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SRMXF\Desktop\"/>
    </mc:Choice>
  </mc:AlternateContent>
  <bookViews>
    <workbookView xWindow="0" yWindow="0" windowWidth="28800" windowHeight="12210"/>
  </bookViews>
  <sheets>
    <sheet name="【様式2-1】政策別コスト(009）百万円" sheetId="2" r:id="rId1"/>
  </sheets>
  <definedNames>
    <definedName name="_xlnm.Print_Area" localSheetId="0">'【様式2-1】政策別コスト(009）百万円'!$A$2:$N$61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54" i="2" l="1"/>
  <c r="E51" i="2"/>
  <c r="E49" i="2"/>
  <c r="E48" i="2"/>
  <c r="F41" i="2"/>
  <c r="F40" i="2"/>
  <c r="M31" i="2"/>
  <c r="L31" i="2"/>
  <c r="K32" i="2"/>
  <c r="J32" i="2"/>
  <c r="I32" i="2"/>
  <c r="H32" i="2"/>
  <c r="M34" i="2"/>
  <c r="L34" i="2"/>
  <c r="K34" i="2"/>
  <c r="J34" i="2"/>
  <c r="I34" i="2"/>
  <c r="H34" i="2"/>
  <c r="G34" i="2"/>
  <c r="F34" i="2"/>
  <c r="G33" i="2"/>
  <c r="F33" i="2"/>
  <c r="E34" i="2"/>
  <c r="E33" i="2"/>
  <c r="E32" i="2"/>
  <c r="E31" i="2"/>
  <c r="E25" i="2"/>
  <c r="H22" i="2"/>
  <c r="H21" i="2"/>
  <c r="G23" i="2"/>
  <c r="G20" i="2"/>
  <c r="G19" i="2"/>
  <c r="F23" i="2"/>
  <c r="F22" i="2"/>
  <c r="F21" i="2"/>
  <c r="F19" i="2"/>
  <c r="M15" i="2"/>
  <c r="M14" i="2"/>
  <c r="M13" i="2"/>
  <c r="M11" i="2"/>
  <c r="L15" i="2"/>
  <c r="L14" i="2"/>
  <c r="L13" i="2"/>
  <c r="K15" i="2"/>
  <c r="K14" i="2"/>
  <c r="K13" i="2"/>
  <c r="K11" i="2"/>
  <c r="J15" i="2"/>
  <c r="J14" i="2"/>
  <c r="J13" i="2"/>
  <c r="I15" i="2"/>
  <c r="H15" i="2"/>
  <c r="G15" i="2"/>
  <c r="F15" i="2"/>
  <c r="I14" i="2"/>
  <c r="I13" i="2"/>
  <c r="H10" i="2"/>
  <c r="G10" i="2"/>
  <c r="F10" i="2"/>
  <c r="E15" i="2"/>
  <c r="E14" i="2"/>
  <c r="E13" i="2"/>
  <c r="E12" i="2"/>
  <c r="E11" i="2"/>
  <c r="E10" i="2"/>
  <c r="E7" i="2"/>
</calcChain>
</file>

<file path=xl/sharedStrings.xml><?xml version="1.0" encoding="utf-8"?>
<sst xmlns="http://schemas.openxmlformats.org/spreadsheetml/2006/main" count="94" uniqueCount="63">
  <si>
    <t>A</t>
    <phoneticPr fontId="5"/>
  </si>
  <si>
    <r>
      <t>Ⅰ</t>
    </r>
    <r>
      <rPr>
        <sz val="8"/>
        <color indexed="8"/>
        <rFont val="ＭＳ ゴシック"/>
        <family val="3"/>
        <charset val="128"/>
      </rPr>
      <t xml:space="preserve"> </t>
    </r>
    <r>
      <rPr>
        <sz val="8"/>
        <color indexed="8"/>
        <rFont val="ＭＳ Ｐゴシック"/>
        <family val="3"/>
        <charset val="128"/>
      </rPr>
      <t>人にかかるコスト</t>
    </r>
    <rPh sb="2" eb="3">
      <t>ヒト</t>
    </rPh>
    <phoneticPr fontId="5"/>
  </si>
  <si>
    <r>
      <t>Ⅱ</t>
    </r>
    <r>
      <rPr>
        <sz val="8"/>
        <color indexed="8"/>
        <rFont val="ＭＳ ゴシック"/>
        <family val="3"/>
        <charset val="128"/>
      </rPr>
      <t xml:space="preserve"> </t>
    </r>
    <r>
      <rPr>
        <sz val="8"/>
        <color indexed="8"/>
        <rFont val="ＭＳ Ｐゴシック"/>
        <family val="3"/>
        <charset val="128"/>
      </rPr>
      <t>①物にかかるコスト</t>
    </r>
    <rPh sb="3" eb="4">
      <t>モノ</t>
    </rPh>
    <phoneticPr fontId="5"/>
  </si>
  <si>
    <r>
      <t>Ⅲ</t>
    </r>
    <r>
      <rPr>
        <sz val="8"/>
        <color indexed="8"/>
        <rFont val="ＭＳ ゴシック"/>
        <family val="3"/>
        <charset val="128"/>
      </rPr>
      <t xml:space="preserve"> </t>
    </r>
    <r>
      <rPr>
        <sz val="8"/>
        <color indexed="8"/>
        <rFont val="ＭＳ Ｐゴシック"/>
        <family val="3"/>
        <charset val="128"/>
      </rPr>
      <t>事業コスト</t>
    </r>
    <rPh sb="2" eb="4">
      <t>ジギョウ</t>
    </rPh>
    <phoneticPr fontId="5"/>
  </si>
  <si>
    <t>厚生労働省　政策別コスト情報に関する調書　様式２－１</t>
    <phoneticPr fontId="5"/>
  </si>
  <si>
    <t>政策：9.障害のある人も障害のない人も地域でともに生活し、活動する社会づくりを推進することにかかるコストの状況</t>
    <phoneticPr fontId="5"/>
  </si>
  <si>
    <t>１．政策にかかるコスト　・・・・・・・・・・・・・・・・・・・・・・</t>
    <rPh sb="2" eb="4">
      <t>セイサク</t>
    </rPh>
    <phoneticPr fontId="5"/>
  </si>
  <si>
    <t>区　　　　　分</t>
    <rPh sb="0" eb="1">
      <t>ク</t>
    </rPh>
    <rPh sb="6" eb="7">
      <t>ブン</t>
    </rPh>
    <phoneticPr fontId="5"/>
  </si>
  <si>
    <t>人件費</t>
  </si>
  <si>
    <t>賞与引当金繰入額</t>
  </si>
  <si>
    <t>退職給付引当金繰入額</t>
  </si>
  <si>
    <t>福祉年金給付費</t>
  </si>
  <si>
    <r>
      <rPr>
        <sz val="8"/>
        <color indexed="8"/>
        <rFont val="ＭＳ ゴシック"/>
        <family val="3"/>
        <charset val="128"/>
      </rPr>
      <t xml:space="preserve">　 </t>
    </r>
    <r>
      <rPr>
        <sz val="8"/>
        <color indexed="8"/>
        <rFont val="ＭＳ Ｐゴシック"/>
        <family val="3"/>
        <charset val="128"/>
      </rPr>
      <t>②庁舎等（減価償却費）</t>
    </r>
    <rPh sb="3" eb="5">
      <t>チョウシャ</t>
    </rPh>
    <rPh sb="5" eb="6">
      <t>トウ</t>
    </rPh>
    <phoneticPr fontId="5"/>
  </si>
  <si>
    <t>（１）必要な保健福祉サービスが的確に提供される体制を整備し、障害者の地域における生活を総合的に支援すること</t>
  </si>
  <si>
    <t>コスト計（Ⅰ＋Ⅱ＋Ⅲ）</t>
    <rPh sb="3" eb="4">
      <t>ケイ</t>
    </rPh>
    <phoneticPr fontId="5"/>
  </si>
  <si>
    <t>補助金等</t>
  </si>
  <si>
    <t>委託費等</t>
  </si>
  <si>
    <t>独立行政法人運営費交付金</t>
  </si>
  <si>
    <t>庁費等</t>
  </si>
  <si>
    <t>その他の経費</t>
  </si>
  <si>
    <t>減価償却費</t>
    <phoneticPr fontId="13"/>
  </si>
  <si>
    <t>（参　考）
決算額</t>
    <rPh sb="1" eb="2">
      <t>サン</t>
    </rPh>
    <rPh sb="3" eb="4">
      <t>コウ</t>
    </rPh>
    <rPh sb="6" eb="8">
      <t>ケッサン</t>
    </rPh>
    <rPh sb="8" eb="9">
      <t>ガク</t>
    </rPh>
    <phoneticPr fontId="5"/>
  </si>
  <si>
    <t>(参考）　　　自己収入</t>
    <rPh sb="1" eb="3">
      <t>サンコウ</t>
    </rPh>
    <rPh sb="7" eb="9">
      <t>ジコ</t>
    </rPh>
    <rPh sb="9" eb="11">
      <t>シュウニュウ</t>
    </rPh>
    <phoneticPr fontId="5"/>
  </si>
  <si>
    <t>当該政策にかかる自己収入については、年金特別会計のその他の収入　43百万円</t>
    <phoneticPr fontId="4"/>
  </si>
  <si>
    <t>２．政策にかかるストック情報（主な資産等）</t>
    <rPh sb="2" eb="4">
      <t>セイサク</t>
    </rPh>
    <rPh sb="12" eb="14">
      <t>ジョウホウ</t>
    </rPh>
    <rPh sb="15" eb="16">
      <t>オモ</t>
    </rPh>
    <rPh sb="17" eb="19">
      <t>シサン</t>
    </rPh>
    <rPh sb="19" eb="20">
      <t>トウ</t>
    </rPh>
    <phoneticPr fontId="5"/>
  </si>
  <si>
    <t>区　　　　分</t>
    <rPh sb="0" eb="1">
      <t>ク</t>
    </rPh>
    <rPh sb="5" eb="6">
      <t>ブン</t>
    </rPh>
    <phoneticPr fontId="5"/>
  </si>
  <si>
    <t>ストック内訳</t>
    <rPh sb="4" eb="6">
      <t>ウチワケ</t>
    </rPh>
    <phoneticPr fontId="5"/>
  </si>
  <si>
    <t>未収金</t>
  </si>
  <si>
    <t>貸倒引当金</t>
  </si>
  <si>
    <t>土地</t>
  </si>
  <si>
    <t>立木竹</t>
  </si>
  <si>
    <t>建物</t>
  </si>
  <si>
    <t>工作物</t>
  </si>
  <si>
    <t>物品</t>
  </si>
  <si>
    <t>無形固定資産</t>
  </si>
  <si>
    <t>物にかかるコスト</t>
    <rPh sb="0" eb="1">
      <t>モノ</t>
    </rPh>
    <phoneticPr fontId="5"/>
  </si>
  <si>
    <t>庁舎等</t>
    <rPh sb="0" eb="2">
      <t>チョウシャ</t>
    </rPh>
    <rPh sb="2" eb="3">
      <t>トウ</t>
    </rPh>
    <phoneticPr fontId="5"/>
  </si>
  <si>
    <t>合　　　計</t>
    <rPh sb="0" eb="1">
      <t>ア</t>
    </rPh>
    <rPh sb="4" eb="5">
      <t>ケイ</t>
    </rPh>
    <phoneticPr fontId="5"/>
  </si>
  <si>
    <t>ストック内訳</t>
    <phoneticPr fontId="13"/>
  </si>
  <si>
    <t>備　考</t>
    <rPh sb="0" eb="1">
      <t>ソナエ</t>
    </rPh>
    <rPh sb="2" eb="3">
      <t>コウ</t>
    </rPh>
    <phoneticPr fontId="5"/>
  </si>
  <si>
    <t>未払金</t>
  </si>
  <si>
    <t/>
  </si>
  <si>
    <t>※「物にかかるコスト」及び「庁舎等」の区分に当てはめられてる「物品」・「無形固定資産」、「土地」・「立木竹」及び「建物」・「工作物」は、特定の政策に結びつけることが困難なため、</t>
  </si>
  <si>
    <t>定員数により、当該政策に配分を行っている。</t>
  </si>
  <si>
    <t>３．参考情報</t>
    <rPh sb="2" eb="4">
      <t>サンコウ</t>
    </rPh>
    <rPh sb="4" eb="6">
      <t>ジョウホウ</t>
    </rPh>
    <phoneticPr fontId="5"/>
  </si>
  <si>
    <t>（１）当該政策に関連するコストの状況</t>
    <phoneticPr fontId="5"/>
  </si>
  <si>
    <t>①当該政策に配分された官房経費等の額</t>
  </si>
  <si>
    <t>Ⅰ　人にかかるコスト</t>
    <rPh sb="2" eb="3">
      <t>ヒト</t>
    </rPh>
    <phoneticPr fontId="5"/>
  </si>
  <si>
    <t>Ⅱ　物にかかるコスト（庁舎等を含む。）</t>
    <rPh sb="2" eb="3">
      <t>モノ</t>
    </rPh>
    <phoneticPr fontId="5"/>
  </si>
  <si>
    <t>Ⅲ　その他事業コスト</t>
    <rPh sb="4" eb="5">
      <t>タ</t>
    </rPh>
    <rPh sb="5" eb="7">
      <t>ジギョウ</t>
    </rPh>
    <phoneticPr fontId="5"/>
  </si>
  <si>
    <t>②当該政策に配分された当年度の公債にかかる利払費</t>
    <rPh sb="1" eb="3">
      <t>トウガイ</t>
    </rPh>
    <rPh sb="3" eb="5">
      <t>セイサク</t>
    </rPh>
    <rPh sb="6" eb="8">
      <t>ハイブン</t>
    </rPh>
    <rPh sb="11" eb="14">
      <t>トウネンド</t>
    </rPh>
    <rPh sb="15" eb="17">
      <t>コウサイ</t>
    </rPh>
    <rPh sb="21" eb="23">
      <t>リバライ</t>
    </rPh>
    <rPh sb="23" eb="24">
      <t>ヒ</t>
    </rPh>
    <phoneticPr fontId="5"/>
  </si>
  <si>
    <t>利払費</t>
    <rPh sb="0" eb="2">
      <t>リバライ</t>
    </rPh>
    <rPh sb="2" eb="3">
      <t>ヒ</t>
    </rPh>
    <phoneticPr fontId="5"/>
  </si>
  <si>
    <t>・省庁別財務書類の公債関連情報として記載されている利払費が、一般会計における政策ごとの「政策にかかるコスト」と「当該政策に配分された　官房経費等」を合算したコストを基準として当該政策に配分された場合の額である。</t>
  </si>
  <si>
    <t>（２）政策の概要</t>
    <rPh sb="3" eb="5">
      <t>セイサク</t>
    </rPh>
    <rPh sb="6" eb="8">
      <t>ガイヨウ</t>
    </rPh>
    <phoneticPr fontId="5"/>
  </si>
  <si>
    <t xml:space="preserve">必要な保健福祉サービスが的確に提供される体制を整備し、障害者の地域における生活を総合的に支援すること。      </t>
  </si>
  <si>
    <t>（３）共通経費配分の方法</t>
    <rPh sb="3" eb="5">
      <t>キョウツウ</t>
    </rPh>
    <rPh sb="5" eb="7">
      <t>ケイヒ</t>
    </rPh>
    <rPh sb="7" eb="9">
      <t>ハイブン</t>
    </rPh>
    <rPh sb="10" eb="12">
      <t>ホウホウ</t>
    </rPh>
    <phoneticPr fontId="5"/>
  </si>
  <si>
    <t>「人にかかるコスト」、「物にかかるコスト」及び「庁舎等」については、定員数による配分を行っている。また、本省に一括して計上されている一部の人件費については、定員数により地方局・外局へ配分を行っている。</t>
  </si>
  <si>
    <t>（４）その他</t>
    <rPh sb="5" eb="6">
      <t>タ</t>
    </rPh>
    <phoneticPr fontId="5"/>
  </si>
  <si>
    <t>なし。</t>
  </si>
  <si>
    <t>(単位：百万円）</t>
  </si>
  <si>
    <t>百万円</t>
    <rPh sb="0" eb="3">
      <t>ヒャクマンエン</t>
    </rPh>
    <phoneticPr fontId="5"/>
  </si>
  <si>
    <t>（所管：厚生労働省、一般会計、組織：厚生労働本省、担当部局：医薬・生活衛生局、社会・援護局、障害保健福祉部、年金局、組織：国立更生援護機関、担当部局：国立更生援護機関、組織：地方厚生局、担当部局：地方厚生局)</t>
    <phoneticPr fontId="4"/>
  </si>
  <si>
    <t>(年金特別会計国民年金勘定、東日本大震災復興特別会計厚生労働本省)</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</si>
</sst>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_ * #,##0_ ;_ * &quot;△&quot;\ #,##0_ ;_ @_ "/>
    <numFmt numFmtId="177" formatCode="_ * #,##0_ ;_ * &quot;△&quot;\ #,##0_ ;_ * &quot;-&quot;_ ;_ @_ "/>
    <numFmt numFmtId="178" formatCode="#,##0;&quot;△ &quot;#,##0"/>
    <numFmt numFmtId="179" formatCode="_ * #,##0_ ;_ * &quot;△&quot;\ #,##0_ ;_ * &quot;(-)&quot;_ ;_ @_ "/>
  </numFmts>
  <fonts count="16" x14ac:knownFonts="1">
    <font>
      <sz val="11"/>
      <color theme="1"/>
      <name val="游ゴシック"/>
      <family val="2"/>
      <charset val="128"/>
      <scheme val="minor"/>
    </font>
    <font>
      <sz val="11"/>
      <color theme="1"/>
      <name val="游ゴシック"/>
      <family val="2"/>
      <charset val="128"/>
      <scheme val="minor"/>
    </font>
    <font>
      <sz val="11"/>
      <color theme="1"/>
      <name val="游ゴシック"/>
      <family val="3"/>
      <charset val="128"/>
      <scheme val="minor"/>
    </font>
    <font>
      <sz val="8"/>
      <color indexed="8"/>
      <name val="ＭＳ Ｐゴシック"/>
      <family val="3"/>
      <charset val="128"/>
    </font>
    <font>
      <sz val="6"/>
      <name val="游ゴシック"/>
      <family val="2"/>
      <charset val="128"/>
      <scheme val="minor"/>
    </font>
    <font>
      <sz val="6"/>
      <name val="ＭＳ Ｐゴシック"/>
      <family val="3"/>
      <charset val="128"/>
    </font>
    <font>
      <sz val="10"/>
      <name val="ＭＳ Ｐゴシック"/>
      <family val="3"/>
      <charset val="128"/>
    </font>
    <font>
      <sz val="14"/>
      <name val="ＭＳ Ｐゴシック"/>
      <family val="3"/>
      <charset val="128"/>
    </font>
    <font>
      <sz val="8"/>
      <name val="ＭＳ Ｐゴシック"/>
      <family val="3"/>
      <charset val="128"/>
    </font>
    <font>
      <sz val="8"/>
      <color indexed="8"/>
      <name val="ＭＳ ゴシック"/>
      <family val="3"/>
      <charset val="128"/>
    </font>
    <font>
      <sz val="7"/>
      <color indexed="8"/>
      <name val="ＭＳ Ｐゴシック"/>
      <family val="3"/>
      <charset val="128"/>
    </font>
    <font>
      <sz val="14"/>
      <color indexed="8"/>
      <name val="ＭＳ Ｐゴシック"/>
      <family val="3"/>
      <charset val="128"/>
    </font>
    <font>
      <sz val="10"/>
      <color indexed="8"/>
      <name val="ＭＳ Ｐゴシック"/>
      <family val="3"/>
      <charset val="128"/>
    </font>
    <font>
      <sz val="6"/>
      <name val="游ゴシック"/>
      <family val="3"/>
      <charset val="128"/>
      <scheme val="minor"/>
    </font>
    <font>
      <sz val="11"/>
      <color indexed="8"/>
      <name val="ＭＳ Ｐゴシック"/>
      <family val="3"/>
      <charset val="128"/>
    </font>
    <font>
      <sz val="9"/>
      <color indexed="8"/>
      <name val="ＭＳ Ｐゴシック"/>
      <family val="3"/>
      <charset val="128"/>
    </font>
  </fonts>
  <fills count="2">
    <fill>
      <patternFill patternType="none"/>
    </fill>
    <fill>
      <patternFill patternType="gray125"/>
    </fill>
  </fills>
  <borders count="45">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auto="1"/>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double">
        <color indexed="64"/>
      </right>
      <top style="thin">
        <color indexed="64"/>
      </top>
      <bottom style="double">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style="thin">
        <color indexed="64"/>
      </left>
      <right/>
      <top style="thin">
        <color indexed="64"/>
      </top>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right style="thin">
        <color auto="1"/>
      </right>
      <top style="thin">
        <color indexed="64"/>
      </top>
      <bottom/>
      <diagonal/>
    </border>
    <border>
      <left style="medium">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medium">
        <color indexed="64"/>
      </right>
      <top style="thin">
        <color indexed="64"/>
      </top>
      <bottom style="thin">
        <color indexed="64"/>
      </bottom>
      <diagonal/>
    </border>
    <border>
      <left/>
      <right/>
      <top style="thin">
        <color indexed="64"/>
      </top>
      <bottom style="hair">
        <color indexed="64"/>
      </bottom>
      <diagonal/>
    </border>
    <border>
      <left/>
      <right style="thin">
        <color indexed="64"/>
      </right>
      <top/>
      <bottom style="hair">
        <color indexed="64"/>
      </bottom>
      <diagonal/>
    </border>
    <border>
      <left style="medium">
        <color indexed="64"/>
      </left>
      <right style="thin">
        <color indexed="64"/>
      </right>
      <top/>
      <bottom style="hair">
        <color indexed="64"/>
      </bottom>
      <diagonal/>
    </border>
    <border>
      <left style="medium">
        <color indexed="64"/>
      </left>
      <right style="thin">
        <color indexed="64"/>
      </right>
      <top style="double">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double">
        <color indexed="64"/>
      </top>
      <bottom style="thin">
        <color indexed="64"/>
      </bottom>
      <diagonal/>
    </border>
    <border>
      <left/>
      <right style="thin">
        <color indexed="64"/>
      </right>
      <top style="thin">
        <color indexed="64"/>
      </top>
      <bottom style="double">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double">
        <color indexed="64"/>
      </top>
      <bottom style="double">
        <color indexed="64"/>
      </bottom>
      <diagonal/>
    </border>
    <border>
      <left style="double">
        <color indexed="64"/>
      </left>
      <right style="thin">
        <color indexed="64"/>
      </right>
      <top style="double">
        <color indexed="64"/>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2" fillId="0" borderId="0">
      <alignment vertical="center"/>
    </xf>
  </cellStyleXfs>
  <cellXfs count="108">
    <xf numFmtId="0" fontId="0" fillId="0" borderId="0" xfId="0">
      <alignment vertical="center"/>
    </xf>
    <xf numFmtId="0" fontId="3" fillId="0" borderId="0" xfId="2" applyFont="1" applyFill="1" applyAlignment="1">
      <alignment horizontal="right" vertical="center"/>
    </xf>
    <xf numFmtId="0" fontId="6" fillId="0" borderId="0" xfId="2" applyFont="1" applyFill="1" applyAlignment="1">
      <alignment horizontal="left" vertical="center"/>
    </xf>
    <xf numFmtId="0" fontId="2" fillId="0" borderId="0" xfId="2" applyFill="1">
      <alignment vertical="center"/>
    </xf>
    <xf numFmtId="0" fontId="7" fillId="0" borderId="0" xfId="2" applyFont="1" applyFill="1">
      <alignment vertical="center"/>
    </xf>
    <xf numFmtId="0" fontId="11" fillId="0" borderId="0" xfId="2" applyFont="1" applyFill="1">
      <alignment vertical="center"/>
    </xf>
    <xf numFmtId="0" fontId="3" fillId="0" borderId="0" xfId="2" applyFont="1" applyFill="1">
      <alignment vertical="center"/>
    </xf>
    <xf numFmtId="0" fontId="12" fillId="0" borderId="0" xfId="2" applyFont="1" applyFill="1">
      <alignment vertical="center"/>
    </xf>
    <xf numFmtId="0" fontId="10" fillId="0" borderId="0" xfId="2" applyFont="1" applyFill="1">
      <alignment vertical="center"/>
    </xf>
    <xf numFmtId="0" fontId="3" fillId="0" borderId="0" xfId="2" applyFont="1" applyFill="1" applyAlignment="1"/>
    <xf numFmtId="0" fontId="3" fillId="0" borderId="0" xfId="2" applyFont="1" applyFill="1" applyAlignment="1">
      <alignment horizontal="right"/>
    </xf>
    <xf numFmtId="0" fontId="3" fillId="0" borderId="3" xfId="2" applyFont="1" applyFill="1" applyBorder="1">
      <alignment vertical="center"/>
    </xf>
    <xf numFmtId="0" fontId="3" fillId="0" borderId="1" xfId="2" applyFont="1" applyFill="1" applyBorder="1" applyAlignment="1">
      <alignment horizontal="center" vertical="center" wrapText="1"/>
    </xf>
    <xf numFmtId="0" fontId="3" fillId="0" borderId="17" xfId="2" applyFont="1" applyFill="1" applyBorder="1" applyAlignment="1">
      <alignment horizontal="center" vertical="center" wrapText="1"/>
    </xf>
    <xf numFmtId="176" fontId="10" fillId="0" borderId="1" xfId="2" applyNumberFormat="1" applyFont="1" applyFill="1" applyBorder="1">
      <alignment vertical="center"/>
    </xf>
    <xf numFmtId="0" fontId="3" fillId="0" borderId="21" xfId="2" applyFont="1" applyFill="1" applyBorder="1" applyAlignment="1">
      <alignment horizontal="left" vertical="top"/>
    </xf>
    <xf numFmtId="176" fontId="10" fillId="0" borderId="17" xfId="2" applyNumberFormat="1" applyFont="1" applyFill="1" applyBorder="1">
      <alignment vertical="center"/>
    </xf>
    <xf numFmtId="177" fontId="10" fillId="0" borderId="30" xfId="2" applyNumberFormat="1" applyFont="1" applyFill="1" applyBorder="1" applyAlignment="1">
      <alignment horizontal="right" vertical="center"/>
    </xf>
    <xf numFmtId="176" fontId="10" fillId="0" borderId="31" xfId="2" applyNumberFormat="1" applyFont="1" applyFill="1" applyBorder="1">
      <alignment vertical="center"/>
    </xf>
    <xf numFmtId="177" fontId="10" fillId="0" borderId="17" xfId="2" applyNumberFormat="1" applyFont="1" applyFill="1" applyBorder="1" applyAlignment="1">
      <alignment horizontal="right" vertical="center"/>
    </xf>
    <xf numFmtId="177" fontId="10" fillId="0" borderId="8" xfId="2" applyNumberFormat="1" applyFont="1" applyFill="1" applyBorder="1" applyAlignment="1">
      <alignment horizontal="right" vertical="center"/>
    </xf>
    <xf numFmtId="176" fontId="10" fillId="0" borderId="34" xfId="2" applyNumberFormat="1" applyFont="1" applyFill="1" applyBorder="1">
      <alignment vertical="center"/>
    </xf>
    <xf numFmtId="176" fontId="10" fillId="0" borderId="14" xfId="2" applyNumberFormat="1" applyFont="1" applyFill="1" applyBorder="1">
      <alignment vertical="center"/>
    </xf>
    <xf numFmtId="177" fontId="10" fillId="0" borderId="36" xfId="2" applyNumberFormat="1" applyFont="1" applyFill="1" applyBorder="1">
      <alignment vertical="center"/>
    </xf>
    <xf numFmtId="38" fontId="3" fillId="0" borderId="0" xfId="1" applyFont="1" applyFill="1">
      <alignment vertical="center"/>
    </xf>
    <xf numFmtId="0" fontId="14" fillId="0" borderId="0" xfId="2" applyFont="1" applyFill="1">
      <alignment vertical="center"/>
    </xf>
    <xf numFmtId="0" fontId="3" fillId="0" borderId="0" xfId="2" applyFont="1" applyFill="1" applyAlignment="1">
      <alignment horizontal="left" vertical="center"/>
    </xf>
    <xf numFmtId="178" fontId="10" fillId="0" borderId="0" xfId="2" applyNumberFormat="1" applyFont="1" applyFill="1">
      <alignment vertical="center"/>
    </xf>
    <xf numFmtId="0" fontId="3" fillId="0" borderId="17" xfId="2" applyFont="1" applyFill="1" applyBorder="1" applyAlignment="1">
      <alignment horizontal="centerContinuous" vertical="center"/>
    </xf>
    <xf numFmtId="0" fontId="3" fillId="0" borderId="1" xfId="2" applyFont="1" applyFill="1" applyBorder="1" applyAlignment="1">
      <alignment horizontal="centerContinuous" vertical="center"/>
    </xf>
    <xf numFmtId="0" fontId="3" fillId="0" borderId="12" xfId="2" applyFont="1" applyFill="1" applyBorder="1" applyAlignment="1">
      <alignment horizontal="left" vertical="center"/>
    </xf>
    <xf numFmtId="0" fontId="9" fillId="0" borderId="18" xfId="2" applyFont="1" applyFill="1" applyBorder="1">
      <alignment vertical="center"/>
    </xf>
    <xf numFmtId="0" fontId="9" fillId="0" borderId="4" xfId="2" applyFont="1" applyFill="1" applyBorder="1">
      <alignment vertical="center"/>
    </xf>
    <xf numFmtId="0" fontId="9" fillId="0" borderId="17" xfId="2" applyFont="1" applyFill="1" applyBorder="1">
      <alignment vertical="center"/>
    </xf>
    <xf numFmtId="0" fontId="15" fillId="0" borderId="0" xfId="2" applyFont="1" applyFill="1">
      <alignment vertical="center"/>
    </xf>
    <xf numFmtId="0" fontId="8" fillId="0" borderId="0" xfId="2" applyFont="1" applyFill="1">
      <alignment vertical="center"/>
    </xf>
    <xf numFmtId="0" fontId="3" fillId="0" borderId="28" xfId="2" applyFont="1" applyFill="1" applyBorder="1" applyAlignment="1">
      <alignment horizontal="center" vertical="center" wrapText="1" shrinkToFit="1"/>
    </xf>
    <xf numFmtId="0" fontId="3" fillId="0" borderId="42" xfId="2" applyFont="1" applyFill="1" applyBorder="1" applyAlignment="1">
      <alignment horizontal="center" vertical="center" wrapText="1" shrinkToFit="1"/>
    </xf>
    <xf numFmtId="0" fontId="3" fillId="0" borderId="44" xfId="2" applyFont="1" applyFill="1" applyBorder="1" applyAlignment="1">
      <alignment horizontal="center" vertical="center" wrapText="1"/>
    </xf>
    <xf numFmtId="176" fontId="10" fillId="0" borderId="15" xfId="2" applyNumberFormat="1" applyFont="1" applyFill="1" applyBorder="1">
      <alignment vertical="center"/>
    </xf>
    <xf numFmtId="177" fontId="10" fillId="0" borderId="43" xfId="2" applyNumberFormat="1" applyFont="1" applyFill="1" applyBorder="1">
      <alignment vertical="center"/>
    </xf>
    <xf numFmtId="177" fontId="10" fillId="0" borderId="12" xfId="2" applyNumberFormat="1" applyFont="1" applyFill="1" applyBorder="1">
      <alignment vertical="center"/>
    </xf>
    <xf numFmtId="177" fontId="10" fillId="0" borderId="19" xfId="2" applyNumberFormat="1" applyFont="1" applyFill="1" applyBorder="1">
      <alignment vertical="center"/>
    </xf>
    <xf numFmtId="177" fontId="10" fillId="0" borderId="20" xfId="2" applyNumberFormat="1" applyFont="1" applyFill="1" applyBorder="1">
      <alignment vertical="center"/>
    </xf>
    <xf numFmtId="177" fontId="10" fillId="0" borderId="1" xfId="2" applyNumberFormat="1" applyFont="1" applyFill="1" applyBorder="1">
      <alignment vertical="center"/>
    </xf>
    <xf numFmtId="177" fontId="10" fillId="0" borderId="10" xfId="2" applyNumberFormat="1" applyFont="1" applyFill="1" applyBorder="1">
      <alignment vertical="center"/>
    </xf>
    <xf numFmtId="177" fontId="10" fillId="0" borderId="21" xfId="2" applyNumberFormat="1" applyFont="1" applyFill="1" applyBorder="1">
      <alignment vertical="center"/>
    </xf>
    <xf numFmtId="177" fontId="10" fillId="0" borderId="9" xfId="2" applyNumberFormat="1" applyFont="1" applyFill="1" applyBorder="1">
      <alignment vertical="center"/>
    </xf>
    <xf numFmtId="177" fontId="10" fillId="0" borderId="11" xfId="2" applyNumberFormat="1" applyFont="1" applyFill="1" applyBorder="1">
      <alignment vertical="center"/>
    </xf>
    <xf numFmtId="177" fontId="10" fillId="0" borderId="28" xfId="2" applyNumberFormat="1" applyFont="1" applyFill="1" applyBorder="1">
      <alignment vertical="center"/>
    </xf>
    <xf numFmtId="179" fontId="10" fillId="0" borderId="1" xfId="2" applyNumberFormat="1" applyFont="1" applyFill="1" applyBorder="1">
      <alignment vertical="center"/>
    </xf>
    <xf numFmtId="179" fontId="10" fillId="0" borderId="11" xfId="2" applyNumberFormat="1" applyFont="1" applyFill="1" applyBorder="1">
      <alignment vertical="center"/>
    </xf>
    <xf numFmtId="177" fontId="3" fillId="0" borderId="1" xfId="2" applyNumberFormat="1" applyFont="1" applyFill="1" applyBorder="1" applyAlignment="1">
      <alignment horizontal="center" vertical="center" wrapText="1"/>
    </xf>
    <xf numFmtId="177" fontId="3" fillId="0" borderId="30" xfId="2" applyNumberFormat="1" applyFont="1" applyFill="1" applyBorder="1" applyAlignment="1">
      <alignment horizontal="center" vertical="center" wrapText="1"/>
    </xf>
    <xf numFmtId="177" fontId="10" fillId="0" borderId="32" xfId="2" applyNumberFormat="1" applyFont="1" applyFill="1" applyBorder="1">
      <alignment vertical="center"/>
    </xf>
    <xf numFmtId="177" fontId="10" fillId="0" borderId="30" xfId="2" applyNumberFormat="1" applyFont="1" applyFill="1" applyBorder="1">
      <alignment vertical="center"/>
    </xf>
    <xf numFmtId="177" fontId="10" fillId="0" borderId="35" xfId="2" applyNumberFormat="1" applyFont="1" applyFill="1" applyBorder="1">
      <alignment vertical="center"/>
    </xf>
    <xf numFmtId="177" fontId="10" fillId="0" borderId="8" xfId="2" applyNumberFormat="1" applyFont="1" applyFill="1" applyBorder="1">
      <alignment vertical="center"/>
    </xf>
    <xf numFmtId="177" fontId="2" fillId="0" borderId="0" xfId="2" applyNumberFormat="1" applyFill="1">
      <alignment vertical="center"/>
    </xf>
    <xf numFmtId="177" fontId="3" fillId="0" borderId="0" xfId="2" applyNumberFormat="1" applyFont="1" applyFill="1" applyAlignment="1">
      <alignment horizontal="right" vertical="center"/>
    </xf>
    <xf numFmtId="177" fontId="3" fillId="0" borderId="32" xfId="2" applyNumberFormat="1" applyFont="1" applyFill="1" applyBorder="1" applyAlignment="1">
      <alignment horizontal="centerContinuous" vertical="center" wrapText="1"/>
    </xf>
    <xf numFmtId="177" fontId="3" fillId="0" borderId="32" xfId="2" applyNumberFormat="1" applyFont="1" applyFill="1" applyBorder="1" applyAlignment="1">
      <alignment horizontal="center" vertical="center" wrapText="1"/>
    </xf>
    <xf numFmtId="177" fontId="10" fillId="0" borderId="30" xfId="2" applyNumberFormat="1" applyFont="1" applyFill="1" applyBorder="1" applyAlignment="1">
      <alignment vertical="center" wrapText="1"/>
    </xf>
    <xf numFmtId="177" fontId="10" fillId="0" borderId="29" xfId="2" applyNumberFormat="1" applyFont="1" applyFill="1" applyBorder="1">
      <alignment vertical="center"/>
    </xf>
    <xf numFmtId="177" fontId="10" fillId="0" borderId="39" xfId="2" applyNumberFormat="1" applyFont="1" applyFill="1" applyBorder="1">
      <alignment vertical="center"/>
    </xf>
    <xf numFmtId="177" fontId="10" fillId="0" borderId="37" xfId="2" applyNumberFormat="1" applyFont="1" applyFill="1" applyBorder="1" applyAlignment="1">
      <alignment vertical="center" wrapText="1"/>
    </xf>
    <xf numFmtId="177" fontId="10" fillId="0" borderId="14" xfId="2" applyNumberFormat="1" applyFont="1" applyFill="1" applyBorder="1">
      <alignment vertical="center"/>
    </xf>
    <xf numFmtId="177" fontId="10" fillId="0" borderId="40" xfId="2" applyNumberFormat="1" applyFont="1" applyFill="1" applyBorder="1">
      <alignment vertical="center"/>
    </xf>
    <xf numFmtId="177" fontId="10" fillId="0" borderId="0" xfId="2" applyNumberFormat="1" applyFont="1" applyFill="1">
      <alignment vertical="center"/>
    </xf>
    <xf numFmtId="177" fontId="3" fillId="0" borderId="0" xfId="2" applyNumberFormat="1" applyFont="1" applyFill="1">
      <alignment vertical="center"/>
    </xf>
    <xf numFmtId="177" fontId="10" fillId="0" borderId="17" xfId="2" applyNumberFormat="1" applyFont="1" applyFill="1" applyBorder="1">
      <alignment vertical="center"/>
    </xf>
    <xf numFmtId="177" fontId="10" fillId="0" borderId="41" xfId="2" applyNumberFormat="1" applyFont="1" applyFill="1" applyBorder="1">
      <alignment vertical="center"/>
    </xf>
    <xf numFmtId="177" fontId="15" fillId="0" borderId="0" xfId="2" applyNumberFormat="1" applyFont="1" applyFill="1">
      <alignment vertical="center"/>
    </xf>
    <xf numFmtId="0" fontId="3" fillId="0" borderId="0" xfId="2" applyFont="1" applyFill="1" applyAlignment="1">
      <alignment horizontal="center" vertical="center"/>
    </xf>
    <xf numFmtId="0" fontId="3" fillId="0" borderId="1" xfId="2" applyFont="1" applyFill="1" applyBorder="1" applyAlignment="1">
      <alignment horizontal="left" vertical="center"/>
    </xf>
    <xf numFmtId="177" fontId="3" fillId="0" borderId="37" xfId="2" applyNumberFormat="1" applyFont="1" applyFill="1" applyBorder="1" applyAlignment="1">
      <alignment horizontal="center" vertical="center"/>
    </xf>
    <xf numFmtId="177" fontId="3" fillId="0" borderId="38" xfId="2" applyNumberFormat="1" applyFont="1" applyFill="1" applyBorder="1" applyAlignment="1">
      <alignment horizontal="center" vertical="center"/>
    </xf>
    <xf numFmtId="0" fontId="3" fillId="0" borderId="18" xfId="2" applyFont="1" applyFill="1" applyBorder="1" applyAlignment="1">
      <alignment horizontal="left" vertical="center"/>
    </xf>
    <xf numFmtId="0" fontId="3" fillId="0" borderId="4" xfId="2" applyFont="1" applyFill="1" applyBorder="1" applyAlignment="1">
      <alignment horizontal="left" vertical="center"/>
    </xf>
    <xf numFmtId="0" fontId="3" fillId="0" borderId="24" xfId="2" applyFont="1" applyFill="1" applyBorder="1" applyAlignment="1">
      <alignment horizontal="left" vertical="center" wrapText="1"/>
    </xf>
    <xf numFmtId="0" fontId="3" fillId="0" borderId="2" xfId="2" applyFont="1" applyFill="1" applyBorder="1" applyAlignment="1">
      <alignment horizontal="left" vertical="center" wrapText="1"/>
    </xf>
    <xf numFmtId="0" fontId="3" fillId="0" borderId="13" xfId="2" applyFont="1" applyFill="1" applyBorder="1" applyAlignment="1">
      <alignment horizontal="center" vertical="center"/>
    </xf>
    <xf numFmtId="0" fontId="3" fillId="0" borderId="27" xfId="2" applyFont="1" applyFill="1" applyBorder="1" applyAlignment="1">
      <alignment horizontal="center" vertical="center"/>
    </xf>
    <xf numFmtId="177" fontId="3" fillId="0" borderId="29" xfId="2" applyNumberFormat="1" applyFont="1" applyFill="1" applyBorder="1" applyAlignment="1">
      <alignment horizontal="center" vertical="center"/>
    </xf>
    <xf numFmtId="177" fontId="3" fillId="0" borderId="8" xfId="2" applyNumberFormat="1" applyFont="1" applyFill="1" applyBorder="1" applyAlignment="1">
      <alignment horizontal="center" vertical="center"/>
    </xf>
    <xf numFmtId="0" fontId="3" fillId="0" borderId="14" xfId="2" applyFont="1" applyFill="1" applyBorder="1" applyAlignment="1">
      <alignment horizontal="center" vertical="center"/>
    </xf>
    <xf numFmtId="0" fontId="3" fillId="0" borderId="17" xfId="2" applyFont="1" applyFill="1" applyBorder="1" applyAlignment="1">
      <alignment horizontal="left" vertical="center"/>
    </xf>
    <xf numFmtId="0" fontId="3" fillId="0" borderId="29" xfId="2" applyFont="1" applyFill="1" applyBorder="1" applyAlignment="1">
      <alignment horizontal="left" vertical="center" wrapText="1"/>
    </xf>
    <xf numFmtId="0" fontId="3" fillId="0" borderId="24" xfId="2" applyFont="1" applyFill="1" applyBorder="1" applyAlignment="1">
      <alignment horizontal="center" vertical="center"/>
    </xf>
    <xf numFmtId="0" fontId="3" fillId="0" borderId="2" xfId="2" applyFont="1" applyFill="1" applyBorder="1" applyAlignment="1">
      <alignment horizontal="center" vertical="center"/>
    </xf>
    <xf numFmtId="0" fontId="3" fillId="0" borderId="7" xfId="2" applyFont="1" applyFill="1" applyBorder="1" applyAlignment="1">
      <alignment horizontal="center" vertical="center"/>
    </xf>
    <xf numFmtId="0" fontId="3" fillId="0" borderId="3" xfId="2" applyFont="1" applyFill="1" applyBorder="1" applyAlignment="1">
      <alignment horizontal="center" vertical="center"/>
    </xf>
    <xf numFmtId="0" fontId="3" fillId="0" borderId="25" xfId="2" applyFont="1" applyFill="1" applyBorder="1" applyAlignment="1">
      <alignment horizontal="left" vertical="center" wrapText="1"/>
    </xf>
    <xf numFmtId="0" fontId="3" fillId="0" borderId="26" xfId="2" applyFont="1" applyFill="1" applyBorder="1" applyAlignment="1">
      <alignment horizontal="left" vertical="center" wrapText="1"/>
    </xf>
    <xf numFmtId="0" fontId="3" fillId="0" borderId="9" xfId="2" applyFont="1" applyFill="1" applyBorder="1" applyAlignment="1">
      <alignment horizontal="center" vertical="center"/>
    </xf>
    <xf numFmtId="0" fontId="3" fillId="0" borderId="29" xfId="2" applyFont="1" applyFill="1" applyBorder="1" applyAlignment="1">
      <alignment horizontal="center" vertical="center"/>
    </xf>
    <xf numFmtId="0" fontId="3" fillId="0" borderId="24" xfId="2" applyFont="1" applyFill="1" applyBorder="1" applyAlignment="1">
      <alignment horizontal="left" vertical="center"/>
    </xf>
    <xf numFmtId="0" fontId="3" fillId="0" borderId="2" xfId="2" applyFont="1" applyFill="1" applyBorder="1" applyAlignment="1">
      <alignment horizontal="left" vertical="center"/>
    </xf>
    <xf numFmtId="0" fontId="3" fillId="0" borderId="1" xfId="2" applyFont="1" applyFill="1" applyBorder="1" applyAlignment="1">
      <alignment horizontal="left" vertical="center"/>
    </xf>
    <xf numFmtId="0" fontId="3" fillId="0" borderId="33" xfId="2" applyFont="1" applyFill="1" applyBorder="1" applyAlignment="1">
      <alignment horizontal="left" vertical="center" wrapText="1"/>
    </xf>
    <xf numFmtId="0" fontId="3" fillId="0" borderId="8" xfId="2" applyFont="1" applyFill="1" applyBorder="1" applyAlignment="1">
      <alignment horizontal="center" vertical="center"/>
    </xf>
    <xf numFmtId="0" fontId="8" fillId="0" borderId="0" xfId="2" applyFont="1" applyFill="1" applyAlignment="1">
      <alignment vertical="center" wrapText="1"/>
    </xf>
    <xf numFmtId="0" fontId="3" fillId="0" borderId="16" xfId="2" applyFont="1" applyFill="1" applyBorder="1" applyAlignment="1">
      <alignment horizontal="center" vertical="center"/>
    </xf>
    <xf numFmtId="0" fontId="3" fillId="0" borderId="0" xfId="2" applyFont="1" applyFill="1" applyAlignment="1">
      <alignment horizontal="center" vertical="center"/>
    </xf>
    <xf numFmtId="0" fontId="3" fillId="0" borderId="5" xfId="2" applyFont="1" applyFill="1" applyBorder="1" applyAlignment="1">
      <alignment horizontal="left" vertical="center"/>
    </xf>
    <xf numFmtId="0" fontId="3" fillId="0" borderId="6" xfId="2" applyFont="1" applyFill="1" applyBorder="1" applyAlignment="1">
      <alignment horizontal="left" vertical="center"/>
    </xf>
    <xf numFmtId="0" fontId="3" fillId="0" borderId="22" xfId="2" applyFont="1" applyFill="1" applyBorder="1" applyAlignment="1">
      <alignment horizontal="left" vertical="center"/>
    </xf>
    <xf numFmtId="0" fontId="3" fillId="0" borderId="23" xfId="2" applyFont="1" applyFill="1" applyBorder="1" applyAlignment="1">
      <alignment horizontal="left" vertical="center"/>
    </xf>
  </cellXfs>
  <cellStyles count="3">
    <cellStyle name="桁区切り" xfId="1" builtinId="6"/>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62"/>
  <sheetViews>
    <sheetView showGridLines="0" tabSelected="1" view="pageBreakPreview" topLeftCell="B2" zoomScaleNormal="100" zoomScaleSheetLayoutView="100" workbookViewId="0">
      <selection activeCell="N2" sqref="N2"/>
    </sheetView>
  </sheetViews>
  <sheetFormatPr defaultColWidth="14.25" defaultRowHeight="18.75" x14ac:dyDescent="0.4"/>
  <cols>
    <col min="1" max="1" width="3.25" style="3" hidden="1" customWidth="1"/>
    <col min="2" max="3" width="2.625" style="3" customWidth="1"/>
    <col min="4" max="4" width="31.25" style="3" customWidth="1"/>
    <col min="5" max="13" width="14.25" style="3"/>
    <col min="14" max="14" width="14.75" style="3" bestFit="1" customWidth="1"/>
    <col min="15" max="16384" width="14.25" style="3"/>
  </cols>
  <sheetData>
    <row r="1" spans="1:13" s="1" customFormat="1" ht="18" hidden="1" customHeight="1" x14ac:dyDescent="0.4">
      <c r="A1" s="1" t="s">
        <v>0</v>
      </c>
    </row>
    <row r="2" spans="1:13" s="1" customFormat="1" ht="21" customHeight="1" x14ac:dyDescent="0.4">
      <c r="B2" s="2" t="s">
        <v>4</v>
      </c>
    </row>
    <row r="3" spans="1:13" x14ac:dyDescent="0.4">
      <c r="B3" s="4" t="s">
        <v>5</v>
      </c>
      <c r="C3" s="5"/>
      <c r="D3" s="6"/>
      <c r="E3" s="6"/>
      <c r="F3" s="6"/>
      <c r="G3" s="6"/>
      <c r="H3" s="6"/>
      <c r="I3" s="6"/>
      <c r="J3" s="6"/>
      <c r="K3" s="6"/>
      <c r="L3" s="6"/>
      <c r="M3" s="6"/>
    </row>
    <row r="4" spans="1:13" ht="21" customHeight="1" x14ac:dyDescent="0.4">
      <c r="B4" s="5"/>
      <c r="C4" s="5"/>
      <c r="D4" s="6"/>
      <c r="E4" s="6"/>
      <c r="F4" s="6"/>
      <c r="G4" s="6"/>
      <c r="H4" s="6"/>
      <c r="I4" s="6"/>
      <c r="J4" s="6"/>
      <c r="K4" s="6"/>
      <c r="L4" s="6"/>
      <c r="M4" s="6"/>
    </row>
    <row r="5" spans="1:13" ht="28.15" customHeight="1" x14ac:dyDescent="0.4">
      <c r="B5" s="5"/>
      <c r="C5" s="5"/>
      <c r="D5" s="6"/>
      <c r="E5" s="6"/>
      <c r="F5" s="101" t="s">
        <v>61</v>
      </c>
      <c r="G5" s="101"/>
      <c r="H5" s="101"/>
      <c r="I5" s="101"/>
      <c r="J5" s="101"/>
      <c r="K5" s="101"/>
      <c r="L5" s="101"/>
      <c r="M5" s="101"/>
    </row>
    <row r="6" spans="1:13" ht="15" customHeight="1" thickBot="1" x14ac:dyDescent="0.45">
      <c r="B6" s="5"/>
      <c r="C6" s="5"/>
      <c r="D6" s="6"/>
      <c r="E6" s="6"/>
      <c r="F6" s="35" t="s">
        <v>62</v>
      </c>
      <c r="G6" s="35"/>
      <c r="H6" s="35"/>
      <c r="I6" s="35"/>
      <c r="J6" s="35"/>
      <c r="K6" s="35"/>
      <c r="L6" s="35"/>
      <c r="M6" s="35"/>
    </row>
    <row r="7" spans="1:13" s="6" customFormat="1" ht="21" customHeight="1" thickBot="1" x14ac:dyDescent="0.2">
      <c r="A7" s="3"/>
      <c r="B7" s="7" t="s">
        <v>6</v>
      </c>
      <c r="E7" s="39">
        <f>ROUNDDOWN(1933917217347/1000000,0)</f>
        <v>1933917</v>
      </c>
      <c r="F7" s="8" t="s">
        <v>60</v>
      </c>
      <c r="G7" s="9"/>
      <c r="H7" s="9"/>
      <c r="I7" s="9"/>
      <c r="J7" s="9"/>
      <c r="K7" s="9"/>
      <c r="L7" s="9"/>
      <c r="M7" s="10" t="s">
        <v>59</v>
      </c>
    </row>
    <row r="8" spans="1:13" ht="3" customHeight="1" thickBot="1" x14ac:dyDescent="0.45">
      <c r="B8" s="11"/>
      <c r="C8" s="11"/>
      <c r="D8" s="11"/>
      <c r="E8" s="11"/>
      <c r="F8" s="6"/>
      <c r="G8" s="6"/>
      <c r="H8" s="6"/>
      <c r="I8" s="6"/>
      <c r="J8" s="6"/>
      <c r="K8" s="6"/>
      <c r="L8" s="6"/>
      <c r="M8" s="6"/>
    </row>
    <row r="9" spans="1:13" ht="22.5" customHeight="1" thickTop="1" thickBot="1" x14ac:dyDescent="0.45">
      <c r="A9" s="3">
        <v>1</v>
      </c>
      <c r="B9" s="102" t="s">
        <v>7</v>
      </c>
      <c r="C9" s="103"/>
      <c r="D9" s="103"/>
      <c r="E9" s="103"/>
      <c r="F9" s="38" t="s">
        <v>8</v>
      </c>
      <c r="G9" s="36" t="s">
        <v>9</v>
      </c>
      <c r="H9" s="37" t="s">
        <v>10</v>
      </c>
      <c r="I9" s="13" t="s">
        <v>11</v>
      </c>
      <c r="J9" s="52" t="s">
        <v>15</v>
      </c>
      <c r="K9" s="52" t="s">
        <v>16</v>
      </c>
      <c r="L9" s="52" t="s">
        <v>17</v>
      </c>
      <c r="M9" s="52" t="s">
        <v>18</v>
      </c>
    </row>
    <row r="10" spans="1:13" ht="20.25" thickTop="1" thickBot="1" x14ac:dyDescent="0.45">
      <c r="A10" s="3">
        <v>1</v>
      </c>
      <c r="B10" s="77" t="s">
        <v>1</v>
      </c>
      <c r="C10" s="78"/>
      <c r="D10" s="78"/>
      <c r="E10" s="40">
        <f>ROUNDDOWN(4157174062/1000000,0)</f>
        <v>4157</v>
      </c>
      <c r="F10" s="41">
        <f>ROUNDDOWN(3052316095/1000000,0)</f>
        <v>3052</v>
      </c>
      <c r="G10" s="41">
        <f>ROUNDDOWN(475684831/1000000,0)</f>
        <v>475</v>
      </c>
      <c r="H10" s="42">
        <f>ROUNDDOWN(629173136/1000000,0)</f>
        <v>629</v>
      </c>
      <c r="I10" s="43">
        <v>0</v>
      </c>
      <c r="J10" s="44">
        <v>0</v>
      </c>
      <c r="K10" s="44">
        <v>0</v>
      </c>
      <c r="L10" s="44">
        <v>0</v>
      </c>
      <c r="M10" s="44">
        <v>0</v>
      </c>
    </row>
    <row r="11" spans="1:13" ht="19.5" thickTop="1" x14ac:dyDescent="0.4">
      <c r="A11" s="3">
        <v>1</v>
      </c>
      <c r="B11" s="104" t="s">
        <v>2</v>
      </c>
      <c r="C11" s="105"/>
      <c r="D11" s="105"/>
      <c r="E11" s="45">
        <f>ROUNDDOWN(1061961775/1000000,0)</f>
        <v>1061</v>
      </c>
      <c r="F11" s="46">
        <v>0</v>
      </c>
      <c r="G11" s="46">
        <v>0</v>
      </c>
      <c r="H11" s="46">
        <v>0</v>
      </c>
      <c r="I11" s="47">
        <v>0</v>
      </c>
      <c r="J11" s="44">
        <v>0</v>
      </c>
      <c r="K11" s="44">
        <f>ROUNDDOWN(5793517/1000000,0)</f>
        <v>5</v>
      </c>
      <c r="L11" s="44">
        <v>0</v>
      </c>
      <c r="M11" s="44">
        <f>ROUNDDOWN(574720782/1000000,0)</f>
        <v>574</v>
      </c>
    </row>
    <row r="12" spans="1:13" x14ac:dyDescent="0.4">
      <c r="A12" s="3">
        <v>1</v>
      </c>
      <c r="B12" s="106" t="s">
        <v>12</v>
      </c>
      <c r="C12" s="107"/>
      <c r="D12" s="107"/>
      <c r="E12" s="44">
        <f>ROUNDDOWN(446139208/1000000,0)</f>
        <v>446</v>
      </c>
      <c r="F12" s="44">
        <v>0</v>
      </c>
      <c r="G12" s="44">
        <v>0</v>
      </c>
      <c r="H12" s="44">
        <v>0</v>
      </c>
      <c r="I12" s="44">
        <v>0</v>
      </c>
      <c r="J12" s="44">
        <v>0</v>
      </c>
      <c r="K12" s="44">
        <v>0</v>
      </c>
      <c r="L12" s="44">
        <v>0</v>
      </c>
      <c r="M12" s="44">
        <v>0</v>
      </c>
    </row>
    <row r="13" spans="1:13" x14ac:dyDescent="0.4">
      <c r="A13" s="3">
        <v>1</v>
      </c>
      <c r="B13" s="96" t="s">
        <v>3</v>
      </c>
      <c r="C13" s="78"/>
      <c r="D13" s="78"/>
      <c r="E13" s="44">
        <f>ROUNDDOWN(1928251942302/1000000,0)</f>
        <v>1928251</v>
      </c>
      <c r="F13" s="50">
        <v>0</v>
      </c>
      <c r="G13" s="50">
        <v>0</v>
      </c>
      <c r="H13" s="50">
        <v>0</v>
      </c>
      <c r="I13" s="44">
        <f>ROUNDDOWN(2608787946/1000000,0)</f>
        <v>2608</v>
      </c>
      <c r="J13" s="44">
        <f>ROUNDDOWN(1777923389467/1000000,0)</f>
        <v>1777923</v>
      </c>
      <c r="K13" s="44">
        <f>ROUNDDOWN(1402229956/1000000,0)</f>
        <v>1402</v>
      </c>
      <c r="L13" s="44">
        <f>ROUNDDOWN(1510865000/1000000,0)</f>
        <v>1510</v>
      </c>
      <c r="M13" s="44">
        <f>ROUNDDOWN(17786139024/1000000,0)</f>
        <v>17786</v>
      </c>
    </row>
    <row r="14" spans="1:13" ht="42" customHeight="1" thickBot="1" x14ac:dyDescent="0.45">
      <c r="A14" s="3">
        <v>1</v>
      </c>
      <c r="B14" s="15"/>
      <c r="C14" s="92" t="s">
        <v>13</v>
      </c>
      <c r="D14" s="93"/>
      <c r="E14" s="48">
        <f>ROUNDDOWN(1928251942302/1000000,0)</f>
        <v>1928251</v>
      </c>
      <c r="F14" s="51">
        <v>0</v>
      </c>
      <c r="G14" s="51">
        <v>0</v>
      </c>
      <c r="H14" s="51">
        <v>0</v>
      </c>
      <c r="I14" s="48">
        <f>ROUNDDOWN(2608787946/1000000,0)</f>
        <v>2608</v>
      </c>
      <c r="J14" s="48">
        <f>ROUNDDOWN(1777923389467/1000000,0)</f>
        <v>1777923</v>
      </c>
      <c r="K14" s="48">
        <f>ROUNDDOWN(1402229956/1000000,0)</f>
        <v>1402</v>
      </c>
      <c r="L14" s="48">
        <f>ROUNDDOWN(1510865000/1000000,0)</f>
        <v>1510</v>
      </c>
      <c r="M14" s="48">
        <f>ROUNDDOWN(17786139024/1000000,0)</f>
        <v>17786</v>
      </c>
    </row>
    <row r="15" spans="1:13" ht="19.5" thickTop="1" x14ac:dyDescent="0.4">
      <c r="A15" s="3">
        <v>1</v>
      </c>
      <c r="B15" s="81" t="s">
        <v>14</v>
      </c>
      <c r="C15" s="82"/>
      <c r="D15" s="85"/>
      <c r="E15" s="49">
        <f>ROUNDDOWN(1933917217347/1000000,0)</f>
        <v>1933917</v>
      </c>
      <c r="F15" s="49">
        <f>ROUNDDOWN(3052316095/1000000,0)</f>
        <v>3052</v>
      </c>
      <c r="G15" s="49">
        <f>ROUNDDOWN(475684831/1000000,0)</f>
        <v>475</v>
      </c>
      <c r="H15" s="49">
        <f>ROUNDDOWN(629173136/1000000,0)</f>
        <v>629</v>
      </c>
      <c r="I15" s="49">
        <f>ROUNDDOWN(2608787946/1000000,0)</f>
        <v>2608</v>
      </c>
      <c r="J15" s="49">
        <f>ROUNDDOWN(1777923389467/1000000,0)</f>
        <v>1777923</v>
      </c>
      <c r="K15" s="49">
        <f>ROUNDDOWN(1408023473/1000000,0)</f>
        <v>1408</v>
      </c>
      <c r="L15" s="49">
        <f>ROUNDDOWN(1510865000/1000000,0)</f>
        <v>1510</v>
      </c>
      <c r="M15" s="49">
        <f>ROUNDDOWN(18360859806/1000000,0)</f>
        <v>18360</v>
      </c>
    </row>
    <row r="16" spans="1:13" s="1" customFormat="1" ht="18" customHeight="1" x14ac:dyDescent="0.4">
      <c r="A16" s="1" t="s">
        <v>0</v>
      </c>
      <c r="H16" s="1" t="s">
        <v>59</v>
      </c>
    </row>
    <row r="17" spans="1:14" ht="22.5" customHeight="1" x14ac:dyDescent="0.4">
      <c r="A17" s="3">
        <v>1</v>
      </c>
      <c r="B17" s="94" t="s">
        <v>7</v>
      </c>
      <c r="C17" s="95"/>
      <c r="D17" s="95"/>
      <c r="E17" s="95"/>
      <c r="F17" s="52" t="s">
        <v>19</v>
      </c>
      <c r="G17" s="52" t="s">
        <v>20</v>
      </c>
      <c r="H17" s="53" t="s">
        <v>21</v>
      </c>
    </row>
    <row r="18" spans="1:14" x14ac:dyDescent="0.4">
      <c r="A18" s="3">
        <v>1</v>
      </c>
      <c r="B18" s="77" t="s">
        <v>1</v>
      </c>
      <c r="C18" s="78"/>
      <c r="D18" s="78"/>
      <c r="E18" s="16"/>
      <c r="F18" s="44">
        <v>0</v>
      </c>
      <c r="G18" s="44">
        <v>0</v>
      </c>
      <c r="H18" s="17">
        <v>0</v>
      </c>
    </row>
    <row r="19" spans="1:14" x14ac:dyDescent="0.4">
      <c r="A19" s="3">
        <v>1</v>
      </c>
      <c r="B19" s="96" t="s">
        <v>2</v>
      </c>
      <c r="C19" s="97"/>
      <c r="D19" s="97"/>
      <c r="E19" s="18"/>
      <c r="F19" s="44">
        <f>ROUNDDOWN(328313805/1000000,0)</f>
        <v>328</v>
      </c>
      <c r="G19" s="54">
        <f>ROUNDDOWN(153133671/1000000,0)</f>
        <v>153</v>
      </c>
      <c r="H19" s="19">
        <v>0</v>
      </c>
    </row>
    <row r="20" spans="1:14" x14ac:dyDescent="0.4">
      <c r="A20" s="3">
        <v>1</v>
      </c>
      <c r="B20" s="98" t="s">
        <v>12</v>
      </c>
      <c r="C20" s="98"/>
      <c r="D20" s="77"/>
      <c r="E20" s="16"/>
      <c r="F20" s="44">
        <v>0</v>
      </c>
      <c r="G20" s="54">
        <f>ROUNDDOWN(446139208/1000000,0)</f>
        <v>446</v>
      </c>
      <c r="H20" s="20">
        <v>0</v>
      </c>
    </row>
    <row r="21" spans="1:14" x14ac:dyDescent="0.4">
      <c r="A21" s="3">
        <v>1</v>
      </c>
      <c r="B21" s="96" t="s">
        <v>3</v>
      </c>
      <c r="C21" s="78"/>
      <c r="D21" s="78"/>
      <c r="E21" s="16"/>
      <c r="F21" s="44">
        <f>ROUNDDOWN(127020530909/1000000,0)</f>
        <v>127020</v>
      </c>
      <c r="G21" s="44">
        <v>0</v>
      </c>
      <c r="H21" s="55">
        <f>ROUNDDOWN(1930669740612/1000000,0)</f>
        <v>1930669</v>
      </c>
    </row>
    <row r="22" spans="1:14" ht="42" customHeight="1" thickBot="1" x14ac:dyDescent="0.45">
      <c r="A22" s="3">
        <v>1</v>
      </c>
      <c r="B22" s="15"/>
      <c r="C22" s="92" t="s">
        <v>13</v>
      </c>
      <c r="D22" s="99"/>
      <c r="E22" s="21"/>
      <c r="F22" s="48">
        <f>ROUNDDOWN(127020530909/1000000,0)</f>
        <v>127020</v>
      </c>
      <c r="G22" s="48">
        <v>0</v>
      </c>
      <c r="H22" s="56">
        <f>ROUNDDOWN(1930669740612/1000000,0)</f>
        <v>1930669</v>
      </c>
    </row>
    <row r="23" spans="1:14" ht="19.5" thickTop="1" x14ac:dyDescent="0.4">
      <c r="A23" s="3">
        <v>1</v>
      </c>
      <c r="B23" s="81" t="s">
        <v>14</v>
      </c>
      <c r="C23" s="82"/>
      <c r="D23" s="82"/>
      <c r="E23" s="22"/>
      <c r="F23" s="49">
        <f>ROUNDDOWN(127348844714/1000000,0)</f>
        <v>127348</v>
      </c>
      <c r="G23" s="49">
        <f>ROUNDDOWN(599272879/1000000,0)</f>
        <v>599</v>
      </c>
      <c r="H23" s="23">
        <v>0</v>
      </c>
    </row>
    <row r="24" spans="1:14" x14ac:dyDescent="0.4">
      <c r="B24" s="6"/>
      <c r="C24" s="6"/>
      <c r="D24" s="6"/>
      <c r="E24" s="6"/>
      <c r="F24" s="24"/>
      <c r="G24" s="24"/>
      <c r="H24" s="24"/>
      <c r="I24" s="24"/>
      <c r="J24" s="24"/>
      <c r="K24" s="6"/>
      <c r="L24" s="6"/>
    </row>
    <row r="25" spans="1:14" x14ac:dyDescent="0.4">
      <c r="A25" s="25" t="s">
        <v>0</v>
      </c>
      <c r="B25" s="77" t="s">
        <v>22</v>
      </c>
      <c r="C25" s="78"/>
      <c r="D25" s="86"/>
      <c r="E25" s="14">
        <f>ROUNDDOWN(43153334/1000000,0)</f>
        <v>43</v>
      </c>
      <c r="F25" s="8" t="s">
        <v>60</v>
      </c>
      <c r="G25" s="6"/>
      <c r="H25" s="6"/>
      <c r="I25" s="6"/>
      <c r="J25" s="6"/>
      <c r="K25" s="6"/>
      <c r="L25" s="6"/>
      <c r="M25" s="6"/>
    </row>
    <row r="26" spans="1:14" ht="21" customHeight="1" x14ac:dyDescent="0.4">
      <c r="A26" s="3">
        <v>1</v>
      </c>
      <c r="B26" s="6" t="s">
        <v>23</v>
      </c>
      <c r="D26" s="26"/>
      <c r="E26" s="27"/>
      <c r="F26" s="6"/>
      <c r="G26" s="6"/>
      <c r="H26" s="6"/>
      <c r="I26" s="6"/>
      <c r="J26" s="6"/>
      <c r="K26" s="6"/>
      <c r="L26" s="6"/>
      <c r="M26" s="6"/>
    </row>
    <row r="27" spans="1:14" x14ac:dyDescent="0.4">
      <c r="B27" s="26"/>
      <c r="C27" s="26"/>
      <c r="D27" s="26"/>
      <c r="E27" s="27"/>
      <c r="F27" s="6"/>
      <c r="G27" s="6"/>
      <c r="H27" s="6"/>
      <c r="I27" s="6"/>
      <c r="J27" s="6"/>
      <c r="K27" s="6"/>
      <c r="L27" s="6"/>
      <c r="M27" s="6"/>
    </row>
    <row r="28" spans="1:14" s="6" customFormat="1" ht="18" customHeight="1" x14ac:dyDescent="0.4">
      <c r="A28" s="25" t="s">
        <v>0</v>
      </c>
      <c r="B28" s="7" t="s">
        <v>24</v>
      </c>
      <c r="F28" s="1"/>
      <c r="G28" s="1"/>
      <c r="H28" s="1"/>
      <c r="I28" s="1"/>
      <c r="J28" s="1"/>
      <c r="K28" s="1"/>
      <c r="L28" s="1"/>
      <c r="M28" s="1" t="s">
        <v>59</v>
      </c>
    </row>
    <row r="29" spans="1:14" x14ac:dyDescent="0.4">
      <c r="A29" s="3">
        <v>1</v>
      </c>
      <c r="B29" s="88" t="s">
        <v>25</v>
      </c>
      <c r="C29" s="89"/>
      <c r="D29" s="95"/>
      <c r="E29" s="88"/>
      <c r="F29" s="28" t="s">
        <v>26</v>
      </c>
      <c r="G29" s="29"/>
      <c r="H29" s="29"/>
      <c r="I29" s="29"/>
      <c r="J29" s="29"/>
      <c r="K29" s="29"/>
      <c r="L29" s="29"/>
      <c r="M29" s="29"/>
    </row>
    <row r="30" spans="1:14" x14ac:dyDescent="0.4">
      <c r="A30" s="3">
        <v>1</v>
      </c>
      <c r="B30" s="90"/>
      <c r="C30" s="91"/>
      <c r="D30" s="100"/>
      <c r="E30" s="90"/>
      <c r="F30" s="12" t="s">
        <v>27</v>
      </c>
      <c r="G30" s="12" t="s">
        <v>28</v>
      </c>
      <c r="H30" s="12" t="s">
        <v>29</v>
      </c>
      <c r="I30" s="12" t="s">
        <v>30</v>
      </c>
      <c r="J30" s="12" t="s">
        <v>31</v>
      </c>
      <c r="K30" s="12" t="s">
        <v>32</v>
      </c>
      <c r="L30" s="12" t="s">
        <v>33</v>
      </c>
      <c r="M30" s="12" t="s">
        <v>34</v>
      </c>
    </row>
    <row r="31" spans="1:14" ht="14.1" customHeight="1" x14ac:dyDescent="0.4">
      <c r="A31" s="3">
        <v>1</v>
      </c>
      <c r="B31" s="77" t="s">
        <v>35</v>
      </c>
      <c r="C31" s="78"/>
      <c r="D31" s="86"/>
      <c r="E31" s="57">
        <f>ROUNDDOWN(904090272/1000000,0)</f>
        <v>904</v>
      </c>
      <c r="F31" s="44">
        <v>0</v>
      </c>
      <c r="G31" s="44">
        <v>0</v>
      </c>
      <c r="H31" s="44">
        <v>0</v>
      </c>
      <c r="I31" s="44">
        <v>0</v>
      </c>
      <c r="J31" s="44">
        <v>0</v>
      </c>
      <c r="K31" s="44">
        <v>0</v>
      </c>
      <c r="L31" s="44">
        <f>ROUNDDOWN(854184119/1000000,0)</f>
        <v>854</v>
      </c>
      <c r="M31" s="44">
        <f>ROUNDDOWN(49906153/1000000,0)</f>
        <v>49</v>
      </c>
      <c r="N31" s="58"/>
    </row>
    <row r="32" spans="1:14" ht="14.1" customHeight="1" x14ac:dyDescent="0.4">
      <c r="A32" s="3">
        <v>1</v>
      </c>
      <c r="B32" s="77" t="s">
        <v>36</v>
      </c>
      <c r="C32" s="78"/>
      <c r="D32" s="86"/>
      <c r="E32" s="45">
        <f>ROUNDDOWN(47252952571/1000000,0)</f>
        <v>47252</v>
      </c>
      <c r="F32" s="45">
        <v>0</v>
      </c>
      <c r="G32" s="44">
        <v>0</v>
      </c>
      <c r="H32" s="44">
        <f>ROUNDDOWN(35105614692/1000000,0)</f>
        <v>35105</v>
      </c>
      <c r="I32" s="44">
        <f>ROUNDDOWN(63656095/1000000,0)</f>
        <v>63</v>
      </c>
      <c r="J32" s="44">
        <f>ROUNDDOWN(10138981519/1000000,0)</f>
        <v>10138</v>
      </c>
      <c r="K32" s="44">
        <f>ROUNDDOWN(1944700265/1000000,0)</f>
        <v>1944</v>
      </c>
      <c r="L32" s="44">
        <v>0</v>
      </c>
      <c r="M32" s="44">
        <v>0</v>
      </c>
      <c r="N32" s="58"/>
    </row>
    <row r="33" spans="1:14" ht="42" customHeight="1" thickBot="1" x14ac:dyDescent="0.45">
      <c r="A33" s="3">
        <v>1</v>
      </c>
      <c r="B33" s="79" t="s">
        <v>13</v>
      </c>
      <c r="C33" s="80"/>
      <c r="D33" s="87"/>
      <c r="E33" s="47">
        <f>ROUNDDOWN(-387219339/1000000,0)</f>
        <v>-387</v>
      </c>
      <c r="F33" s="47">
        <f>ROUNDDOWN(77303499/1000000,0)</f>
        <v>77</v>
      </c>
      <c r="G33" s="47">
        <f>ROUNDDOWN(-38652000/1000000,0)</f>
        <v>-38</v>
      </c>
      <c r="H33" s="47">
        <v>0</v>
      </c>
      <c r="I33" s="47">
        <v>0</v>
      </c>
      <c r="J33" s="47">
        <v>0</v>
      </c>
      <c r="K33" s="47">
        <v>0</v>
      </c>
      <c r="L33" s="47">
        <v>0</v>
      </c>
      <c r="M33" s="47">
        <v>0</v>
      </c>
      <c r="N33" s="58"/>
    </row>
    <row r="34" spans="1:14" ht="19.5" thickTop="1" x14ac:dyDescent="0.4">
      <c r="A34" s="3">
        <v>1</v>
      </c>
      <c r="B34" s="81" t="s">
        <v>37</v>
      </c>
      <c r="C34" s="82"/>
      <c r="D34" s="85"/>
      <c r="E34" s="49">
        <f>ROUNDDOWN(47769823504/1000000,0)</f>
        <v>47769</v>
      </c>
      <c r="F34" s="49">
        <f>ROUNDDOWN(77303499/1000000,0)</f>
        <v>77</v>
      </c>
      <c r="G34" s="49">
        <f>ROUNDDOWN(-38652000/1000000,0)</f>
        <v>-38</v>
      </c>
      <c r="H34" s="49">
        <f>ROUNDDOWN(35105614692/1000000,0)</f>
        <v>35105</v>
      </c>
      <c r="I34" s="49">
        <f>ROUNDDOWN(63656095/1000000,0)</f>
        <v>63</v>
      </c>
      <c r="J34" s="49">
        <f>ROUNDDOWN(10138981519/1000000,0)</f>
        <v>10138</v>
      </c>
      <c r="K34" s="49">
        <f>ROUNDDOWN(1944700265/1000000,0)</f>
        <v>1944</v>
      </c>
      <c r="L34" s="49">
        <f>ROUNDDOWN(854184119/1000000,0)</f>
        <v>854</v>
      </c>
      <c r="M34" s="49">
        <f>ROUNDDOWN(49906153/1000000,0)</f>
        <v>49</v>
      </c>
      <c r="N34" s="58"/>
    </row>
    <row r="35" spans="1:14" s="1" customFormat="1" ht="18" customHeight="1" x14ac:dyDescent="0.4">
      <c r="A35" s="1" t="s">
        <v>0</v>
      </c>
      <c r="E35" s="59"/>
      <c r="F35" s="59"/>
      <c r="G35" s="59" t="s">
        <v>59</v>
      </c>
      <c r="H35" s="59"/>
      <c r="I35" s="59"/>
      <c r="J35" s="59"/>
      <c r="K35" s="59"/>
      <c r="L35" s="59"/>
      <c r="M35" s="59"/>
      <c r="N35" s="59"/>
    </row>
    <row r="36" spans="1:14" x14ac:dyDescent="0.4">
      <c r="A36" s="3">
        <v>1</v>
      </c>
      <c r="B36" s="88" t="s">
        <v>25</v>
      </c>
      <c r="C36" s="89"/>
      <c r="D36" s="89"/>
      <c r="E36" s="83"/>
      <c r="F36" s="60" t="s">
        <v>38</v>
      </c>
      <c r="G36" s="75" t="s">
        <v>39</v>
      </c>
      <c r="H36" s="58"/>
      <c r="I36" s="58"/>
      <c r="J36" s="58"/>
      <c r="K36" s="58"/>
      <c r="L36" s="58"/>
      <c r="M36" s="58"/>
      <c r="N36" s="58"/>
    </row>
    <row r="37" spans="1:14" x14ac:dyDescent="0.4">
      <c r="A37" s="3">
        <v>1</v>
      </c>
      <c r="B37" s="90"/>
      <c r="C37" s="91"/>
      <c r="D37" s="91"/>
      <c r="E37" s="84"/>
      <c r="F37" s="61" t="s">
        <v>40</v>
      </c>
      <c r="G37" s="76"/>
      <c r="H37" s="58"/>
      <c r="I37" s="58"/>
      <c r="J37" s="58"/>
      <c r="K37" s="58"/>
      <c r="L37" s="58"/>
      <c r="M37" s="58"/>
      <c r="N37" s="58"/>
    </row>
    <row r="38" spans="1:14" ht="14.1" customHeight="1" x14ac:dyDescent="0.4">
      <c r="A38" s="3">
        <v>1</v>
      </c>
      <c r="B38" s="77" t="s">
        <v>35</v>
      </c>
      <c r="C38" s="78"/>
      <c r="D38" s="78"/>
      <c r="E38" s="57"/>
      <c r="F38" s="54">
        <v>0</v>
      </c>
      <c r="G38" s="62" t="s">
        <v>41</v>
      </c>
      <c r="H38" s="58"/>
      <c r="I38" s="58"/>
      <c r="J38" s="58"/>
      <c r="K38" s="58"/>
      <c r="L38" s="58"/>
      <c r="M38" s="58"/>
      <c r="N38" s="58"/>
    </row>
    <row r="39" spans="1:14" ht="14.1" customHeight="1" x14ac:dyDescent="0.4">
      <c r="A39" s="3">
        <v>1</v>
      </c>
      <c r="B39" s="77" t="s">
        <v>36</v>
      </c>
      <c r="C39" s="78"/>
      <c r="D39" s="78"/>
      <c r="E39" s="57"/>
      <c r="F39" s="54">
        <v>0</v>
      </c>
      <c r="G39" s="62" t="s">
        <v>41</v>
      </c>
      <c r="H39" s="58"/>
      <c r="I39" s="58"/>
      <c r="J39" s="58"/>
      <c r="K39" s="58"/>
      <c r="L39" s="58"/>
      <c r="M39" s="58"/>
      <c r="N39" s="58"/>
    </row>
    <row r="40" spans="1:14" ht="42" customHeight="1" thickBot="1" x14ac:dyDescent="0.45">
      <c r="A40" s="3">
        <v>1</v>
      </c>
      <c r="B40" s="79" t="s">
        <v>13</v>
      </c>
      <c r="C40" s="80"/>
      <c r="D40" s="80"/>
      <c r="E40" s="63"/>
      <c r="F40" s="64">
        <f>ROUNDDOWN(-425870838/1000000,0)</f>
        <v>-425</v>
      </c>
      <c r="G40" s="65" t="s">
        <v>41</v>
      </c>
      <c r="H40" s="58"/>
      <c r="I40" s="58"/>
      <c r="J40" s="58"/>
      <c r="K40" s="58"/>
      <c r="L40" s="58"/>
      <c r="M40" s="58"/>
      <c r="N40" s="58"/>
    </row>
    <row r="41" spans="1:14" ht="19.5" thickTop="1" x14ac:dyDescent="0.4">
      <c r="A41" s="3">
        <v>1</v>
      </c>
      <c r="B41" s="81" t="s">
        <v>37</v>
      </c>
      <c r="C41" s="82"/>
      <c r="D41" s="82"/>
      <c r="E41" s="66"/>
      <c r="F41" s="67">
        <f>ROUNDDOWN(-425870838/1000000,0)</f>
        <v>-425</v>
      </c>
      <c r="G41" s="23"/>
      <c r="H41" s="58"/>
      <c r="I41" s="58"/>
      <c r="J41" s="58"/>
      <c r="K41" s="58"/>
      <c r="L41" s="58"/>
      <c r="M41" s="58"/>
      <c r="N41" s="58"/>
    </row>
    <row r="42" spans="1:14" ht="21" customHeight="1" x14ac:dyDescent="0.4">
      <c r="A42" s="3">
        <v>1</v>
      </c>
      <c r="B42" s="6" t="s">
        <v>42</v>
      </c>
      <c r="D42" s="73"/>
      <c r="E42" s="68"/>
      <c r="F42" s="68"/>
      <c r="G42" s="68"/>
      <c r="H42" s="68"/>
      <c r="I42" s="68"/>
      <c r="J42" s="68"/>
      <c r="K42" s="68"/>
      <c r="L42" s="68"/>
      <c r="M42" s="58"/>
      <c r="N42" s="58"/>
    </row>
    <row r="43" spans="1:14" ht="21" customHeight="1" x14ac:dyDescent="0.4">
      <c r="A43" s="3">
        <v>1</v>
      </c>
      <c r="B43" s="6" t="s">
        <v>43</v>
      </c>
      <c r="D43" s="73"/>
      <c r="E43" s="68"/>
      <c r="F43" s="68"/>
      <c r="G43" s="68"/>
      <c r="H43" s="68"/>
      <c r="I43" s="68"/>
      <c r="J43" s="68"/>
      <c r="K43" s="68"/>
      <c r="L43" s="68"/>
      <c r="M43" s="58"/>
      <c r="N43" s="58"/>
    </row>
    <row r="44" spans="1:14" x14ac:dyDescent="0.4">
      <c r="B44" s="73"/>
      <c r="C44" s="73"/>
      <c r="D44" s="73"/>
      <c r="E44" s="68"/>
      <c r="F44" s="68"/>
      <c r="G44" s="68"/>
      <c r="H44" s="68"/>
      <c r="I44" s="68"/>
      <c r="J44" s="68"/>
      <c r="K44" s="68"/>
      <c r="L44" s="68"/>
      <c r="M44" s="68"/>
      <c r="N44" s="58"/>
    </row>
    <row r="45" spans="1:14" ht="13.5" customHeight="1" x14ac:dyDescent="0.4">
      <c r="A45" s="25" t="s">
        <v>0</v>
      </c>
      <c r="B45" s="7" t="s">
        <v>44</v>
      </c>
      <c r="C45" s="6"/>
      <c r="D45" s="6"/>
      <c r="E45" s="69"/>
      <c r="F45" s="69"/>
      <c r="G45" s="69"/>
      <c r="H45" s="69"/>
      <c r="I45" s="69"/>
      <c r="J45" s="69"/>
      <c r="K45" s="69"/>
      <c r="L45" s="69"/>
      <c r="M45" s="69"/>
      <c r="N45" s="58"/>
    </row>
    <row r="46" spans="1:14" ht="21" customHeight="1" x14ac:dyDescent="0.4">
      <c r="A46" s="3">
        <v>1</v>
      </c>
      <c r="B46" s="6" t="s">
        <v>45</v>
      </c>
      <c r="C46" s="6"/>
      <c r="D46" s="6"/>
      <c r="E46" s="58"/>
      <c r="F46" s="69"/>
      <c r="G46" s="69"/>
      <c r="H46" s="69"/>
      <c r="I46" s="69"/>
      <c r="J46" s="69"/>
      <c r="K46" s="69"/>
      <c r="L46" s="69"/>
      <c r="M46" s="69"/>
      <c r="N46" s="58"/>
    </row>
    <row r="47" spans="1:14" ht="18" customHeight="1" x14ac:dyDescent="0.4">
      <c r="A47" s="3">
        <v>1</v>
      </c>
      <c r="B47" s="6" t="s">
        <v>46</v>
      </c>
      <c r="C47" s="6"/>
      <c r="D47" s="6"/>
      <c r="E47" s="59" t="s">
        <v>59</v>
      </c>
      <c r="F47" s="69"/>
      <c r="G47" s="69"/>
      <c r="H47" s="69"/>
      <c r="I47" s="69"/>
      <c r="J47" s="69"/>
      <c r="K47" s="69"/>
      <c r="L47" s="69"/>
      <c r="M47" s="69"/>
      <c r="N47" s="58"/>
    </row>
    <row r="48" spans="1:14" x14ac:dyDescent="0.4">
      <c r="A48" s="3">
        <v>1</v>
      </c>
      <c r="B48" s="74" t="s">
        <v>47</v>
      </c>
      <c r="C48" s="74"/>
      <c r="D48" s="74"/>
      <c r="E48" s="70">
        <f>ROUNDDOWN(4621228046/1000000,0)</f>
        <v>4621</v>
      </c>
      <c r="F48" s="69"/>
      <c r="G48" s="69"/>
      <c r="H48" s="69"/>
      <c r="I48" s="69"/>
      <c r="J48" s="69"/>
      <c r="K48" s="69"/>
      <c r="L48" s="69"/>
      <c r="M48" s="69"/>
      <c r="N48" s="58"/>
    </row>
    <row r="49" spans="1:14" x14ac:dyDescent="0.4">
      <c r="A49" s="3">
        <v>1</v>
      </c>
      <c r="B49" s="74" t="s">
        <v>48</v>
      </c>
      <c r="C49" s="74"/>
      <c r="D49" s="74"/>
      <c r="E49" s="70">
        <f>ROUNDDOWN(1467192875/1000000,0)</f>
        <v>1467</v>
      </c>
      <c r="F49" s="69"/>
      <c r="G49" s="69"/>
      <c r="H49" s="69"/>
      <c r="I49" s="69"/>
      <c r="J49" s="69"/>
      <c r="K49" s="69"/>
      <c r="L49" s="69"/>
      <c r="M49" s="69"/>
      <c r="N49" s="58"/>
    </row>
    <row r="50" spans="1:14" ht="19.5" thickBot="1" x14ac:dyDescent="0.45">
      <c r="A50" s="3">
        <v>1</v>
      </c>
      <c r="B50" s="30" t="s">
        <v>49</v>
      </c>
      <c r="C50" s="30"/>
      <c r="D50" s="30"/>
      <c r="E50" s="71">
        <v>0</v>
      </c>
      <c r="F50" s="69"/>
      <c r="G50" s="69"/>
      <c r="H50" s="69"/>
      <c r="I50" s="69"/>
      <c r="J50" s="69"/>
      <c r="K50" s="69"/>
      <c r="L50" s="69"/>
      <c r="M50" s="69"/>
      <c r="N50" s="58"/>
    </row>
    <row r="51" spans="1:14" ht="19.5" thickTop="1" x14ac:dyDescent="0.4">
      <c r="A51" s="3">
        <v>1</v>
      </c>
      <c r="B51" s="81" t="s">
        <v>37</v>
      </c>
      <c r="C51" s="82"/>
      <c r="D51" s="85"/>
      <c r="E51" s="57">
        <f>ROUNDDOWN(6088420921/1000000,0)</f>
        <v>6088</v>
      </c>
      <c r="F51" s="69"/>
      <c r="G51" s="69"/>
      <c r="H51" s="69"/>
      <c r="I51" s="69"/>
      <c r="J51" s="69"/>
      <c r="K51" s="69"/>
      <c r="L51" s="69"/>
      <c r="M51" s="69"/>
      <c r="N51" s="58"/>
    </row>
    <row r="52" spans="1:14" ht="21" customHeight="1" x14ac:dyDescent="0.4">
      <c r="A52" s="3">
        <v>1</v>
      </c>
      <c r="C52" s="6"/>
      <c r="D52" s="6"/>
      <c r="E52" s="68"/>
      <c r="F52" s="69"/>
      <c r="G52" s="69"/>
      <c r="H52" s="69"/>
      <c r="I52" s="69"/>
      <c r="J52" s="69"/>
      <c r="K52" s="69"/>
      <c r="L52" s="69"/>
      <c r="M52" s="69"/>
      <c r="N52" s="58"/>
    </row>
    <row r="53" spans="1:14" ht="18" customHeight="1" x14ac:dyDescent="0.4">
      <c r="A53" s="25" t="s">
        <v>0</v>
      </c>
      <c r="B53" s="11" t="s">
        <v>50</v>
      </c>
      <c r="C53" s="6"/>
      <c r="D53" s="6"/>
      <c r="E53" s="59" t="s">
        <v>59</v>
      </c>
      <c r="F53" s="69"/>
      <c r="G53" s="69"/>
      <c r="H53" s="69"/>
      <c r="I53" s="69"/>
      <c r="J53" s="69"/>
      <c r="K53" s="69"/>
      <c r="L53" s="69"/>
      <c r="M53" s="69"/>
      <c r="N53" s="58"/>
    </row>
    <row r="54" spans="1:14" x14ac:dyDescent="0.4">
      <c r="A54" s="3">
        <v>1</v>
      </c>
      <c r="B54" s="31" t="s">
        <v>51</v>
      </c>
      <c r="C54" s="32"/>
      <c r="D54" s="33"/>
      <c r="E54" s="44">
        <f>ROUNDDOWN(43653505657/1000000,0)</f>
        <v>43653</v>
      </c>
      <c r="F54" s="69"/>
      <c r="G54" s="69"/>
      <c r="H54" s="69"/>
      <c r="I54" s="69"/>
      <c r="J54" s="69"/>
      <c r="K54" s="69"/>
      <c r="L54" s="69"/>
      <c r="M54" s="69"/>
      <c r="N54" s="58"/>
    </row>
    <row r="55" spans="1:14" ht="21" customHeight="1" x14ac:dyDescent="0.4">
      <c r="A55" s="3">
        <v>1</v>
      </c>
      <c r="C55" s="6" t="s">
        <v>52</v>
      </c>
      <c r="D55" s="6"/>
      <c r="E55" s="68"/>
      <c r="F55" s="69"/>
      <c r="G55" s="69"/>
      <c r="H55" s="69"/>
      <c r="I55" s="69"/>
      <c r="J55" s="69"/>
      <c r="K55" s="69"/>
      <c r="L55" s="69"/>
      <c r="M55" s="69"/>
      <c r="N55" s="58"/>
    </row>
    <row r="56" spans="1:14" ht="21" customHeight="1" x14ac:dyDescent="0.4">
      <c r="A56" s="25" t="s">
        <v>0</v>
      </c>
      <c r="B56" s="6" t="s">
        <v>53</v>
      </c>
      <c r="C56" s="6"/>
      <c r="D56" s="6"/>
      <c r="E56" s="72"/>
      <c r="F56" s="69"/>
      <c r="G56" s="69"/>
      <c r="H56" s="69"/>
      <c r="I56" s="69"/>
      <c r="J56" s="69"/>
      <c r="K56" s="69"/>
      <c r="L56" s="69"/>
      <c r="M56" s="69"/>
      <c r="N56" s="58"/>
    </row>
    <row r="57" spans="1:14" x14ac:dyDescent="0.4">
      <c r="A57" s="3">
        <v>1</v>
      </c>
      <c r="C57" s="6" t="s">
        <v>54</v>
      </c>
      <c r="E57" s="72"/>
      <c r="F57" s="69"/>
      <c r="G57" s="69"/>
      <c r="H57" s="69"/>
      <c r="I57" s="69"/>
      <c r="J57" s="69"/>
      <c r="K57" s="69"/>
      <c r="L57" s="69"/>
      <c r="M57" s="69"/>
      <c r="N57" s="58"/>
    </row>
    <row r="58" spans="1:14" ht="21" customHeight="1" x14ac:dyDescent="0.4">
      <c r="A58" s="25" t="s">
        <v>0</v>
      </c>
      <c r="B58" s="6" t="s">
        <v>55</v>
      </c>
      <c r="C58" s="6"/>
      <c r="D58" s="6"/>
      <c r="E58" s="34"/>
    </row>
    <row r="59" spans="1:14" x14ac:dyDescent="0.4">
      <c r="A59" s="3">
        <v>1</v>
      </c>
      <c r="C59" s="6" t="s">
        <v>56</v>
      </c>
      <c r="E59" s="34"/>
    </row>
    <row r="60" spans="1:14" ht="21" customHeight="1" x14ac:dyDescent="0.4">
      <c r="A60" s="25" t="s">
        <v>0</v>
      </c>
      <c r="B60" s="6" t="s">
        <v>57</v>
      </c>
      <c r="C60" s="6"/>
      <c r="D60" s="6"/>
      <c r="E60" s="34"/>
    </row>
    <row r="61" spans="1:14" x14ac:dyDescent="0.4">
      <c r="A61" s="3">
        <v>1</v>
      </c>
      <c r="C61" s="6" t="s">
        <v>58</v>
      </c>
      <c r="E61" s="34"/>
    </row>
    <row r="62" spans="1:14" x14ac:dyDescent="0.4">
      <c r="B62" s="6"/>
      <c r="C62" s="6"/>
    </row>
  </sheetData>
  <mergeCells count="30">
    <mergeCell ref="B13:D13"/>
    <mergeCell ref="F5:M5"/>
    <mergeCell ref="B9:E9"/>
    <mergeCell ref="B10:D10"/>
    <mergeCell ref="B11:D11"/>
    <mergeCell ref="B12:D12"/>
    <mergeCell ref="E29:E30"/>
    <mergeCell ref="C14:D14"/>
    <mergeCell ref="B15:D15"/>
    <mergeCell ref="B17:E17"/>
    <mergeCell ref="B18:D18"/>
    <mergeCell ref="B19:D19"/>
    <mergeCell ref="B20:D20"/>
    <mergeCell ref="B21:D21"/>
    <mergeCell ref="C22:D22"/>
    <mergeCell ref="B23:D23"/>
    <mergeCell ref="B25:D25"/>
    <mergeCell ref="B29:D30"/>
    <mergeCell ref="B51:D51"/>
    <mergeCell ref="B31:D31"/>
    <mergeCell ref="B32:D32"/>
    <mergeCell ref="B33:D33"/>
    <mergeCell ref="B34:D34"/>
    <mergeCell ref="B36:D37"/>
    <mergeCell ref="G36:G37"/>
    <mergeCell ref="B38:D38"/>
    <mergeCell ref="B39:D39"/>
    <mergeCell ref="B40:D40"/>
    <mergeCell ref="B41:D41"/>
    <mergeCell ref="E36:E37"/>
  </mergeCells>
  <phoneticPr fontId="4"/>
  <pageMargins left="0.78740157480314965" right="0.78740157480314965" top="0.78740157480314965" bottom="0.78740157480314965" header="0.31496062992125984" footer="0.31496062992125984"/>
  <pageSetup paperSize="9" scale="65" fitToHeight="0" orientation="landscape" r:id="rId1"/>
  <rowBreaks count="2" manualBreakCount="2">
    <brk id="34" max="16383" man="1"/>
    <brk id="67"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【様式2-1】政策別コスト(009）百万円</vt:lpstr>
      <vt:lpstr>'【様式2-1】政策別コスト(009）百万円'!Print_Area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坂口 良平(sakaguchi-ryouhei)</dc:creator>
  <cp:lastModifiedBy>厚生労働省ネットワークシステム</cp:lastModifiedBy>
  <cp:lastPrinted>2021-01-19T04:50:23Z</cp:lastPrinted>
  <dcterms:created xsi:type="dcterms:W3CDTF">2021-01-25T11:49:46Z</dcterms:created>
  <dcterms:modified xsi:type="dcterms:W3CDTF">2021-01-25T11:49:53Z</dcterms:modified>
</cp:coreProperties>
</file>