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833" activeTab="0"/>
  </bookViews>
  <sheets>
    <sheet name="P28 図 死産" sheetId="1" r:id="rId1"/>
    <sheet name="P28 上図 死産" sheetId="2" r:id="rId2"/>
    <sheet name="P29 上図 周産期死亡" sheetId="3" r:id="rId3"/>
    <sheet name="P29 下図 周産期死亡" sheetId="4" r:id="rId4"/>
  </sheets>
  <definedNames/>
  <calcPr fullCalcOnLoad="1"/>
</workbook>
</file>

<file path=xl/sharedStrings.xml><?xml version="1.0" encoding="utf-8"?>
<sst xmlns="http://schemas.openxmlformats.org/spreadsheetml/2006/main" count="86" uniqueCount="76">
  <si>
    <t xml:space="preserve"> '55</t>
  </si>
  <si>
    <t xml:space="preserve"> '65</t>
  </si>
  <si>
    <t xml:space="preserve"> '75</t>
  </si>
  <si>
    <t xml:space="preserve"> '85</t>
  </si>
  <si>
    <t xml:space="preserve"> '95</t>
  </si>
  <si>
    <t>16～19</t>
  </si>
  <si>
    <t>20～23</t>
  </si>
  <si>
    <t>24～27</t>
  </si>
  <si>
    <t>28～31</t>
  </si>
  <si>
    <t>32～35</t>
  </si>
  <si>
    <t>36～39</t>
  </si>
  <si>
    <t>自然死産数</t>
  </si>
  <si>
    <t xml:space="preserve"> </t>
  </si>
  <si>
    <t>男</t>
  </si>
  <si>
    <t>女</t>
  </si>
  <si>
    <t>不詳</t>
  </si>
  <si>
    <t xml:space="preserve"> </t>
  </si>
  <si>
    <t xml:space="preserve"> ・</t>
  </si>
  <si>
    <t xml:space="preserve"> ・</t>
  </si>
  <si>
    <t xml:space="preserve"> '05</t>
  </si>
  <si>
    <t>昭和25  
1950</t>
  </si>
  <si>
    <t>30   
'55</t>
  </si>
  <si>
    <t>50     
'75</t>
  </si>
  <si>
    <t>60     
'85</t>
  </si>
  <si>
    <t>40     
'65</t>
  </si>
  <si>
    <t>人工死産数</t>
  </si>
  <si>
    <t>自然死産数</t>
  </si>
  <si>
    <t>17 
2005</t>
  </si>
  <si>
    <t>全死産</t>
  </si>
  <si>
    <t>自然死産</t>
  </si>
  <si>
    <t>人工死産</t>
  </si>
  <si>
    <t>平成7     
'95</t>
  </si>
  <si>
    <t>40週以上</t>
  </si>
  <si>
    <t>28
'16</t>
  </si>
  <si>
    <t xml:space="preserve"> '15</t>
  </si>
  <si>
    <t>12～15週</t>
  </si>
  <si>
    <t>Ｐ28　妊娠期間（４週区分）別にみた性別自然死産数 -平成28年-</t>
  </si>
  <si>
    <t>死産数</t>
  </si>
  <si>
    <t>総　数</t>
  </si>
  <si>
    <t>P28 死産数及び死産率の年次推移 -昭和25～平成28年</t>
  </si>
  <si>
    <t>死産率（出産千対）</t>
  </si>
  <si>
    <t>総数</t>
  </si>
  <si>
    <t>総数には週数不詳を含む。</t>
  </si>
  <si>
    <t>P29　周産期死亡数及び周産期死亡率の年次推移 -昭和54～平成28年</t>
  </si>
  <si>
    <t>妊娠２２週以後の
死産数</t>
  </si>
  <si>
    <t>早期新生児死亡数</t>
  </si>
  <si>
    <t>周産期死亡率
（出産千対）</t>
  </si>
  <si>
    <t>昭和54 
1979</t>
  </si>
  <si>
    <t>　　55   
'80</t>
  </si>
  <si>
    <t>60
'85</t>
  </si>
  <si>
    <t>平成2
'90</t>
  </si>
  <si>
    <t>７
'95</t>
  </si>
  <si>
    <t>12
2000</t>
  </si>
  <si>
    <t>17
'05</t>
  </si>
  <si>
    <t>22
'10</t>
  </si>
  <si>
    <t>28
'16</t>
  </si>
  <si>
    <t>P29 周産期死亡率の諸外国との比較</t>
  </si>
  <si>
    <t>年次</t>
  </si>
  <si>
    <t>妊娠満28週以後の死産比
（出生千対）</t>
  </si>
  <si>
    <t>早期新生児死亡率
（出生千対）</t>
  </si>
  <si>
    <t>2016年</t>
  </si>
  <si>
    <t>日本</t>
  </si>
  <si>
    <t>2015年</t>
  </si>
  <si>
    <t>アメリカ合衆国</t>
  </si>
  <si>
    <t>ｼﾝｶﾞﾎﾟｰﾙ</t>
  </si>
  <si>
    <t>2010年</t>
  </si>
  <si>
    <t>ﾌﾗﾝｽ</t>
  </si>
  <si>
    <t>ﾄﾞｲﾂ</t>
  </si>
  <si>
    <t>2013年</t>
  </si>
  <si>
    <t>ｲﾀﾘｱ</t>
  </si>
  <si>
    <t>ｵﾗﾝﾀﾞ</t>
  </si>
  <si>
    <t>ｽｳｪｰﾃﾞﾝ</t>
  </si>
  <si>
    <t>ｲｷﾞﾘｽ</t>
  </si>
  <si>
    <t>出典：UN「Demographic Yearbook」</t>
  </si>
  <si>
    <t>（注1）諸外国は、妊娠期間不詳の死産を含む。</t>
  </si>
  <si>
    <t>（注2）イタリアは死産数が暫定値である。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</si>
</sst>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\(#,##0\)"/>
    <numFmt numFmtId="184" formatCode="0.00_);[Red]\(0.00\)"/>
    <numFmt numFmtId="185" formatCode="0.000_);[Red]\(0.000\)"/>
    <numFmt numFmtId="186" formatCode="0.0000_);[Red]\(0.0000\)"/>
    <numFmt numFmtId="187" formatCode="#\ ###\ ###"/>
    <numFmt numFmtId="188" formatCode="##\ ###"/>
    <numFmt numFmtId="189" formatCode="0.0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45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1" xfId="0" applyNumberFormat="1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28" fillId="0" borderId="14" xfId="0" applyNumberFormat="1" applyFont="1" applyBorder="1" applyAlignment="1">
      <alignment/>
    </xf>
    <xf numFmtId="49" fontId="28" fillId="0" borderId="15" xfId="0" applyNumberFormat="1" applyFont="1" applyBorder="1" applyAlignment="1">
      <alignment wrapText="1"/>
    </xf>
    <xf numFmtId="177" fontId="28" fillId="0" borderId="0" xfId="0" applyNumberFormat="1" applyFont="1" applyAlignment="1">
      <alignment/>
    </xf>
    <xf numFmtId="177" fontId="28" fillId="0" borderId="15" xfId="0" applyNumberFormat="1" applyFont="1" applyBorder="1" applyAlignment="1">
      <alignment/>
    </xf>
    <xf numFmtId="177" fontId="28" fillId="0" borderId="16" xfId="0" applyNumberFormat="1" applyFont="1" applyBorder="1" applyAlignment="1">
      <alignment/>
    </xf>
    <xf numFmtId="49" fontId="28" fillId="0" borderId="17" xfId="0" applyNumberFormat="1" applyFont="1" applyBorder="1" applyAlignment="1">
      <alignment/>
    </xf>
    <xf numFmtId="49" fontId="28" fillId="0" borderId="16" xfId="0" applyNumberFormat="1" applyFont="1" applyBorder="1" applyAlignment="1">
      <alignment/>
    </xf>
    <xf numFmtId="49" fontId="28" fillId="0" borderId="18" xfId="0" applyNumberFormat="1" applyFont="1" applyBorder="1" applyAlignment="1">
      <alignment/>
    </xf>
    <xf numFmtId="49" fontId="28" fillId="0" borderId="19" xfId="0" applyNumberFormat="1" applyFont="1" applyBorder="1" applyAlignment="1">
      <alignment/>
    </xf>
    <xf numFmtId="177" fontId="28" fillId="0" borderId="20" xfId="0" applyNumberFormat="1" applyFont="1" applyBorder="1" applyAlignment="1">
      <alignment/>
    </xf>
    <xf numFmtId="177" fontId="28" fillId="0" borderId="19" xfId="0" applyNumberFormat="1" applyFont="1" applyBorder="1" applyAlignment="1">
      <alignment/>
    </xf>
    <xf numFmtId="49" fontId="28" fillId="0" borderId="16" xfId="0" applyNumberFormat="1" applyFont="1" applyBorder="1" applyAlignment="1">
      <alignment wrapText="1"/>
    </xf>
    <xf numFmtId="0" fontId="28" fillId="0" borderId="16" xfId="0" applyFont="1" applyBorder="1" applyAlignment="1">
      <alignment/>
    </xf>
    <xf numFmtId="0" fontId="28" fillId="0" borderId="19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9" fontId="28" fillId="0" borderId="19" xfId="0" applyNumberFormat="1" applyFont="1" applyBorder="1" applyAlignment="1">
      <alignment wrapText="1"/>
    </xf>
    <xf numFmtId="49" fontId="28" fillId="0" borderId="21" xfId="0" applyNumberFormat="1" applyFont="1" applyBorder="1" applyAlignment="1">
      <alignment/>
    </xf>
    <xf numFmtId="177" fontId="28" fillId="0" borderId="22" xfId="0" applyNumberFormat="1" applyFont="1" applyBorder="1" applyAlignment="1">
      <alignment/>
    </xf>
    <xf numFmtId="177" fontId="28" fillId="0" borderId="21" xfId="0" applyNumberFormat="1" applyFont="1" applyBorder="1" applyAlignment="1">
      <alignment/>
    </xf>
    <xf numFmtId="0" fontId="28" fillId="0" borderId="16" xfId="0" applyFont="1" applyBorder="1" applyAlignment="1">
      <alignment wrapText="1"/>
    </xf>
    <xf numFmtId="177" fontId="28" fillId="0" borderId="17" xfId="0" applyNumberFormat="1" applyFont="1" applyBorder="1" applyAlignment="1">
      <alignment/>
    </xf>
    <xf numFmtId="0" fontId="28" fillId="0" borderId="21" xfId="0" applyFont="1" applyBorder="1" applyAlignment="1">
      <alignment wrapText="1"/>
    </xf>
    <xf numFmtId="177" fontId="28" fillId="0" borderId="22" xfId="0" applyNumberFormat="1" applyFont="1" applyFill="1" applyBorder="1" applyAlignment="1">
      <alignment/>
    </xf>
    <xf numFmtId="177" fontId="28" fillId="0" borderId="21" xfId="0" applyNumberFormat="1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 wrapText="1"/>
    </xf>
    <xf numFmtId="177" fontId="28" fillId="0" borderId="23" xfId="0" applyNumberFormat="1" applyFont="1" applyFill="1" applyBorder="1" applyAlignment="1">
      <alignment/>
    </xf>
    <xf numFmtId="177" fontId="28" fillId="0" borderId="24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87" fontId="28" fillId="0" borderId="16" xfId="0" applyNumberFormat="1" applyFont="1" applyFill="1" applyBorder="1" applyAlignment="1">
      <alignment/>
    </xf>
    <xf numFmtId="187" fontId="28" fillId="0" borderId="21" xfId="0" applyNumberFormat="1" applyFont="1" applyFill="1" applyBorder="1" applyAlignment="1">
      <alignment/>
    </xf>
    <xf numFmtId="187" fontId="28" fillId="0" borderId="24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187" fontId="7" fillId="0" borderId="10" xfId="0" applyNumberFormat="1" applyFont="1" applyBorder="1" applyAlignment="1">
      <alignment vertical="center"/>
    </xf>
    <xf numFmtId="187" fontId="7" fillId="0" borderId="10" xfId="49" applyNumberFormat="1" applyFont="1" applyBorder="1" applyAlignment="1">
      <alignment horizontal="right" vertical="center" wrapText="1"/>
    </xf>
    <xf numFmtId="187" fontId="7" fillId="0" borderId="10" xfId="49" applyNumberFormat="1" applyFont="1" applyBorder="1" applyAlignment="1">
      <alignment vertical="center"/>
    </xf>
    <xf numFmtId="0" fontId="8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25" xfId="61" applyFont="1" applyBorder="1">
      <alignment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10" fillId="0" borderId="27" xfId="61" applyFont="1" applyBorder="1" applyAlignment="1">
      <alignment horizontal="center" vertical="center" wrapText="1"/>
      <protection/>
    </xf>
    <xf numFmtId="0" fontId="10" fillId="0" borderId="25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right" vertical="center" wrapText="1"/>
      <protection/>
    </xf>
    <xf numFmtId="188" fontId="7" fillId="0" borderId="29" xfId="61" applyNumberFormat="1" applyFont="1" applyBorder="1">
      <alignment/>
      <protection/>
    </xf>
    <xf numFmtId="188" fontId="7" fillId="0" borderId="30" xfId="61" applyNumberFormat="1" applyFont="1" applyBorder="1">
      <alignment/>
      <protection/>
    </xf>
    <xf numFmtId="0" fontId="7" fillId="0" borderId="28" xfId="61" applyFont="1" applyBorder="1">
      <alignment/>
      <protection/>
    </xf>
    <xf numFmtId="0" fontId="7" fillId="0" borderId="31" xfId="61" applyFont="1" applyBorder="1">
      <alignment/>
      <protection/>
    </xf>
    <xf numFmtId="188" fontId="7" fillId="0" borderId="32" xfId="61" applyNumberFormat="1" applyFont="1" applyBorder="1">
      <alignment/>
      <protection/>
    </xf>
    <xf numFmtId="188" fontId="7" fillId="0" borderId="33" xfId="61" applyNumberFormat="1" applyFont="1" applyBorder="1">
      <alignment/>
      <protection/>
    </xf>
    <xf numFmtId="0" fontId="7" fillId="0" borderId="28" xfId="61" applyFont="1" applyBorder="1" applyAlignment="1">
      <alignment horizontal="right" wrapText="1"/>
      <protection/>
    </xf>
    <xf numFmtId="189" fontId="7" fillId="0" borderId="28" xfId="61" applyNumberFormat="1" applyFont="1" applyBorder="1">
      <alignment/>
      <protection/>
    </xf>
    <xf numFmtId="189" fontId="7" fillId="0" borderId="31" xfId="61" applyNumberFormat="1" applyFont="1" applyBorder="1">
      <alignment/>
      <protection/>
    </xf>
    <xf numFmtId="0" fontId="7" fillId="0" borderId="31" xfId="61" applyFont="1" applyBorder="1" applyAlignment="1">
      <alignment horizontal="right" wrapText="1"/>
      <protection/>
    </xf>
    <xf numFmtId="49" fontId="7" fillId="0" borderId="28" xfId="61" applyNumberFormat="1" applyFont="1" applyBorder="1" applyAlignment="1">
      <alignment horizontal="right" wrapText="1"/>
      <protection/>
    </xf>
    <xf numFmtId="189" fontId="7" fillId="0" borderId="28" xfId="61" applyNumberFormat="1" applyFont="1" applyFill="1" applyBorder="1">
      <alignment/>
      <protection/>
    </xf>
    <xf numFmtId="189" fontId="7" fillId="0" borderId="31" xfId="61" applyNumberFormat="1" applyFont="1" applyFill="1" applyBorder="1">
      <alignment/>
      <protection/>
    </xf>
    <xf numFmtId="188" fontId="7" fillId="0" borderId="34" xfId="61" applyNumberFormat="1" applyFont="1" applyFill="1" applyBorder="1">
      <alignment/>
      <protection/>
    </xf>
    <xf numFmtId="188" fontId="7" fillId="0" borderId="35" xfId="61" applyNumberFormat="1" applyFont="1" applyFill="1" applyBorder="1">
      <alignment/>
      <protection/>
    </xf>
    <xf numFmtId="189" fontId="7" fillId="0" borderId="36" xfId="61" applyNumberFormat="1" applyFont="1" applyFill="1" applyBorder="1">
      <alignment/>
      <protection/>
    </xf>
    <xf numFmtId="0" fontId="7" fillId="0" borderId="37" xfId="61" applyFont="1" applyBorder="1">
      <alignment/>
      <protection/>
    </xf>
    <xf numFmtId="188" fontId="7" fillId="0" borderId="29" xfId="61" applyNumberFormat="1" applyFont="1" applyFill="1" applyBorder="1">
      <alignment/>
      <protection/>
    </xf>
    <xf numFmtId="188" fontId="7" fillId="0" borderId="30" xfId="61" applyNumberFormat="1" applyFont="1" applyFill="1" applyBorder="1">
      <alignment/>
      <protection/>
    </xf>
    <xf numFmtId="0" fontId="9" fillId="0" borderId="0" xfId="61" applyFont="1">
      <alignment/>
      <protection/>
    </xf>
    <xf numFmtId="0" fontId="7" fillId="0" borderId="0" xfId="61" applyFont="1" applyBorder="1">
      <alignment/>
      <protection/>
    </xf>
    <xf numFmtId="188" fontId="7" fillId="0" borderId="32" xfId="61" applyNumberFormat="1" applyFont="1" applyFill="1" applyBorder="1">
      <alignment/>
      <protection/>
    </xf>
    <xf numFmtId="188" fontId="7" fillId="0" borderId="33" xfId="61" applyNumberFormat="1" applyFont="1" applyFill="1" applyBorder="1">
      <alignment/>
      <protection/>
    </xf>
    <xf numFmtId="0" fontId="9" fillId="0" borderId="0" xfId="61" applyFont="1" applyBorder="1">
      <alignment/>
      <protection/>
    </xf>
    <xf numFmtId="0" fontId="46" fillId="0" borderId="38" xfId="61" applyFont="1" applyBorder="1" applyAlignment="1">
      <alignment horizontal="right" wrapText="1"/>
      <protection/>
    </xf>
    <xf numFmtId="188" fontId="46" fillId="0" borderId="39" xfId="61" applyNumberFormat="1" applyFont="1" applyFill="1" applyBorder="1">
      <alignment/>
      <protection/>
    </xf>
    <xf numFmtId="188" fontId="46" fillId="0" borderId="40" xfId="61" applyNumberFormat="1" applyFont="1" applyFill="1" applyBorder="1">
      <alignment/>
      <protection/>
    </xf>
    <xf numFmtId="189" fontId="46" fillId="0" borderId="38" xfId="61" applyNumberFormat="1" applyFont="1" applyFill="1" applyBorder="1">
      <alignment/>
      <protection/>
    </xf>
    <xf numFmtId="0" fontId="7" fillId="0" borderId="0" xfId="61" applyFont="1" applyAlignment="1">
      <alignment horizontal="left" vertical="center"/>
      <protection/>
    </xf>
    <xf numFmtId="0" fontId="7" fillId="0" borderId="0" xfId="61" applyAlignment="1">
      <alignment vertical="center"/>
      <protection/>
    </xf>
    <xf numFmtId="0" fontId="7" fillId="0" borderId="11" xfId="61" applyBorder="1" applyAlignment="1">
      <alignment horizontal="center" vertical="center"/>
      <protection/>
    </xf>
    <xf numFmtId="0" fontId="7" fillId="0" borderId="12" xfId="61" applyBorder="1" applyAlignment="1">
      <alignment vertical="center"/>
      <protection/>
    </xf>
    <xf numFmtId="0" fontId="10" fillId="0" borderId="10" xfId="61" applyFont="1" applyBorder="1" applyAlignment="1">
      <alignment horizontal="center" vertical="center" wrapText="1" shrinkToFi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vertical="center"/>
      <protection/>
    </xf>
    <xf numFmtId="189" fontId="12" fillId="0" borderId="10" xfId="61" applyNumberFormat="1" applyFont="1" applyFill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vertical="center"/>
      <protection/>
    </xf>
    <xf numFmtId="189" fontId="12" fillId="0" borderId="10" xfId="61" applyNumberFormat="1" applyFont="1" applyBorder="1" applyAlignment="1">
      <alignment vertical="center"/>
      <protection/>
    </xf>
    <xf numFmtId="0" fontId="7" fillId="0" borderId="12" xfId="61" applyFill="1" applyBorder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7" fillId="0" borderId="0" xfId="61" applyAlignment="1">
      <alignment horizontal="left" vertical="center"/>
      <protection/>
    </xf>
    <xf numFmtId="0" fontId="7" fillId="0" borderId="0" xfId="61" applyAlignment="1">
      <alignment horizontal="center" vertical="center"/>
      <protection/>
    </xf>
    <xf numFmtId="0" fontId="28" fillId="0" borderId="10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15</xdr:row>
      <xdr:rowOff>0</xdr:rowOff>
    </xdr:from>
    <xdr:ext cx="95250" cy="219075"/>
    <xdr:sp fLocksText="0">
      <xdr:nvSpPr>
        <xdr:cNvPr id="1" name="Text Box 51"/>
        <xdr:cNvSpPr txBox="1">
          <a:spLocks noChangeArrowheads="1"/>
        </xdr:cNvSpPr>
      </xdr:nvSpPr>
      <xdr:spPr>
        <a:xfrm>
          <a:off x="5343525" y="4848225"/>
          <a:ext cx="95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95250" cy="219075"/>
    <xdr:sp fLocksText="0">
      <xdr:nvSpPr>
        <xdr:cNvPr id="2" name="Text Box 77"/>
        <xdr:cNvSpPr txBox="1">
          <a:spLocks noChangeArrowheads="1"/>
        </xdr:cNvSpPr>
      </xdr:nvSpPr>
      <xdr:spPr>
        <a:xfrm>
          <a:off x="5343525" y="4848225"/>
          <a:ext cx="95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88" zoomScalePageLayoutView="0" workbookViewId="0" topLeftCell="A1">
      <selection activeCell="C4" sqref="C4"/>
    </sheetView>
  </sheetViews>
  <sheetFormatPr defaultColWidth="11.3984375" defaultRowHeight="14.25"/>
  <cols>
    <col min="1" max="1" width="7" style="7" customWidth="1"/>
    <col min="2" max="2" width="7.5" style="7" bestFit="1" customWidth="1"/>
    <col min="3" max="3" width="11.59765625" style="46" customWidth="1"/>
    <col min="4" max="5" width="11.59765625" style="7" customWidth="1"/>
    <col min="6" max="8" width="10.59765625" style="7" customWidth="1"/>
    <col min="9" max="16384" width="11.3984375" style="7" customWidth="1"/>
  </cols>
  <sheetData>
    <row r="1" spans="1:8" ht="13.5">
      <c r="A1" s="5" t="s">
        <v>39</v>
      </c>
      <c r="B1" s="5"/>
      <c r="C1" s="6"/>
      <c r="D1" s="5"/>
      <c r="E1" s="5"/>
      <c r="F1" s="5"/>
      <c r="G1" s="5"/>
      <c r="H1" s="5"/>
    </row>
    <row r="2" spans="1:8" ht="13.5">
      <c r="A2" s="8"/>
      <c r="B2" s="9"/>
      <c r="C2" s="10" t="s">
        <v>37</v>
      </c>
      <c r="D2" s="11"/>
      <c r="E2" s="9"/>
      <c r="F2" s="8" t="s">
        <v>40</v>
      </c>
      <c r="G2" s="11"/>
      <c r="H2" s="9"/>
    </row>
    <row r="3" spans="1:8" ht="13.5">
      <c r="A3" s="12"/>
      <c r="B3" s="13"/>
      <c r="C3" s="104" t="s">
        <v>38</v>
      </c>
      <c r="D3" s="14" t="s">
        <v>25</v>
      </c>
      <c r="E3" s="14" t="s">
        <v>26</v>
      </c>
      <c r="F3" s="15" t="s">
        <v>28</v>
      </c>
      <c r="G3" s="16" t="s">
        <v>29</v>
      </c>
      <c r="H3" s="14" t="s">
        <v>30</v>
      </c>
    </row>
    <row r="4" spans="1:8" ht="30" customHeight="1">
      <c r="A4" s="17"/>
      <c r="B4" s="18" t="s">
        <v>20</v>
      </c>
      <c r="C4" s="47">
        <v>216974</v>
      </c>
      <c r="D4" s="47">
        <v>106594</v>
      </c>
      <c r="E4" s="47">
        <v>110380</v>
      </c>
      <c r="F4" s="19">
        <v>84.9</v>
      </c>
      <c r="G4" s="20">
        <v>41.7</v>
      </c>
      <c r="H4" s="21">
        <v>43.2</v>
      </c>
    </row>
    <row r="5" spans="1:8" ht="13.5">
      <c r="A5" s="22"/>
      <c r="B5" s="23"/>
      <c r="C5" s="47">
        <v>217231</v>
      </c>
      <c r="D5" s="47">
        <v>101237</v>
      </c>
      <c r="E5" s="47">
        <v>115994</v>
      </c>
      <c r="F5" s="19">
        <v>92.2</v>
      </c>
      <c r="G5" s="21">
        <v>43</v>
      </c>
      <c r="H5" s="21">
        <v>49.3</v>
      </c>
    </row>
    <row r="6" spans="1:8" ht="13.5">
      <c r="A6" s="22"/>
      <c r="B6" s="23"/>
      <c r="C6" s="47">
        <v>203824</v>
      </c>
      <c r="D6" s="47">
        <v>94508</v>
      </c>
      <c r="E6" s="47">
        <v>109316</v>
      </c>
      <c r="F6" s="19">
        <v>92.3</v>
      </c>
      <c r="G6" s="21">
        <v>42.8</v>
      </c>
      <c r="H6" s="21">
        <v>49.5</v>
      </c>
    </row>
    <row r="7" spans="1:8" ht="13.5">
      <c r="A7" s="22"/>
      <c r="B7" s="23"/>
      <c r="C7" s="47">
        <v>193274</v>
      </c>
      <c r="D7" s="47">
        <v>89751</v>
      </c>
      <c r="E7" s="47">
        <v>103523</v>
      </c>
      <c r="F7" s="19">
        <v>93.8</v>
      </c>
      <c r="G7" s="21">
        <v>43.5</v>
      </c>
      <c r="H7" s="21">
        <v>50.2</v>
      </c>
    </row>
    <row r="8" spans="1:8" ht="13.5">
      <c r="A8" s="24"/>
      <c r="B8" s="25"/>
      <c r="C8" s="47">
        <v>187119</v>
      </c>
      <c r="D8" s="47">
        <v>87201</v>
      </c>
      <c r="E8" s="47">
        <v>99918</v>
      </c>
      <c r="F8" s="26">
        <v>95.6</v>
      </c>
      <c r="G8" s="27">
        <v>44.6</v>
      </c>
      <c r="H8" s="27">
        <v>51.1</v>
      </c>
    </row>
    <row r="9" spans="1:8" ht="30" customHeight="1">
      <c r="A9" s="22" t="s">
        <v>0</v>
      </c>
      <c r="B9" s="28" t="s">
        <v>21</v>
      </c>
      <c r="C9" s="48">
        <v>183265</v>
      </c>
      <c r="D9" s="48">
        <v>85159</v>
      </c>
      <c r="E9" s="48">
        <v>98106</v>
      </c>
      <c r="F9" s="19">
        <v>95.8</v>
      </c>
      <c r="G9" s="21">
        <v>44.5</v>
      </c>
      <c r="H9" s="21">
        <v>51.3</v>
      </c>
    </row>
    <row r="10" spans="1:8" ht="13.5">
      <c r="A10" s="22"/>
      <c r="B10" s="23"/>
      <c r="C10" s="47">
        <v>179007</v>
      </c>
      <c r="D10" s="47">
        <v>86558</v>
      </c>
      <c r="E10" s="47">
        <v>92449</v>
      </c>
      <c r="F10" s="19">
        <v>97.1</v>
      </c>
      <c r="G10" s="21">
        <v>46.9</v>
      </c>
      <c r="H10" s="21">
        <v>50.1</v>
      </c>
    </row>
    <row r="11" spans="1:8" ht="13.5">
      <c r="A11" s="22"/>
      <c r="B11" s="23"/>
      <c r="C11" s="47">
        <v>176353</v>
      </c>
      <c r="D11" s="47">
        <v>86895</v>
      </c>
      <c r="E11" s="47">
        <v>89458</v>
      </c>
      <c r="F11" s="19">
        <v>101.2</v>
      </c>
      <c r="G11" s="21">
        <v>49.9</v>
      </c>
      <c r="H11" s="21">
        <v>51.3</v>
      </c>
    </row>
    <row r="12" spans="1:8" ht="13.5">
      <c r="A12" s="22"/>
      <c r="B12" s="23"/>
      <c r="C12" s="47">
        <v>185148</v>
      </c>
      <c r="D12" s="47">
        <v>92282</v>
      </c>
      <c r="E12" s="47">
        <v>92866</v>
      </c>
      <c r="F12" s="19">
        <v>100.7</v>
      </c>
      <c r="G12" s="21">
        <v>50.2</v>
      </c>
      <c r="H12" s="21">
        <v>50.5</v>
      </c>
    </row>
    <row r="13" spans="1:8" ht="13.5">
      <c r="A13" s="24"/>
      <c r="B13" s="25"/>
      <c r="C13" s="47">
        <v>181893</v>
      </c>
      <c r="D13" s="47">
        <v>92688</v>
      </c>
      <c r="E13" s="47">
        <v>89205</v>
      </c>
      <c r="F13" s="26">
        <v>100.6</v>
      </c>
      <c r="G13" s="27">
        <v>51.3</v>
      </c>
      <c r="H13" s="27">
        <v>49.3</v>
      </c>
    </row>
    <row r="14" spans="1:8" ht="13.5">
      <c r="A14" s="22"/>
      <c r="B14" s="23" t="s">
        <v>18</v>
      </c>
      <c r="C14" s="48">
        <v>179281</v>
      </c>
      <c r="D14" s="48">
        <v>93424</v>
      </c>
      <c r="E14" s="48">
        <v>85857</v>
      </c>
      <c r="F14" s="19">
        <v>100.4</v>
      </c>
      <c r="G14" s="21">
        <v>52.3</v>
      </c>
      <c r="H14" s="21">
        <v>48.1</v>
      </c>
    </row>
    <row r="15" spans="1:8" ht="13.5">
      <c r="A15" s="22"/>
      <c r="B15" s="23"/>
      <c r="C15" s="47">
        <v>179895</v>
      </c>
      <c r="D15" s="47">
        <v>96032</v>
      </c>
      <c r="E15" s="47">
        <v>83863</v>
      </c>
      <c r="F15" s="19">
        <v>101.7</v>
      </c>
      <c r="G15" s="21">
        <v>54.3</v>
      </c>
      <c r="H15" s="21">
        <v>47.4</v>
      </c>
    </row>
    <row r="16" spans="1:8" ht="13.5">
      <c r="A16" s="22"/>
      <c r="B16" s="23"/>
      <c r="C16" s="47">
        <v>177363</v>
      </c>
      <c r="D16" s="47">
        <v>97256</v>
      </c>
      <c r="E16" s="47">
        <v>80107</v>
      </c>
      <c r="F16" s="19">
        <v>98.8</v>
      </c>
      <c r="G16" s="21">
        <v>54.2</v>
      </c>
      <c r="H16" s="21">
        <v>44.6</v>
      </c>
    </row>
    <row r="17" spans="1:8" ht="13.5">
      <c r="A17" s="22"/>
      <c r="B17" s="23"/>
      <c r="C17" s="47">
        <v>175424</v>
      </c>
      <c r="D17" s="47">
        <v>97711</v>
      </c>
      <c r="E17" s="47">
        <v>77713</v>
      </c>
      <c r="F17" s="19">
        <v>95.6</v>
      </c>
      <c r="G17" s="21">
        <v>53.3</v>
      </c>
      <c r="H17" s="21">
        <v>42.4</v>
      </c>
    </row>
    <row r="18" spans="1:8" ht="13.5">
      <c r="A18" s="24"/>
      <c r="B18" s="25"/>
      <c r="C18" s="47">
        <v>168046</v>
      </c>
      <c r="D18" s="47">
        <v>97357</v>
      </c>
      <c r="E18" s="47">
        <v>70689</v>
      </c>
      <c r="F18" s="26">
        <v>89.2</v>
      </c>
      <c r="G18" s="27">
        <v>51.7</v>
      </c>
      <c r="H18" s="27">
        <v>37.5</v>
      </c>
    </row>
    <row r="19" spans="1:8" ht="30" customHeight="1">
      <c r="A19" s="22" t="s">
        <v>1</v>
      </c>
      <c r="B19" s="28" t="s">
        <v>24</v>
      </c>
      <c r="C19" s="48">
        <v>161617</v>
      </c>
      <c r="D19" s="48">
        <v>94476</v>
      </c>
      <c r="E19" s="48">
        <v>67141</v>
      </c>
      <c r="F19" s="19">
        <v>81.4</v>
      </c>
      <c r="G19" s="21">
        <v>47.6</v>
      </c>
      <c r="H19" s="21">
        <v>33.8</v>
      </c>
    </row>
    <row r="20" spans="1:8" ht="13.5">
      <c r="A20" s="22"/>
      <c r="B20" s="23"/>
      <c r="C20" s="47">
        <v>148248</v>
      </c>
      <c r="D20" s="47">
        <v>83253</v>
      </c>
      <c r="E20" s="47">
        <v>64995</v>
      </c>
      <c r="F20" s="19">
        <v>98.2</v>
      </c>
      <c r="G20" s="21">
        <v>55.2</v>
      </c>
      <c r="H20" s="21">
        <v>43.1</v>
      </c>
    </row>
    <row r="21" spans="1:8" ht="13.5">
      <c r="A21" s="22"/>
      <c r="B21" s="23"/>
      <c r="C21" s="47">
        <v>149389</v>
      </c>
      <c r="D21" s="47">
        <v>90938</v>
      </c>
      <c r="E21" s="47">
        <v>58451</v>
      </c>
      <c r="F21" s="19">
        <v>71.6</v>
      </c>
      <c r="G21" s="21">
        <v>43.6</v>
      </c>
      <c r="H21" s="21">
        <v>28</v>
      </c>
    </row>
    <row r="22" spans="1:8" ht="13.5">
      <c r="A22" s="22"/>
      <c r="B22" s="23"/>
      <c r="C22" s="47">
        <v>143259</v>
      </c>
      <c r="D22" s="47">
        <v>87381</v>
      </c>
      <c r="E22" s="47">
        <v>55878</v>
      </c>
      <c r="F22" s="19">
        <v>71.1</v>
      </c>
      <c r="G22" s="21">
        <v>43.4</v>
      </c>
      <c r="H22" s="21">
        <v>27.7</v>
      </c>
    </row>
    <row r="23" spans="1:8" ht="13.5">
      <c r="A23" s="24"/>
      <c r="B23" s="25"/>
      <c r="C23" s="47">
        <v>139211</v>
      </c>
      <c r="D23" s="47">
        <v>85788</v>
      </c>
      <c r="E23" s="47">
        <v>53423</v>
      </c>
      <c r="F23" s="26">
        <v>68.6</v>
      </c>
      <c r="G23" s="27">
        <v>42.3</v>
      </c>
      <c r="H23" s="27">
        <v>26.3</v>
      </c>
    </row>
    <row r="24" spans="1:8" ht="13.5">
      <c r="A24" s="22"/>
      <c r="B24" s="23" t="s">
        <v>17</v>
      </c>
      <c r="C24" s="48">
        <v>135095</v>
      </c>
      <c r="D24" s="48">
        <v>84073</v>
      </c>
      <c r="E24" s="48">
        <v>51022</v>
      </c>
      <c r="F24" s="19">
        <v>65.3</v>
      </c>
      <c r="G24" s="21">
        <v>40.6</v>
      </c>
      <c r="H24" s="21">
        <v>24.7</v>
      </c>
    </row>
    <row r="25" spans="1:8" ht="13.5">
      <c r="A25" s="22"/>
      <c r="B25" s="23"/>
      <c r="C25" s="47">
        <v>130920</v>
      </c>
      <c r="D25" s="47">
        <v>83827</v>
      </c>
      <c r="E25" s="47">
        <v>47093</v>
      </c>
      <c r="F25" s="19">
        <v>61.4</v>
      </c>
      <c r="G25" s="21">
        <v>39.3</v>
      </c>
      <c r="H25" s="21">
        <v>22.1</v>
      </c>
    </row>
    <row r="26" spans="1:8" ht="13.5">
      <c r="A26" s="22"/>
      <c r="B26" s="23"/>
      <c r="C26" s="47">
        <v>125154</v>
      </c>
      <c r="D26" s="47">
        <v>81741</v>
      </c>
      <c r="E26" s="47">
        <v>43413</v>
      </c>
      <c r="F26" s="19">
        <v>57.8</v>
      </c>
      <c r="G26" s="21">
        <v>37.8</v>
      </c>
      <c r="H26" s="21">
        <v>20.1</v>
      </c>
    </row>
    <row r="27" spans="1:8" ht="13.5">
      <c r="A27" s="22"/>
      <c r="B27" s="23"/>
      <c r="C27" s="47">
        <v>116171</v>
      </c>
      <c r="D27" s="47">
        <v>78613</v>
      </c>
      <c r="E27" s="47">
        <v>37558</v>
      </c>
      <c r="F27" s="19">
        <v>52.6</v>
      </c>
      <c r="G27" s="21">
        <v>35.6</v>
      </c>
      <c r="H27" s="21">
        <v>17</v>
      </c>
    </row>
    <row r="28" spans="1:8" ht="13.5">
      <c r="A28" s="24"/>
      <c r="B28" s="25"/>
      <c r="C28" s="47">
        <v>109738</v>
      </c>
      <c r="D28" s="47">
        <v>74618</v>
      </c>
      <c r="E28" s="47">
        <v>35120</v>
      </c>
      <c r="F28" s="26">
        <v>51.3</v>
      </c>
      <c r="G28" s="27">
        <v>34.9</v>
      </c>
      <c r="H28" s="27">
        <v>16.4</v>
      </c>
    </row>
    <row r="29" spans="1:8" ht="30" customHeight="1">
      <c r="A29" s="22" t="s">
        <v>2</v>
      </c>
      <c r="B29" s="28" t="s">
        <v>22</v>
      </c>
      <c r="C29" s="48">
        <v>101862</v>
      </c>
      <c r="D29" s="48">
        <v>67643</v>
      </c>
      <c r="E29" s="48">
        <v>34219</v>
      </c>
      <c r="F29" s="19">
        <v>50.8</v>
      </c>
      <c r="G29" s="21">
        <v>33.8</v>
      </c>
      <c r="H29" s="21">
        <v>17.1</v>
      </c>
    </row>
    <row r="30" spans="1:8" ht="13.5">
      <c r="A30" s="22"/>
      <c r="B30" s="23"/>
      <c r="C30" s="47">
        <v>101930</v>
      </c>
      <c r="D30" s="47">
        <v>64046</v>
      </c>
      <c r="E30" s="47">
        <v>37884</v>
      </c>
      <c r="F30" s="19">
        <v>52.7</v>
      </c>
      <c r="G30" s="21">
        <v>33.1</v>
      </c>
      <c r="H30" s="21">
        <v>19.6</v>
      </c>
    </row>
    <row r="31" spans="1:8" ht="13.5">
      <c r="A31" s="22"/>
      <c r="B31" s="23"/>
      <c r="C31" s="47">
        <v>95247</v>
      </c>
      <c r="D31" s="47">
        <v>60330</v>
      </c>
      <c r="E31" s="47">
        <v>34917</v>
      </c>
      <c r="F31" s="19">
        <v>51.5</v>
      </c>
      <c r="G31" s="21">
        <v>32.6</v>
      </c>
      <c r="H31" s="21">
        <v>18.9</v>
      </c>
    </row>
    <row r="32" spans="1:8" ht="13.5">
      <c r="A32" s="22"/>
      <c r="B32" s="23"/>
      <c r="C32" s="47">
        <v>87463</v>
      </c>
      <c r="D32" s="47">
        <v>55818</v>
      </c>
      <c r="E32" s="47">
        <v>31645</v>
      </c>
      <c r="F32" s="19">
        <v>48.7</v>
      </c>
      <c r="G32" s="21">
        <v>31.1</v>
      </c>
      <c r="H32" s="21">
        <v>17.6</v>
      </c>
    </row>
    <row r="33" spans="1:8" ht="13.5">
      <c r="A33" s="24"/>
      <c r="B33" s="25"/>
      <c r="C33" s="47">
        <v>82311</v>
      </c>
      <c r="D33" s="47">
        <v>51083</v>
      </c>
      <c r="E33" s="47">
        <v>31228</v>
      </c>
      <c r="F33" s="26">
        <v>47.7</v>
      </c>
      <c r="G33" s="27">
        <v>29.6</v>
      </c>
      <c r="H33" s="27">
        <v>18.1</v>
      </c>
    </row>
    <row r="34" spans="1:8" ht="13.5">
      <c r="A34" s="22"/>
      <c r="B34" s="23" t="s">
        <v>17</v>
      </c>
      <c r="C34" s="48">
        <v>77446</v>
      </c>
      <c r="D34" s="48">
        <v>47651</v>
      </c>
      <c r="E34" s="48">
        <v>29795</v>
      </c>
      <c r="F34" s="19">
        <v>46.8</v>
      </c>
      <c r="G34" s="21">
        <v>28.8</v>
      </c>
      <c r="H34" s="21">
        <v>18</v>
      </c>
    </row>
    <row r="35" spans="1:8" ht="13.5">
      <c r="A35" s="22"/>
      <c r="B35" s="23"/>
      <c r="C35" s="47">
        <v>79222</v>
      </c>
      <c r="D35" s="47">
        <v>46296</v>
      </c>
      <c r="E35" s="47">
        <v>32926</v>
      </c>
      <c r="F35" s="19">
        <v>49.2</v>
      </c>
      <c r="G35" s="21">
        <v>28.8</v>
      </c>
      <c r="H35" s="21">
        <v>20.5</v>
      </c>
    </row>
    <row r="36" spans="1:8" ht="13.5">
      <c r="A36" s="22"/>
      <c r="B36" s="23"/>
      <c r="C36" s="47">
        <v>78107</v>
      </c>
      <c r="D36" s="47">
        <v>44135</v>
      </c>
      <c r="E36" s="47">
        <v>33972</v>
      </c>
      <c r="F36" s="19">
        <v>49</v>
      </c>
      <c r="G36" s="21">
        <v>27.7</v>
      </c>
      <c r="H36" s="21">
        <v>21.3</v>
      </c>
    </row>
    <row r="37" spans="1:8" ht="13.5">
      <c r="A37" s="22"/>
      <c r="B37" s="23"/>
      <c r="C37" s="47">
        <v>71941</v>
      </c>
      <c r="D37" s="47">
        <v>40108</v>
      </c>
      <c r="E37" s="47">
        <v>31833</v>
      </c>
      <c r="F37" s="19">
        <v>45.5</v>
      </c>
      <c r="G37" s="21">
        <v>25.4</v>
      </c>
      <c r="H37" s="21">
        <v>20.1</v>
      </c>
    </row>
    <row r="38" spans="1:8" ht="13.5">
      <c r="A38" s="24"/>
      <c r="B38" s="25"/>
      <c r="C38" s="47">
        <v>72361</v>
      </c>
      <c r="D38" s="47">
        <v>37976</v>
      </c>
      <c r="E38" s="47">
        <v>34385</v>
      </c>
      <c r="F38" s="26">
        <v>46.3</v>
      </c>
      <c r="G38" s="27">
        <v>24.3</v>
      </c>
      <c r="H38" s="27">
        <v>22</v>
      </c>
    </row>
    <row r="39" spans="1:8" ht="30" customHeight="1">
      <c r="A39" s="22" t="s">
        <v>3</v>
      </c>
      <c r="B39" s="28" t="s">
        <v>23</v>
      </c>
      <c r="C39" s="48">
        <v>69009</v>
      </c>
      <c r="D39" s="48">
        <v>33114</v>
      </c>
      <c r="E39" s="48">
        <v>35895</v>
      </c>
      <c r="F39" s="19">
        <v>46</v>
      </c>
      <c r="G39" s="21">
        <v>22.1</v>
      </c>
      <c r="H39" s="21">
        <v>23.9</v>
      </c>
    </row>
    <row r="40" spans="1:8" ht="13.5">
      <c r="A40" s="22"/>
      <c r="B40" s="23"/>
      <c r="C40" s="47">
        <v>65678</v>
      </c>
      <c r="D40" s="47">
        <v>31050</v>
      </c>
      <c r="E40" s="47">
        <v>34628</v>
      </c>
      <c r="F40" s="19">
        <v>45.3</v>
      </c>
      <c r="G40" s="21">
        <v>21.4</v>
      </c>
      <c r="H40" s="21">
        <v>23.9</v>
      </c>
    </row>
    <row r="41" spans="1:8" ht="13.5">
      <c r="A41" s="22"/>
      <c r="B41" s="23"/>
      <c r="C41" s="47">
        <v>63834</v>
      </c>
      <c r="D41" s="47">
        <v>29956</v>
      </c>
      <c r="E41" s="47">
        <v>33878</v>
      </c>
      <c r="F41" s="19">
        <v>45.3</v>
      </c>
      <c r="G41" s="21">
        <v>21.2</v>
      </c>
      <c r="H41" s="21">
        <v>24</v>
      </c>
    </row>
    <row r="42" spans="1:8" ht="13.5">
      <c r="A42" s="22"/>
      <c r="B42" s="23"/>
      <c r="C42" s="47">
        <v>59636</v>
      </c>
      <c r="D42" s="47">
        <v>26804</v>
      </c>
      <c r="E42" s="47">
        <v>32832</v>
      </c>
      <c r="F42" s="19">
        <v>43.4</v>
      </c>
      <c r="G42" s="21">
        <v>19.5</v>
      </c>
      <c r="H42" s="21">
        <v>23.9</v>
      </c>
    </row>
    <row r="43" spans="1:8" ht="13.5">
      <c r="A43" s="24"/>
      <c r="B43" s="25"/>
      <c r="C43" s="47">
        <v>55204</v>
      </c>
      <c r="D43" s="47">
        <v>24558</v>
      </c>
      <c r="E43" s="47">
        <v>30646</v>
      </c>
      <c r="F43" s="26">
        <v>42.4</v>
      </c>
      <c r="G43" s="27">
        <v>18.9</v>
      </c>
      <c r="H43" s="27">
        <v>23.5</v>
      </c>
    </row>
    <row r="44" spans="1:8" ht="13.5">
      <c r="A44" s="22"/>
      <c r="B44" s="23" t="s">
        <v>17</v>
      </c>
      <c r="C44" s="48">
        <v>53892</v>
      </c>
      <c r="D44" s="48">
        <v>23383</v>
      </c>
      <c r="E44" s="48">
        <v>30509</v>
      </c>
      <c r="F44" s="19">
        <v>42.3</v>
      </c>
      <c r="G44" s="21">
        <v>18.3</v>
      </c>
      <c r="H44" s="21">
        <v>23.9</v>
      </c>
    </row>
    <row r="45" spans="1:8" ht="13.5">
      <c r="A45" s="22"/>
      <c r="B45" s="23"/>
      <c r="C45" s="47">
        <v>50510</v>
      </c>
      <c r="D45" s="47">
        <v>22317</v>
      </c>
      <c r="E45" s="47">
        <v>28193</v>
      </c>
      <c r="F45" s="19">
        <v>39.7</v>
      </c>
      <c r="G45" s="21">
        <v>17.5</v>
      </c>
      <c r="H45" s="21">
        <v>22.1</v>
      </c>
    </row>
    <row r="46" spans="1:8" ht="13.5">
      <c r="A46" s="22"/>
      <c r="B46" s="23"/>
      <c r="C46" s="47">
        <v>48896</v>
      </c>
      <c r="D46" s="47">
        <v>21689</v>
      </c>
      <c r="E46" s="47">
        <v>27207</v>
      </c>
      <c r="F46" s="19">
        <v>38.9</v>
      </c>
      <c r="G46" s="21">
        <v>17.2</v>
      </c>
      <c r="H46" s="21">
        <v>21.6</v>
      </c>
    </row>
    <row r="47" spans="1:8" ht="13.5">
      <c r="A47" s="22"/>
      <c r="B47" s="23"/>
      <c r="C47" s="47">
        <v>45090</v>
      </c>
      <c r="D47" s="47">
        <v>20205</v>
      </c>
      <c r="E47" s="47">
        <v>24885</v>
      </c>
      <c r="F47" s="19">
        <v>36.6</v>
      </c>
      <c r="G47" s="21">
        <v>16.4</v>
      </c>
      <c r="H47" s="21">
        <v>20.2</v>
      </c>
    </row>
    <row r="48" spans="1:8" ht="13.5">
      <c r="A48" s="24"/>
      <c r="B48" s="25"/>
      <c r="C48" s="47">
        <v>42962</v>
      </c>
      <c r="D48" s="47">
        <v>19754</v>
      </c>
      <c r="E48" s="47">
        <v>23208</v>
      </c>
      <c r="F48" s="26">
        <v>33.5</v>
      </c>
      <c r="G48" s="27">
        <v>15.4</v>
      </c>
      <c r="H48" s="27">
        <v>18.1</v>
      </c>
    </row>
    <row r="49" spans="1:8" ht="30" customHeight="1">
      <c r="A49" s="22" t="s">
        <v>4</v>
      </c>
      <c r="B49" s="28" t="s">
        <v>31</v>
      </c>
      <c r="C49" s="48">
        <v>39403</v>
      </c>
      <c r="D49" s="48">
        <v>18262</v>
      </c>
      <c r="E49" s="48">
        <v>21141</v>
      </c>
      <c r="F49" s="19">
        <v>32.1</v>
      </c>
      <c r="G49" s="21">
        <v>14.9</v>
      </c>
      <c r="H49" s="21">
        <v>17.2</v>
      </c>
    </row>
    <row r="50" spans="1:8" ht="13.5">
      <c r="A50" s="22"/>
      <c r="B50" s="23"/>
      <c r="C50" s="47">
        <v>39536</v>
      </c>
      <c r="D50" s="47">
        <v>18329</v>
      </c>
      <c r="E50" s="47">
        <v>21207</v>
      </c>
      <c r="F50" s="19">
        <v>31.7</v>
      </c>
      <c r="G50" s="21">
        <v>14.7</v>
      </c>
      <c r="H50" s="21">
        <v>17</v>
      </c>
    </row>
    <row r="51" spans="1:8" ht="13.5">
      <c r="A51" s="22"/>
      <c r="B51" s="23" t="s">
        <v>16</v>
      </c>
      <c r="C51" s="47">
        <v>39546</v>
      </c>
      <c r="D51" s="47">
        <v>17453</v>
      </c>
      <c r="E51" s="47">
        <v>22093</v>
      </c>
      <c r="F51" s="19">
        <v>32.1</v>
      </c>
      <c r="G51" s="21">
        <v>14.2</v>
      </c>
      <c r="H51" s="21">
        <v>17.9</v>
      </c>
    </row>
    <row r="52" spans="1:8" ht="13.5" customHeight="1">
      <c r="A52" s="22"/>
      <c r="B52" s="23"/>
      <c r="C52" s="47">
        <v>38988</v>
      </c>
      <c r="D52" s="47">
        <v>16936</v>
      </c>
      <c r="E52" s="47">
        <v>22052</v>
      </c>
      <c r="F52" s="19">
        <v>31.4</v>
      </c>
      <c r="G52" s="21">
        <v>13.6</v>
      </c>
      <c r="H52" s="21">
        <v>17.8</v>
      </c>
    </row>
    <row r="53" spans="1:8" ht="13.5" customHeight="1">
      <c r="A53" s="24"/>
      <c r="B53" s="25"/>
      <c r="C53" s="47">
        <v>38452</v>
      </c>
      <c r="D53" s="47">
        <v>16711</v>
      </c>
      <c r="E53" s="47">
        <v>21741</v>
      </c>
      <c r="F53" s="26">
        <v>31.6</v>
      </c>
      <c r="G53" s="27">
        <v>13.7</v>
      </c>
      <c r="H53" s="27">
        <v>17.9</v>
      </c>
    </row>
    <row r="54" spans="1:8" ht="13.5">
      <c r="A54" s="22"/>
      <c r="B54" s="23" t="s">
        <v>17</v>
      </c>
      <c r="C54" s="48">
        <v>38393</v>
      </c>
      <c r="D54" s="48">
        <v>16200</v>
      </c>
      <c r="E54" s="48">
        <v>22193</v>
      </c>
      <c r="F54" s="19">
        <v>31.2</v>
      </c>
      <c r="G54" s="21">
        <v>13.2</v>
      </c>
      <c r="H54" s="21">
        <v>18.1</v>
      </c>
    </row>
    <row r="55" spans="1:8" ht="13.5" customHeight="1">
      <c r="A55" s="22"/>
      <c r="B55" s="23"/>
      <c r="C55" s="47">
        <v>37467</v>
      </c>
      <c r="D55" s="47">
        <v>15704</v>
      </c>
      <c r="E55" s="47">
        <v>21763</v>
      </c>
      <c r="F55" s="19">
        <v>31</v>
      </c>
      <c r="G55" s="21">
        <v>13</v>
      </c>
      <c r="H55" s="21">
        <v>18</v>
      </c>
    </row>
    <row r="56" spans="1:8" ht="13.5">
      <c r="A56" s="29"/>
      <c r="B56" s="23"/>
      <c r="C56" s="47">
        <v>36978</v>
      </c>
      <c r="D56" s="47">
        <v>15161</v>
      </c>
      <c r="E56" s="47">
        <v>21817</v>
      </c>
      <c r="F56" s="19">
        <v>31.1</v>
      </c>
      <c r="G56" s="21">
        <v>12.7</v>
      </c>
      <c r="H56" s="21">
        <v>18.3</v>
      </c>
    </row>
    <row r="57" spans="1:8" ht="13.5">
      <c r="A57" s="29"/>
      <c r="B57" s="23" t="s">
        <v>16</v>
      </c>
      <c r="C57" s="47">
        <v>35330</v>
      </c>
      <c r="D57" s="47">
        <v>14644</v>
      </c>
      <c r="E57" s="47">
        <v>20686</v>
      </c>
      <c r="F57" s="19">
        <v>30.5</v>
      </c>
      <c r="G57" s="21">
        <v>12.6</v>
      </c>
      <c r="H57" s="21">
        <v>17.8</v>
      </c>
    </row>
    <row r="58" spans="1:8" ht="13.5">
      <c r="A58" s="30"/>
      <c r="B58" s="25"/>
      <c r="C58" s="47">
        <v>34365</v>
      </c>
      <c r="D58" s="47">
        <v>14288</v>
      </c>
      <c r="E58" s="47">
        <v>20077</v>
      </c>
      <c r="F58" s="26">
        <v>30</v>
      </c>
      <c r="G58" s="27">
        <v>12.5</v>
      </c>
      <c r="H58" s="27">
        <v>17.5</v>
      </c>
    </row>
    <row r="59" spans="1:8" ht="27">
      <c r="A59" s="22" t="s">
        <v>19</v>
      </c>
      <c r="B59" s="28" t="s">
        <v>27</v>
      </c>
      <c r="C59" s="48">
        <v>31818</v>
      </c>
      <c r="D59" s="48">
        <v>13502</v>
      </c>
      <c r="E59" s="48">
        <v>18316</v>
      </c>
      <c r="F59" s="31">
        <v>29.1</v>
      </c>
      <c r="G59" s="21">
        <v>12.3</v>
      </c>
      <c r="H59" s="21">
        <v>16.7</v>
      </c>
    </row>
    <row r="60" spans="1:8" ht="13.5">
      <c r="A60" s="22"/>
      <c r="B60" s="23"/>
      <c r="C60" s="47">
        <v>30911</v>
      </c>
      <c r="D60" s="47">
        <v>13424</v>
      </c>
      <c r="E60" s="47">
        <v>17487</v>
      </c>
      <c r="F60" s="31">
        <v>27.5</v>
      </c>
      <c r="G60" s="21">
        <v>11.9</v>
      </c>
      <c r="H60" s="21">
        <v>15.6</v>
      </c>
    </row>
    <row r="61" spans="1:8" s="32" customFormat="1" ht="13.5">
      <c r="A61" s="22"/>
      <c r="B61" s="23"/>
      <c r="C61" s="47">
        <v>29313</v>
      </c>
      <c r="D61" s="47">
        <v>13107</v>
      </c>
      <c r="E61" s="47">
        <v>16206</v>
      </c>
      <c r="F61" s="31">
        <v>26.2</v>
      </c>
      <c r="G61" s="21">
        <v>11.7</v>
      </c>
      <c r="H61" s="21">
        <v>14.5</v>
      </c>
    </row>
    <row r="62" spans="1:8" ht="13.5">
      <c r="A62" s="22"/>
      <c r="B62" s="28"/>
      <c r="C62" s="47">
        <v>28177</v>
      </c>
      <c r="D62" s="47">
        <v>12625</v>
      </c>
      <c r="E62" s="47">
        <v>15552</v>
      </c>
      <c r="F62" s="31">
        <v>25.2</v>
      </c>
      <c r="G62" s="21">
        <v>11.3</v>
      </c>
      <c r="H62" s="21">
        <v>13.9</v>
      </c>
    </row>
    <row r="63" spans="1:8" ht="13.5">
      <c r="A63" s="24"/>
      <c r="B63" s="33"/>
      <c r="C63" s="47">
        <v>27005</v>
      </c>
      <c r="D63" s="47">
        <v>12214</v>
      </c>
      <c r="E63" s="47">
        <v>14791</v>
      </c>
      <c r="F63" s="26">
        <v>24.6</v>
      </c>
      <c r="G63" s="27">
        <v>11.1</v>
      </c>
      <c r="H63" s="27">
        <v>13.5</v>
      </c>
    </row>
    <row r="64" spans="1:8" ht="13.5">
      <c r="A64" s="34"/>
      <c r="B64" s="23" t="s">
        <v>17</v>
      </c>
      <c r="C64" s="48">
        <v>26560</v>
      </c>
      <c r="D64" s="48">
        <v>12245</v>
      </c>
      <c r="E64" s="48">
        <v>14315</v>
      </c>
      <c r="F64" s="35">
        <v>24.2</v>
      </c>
      <c r="G64" s="36">
        <v>11.2</v>
      </c>
      <c r="H64" s="36">
        <v>13</v>
      </c>
    </row>
    <row r="65" spans="1:8" ht="13.5">
      <c r="A65" s="23"/>
      <c r="B65" s="28"/>
      <c r="C65" s="47">
        <v>25751</v>
      </c>
      <c r="D65" s="47">
        <v>11940</v>
      </c>
      <c r="E65" s="47">
        <v>13811</v>
      </c>
      <c r="F65" s="21">
        <v>23.9</v>
      </c>
      <c r="G65" s="21">
        <v>11.1</v>
      </c>
      <c r="H65" s="21">
        <v>12.8</v>
      </c>
    </row>
    <row r="66" spans="1:8" ht="13.5">
      <c r="A66" s="29"/>
      <c r="B66" s="37"/>
      <c r="C66" s="47">
        <v>24800</v>
      </c>
      <c r="D66" s="47">
        <v>11448</v>
      </c>
      <c r="E66" s="47">
        <v>13352</v>
      </c>
      <c r="F66" s="38">
        <v>23.4</v>
      </c>
      <c r="G66" s="21">
        <v>10.8</v>
      </c>
      <c r="H66" s="21">
        <v>12.6</v>
      </c>
    </row>
    <row r="67" spans="1:8" ht="13.5">
      <c r="A67" s="29"/>
      <c r="B67" s="37"/>
      <c r="C67" s="47">
        <v>24102</v>
      </c>
      <c r="D67" s="47">
        <v>10938</v>
      </c>
      <c r="E67" s="47">
        <v>13164</v>
      </c>
      <c r="F67" s="38">
        <v>22.9</v>
      </c>
      <c r="G67" s="21">
        <v>10.4</v>
      </c>
      <c r="H67" s="21">
        <v>12.5</v>
      </c>
    </row>
    <row r="68" spans="1:8" s="32" customFormat="1" ht="13.5" customHeight="1">
      <c r="A68" s="30"/>
      <c r="B68" s="37"/>
      <c r="C68" s="47">
        <v>23524</v>
      </c>
      <c r="D68" s="47">
        <v>10905</v>
      </c>
      <c r="E68" s="47">
        <v>12619</v>
      </c>
      <c r="F68" s="38">
        <v>22.9</v>
      </c>
      <c r="G68" s="21">
        <v>10.6</v>
      </c>
      <c r="H68" s="21">
        <v>12.3</v>
      </c>
    </row>
    <row r="69" spans="1:8" ht="12.75" customHeight="1">
      <c r="A69" s="22" t="s">
        <v>34</v>
      </c>
      <c r="B69" s="39"/>
      <c r="C69" s="48">
        <v>22617</v>
      </c>
      <c r="D69" s="48">
        <v>10862</v>
      </c>
      <c r="E69" s="48">
        <v>11755</v>
      </c>
      <c r="F69" s="40">
        <v>22</v>
      </c>
      <c r="G69" s="41">
        <v>10.6</v>
      </c>
      <c r="H69" s="41">
        <v>11.4</v>
      </c>
    </row>
    <row r="70" spans="1:8" ht="27">
      <c r="A70" s="42"/>
      <c r="B70" s="43" t="s">
        <v>33</v>
      </c>
      <c r="C70" s="49">
        <v>20934</v>
      </c>
      <c r="D70" s="49">
        <v>10067</v>
      </c>
      <c r="E70" s="49">
        <v>10867</v>
      </c>
      <c r="F70" s="44">
        <v>21</v>
      </c>
      <c r="G70" s="45">
        <v>10.1</v>
      </c>
      <c r="H70" s="45">
        <v>10.9</v>
      </c>
    </row>
  </sheetData>
  <sheetProtection/>
  <printOptions/>
  <pageMargins left="1.3385826771653544" right="0.7874015748031497" top="0.7874015748031497" bottom="0.35433070866141736" header="0.4724409448818898" footer="0.15748031496062992"/>
  <pageSetup horizontalDpi="300" verticalDpi="300" orientation="portrait" paperSize="9" scale="77" r:id="rId1"/>
  <headerFooter alignWithMargins="0">
    <oddHeader>&amp;C&amp;14Ｐ28 死産　自然－人工別にみた死産率の年次推移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85" zoomScalePageLayoutView="0" workbookViewId="0" topLeftCell="A1">
      <selection activeCell="B3" sqref="B3"/>
    </sheetView>
  </sheetViews>
  <sheetFormatPr defaultColWidth="8.796875" defaultRowHeight="14.25"/>
  <cols>
    <col min="1" max="2" width="12.19921875" style="1" customWidth="1"/>
    <col min="3" max="16384" width="9" style="1" customWidth="1"/>
  </cols>
  <sheetData>
    <row r="1" spans="1:2" ht="24.75" customHeight="1">
      <c r="A1" s="4" t="s">
        <v>36</v>
      </c>
      <c r="B1" s="4"/>
    </row>
    <row r="2" spans="1:10" ht="18.75" customHeight="1">
      <c r="A2" s="2" t="s">
        <v>12</v>
      </c>
      <c r="B2" s="2" t="s">
        <v>41</v>
      </c>
      <c r="C2" s="3" t="s">
        <v>35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32</v>
      </c>
    </row>
    <row r="3" spans="1:10" ht="18.75" customHeight="1">
      <c r="A3" s="2" t="s">
        <v>11</v>
      </c>
      <c r="B3" s="51">
        <v>10067</v>
      </c>
      <c r="C3" s="52">
        <v>3109</v>
      </c>
      <c r="D3" s="52">
        <v>2946</v>
      </c>
      <c r="E3" s="52">
        <v>1649</v>
      </c>
      <c r="F3" s="52">
        <v>660</v>
      </c>
      <c r="G3" s="52">
        <v>419</v>
      </c>
      <c r="H3" s="52">
        <v>478</v>
      </c>
      <c r="I3" s="52">
        <v>662</v>
      </c>
      <c r="J3" s="52">
        <v>140</v>
      </c>
    </row>
    <row r="4" spans="1:10" ht="18.75" customHeight="1">
      <c r="A4" s="2" t="s">
        <v>13</v>
      </c>
      <c r="B4" s="51">
        <v>4436</v>
      </c>
      <c r="C4" s="53">
        <v>997</v>
      </c>
      <c r="D4" s="53">
        <v>1478</v>
      </c>
      <c r="E4" s="53">
        <v>818</v>
      </c>
      <c r="F4" s="53">
        <v>332</v>
      </c>
      <c r="G4" s="53">
        <v>203</v>
      </c>
      <c r="H4" s="53">
        <v>227</v>
      </c>
      <c r="I4" s="53">
        <v>311</v>
      </c>
      <c r="J4" s="53">
        <v>69</v>
      </c>
    </row>
    <row r="5" spans="1:10" ht="18.75" customHeight="1">
      <c r="A5" s="2" t="s">
        <v>14</v>
      </c>
      <c r="B5" s="51">
        <v>2277</v>
      </c>
      <c r="C5" s="53">
        <v>63</v>
      </c>
      <c r="D5" s="53">
        <v>431</v>
      </c>
      <c r="E5" s="53">
        <v>646</v>
      </c>
      <c r="F5" s="53">
        <v>304</v>
      </c>
      <c r="G5" s="53">
        <v>207</v>
      </c>
      <c r="H5" s="53">
        <v>245</v>
      </c>
      <c r="I5" s="53">
        <v>311</v>
      </c>
      <c r="J5" s="53">
        <v>67</v>
      </c>
    </row>
    <row r="6" spans="1:10" ht="18.75" customHeight="1">
      <c r="A6" s="2" t="s">
        <v>15</v>
      </c>
      <c r="B6" s="51">
        <v>3354</v>
      </c>
      <c r="C6" s="53">
        <v>2049</v>
      </c>
      <c r="D6" s="53">
        <v>1037</v>
      </c>
      <c r="E6" s="53">
        <v>185</v>
      </c>
      <c r="F6" s="53">
        <v>24</v>
      </c>
      <c r="G6" s="53">
        <v>9</v>
      </c>
      <c r="H6" s="53">
        <v>6</v>
      </c>
      <c r="I6" s="53">
        <v>40</v>
      </c>
      <c r="J6" s="53">
        <v>4</v>
      </c>
    </row>
    <row r="8" ht="13.5">
      <c r="A8" s="50" t="s">
        <v>42</v>
      </c>
    </row>
  </sheetData>
  <sheetProtection/>
  <printOptions horizontalCentered="1"/>
  <pageMargins left="0.7480314960629921" right="0.8267716535433072" top="0.984251968503937" bottom="0.984251968503937" header="0.5118110236220472" footer="0.5118110236220472"/>
  <pageSetup horizontalDpi="300" verticalDpi="300"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85" zoomScalePageLayoutView="0" workbookViewId="0" topLeftCell="A1">
      <pane ySplit="2" topLeftCell="A3" activePane="bottomLeft" state="frozen"/>
      <selection pane="topLeft" activeCell="F1" sqref="F1"/>
      <selection pane="bottomLeft" activeCell="C3" sqref="C3"/>
    </sheetView>
  </sheetViews>
  <sheetFormatPr defaultColWidth="8.796875" defaultRowHeight="14.25"/>
  <cols>
    <col min="1" max="1" width="2.59765625" style="55" customWidth="1"/>
    <col min="2" max="2" width="12" style="55" customWidth="1"/>
    <col min="3" max="5" width="13.59765625" style="55" customWidth="1"/>
    <col min="6" max="6" width="10.59765625" style="55" customWidth="1"/>
    <col min="7" max="16384" width="9" style="55" customWidth="1"/>
  </cols>
  <sheetData>
    <row r="1" ht="14.25" thickBot="1">
      <c r="B1" s="54" t="s">
        <v>43</v>
      </c>
    </row>
    <row r="2" spans="2:5" ht="27" customHeight="1" thickBot="1">
      <c r="B2" s="56"/>
      <c r="C2" s="57" t="s">
        <v>44</v>
      </c>
      <c r="D2" s="58" t="s">
        <v>45</v>
      </c>
      <c r="E2" s="59" t="s">
        <v>46</v>
      </c>
    </row>
    <row r="3" spans="2:5" ht="27">
      <c r="B3" s="60" t="s">
        <v>47</v>
      </c>
      <c r="C3" s="61">
        <f>29289</f>
        <v>29289</v>
      </c>
      <c r="D3" s="62">
        <f>6901</f>
        <v>6901</v>
      </c>
      <c r="E3" s="63">
        <v>21.6</v>
      </c>
    </row>
    <row r="4" spans="2:5" ht="27">
      <c r="B4" s="60" t="s">
        <v>48</v>
      </c>
      <c r="C4" s="61">
        <f>26268</f>
        <v>26268</v>
      </c>
      <c r="D4" s="62">
        <f>6154</f>
        <v>6154</v>
      </c>
      <c r="E4" s="63">
        <v>20.2</v>
      </c>
    </row>
    <row r="5" spans="2:5" ht="13.5">
      <c r="B5" s="63"/>
      <c r="C5" s="61">
        <f>24672</f>
        <v>24672</v>
      </c>
      <c r="D5" s="62">
        <f>5602</f>
        <v>5602</v>
      </c>
      <c r="E5" s="63">
        <v>19.5</v>
      </c>
    </row>
    <row r="6" spans="2:5" ht="13.5">
      <c r="B6" s="63"/>
      <c r="C6" s="61">
        <f>23137</f>
        <v>23137</v>
      </c>
      <c r="D6" s="62">
        <f>5067</f>
        <v>5067</v>
      </c>
      <c r="E6" s="63">
        <v>18.3</v>
      </c>
    </row>
    <row r="7" spans="2:5" ht="13.5">
      <c r="B7" s="63"/>
      <c r="C7" s="61">
        <f>21354</f>
        <v>21354</v>
      </c>
      <c r="D7" s="62">
        <f>4571</f>
        <v>4571</v>
      </c>
      <c r="E7" s="63">
        <v>16.9</v>
      </c>
    </row>
    <row r="8" spans="2:5" ht="13.5">
      <c r="B8" s="64"/>
      <c r="C8" s="65">
        <f>20875</f>
        <v>20875</v>
      </c>
      <c r="D8" s="66">
        <f>4274</f>
        <v>4274</v>
      </c>
      <c r="E8" s="64">
        <v>16.6</v>
      </c>
    </row>
    <row r="9" spans="2:5" ht="27">
      <c r="B9" s="67" t="s">
        <v>49</v>
      </c>
      <c r="C9" s="61">
        <f>18642</f>
        <v>18642</v>
      </c>
      <c r="D9" s="62">
        <f>3737</f>
        <v>3737</v>
      </c>
      <c r="E9" s="68">
        <v>15.4</v>
      </c>
    </row>
    <row r="10" spans="2:5" ht="13.5">
      <c r="B10" s="63"/>
      <c r="C10" s="61">
        <f>17143</f>
        <v>17143</v>
      </c>
      <c r="D10" s="62">
        <f>3246</f>
        <v>3246</v>
      </c>
      <c r="E10" s="68">
        <v>14.6</v>
      </c>
    </row>
    <row r="11" spans="2:5" ht="13.5">
      <c r="B11" s="63"/>
      <c r="C11" s="61">
        <f>15634</f>
        <v>15634</v>
      </c>
      <c r="D11" s="62">
        <f>3065</f>
        <v>3065</v>
      </c>
      <c r="E11" s="68">
        <v>13.7</v>
      </c>
    </row>
    <row r="12" spans="2:5" ht="13.5">
      <c r="B12" s="63"/>
      <c r="C12" s="61">
        <f>14090</f>
        <v>14090</v>
      </c>
      <c r="D12" s="62">
        <f>2749</f>
        <v>2749</v>
      </c>
      <c r="E12" s="68">
        <v>12.7</v>
      </c>
    </row>
    <row r="13" spans="2:5" ht="13.5">
      <c r="B13" s="64"/>
      <c r="C13" s="65">
        <f>12797</f>
        <v>12797</v>
      </c>
      <c r="D13" s="66">
        <f>2386</f>
        <v>2386</v>
      </c>
      <c r="E13" s="69">
        <v>12.1</v>
      </c>
    </row>
    <row r="14" spans="2:5" ht="27">
      <c r="B14" s="67" t="s">
        <v>50</v>
      </c>
      <c r="C14" s="61">
        <f>11367</f>
        <v>11367</v>
      </c>
      <c r="D14" s="62">
        <f>2337</f>
        <v>2337</v>
      </c>
      <c r="E14" s="68">
        <v>11.1</v>
      </c>
    </row>
    <row r="15" spans="2:5" ht="13.5">
      <c r="B15" s="63"/>
      <c r="C15" s="61">
        <f>8258</f>
        <v>8258</v>
      </c>
      <c r="D15" s="62">
        <f>2168</f>
        <v>2168</v>
      </c>
      <c r="E15" s="68">
        <v>8.5</v>
      </c>
    </row>
    <row r="16" spans="2:5" ht="13.5">
      <c r="B16" s="63"/>
      <c r="C16" s="61">
        <f>7758</f>
        <v>7758</v>
      </c>
      <c r="D16" s="62">
        <f>2130</f>
        <v>2130</v>
      </c>
      <c r="E16" s="68">
        <v>8.1</v>
      </c>
    </row>
    <row r="17" spans="2:5" ht="13.5">
      <c r="B17" s="63"/>
      <c r="C17" s="61">
        <f>7191</f>
        <v>7191</v>
      </c>
      <c r="D17" s="62">
        <f>2035</f>
        <v>2035</v>
      </c>
      <c r="E17" s="68">
        <v>7.7</v>
      </c>
    </row>
    <row r="18" spans="2:5" ht="13.5">
      <c r="B18" s="64"/>
      <c r="C18" s="65">
        <f>7200</f>
        <v>7200</v>
      </c>
      <c r="D18" s="66">
        <f>2086</f>
        <v>2086</v>
      </c>
      <c r="E18" s="69">
        <v>7.5</v>
      </c>
    </row>
    <row r="19" spans="2:5" ht="27">
      <c r="B19" s="67" t="s">
        <v>51</v>
      </c>
      <c r="C19" s="61">
        <f>6580</f>
        <v>6580</v>
      </c>
      <c r="D19" s="62">
        <f>1832</f>
        <v>1832</v>
      </c>
      <c r="E19" s="68">
        <v>7</v>
      </c>
    </row>
    <row r="20" spans="2:5" ht="13.5">
      <c r="B20" s="63"/>
      <c r="C20" s="61">
        <f>6333</f>
        <v>6333</v>
      </c>
      <c r="D20" s="62">
        <f>1747</f>
        <v>1747</v>
      </c>
      <c r="E20" s="68">
        <v>6.7</v>
      </c>
    </row>
    <row r="21" spans="2:5" ht="13.5">
      <c r="B21" s="63"/>
      <c r="C21" s="61">
        <f>6009</f>
        <v>6009</v>
      </c>
      <c r="D21" s="62">
        <f>1615</f>
        <v>1615</v>
      </c>
      <c r="E21" s="68">
        <v>6.4</v>
      </c>
    </row>
    <row r="22" spans="2:5" ht="13.5">
      <c r="B22" s="67"/>
      <c r="C22" s="61">
        <f>5804</f>
        <v>5804</v>
      </c>
      <c r="D22" s="62">
        <f>1643</f>
        <v>1643</v>
      </c>
      <c r="E22" s="68">
        <v>6.2</v>
      </c>
    </row>
    <row r="23" spans="2:5" ht="13.5">
      <c r="B23" s="70"/>
      <c r="C23" s="65">
        <f>5567</f>
        <v>5567</v>
      </c>
      <c r="D23" s="66">
        <f>1535</f>
        <v>1535</v>
      </c>
      <c r="E23" s="69">
        <v>6</v>
      </c>
    </row>
    <row r="24" spans="2:5" ht="27">
      <c r="B24" s="67" t="s">
        <v>52</v>
      </c>
      <c r="C24" s="61">
        <f>5362</f>
        <v>5362</v>
      </c>
      <c r="D24" s="62">
        <f>1519</f>
        <v>1519</v>
      </c>
      <c r="E24" s="68">
        <v>5.8</v>
      </c>
    </row>
    <row r="25" spans="2:5" ht="13.5">
      <c r="B25" s="67"/>
      <c r="C25" s="61">
        <f>5114</f>
        <v>5114</v>
      </c>
      <c r="D25" s="62">
        <f>1362</f>
        <v>1362</v>
      </c>
      <c r="E25" s="68">
        <v>5.5</v>
      </c>
    </row>
    <row r="26" spans="2:5" ht="13.5">
      <c r="B26" s="71"/>
      <c r="C26" s="61">
        <f>4959</f>
        <v>4959</v>
      </c>
      <c r="D26" s="62">
        <f>1374</f>
        <v>1374</v>
      </c>
      <c r="E26" s="68">
        <v>5.5</v>
      </c>
    </row>
    <row r="27" spans="2:5" ht="13.5">
      <c r="B27" s="71"/>
      <c r="C27" s="61">
        <v>4626</v>
      </c>
      <c r="D27" s="62">
        <v>1303</v>
      </c>
      <c r="E27" s="68">
        <v>5.3</v>
      </c>
    </row>
    <row r="28" spans="2:5" ht="13.5">
      <c r="B28" s="70"/>
      <c r="C28" s="65">
        <f>4357</f>
        <v>4357</v>
      </c>
      <c r="D28" s="66">
        <f>1184</f>
        <v>1184</v>
      </c>
      <c r="E28" s="69">
        <v>5</v>
      </c>
    </row>
    <row r="29" spans="2:5" ht="27">
      <c r="B29" s="67" t="s">
        <v>53</v>
      </c>
      <c r="C29" s="61">
        <f>4058</f>
        <v>4058</v>
      </c>
      <c r="D29" s="62">
        <f>1091</f>
        <v>1091</v>
      </c>
      <c r="E29" s="68">
        <v>4.8</v>
      </c>
    </row>
    <row r="30" spans="2:5" ht="13.5">
      <c r="B30" s="63"/>
      <c r="C30" s="61">
        <v>4047</v>
      </c>
      <c r="D30" s="62">
        <v>1053</v>
      </c>
      <c r="E30" s="68">
        <v>4.7</v>
      </c>
    </row>
    <row r="31" spans="2:5" ht="13.5">
      <c r="B31" s="67"/>
      <c r="C31" s="61">
        <v>3854</v>
      </c>
      <c r="D31" s="62">
        <v>1052</v>
      </c>
      <c r="E31" s="72">
        <v>4.5</v>
      </c>
    </row>
    <row r="32" spans="2:5" ht="13.5">
      <c r="B32" s="67"/>
      <c r="C32" s="61">
        <v>3751</v>
      </c>
      <c r="D32" s="62">
        <v>969</v>
      </c>
      <c r="E32" s="72">
        <v>4.3</v>
      </c>
    </row>
    <row r="33" spans="2:5" ht="13.5">
      <c r="B33" s="64"/>
      <c r="C33" s="65">
        <v>3645</v>
      </c>
      <c r="D33" s="66">
        <v>874</v>
      </c>
      <c r="E33" s="73">
        <v>4.2</v>
      </c>
    </row>
    <row r="34" spans="2:5" ht="27">
      <c r="B34" s="67" t="s">
        <v>54</v>
      </c>
      <c r="C34" s="74">
        <v>3637</v>
      </c>
      <c r="D34" s="75">
        <v>878</v>
      </c>
      <c r="E34" s="76">
        <v>4.2</v>
      </c>
    </row>
    <row r="35" spans="1:5" ht="13.5">
      <c r="A35" s="77"/>
      <c r="B35" s="63"/>
      <c r="C35" s="78">
        <v>3491</v>
      </c>
      <c r="D35" s="77">
        <v>824</v>
      </c>
      <c r="E35" s="63">
        <v>4.1</v>
      </c>
    </row>
    <row r="36" spans="2:6" ht="13.5">
      <c r="B36" s="67"/>
      <c r="C36" s="78">
        <v>3343</v>
      </c>
      <c r="D36" s="79">
        <v>790</v>
      </c>
      <c r="E36" s="72">
        <v>4</v>
      </c>
      <c r="F36" s="80"/>
    </row>
    <row r="37" spans="2:6" ht="13.5">
      <c r="B37" s="67"/>
      <c r="C37" s="78">
        <v>3110</v>
      </c>
      <c r="D37" s="79">
        <v>752</v>
      </c>
      <c r="E37" s="72">
        <v>3.7</v>
      </c>
      <c r="F37" s="80"/>
    </row>
    <row r="38" spans="2:6" s="81" customFormat="1" ht="13.5" customHeight="1">
      <c r="B38" s="70"/>
      <c r="C38" s="82">
        <v>3039</v>
      </c>
      <c r="D38" s="83">
        <v>711</v>
      </c>
      <c r="E38" s="73">
        <v>3.7</v>
      </c>
      <c r="F38" s="84"/>
    </row>
    <row r="39" spans="2:5" ht="13.5">
      <c r="B39" s="67"/>
      <c r="C39" s="78">
        <v>3063</v>
      </c>
      <c r="D39" s="79">
        <v>665</v>
      </c>
      <c r="E39" s="72">
        <v>3.7</v>
      </c>
    </row>
    <row r="40" spans="2:5" ht="27.75" thickBot="1">
      <c r="B40" s="85" t="s">
        <v>55</v>
      </c>
      <c r="C40" s="86">
        <v>2840</v>
      </c>
      <c r="D40" s="87">
        <v>676</v>
      </c>
      <c r="E40" s="88">
        <v>3.6</v>
      </c>
    </row>
  </sheetData>
  <sheetProtection/>
  <printOptions/>
  <pageMargins left="1.496062992125984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85" zoomScalePageLayoutView="0" workbookViewId="0" topLeftCell="A1">
      <selection activeCell="C3" sqref="C3"/>
    </sheetView>
  </sheetViews>
  <sheetFormatPr defaultColWidth="8.796875" defaultRowHeight="14.25"/>
  <cols>
    <col min="1" max="1" width="9" style="103" customWidth="1"/>
    <col min="2" max="2" width="13.59765625" style="90" customWidth="1"/>
    <col min="3" max="3" width="18.59765625" style="90" customWidth="1"/>
    <col min="4" max="4" width="14.8984375" style="90" customWidth="1"/>
    <col min="5" max="16384" width="9" style="90" customWidth="1"/>
  </cols>
  <sheetData>
    <row r="1" ht="21.75" customHeight="1">
      <c r="A1" s="89" t="s">
        <v>56</v>
      </c>
    </row>
    <row r="2" spans="1:4" ht="42.75" customHeight="1">
      <c r="A2" s="91" t="s">
        <v>57</v>
      </c>
      <c r="B2" s="92"/>
      <c r="C2" s="93" t="s">
        <v>58</v>
      </c>
      <c r="D2" s="93" t="s">
        <v>59</v>
      </c>
    </row>
    <row r="3" spans="1:4" ht="29.25" customHeight="1">
      <c r="A3" s="94" t="s">
        <v>60</v>
      </c>
      <c r="B3" s="95" t="s">
        <v>61</v>
      </c>
      <c r="C3" s="96">
        <v>1.7</v>
      </c>
      <c r="D3" s="96">
        <v>0.7</v>
      </c>
    </row>
    <row r="4" spans="1:4" ht="29.25" customHeight="1">
      <c r="A4" s="97" t="s">
        <v>62</v>
      </c>
      <c r="B4" s="98" t="s">
        <v>63</v>
      </c>
      <c r="C4" s="99">
        <v>2.9</v>
      </c>
      <c r="D4" s="99">
        <v>3.2</v>
      </c>
    </row>
    <row r="5" spans="1:4" ht="29.25" customHeight="1">
      <c r="A5" s="97" t="s">
        <v>60</v>
      </c>
      <c r="B5" s="98" t="s">
        <v>64</v>
      </c>
      <c r="C5" s="99">
        <v>2.2</v>
      </c>
      <c r="D5" s="99">
        <v>0.8</v>
      </c>
    </row>
    <row r="6" spans="1:4" ht="29.25" customHeight="1">
      <c r="A6" s="97" t="s">
        <v>65</v>
      </c>
      <c r="B6" s="98" t="s">
        <v>66</v>
      </c>
      <c r="C6" s="99">
        <v>10.2</v>
      </c>
      <c r="D6" s="99">
        <v>1.6</v>
      </c>
    </row>
    <row r="7" spans="1:4" ht="29.25" customHeight="1">
      <c r="A7" s="97" t="s">
        <v>62</v>
      </c>
      <c r="B7" s="98" t="s">
        <v>67</v>
      </c>
      <c r="C7" s="99">
        <v>3.8</v>
      </c>
      <c r="D7" s="99">
        <v>1.8</v>
      </c>
    </row>
    <row r="8" spans="1:4" ht="29.25" customHeight="1">
      <c r="A8" s="97" t="s">
        <v>68</v>
      </c>
      <c r="B8" s="98" t="s">
        <v>69</v>
      </c>
      <c r="C8" s="99">
        <v>2.5</v>
      </c>
      <c r="D8" s="99">
        <v>1.4</v>
      </c>
    </row>
    <row r="9" spans="1:4" ht="29.25" customHeight="1">
      <c r="A9" s="97" t="s">
        <v>62</v>
      </c>
      <c r="B9" s="98" t="s">
        <v>70</v>
      </c>
      <c r="C9" s="99">
        <v>2.9</v>
      </c>
      <c r="D9" s="99">
        <v>1.7</v>
      </c>
    </row>
    <row r="10" spans="1:4" ht="29.25" customHeight="1">
      <c r="A10" s="97" t="s">
        <v>62</v>
      </c>
      <c r="B10" s="92" t="s">
        <v>71</v>
      </c>
      <c r="C10" s="99">
        <v>3.7</v>
      </c>
      <c r="D10" s="99">
        <v>1.3</v>
      </c>
    </row>
    <row r="11" spans="1:4" ht="29.25" customHeight="1">
      <c r="A11" s="94" t="s">
        <v>62</v>
      </c>
      <c r="B11" s="100" t="s">
        <v>72</v>
      </c>
      <c r="C11" s="96">
        <v>4.4</v>
      </c>
      <c r="D11" s="96">
        <v>2.1</v>
      </c>
    </row>
    <row r="12" ht="13.5">
      <c r="A12" s="101" t="s">
        <v>73</v>
      </c>
    </row>
    <row r="13" ht="13.5">
      <c r="A13" s="101" t="s">
        <v>74</v>
      </c>
    </row>
    <row r="14" ht="13.5">
      <c r="A14" s="101" t="s">
        <v>75</v>
      </c>
    </row>
    <row r="15" ht="13.5">
      <c r="A15" s="10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2020-06-03T05:52:24Z</dcterms:created>
  <dcterms:modified xsi:type="dcterms:W3CDTF">2020-06-03T05:52:29Z</dcterms:modified>
  <cp:category/>
  <cp:version/>
  <cp:contentType/>
  <cp:contentStatus/>
</cp:coreProperties>
</file>