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workbookProtection workbookPassword="8AB5" lockStructure="1"/>
  <bookViews>
    <workbookView xWindow="0" yWindow="0" windowWidth="28800" windowHeight="12900"/>
  </bookViews>
  <sheets>
    <sheet name="表紙" sheetId="29" r:id="rId1"/>
    <sheet name="個人票記入用シート" sheetId="27" r:id="rId2"/>
    <sheet name="コピー用シート" sheetId="12" r:id="rId3"/>
    <sheet name="役職・職種一覧表" sheetId="21" r:id="rId4"/>
    <sheet name="在留資格番号表" sheetId="28" r:id="rId5"/>
    <sheet name="満年齢・勤続年数早見表" sheetId="26" r:id="rId6"/>
    <sheet name="抽出率テーブル" sheetId="20" state="hidden" r:id="rId7"/>
  </sheets>
  <externalReferences>
    <externalReference r:id="rId8"/>
  </externalReferences>
  <definedNames>
    <definedName name="個人票データ入力範囲" localSheetId="2">OFFSET(コピー用シート!$A$1,0,0,高さ,23)</definedName>
    <definedName name="高さ" localSheetId="1">CEILING(LOOKUP(9^9,#REF!,ROW(#REF!))-2,10)+2</definedName>
    <definedName name="高さ" localSheetId="4">CEILING(LOOKUP(9^9,[1]個人票!$D:$D,ROW([1]個人票!$D:$D))-2,10)+2</definedName>
    <definedName name="高さ">CEILING(LOOKUP(9^9,コピー用シート!$D:$D,ROW(コピー用シート!$D:$D))-2,10)+2</definedName>
    <definedName name="早見表" localSheetId="1">#REF!</definedName>
    <definedName name="早見表" localSheetId="4">#REF!</definedName>
    <definedName name="早見表" localSheetId="5">満年齢・勤続年数早見表!$B$3:$J$50</definedName>
    <definedName name="早見表">#REF!</definedName>
    <definedName name="役職リスト１" localSheetId="4">[1]抽出率テーブル!$Q$4:$Q$7</definedName>
    <definedName name="役職リスト１">抽出率テーブル!$Q$4:$Q$7</definedName>
    <definedName name="役職リスト２" localSheetId="4">[1]抽出率テーブル!$P$4:$P$8</definedName>
    <definedName name="役職リスト２">抽出率テーブル!$P$4:$P$8</definedName>
  </definedNames>
  <calcPr calcId="162913"/>
</workbook>
</file>

<file path=xl/calcChain.xml><?xml version="1.0" encoding="utf-8"?>
<calcChain xmlns="http://schemas.openxmlformats.org/spreadsheetml/2006/main">
  <c r="I111" i="12" l="1"/>
  <c r="I110" i="12"/>
  <c r="I109" i="12"/>
  <c r="I108" i="12"/>
  <c r="I107" i="12"/>
  <c r="I106" i="12"/>
  <c r="I105" i="12"/>
  <c r="I104" i="12"/>
  <c r="I103" i="12"/>
  <c r="I102" i="12"/>
  <c r="I101" i="12"/>
  <c r="I100" i="12"/>
  <c r="I99" i="12"/>
  <c r="I98" i="12"/>
  <c r="I97" i="12"/>
  <c r="I96" i="12"/>
  <c r="I95" i="12"/>
  <c r="I94" i="12"/>
  <c r="I93" i="12"/>
  <c r="I92" i="12"/>
  <c r="I91" i="12"/>
  <c r="I90" i="12"/>
  <c r="I89" i="12"/>
  <c r="I88" i="12"/>
  <c r="I87" i="12"/>
  <c r="I86" i="12"/>
  <c r="I85" i="12"/>
  <c r="I84" i="12"/>
  <c r="I83" i="12"/>
  <c r="I82" i="12"/>
  <c r="I81" i="12"/>
  <c r="I80" i="12"/>
  <c r="I79" i="12"/>
  <c r="I78" i="12"/>
  <c r="I77" i="12"/>
  <c r="I76" i="12"/>
  <c r="I75" i="12"/>
  <c r="I74" i="12"/>
  <c r="I73" i="12"/>
  <c r="I72" i="12"/>
  <c r="I71" i="12"/>
  <c r="I70" i="12"/>
  <c r="I69" i="12"/>
  <c r="I68" i="12"/>
  <c r="I67" i="12"/>
  <c r="I66" i="12"/>
  <c r="I65" i="12"/>
  <c r="I64" i="12"/>
  <c r="I63" i="12"/>
  <c r="I62" i="12"/>
  <c r="I61" i="12"/>
  <c r="I60" i="12"/>
  <c r="I59" i="12"/>
  <c r="I58" i="12"/>
  <c r="I57" i="12"/>
  <c r="I56" i="12"/>
  <c r="I55" i="12"/>
  <c r="I54" i="12"/>
  <c r="I53" i="12"/>
  <c r="I52" i="12"/>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I16" i="12"/>
  <c r="I15" i="12"/>
  <c r="I14" i="12"/>
  <c r="I13" i="12"/>
  <c r="I12" i="12"/>
  <c r="AC104" i="27" l="1"/>
  <c r="AC103" i="27"/>
  <c r="AC102" i="27"/>
  <c r="AC101" i="27"/>
  <c r="AC100" i="27"/>
  <c r="AC99" i="27"/>
  <c r="AC98" i="27"/>
  <c r="AC97" i="27"/>
  <c r="AC96" i="27"/>
  <c r="AC95" i="27"/>
  <c r="AC94" i="27"/>
  <c r="AC93" i="27"/>
  <c r="AC92" i="27"/>
  <c r="AC91" i="27"/>
  <c r="AC90" i="27"/>
  <c r="AC89" i="27"/>
  <c r="AC88" i="27"/>
  <c r="AC87" i="27"/>
  <c r="AC86" i="27"/>
  <c r="AC85" i="27"/>
  <c r="AC84" i="27"/>
  <c r="AC83" i="27"/>
  <c r="AC82" i="27"/>
  <c r="AC81" i="27"/>
  <c r="AC80" i="27"/>
  <c r="AC79" i="27"/>
  <c r="AC78" i="27"/>
  <c r="AC77" i="27"/>
  <c r="AC76" i="27"/>
  <c r="AC75" i="27"/>
  <c r="AC74" i="27"/>
  <c r="AC73" i="27"/>
  <c r="AC72" i="27"/>
  <c r="AC71" i="27"/>
  <c r="AC70" i="27"/>
  <c r="AC69" i="27"/>
  <c r="AC68" i="27"/>
  <c r="AC67" i="27"/>
  <c r="AC66" i="27"/>
  <c r="AC65" i="27"/>
  <c r="AC64" i="27"/>
  <c r="AC63" i="27"/>
  <c r="AC62" i="27"/>
  <c r="AC61" i="27"/>
  <c r="AC60" i="27"/>
  <c r="AC59" i="27"/>
  <c r="AC58" i="27"/>
  <c r="AC57" i="27"/>
  <c r="AC56" i="27"/>
  <c r="AC55" i="27"/>
  <c r="AC54" i="27"/>
  <c r="AC53" i="27"/>
  <c r="AC52" i="27"/>
  <c r="AC51" i="27"/>
  <c r="AC50" i="27"/>
  <c r="AC49" i="27"/>
  <c r="AC48" i="27"/>
  <c r="AC47" i="27"/>
  <c r="AC46" i="27"/>
  <c r="AC45" i="27"/>
  <c r="AC44" i="27"/>
  <c r="AC43" i="27"/>
  <c r="AC42" i="27"/>
  <c r="AC41" i="27"/>
  <c r="AC40" i="27"/>
  <c r="AC39" i="27"/>
  <c r="AC38" i="27"/>
  <c r="AC37" i="27"/>
  <c r="AC36" i="27"/>
  <c r="AC35" i="27"/>
  <c r="AC34" i="27"/>
  <c r="AC33" i="27"/>
  <c r="AC32" i="27"/>
  <c r="AC31" i="27"/>
  <c r="AC30" i="27"/>
  <c r="AC29" i="27"/>
  <c r="AC28" i="27"/>
  <c r="AC27" i="27"/>
  <c r="AC26" i="27"/>
  <c r="AC25" i="27"/>
  <c r="AC24" i="27"/>
  <c r="AC23" i="27"/>
  <c r="AC22" i="27"/>
  <c r="AC21" i="27"/>
  <c r="AC20" i="27"/>
  <c r="AC19" i="27"/>
  <c r="AC18" i="27"/>
  <c r="AC17" i="27"/>
  <c r="AC16" i="27"/>
  <c r="AC15" i="27"/>
  <c r="AC14" i="27"/>
  <c r="AC13" i="27"/>
  <c r="AC12" i="27"/>
  <c r="AC11" i="27"/>
  <c r="AC10" i="27"/>
  <c r="AC9" i="27"/>
  <c r="AC8" i="27"/>
  <c r="AC7" i="27"/>
  <c r="AC6" i="27"/>
  <c r="AC5" i="27"/>
  <c r="AC4" i="27"/>
  <c r="E5" i="27" l="1"/>
  <c r="F5" i="27"/>
  <c r="G5" i="27"/>
  <c r="L5" i="27"/>
  <c r="O5" i="27"/>
  <c r="R5" i="27"/>
  <c r="T5" i="27"/>
  <c r="W5" i="27"/>
  <c r="X5" i="27" s="1"/>
  <c r="AF5" i="27"/>
  <c r="AI5" i="27"/>
  <c r="BL5" i="27" s="1"/>
  <c r="AU5" i="27"/>
  <c r="AV5" i="27"/>
  <c r="AW5" i="27"/>
  <c r="AX5" i="27"/>
  <c r="AY5" i="27"/>
  <c r="BF5" i="27"/>
  <c r="BH5" i="27"/>
  <c r="BI5" i="27"/>
  <c r="BO5" i="27" s="1"/>
  <c r="BJ5" i="27"/>
  <c r="BK5" i="27"/>
  <c r="BM5" i="27"/>
  <c r="E6" i="27"/>
  <c r="F6" i="27"/>
  <c r="G6" i="27"/>
  <c r="L6" i="27"/>
  <c r="O6" i="27"/>
  <c r="R6" i="27"/>
  <c r="T6" i="27"/>
  <c r="W6" i="27"/>
  <c r="X6" i="27"/>
  <c r="AF6" i="27"/>
  <c r="AI6" i="27"/>
  <c r="AU6" i="27"/>
  <c r="AV6" i="27"/>
  <c r="AW6" i="27"/>
  <c r="AX6" i="27"/>
  <c r="AY6" i="27"/>
  <c r="BF6" i="27"/>
  <c r="BM6" i="27" s="1"/>
  <c r="BH6" i="27"/>
  <c r="BI6" i="27"/>
  <c r="BJ6" i="27"/>
  <c r="BK6" i="27"/>
  <c r="BL6" i="27"/>
  <c r="E7" i="27"/>
  <c r="F7" i="27"/>
  <c r="G7" i="27"/>
  <c r="L7" i="27"/>
  <c r="O7" i="27"/>
  <c r="R7" i="27"/>
  <c r="T7" i="27"/>
  <c r="W7" i="27"/>
  <c r="X7" i="27" s="1"/>
  <c r="AF7" i="27"/>
  <c r="AI7" i="27"/>
  <c r="BL7" i="27" s="1"/>
  <c r="AU7" i="27"/>
  <c r="AV7" i="27"/>
  <c r="AW7" i="27"/>
  <c r="AX7" i="27"/>
  <c r="AY7" i="27"/>
  <c r="BF7" i="27"/>
  <c r="BM7" i="27" s="1"/>
  <c r="BH7" i="27"/>
  <c r="BI7" i="27"/>
  <c r="BO7" i="27" s="1"/>
  <c r="BJ7" i="27"/>
  <c r="BK7" i="27"/>
  <c r="E8" i="27"/>
  <c r="F8" i="27"/>
  <c r="G8" i="27"/>
  <c r="L8" i="27"/>
  <c r="O8" i="27"/>
  <c r="R8" i="27"/>
  <c r="T8" i="27"/>
  <c r="W8" i="27"/>
  <c r="X8" i="27"/>
  <c r="AF8" i="27"/>
  <c r="AI8" i="27"/>
  <c r="AU8" i="27"/>
  <c r="AV8" i="27"/>
  <c r="AW8" i="27"/>
  <c r="AX8" i="27"/>
  <c r="AY8" i="27"/>
  <c r="BF8" i="27"/>
  <c r="BH8" i="27"/>
  <c r="BI8" i="27"/>
  <c r="BJ8" i="27"/>
  <c r="BK8" i="27"/>
  <c r="BL8" i="27"/>
  <c r="BM8" i="27"/>
  <c r="BO8" i="27"/>
  <c r="E9" i="27"/>
  <c r="F9" i="27"/>
  <c r="G9" i="27"/>
  <c r="L9" i="27"/>
  <c r="O9" i="27"/>
  <c r="R9" i="27"/>
  <c r="T9" i="27"/>
  <c r="W9" i="27"/>
  <c r="X9" i="27" s="1"/>
  <c r="AF9" i="27"/>
  <c r="AI9" i="27"/>
  <c r="BL9" i="27" s="1"/>
  <c r="AU9" i="27"/>
  <c r="AV9" i="27"/>
  <c r="AW9" i="27"/>
  <c r="AX9" i="27"/>
  <c r="AY9" i="27"/>
  <c r="BF9" i="27"/>
  <c r="BH9" i="27"/>
  <c r="BI9" i="27"/>
  <c r="BO9" i="27" s="1"/>
  <c r="BJ9" i="27"/>
  <c r="BK9" i="27"/>
  <c r="BM9" i="27"/>
  <c r="E10" i="27"/>
  <c r="F10" i="27"/>
  <c r="G10" i="27"/>
  <c r="L10" i="27"/>
  <c r="O10" i="27"/>
  <c r="R10" i="27"/>
  <c r="T10" i="27"/>
  <c r="W10" i="27"/>
  <c r="X10" i="27"/>
  <c r="AF10" i="27"/>
  <c r="AI10" i="27"/>
  <c r="AU10" i="27"/>
  <c r="AV10" i="27"/>
  <c r="AW10" i="27"/>
  <c r="AX10" i="27"/>
  <c r="AY10" i="27"/>
  <c r="BF10" i="27"/>
  <c r="BM10" i="27" s="1"/>
  <c r="BH10" i="27"/>
  <c r="BI10" i="27"/>
  <c r="BJ10" i="27"/>
  <c r="BK10" i="27"/>
  <c r="BL10" i="27"/>
  <c r="BO10" i="27" s="1"/>
  <c r="E11" i="27"/>
  <c r="F11" i="27"/>
  <c r="G11" i="27"/>
  <c r="L11" i="27"/>
  <c r="O11" i="27"/>
  <c r="R11" i="27"/>
  <c r="T11" i="27"/>
  <c r="W11" i="27"/>
  <c r="X11" i="27" s="1"/>
  <c r="AF11" i="27"/>
  <c r="AI11" i="27"/>
  <c r="BL11" i="27" s="1"/>
  <c r="AU11" i="27"/>
  <c r="AV11" i="27"/>
  <c r="AW11" i="27"/>
  <c r="AX11" i="27"/>
  <c r="AY11" i="27"/>
  <c r="BF11" i="27"/>
  <c r="BM11" i="27" s="1"/>
  <c r="BH11" i="27"/>
  <c r="BI11" i="27"/>
  <c r="BJ11" i="27"/>
  <c r="BK11" i="27"/>
  <c r="E12" i="27"/>
  <c r="F12" i="27"/>
  <c r="G12" i="27"/>
  <c r="L12" i="27"/>
  <c r="O12" i="27"/>
  <c r="R12" i="27"/>
  <c r="T12" i="27"/>
  <c r="W12" i="27"/>
  <c r="X12" i="27"/>
  <c r="AF12" i="27"/>
  <c r="AI12" i="27"/>
  <c r="AU12" i="27"/>
  <c r="AV12" i="27"/>
  <c r="AW12" i="27"/>
  <c r="AX12" i="27"/>
  <c r="AY12" i="27"/>
  <c r="BF12" i="27"/>
  <c r="BH12" i="27"/>
  <c r="BI12" i="27"/>
  <c r="BJ12" i="27"/>
  <c r="BO12" i="27" s="1"/>
  <c r="BK12" i="27"/>
  <c r="BL12" i="27"/>
  <c r="BM12" i="27"/>
  <c r="E13" i="27"/>
  <c r="F13" i="27"/>
  <c r="G13" i="27"/>
  <c r="L13" i="27"/>
  <c r="O13" i="27"/>
  <c r="R13" i="27"/>
  <c r="T13" i="27"/>
  <c r="W13" i="27"/>
  <c r="X13" i="27" s="1"/>
  <c r="AF13" i="27"/>
  <c r="AI13" i="27"/>
  <c r="BL13" i="27" s="1"/>
  <c r="AU13" i="27"/>
  <c r="AV13" i="27"/>
  <c r="AW13" i="27"/>
  <c r="AX13" i="27"/>
  <c r="AY13" i="27"/>
  <c r="BF13" i="27"/>
  <c r="BH13" i="27"/>
  <c r="BI13" i="27"/>
  <c r="BJ13" i="27"/>
  <c r="BK13" i="27"/>
  <c r="BM13" i="27"/>
  <c r="E14" i="27"/>
  <c r="F14" i="27"/>
  <c r="G14" i="27"/>
  <c r="L14" i="27"/>
  <c r="O14" i="27"/>
  <c r="R14" i="27"/>
  <c r="T14" i="27"/>
  <c r="W14" i="27"/>
  <c r="X14" i="27"/>
  <c r="AF14" i="27"/>
  <c r="AI14" i="27"/>
  <c r="AU14" i="27"/>
  <c r="AV14" i="27"/>
  <c r="AW14" i="27"/>
  <c r="AX14" i="27"/>
  <c r="AY14" i="27"/>
  <c r="BF14" i="27"/>
  <c r="BH14" i="27"/>
  <c r="BI14" i="27"/>
  <c r="BO14" i="27" s="1"/>
  <c r="BJ14" i="27"/>
  <c r="BK14" i="27"/>
  <c r="BL14" i="27"/>
  <c r="BM14" i="27"/>
  <c r="E15" i="27"/>
  <c r="F15" i="27"/>
  <c r="G15" i="27"/>
  <c r="L15" i="27"/>
  <c r="O15" i="27"/>
  <c r="R15" i="27"/>
  <c r="T15" i="27"/>
  <c r="W15" i="27"/>
  <c r="X15" i="27" s="1"/>
  <c r="AF15" i="27"/>
  <c r="AI15" i="27"/>
  <c r="AU15" i="27"/>
  <c r="AV15" i="27"/>
  <c r="AW15" i="27"/>
  <c r="AX15" i="27"/>
  <c r="AY15" i="27"/>
  <c r="BF15" i="27"/>
  <c r="BM15" i="27" s="1"/>
  <c r="BH15" i="27"/>
  <c r="BI15" i="27"/>
  <c r="BJ15" i="27"/>
  <c r="BK15" i="27"/>
  <c r="BL15" i="27"/>
  <c r="E16" i="27"/>
  <c r="F16" i="27"/>
  <c r="G16" i="27"/>
  <c r="L16" i="27"/>
  <c r="O16" i="27"/>
  <c r="R16" i="27"/>
  <c r="T16" i="27"/>
  <c r="W16" i="27"/>
  <c r="X16" i="27"/>
  <c r="AF16" i="27"/>
  <c r="AI16" i="27"/>
  <c r="AU16" i="27"/>
  <c r="AV16" i="27"/>
  <c r="AW16" i="27"/>
  <c r="AX16" i="27"/>
  <c r="AY16" i="27"/>
  <c r="BF16" i="27"/>
  <c r="BM16" i="27" s="1"/>
  <c r="BH16" i="27"/>
  <c r="BI16" i="27"/>
  <c r="BJ16" i="27"/>
  <c r="BK16" i="27"/>
  <c r="BO16" i="27" s="1"/>
  <c r="BL16" i="27"/>
  <c r="E17" i="27"/>
  <c r="F17" i="27"/>
  <c r="G17" i="27"/>
  <c r="L17" i="27"/>
  <c r="O17" i="27"/>
  <c r="R17" i="27"/>
  <c r="T17" i="27"/>
  <c r="W17" i="27"/>
  <c r="X17" i="27" s="1"/>
  <c r="AF17" i="27"/>
  <c r="AI17" i="27"/>
  <c r="BL17" i="27" s="1"/>
  <c r="BO17" i="27" s="1"/>
  <c r="AU17" i="27"/>
  <c r="AV17" i="27"/>
  <c r="AW17" i="27"/>
  <c r="AX17" i="27"/>
  <c r="AY17" i="27"/>
  <c r="BF17" i="27"/>
  <c r="BH17" i="27"/>
  <c r="BI17" i="27"/>
  <c r="BJ17" i="27"/>
  <c r="BK17" i="27"/>
  <c r="BM17" i="27"/>
  <c r="E18" i="27"/>
  <c r="F18" i="27"/>
  <c r="G18" i="27"/>
  <c r="L18" i="27"/>
  <c r="O18" i="27"/>
  <c r="R18" i="27"/>
  <c r="T18" i="27"/>
  <c r="W18" i="27"/>
  <c r="X18" i="27" s="1"/>
  <c r="AF18" i="27"/>
  <c r="AI18" i="27"/>
  <c r="BL18" i="27" s="1"/>
  <c r="AU18" i="27"/>
  <c r="AV18" i="27"/>
  <c r="AW18" i="27"/>
  <c r="AX18" i="27"/>
  <c r="AY18" i="27"/>
  <c r="BF18" i="27"/>
  <c r="BH18" i="27"/>
  <c r="BI18" i="27"/>
  <c r="BO18" i="27" s="1"/>
  <c r="BJ18" i="27"/>
  <c r="BK18" i="27"/>
  <c r="BM18" i="27"/>
  <c r="E19" i="27"/>
  <c r="F19" i="27"/>
  <c r="G19" i="27"/>
  <c r="L19" i="27"/>
  <c r="O19" i="27"/>
  <c r="R19" i="27"/>
  <c r="T19" i="27"/>
  <c r="W19" i="27"/>
  <c r="X19" i="27" s="1"/>
  <c r="AF19" i="27"/>
  <c r="AI19" i="27"/>
  <c r="AU19" i="27"/>
  <c r="AV19" i="27"/>
  <c r="AW19" i="27"/>
  <c r="AX19" i="27"/>
  <c r="AY19" i="27"/>
  <c r="BF19" i="27"/>
  <c r="BM19" i="27" s="1"/>
  <c r="BH19" i="27"/>
  <c r="BI19" i="27"/>
  <c r="BO19" i="27" s="1"/>
  <c r="BJ19" i="27"/>
  <c r="BK19" i="27"/>
  <c r="BL19" i="27"/>
  <c r="BO15" i="27" l="1"/>
  <c r="BO13" i="27"/>
  <c r="BO11" i="27"/>
  <c r="BO6" i="27"/>
  <c r="W13" i="12" s="1"/>
  <c r="W15" i="12"/>
  <c r="W26" i="12"/>
  <c r="W25" i="12"/>
  <c r="W111" i="12"/>
  <c r="V111" i="12"/>
  <c r="U111" i="12"/>
  <c r="T111" i="12"/>
  <c r="S111" i="12"/>
  <c r="R111" i="12"/>
  <c r="Q111" i="12"/>
  <c r="P111" i="12"/>
  <c r="O111" i="12"/>
  <c r="N111" i="12"/>
  <c r="M111" i="12"/>
  <c r="K111" i="12"/>
  <c r="J111" i="12"/>
  <c r="F111" i="12"/>
  <c r="E111" i="12"/>
  <c r="D111" i="12"/>
  <c r="C111" i="12"/>
  <c r="W110" i="12"/>
  <c r="V110" i="12"/>
  <c r="U110" i="12"/>
  <c r="T110" i="12"/>
  <c r="S110" i="12"/>
  <c r="R110" i="12"/>
  <c r="Q110" i="12"/>
  <c r="P110" i="12"/>
  <c r="O110" i="12"/>
  <c r="N110" i="12"/>
  <c r="M110" i="12"/>
  <c r="K110" i="12"/>
  <c r="J110" i="12"/>
  <c r="F110" i="12"/>
  <c r="E110" i="12"/>
  <c r="D110" i="12"/>
  <c r="C110" i="12"/>
  <c r="W109" i="12"/>
  <c r="V109" i="12"/>
  <c r="U109" i="12"/>
  <c r="T109" i="12"/>
  <c r="S109" i="12"/>
  <c r="R109" i="12"/>
  <c r="Q109" i="12"/>
  <c r="P109" i="12"/>
  <c r="O109" i="12"/>
  <c r="N109" i="12"/>
  <c r="M109" i="12"/>
  <c r="K109" i="12"/>
  <c r="J109" i="12"/>
  <c r="F109" i="12"/>
  <c r="E109" i="12"/>
  <c r="D109" i="12"/>
  <c r="C109" i="12"/>
  <c r="W108" i="12"/>
  <c r="V108" i="12"/>
  <c r="U108" i="12"/>
  <c r="T108" i="12"/>
  <c r="S108" i="12"/>
  <c r="R108" i="12"/>
  <c r="Q108" i="12"/>
  <c r="P108" i="12"/>
  <c r="O108" i="12"/>
  <c r="N108" i="12"/>
  <c r="M108" i="12"/>
  <c r="K108" i="12"/>
  <c r="J108" i="12"/>
  <c r="F108" i="12"/>
  <c r="E108" i="12"/>
  <c r="D108" i="12"/>
  <c r="C108" i="12"/>
  <c r="W107" i="12"/>
  <c r="V107" i="12"/>
  <c r="U107" i="12"/>
  <c r="T107" i="12"/>
  <c r="S107" i="12"/>
  <c r="R107" i="12"/>
  <c r="Q107" i="12"/>
  <c r="P107" i="12"/>
  <c r="O107" i="12"/>
  <c r="N107" i="12"/>
  <c r="M107" i="12"/>
  <c r="K107" i="12"/>
  <c r="J107" i="12"/>
  <c r="F107" i="12"/>
  <c r="E107" i="12"/>
  <c r="D107" i="12"/>
  <c r="C107" i="12"/>
  <c r="W106" i="12"/>
  <c r="V106" i="12"/>
  <c r="U106" i="12"/>
  <c r="T106" i="12"/>
  <c r="S106" i="12"/>
  <c r="R106" i="12"/>
  <c r="Q106" i="12"/>
  <c r="P106" i="12"/>
  <c r="O106" i="12"/>
  <c r="N106" i="12"/>
  <c r="M106" i="12"/>
  <c r="K106" i="12"/>
  <c r="J106" i="12"/>
  <c r="F106" i="12"/>
  <c r="E106" i="12"/>
  <c r="D106" i="12"/>
  <c r="C106" i="12"/>
  <c r="W105" i="12"/>
  <c r="V105" i="12"/>
  <c r="U105" i="12"/>
  <c r="T105" i="12"/>
  <c r="S105" i="12"/>
  <c r="R105" i="12"/>
  <c r="Q105" i="12"/>
  <c r="P105" i="12"/>
  <c r="O105" i="12"/>
  <c r="N105" i="12"/>
  <c r="M105" i="12"/>
  <c r="K105" i="12"/>
  <c r="J105" i="12"/>
  <c r="F105" i="12"/>
  <c r="E105" i="12"/>
  <c r="D105" i="12"/>
  <c r="C105" i="12"/>
  <c r="W104" i="12"/>
  <c r="V104" i="12"/>
  <c r="U104" i="12"/>
  <c r="T104" i="12"/>
  <c r="S104" i="12"/>
  <c r="R104" i="12"/>
  <c r="Q104" i="12"/>
  <c r="P104" i="12"/>
  <c r="O104" i="12"/>
  <c r="N104" i="12"/>
  <c r="M104" i="12"/>
  <c r="K104" i="12"/>
  <c r="J104" i="12"/>
  <c r="F104" i="12"/>
  <c r="E104" i="12"/>
  <c r="D104" i="12"/>
  <c r="C104" i="12"/>
  <c r="W103" i="12"/>
  <c r="V103" i="12"/>
  <c r="U103" i="12"/>
  <c r="T103" i="12"/>
  <c r="S103" i="12"/>
  <c r="R103" i="12"/>
  <c r="Q103" i="12"/>
  <c r="P103" i="12"/>
  <c r="O103" i="12"/>
  <c r="N103" i="12"/>
  <c r="M103" i="12"/>
  <c r="K103" i="12"/>
  <c r="J103" i="12"/>
  <c r="F103" i="12"/>
  <c r="E103" i="12"/>
  <c r="D103" i="12"/>
  <c r="C103" i="12"/>
  <c r="W102" i="12"/>
  <c r="V102" i="12"/>
  <c r="U102" i="12"/>
  <c r="T102" i="12"/>
  <c r="S102" i="12"/>
  <c r="R102" i="12"/>
  <c r="Q102" i="12"/>
  <c r="P102" i="12"/>
  <c r="O102" i="12"/>
  <c r="N102" i="12"/>
  <c r="M102" i="12"/>
  <c r="K102" i="12"/>
  <c r="J102" i="12"/>
  <c r="F102" i="12"/>
  <c r="E102" i="12"/>
  <c r="D102" i="12"/>
  <c r="C102" i="12"/>
  <c r="W101" i="12"/>
  <c r="V101" i="12"/>
  <c r="U101" i="12"/>
  <c r="T101" i="12"/>
  <c r="S101" i="12"/>
  <c r="R101" i="12"/>
  <c r="Q101" i="12"/>
  <c r="P101" i="12"/>
  <c r="O101" i="12"/>
  <c r="N101" i="12"/>
  <c r="M101" i="12"/>
  <c r="K101" i="12"/>
  <c r="J101" i="12"/>
  <c r="F101" i="12"/>
  <c r="E101" i="12"/>
  <c r="D101" i="12"/>
  <c r="C101" i="12"/>
  <c r="W100" i="12"/>
  <c r="V100" i="12"/>
  <c r="U100" i="12"/>
  <c r="T100" i="12"/>
  <c r="S100" i="12"/>
  <c r="R100" i="12"/>
  <c r="Q100" i="12"/>
  <c r="P100" i="12"/>
  <c r="O100" i="12"/>
  <c r="N100" i="12"/>
  <c r="M100" i="12"/>
  <c r="K100" i="12"/>
  <c r="J100" i="12"/>
  <c r="F100" i="12"/>
  <c r="E100" i="12"/>
  <c r="D100" i="12"/>
  <c r="C100" i="12"/>
  <c r="W99" i="12"/>
  <c r="V99" i="12"/>
  <c r="U99" i="12"/>
  <c r="T99" i="12"/>
  <c r="S99" i="12"/>
  <c r="R99" i="12"/>
  <c r="Q99" i="12"/>
  <c r="P99" i="12"/>
  <c r="O99" i="12"/>
  <c r="N99" i="12"/>
  <c r="M99" i="12"/>
  <c r="K99" i="12"/>
  <c r="J99" i="12"/>
  <c r="F99" i="12"/>
  <c r="E99" i="12"/>
  <c r="D99" i="12"/>
  <c r="C99" i="12"/>
  <c r="W98" i="12"/>
  <c r="V98" i="12"/>
  <c r="U98" i="12"/>
  <c r="T98" i="12"/>
  <c r="S98" i="12"/>
  <c r="R98" i="12"/>
  <c r="Q98" i="12"/>
  <c r="P98" i="12"/>
  <c r="O98" i="12"/>
  <c r="N98" i="12"/>
  <c r="M98" i="12"/>
  <c r="K98" i="12"/>
  <c r="J98" i="12"/>
  <c r="F98" i="12"/>
  <c r="E98" i="12"/>
  <c r="D98" i="12"/>
  <c r="C98" i="12"/>
  <c r="W97" i="12"/>
  <c r="V97" i="12"/>
  <c r="U97" i="12"/>
  <c r="T97" i="12"/>
  <c r="S97" i="12"/>
  <c r="R97" i="12"/>
  <c r="Q97" i="12"/>
  <c r="P97" i="12"/>
  <c r="O97" i="12"/>
  <c r="N97" i="12"/>
  <c r="M97" i="12"/>
  <c r="K97" i="12"/>
  <c r="J97" i="12"/>
  <c r="F97" i="12"/>
  <c r="E97" i="12"/>
  <c r="D97" i="12"/>
  <c r="C97" i="12"/>
  <c r="W96" i="12"/>
  <c r="V96" i="12"/>
  <c r="U96" i="12"/>
  <c r="T96" i="12"/>
  <c r="S96" i="12"/>
  <c r="R96" i="12"/>
  <c r="Q96" i="12"/>
  <c r="P96" i="12"/>
  <c r="O96" i="12"/>
  <c r="N96" i="12"/>
  <c r="M96" i="12"/>
  <c r="K96" i="12"/>
  <c r="J96" i="12"/>
  <c r="F96" i="12"/>
  <c r="E96" i="12"/>
  <c r="D96" i="12"/>
  <c r="C96" i="12"/>
  <c r="W95" i="12"/>
  <c r="V95" i="12"/>
  <c r="U95" i="12"/>
  <c r="T95" i="12"/>
  <c r="S95" i="12"/>
  <c r="R95" i="12"/>
  <c r="Q95" i="12"/>
  <c r="P95" i="12"/>
  <c r="O95" i="12"/>
  <c r="N95" i="12"/>
  <c r="M95" i="12"/>
  <c r="K95" i="12"/>
  <c r="J95" i="12"/>
  <c r="F95" i="12"/>
  <c r="E95" i="12"/>
  <c r="D95" i="12"/>
  <c r="C95" i="12"/>
  <c r="W94" i="12"/>
  <c r="V94" i="12"/>
  <c r="U94" i="12"/>
  <c r="T94" i="12"/>
  <c r="S94" i="12"/>
  <c r="R94" i="12"/>
  <c r="Q94" i="12"/>
  <c r="P94" i="12"/>
  <c r="O94" i="12"/>
  <c r="N94" i="12"/>
  <c r="M94" i="12"/>
  <c r="K94" i="12"/>
  <c r="J94" i="12"/>
  <c r="F94" i="12"/>
  <c r="E94" i="12"/>
  <c r="D94" i="12"/>
  <c r="C94" i="12"/>
  <c r="W93" i="12"/>
  <c r="V93" i="12"/>
  <c r="U93" i="12"/>
  <c r="T93" i="12"/>
  <c r="S93" i="12"/>
  <c r="R93" i="12"/>
  <c r="Q93" i="12"/>
  <c r="P93" i="12"/>
  <c r="O93" i="12"/>
  <c r="N93" i="12"/>
  <c r="M93" i="12"/>
  <c r="K93" i="12"/>
  <c r="J93" i="12"/>
  <c r="F93" i="12"/>
  <c r="E93" i="12"/>
  <c r="D93" i="12"/>
  <c r="C93" i="12"/>
  <c r="W92" i="12"/>
  <c r="V92" i="12"/>
  <c r="U92" i="12"/>
  <c r="T92" i="12"/>
  <c r="S92" i="12"/>
  <c r="R92" i="12"/>
  <c r="Q92" i="12"/>
  <c r="P92" i="12"/>
  <c r="O92" i="12"/>
  <c r="N92" i="12"/>
  <c r="M92" i="12"/>
  <c r="K92" i="12"/>
  <c r="J92" i="12"/>
  <c r="F92" i="12"/>
  <c r="E92" i="12"/>
  <c r="D92" i="12"/>
  <c r="C92" i="12"/>
  <c r="W91" i="12"/>
  <c r="V91" i="12"/>
  <c r="U91" i="12"/>
  <c r="T91" i="12"/>
  <c r="S91" i="12"/>
  <c r="R91" i="12"/>
  <c r="Q91" i="12"/>
  <c r="P91" i="12"/>
  <c r="O91" i="12"/>
  <c r="N91" i="12"/>
  <c r="M91" i="12"/>
  <c r="K91" i="12"/>
  <c r="J91" i="12"/>
  <c r="F91" i="12"/>
  <c r="E91" i="12"/>
  <c r="D91" i="12"/>
  <c r="C91" i="12"/>
  <c r="W90" i="12"/>
  <c r="V90" i="12"/>
  <c r="U90" i="12"/>
  <c r="T90" i="12"/>
  <c r="S90" i="12"/>
  <c r="R90" i="12"/>
  <c r="Q90" i="12"/>
  <c r="P90" i="12"/>
  <c r="O90" i="12"/>
  <c r="N90" i="12"/>
  <c r="M90" i="12"/>
  <c r="K90" i="12"/>
  <c r="J90" i="12"/>
  <c r="F90" i="12"/>
  <c r="E90" i="12"/>
  <c r="D90" i="12"/>
  <c r="C90" i="12"/>
  <c r="W89" i="12"/>
  <c r="V89" i="12"/>
  <c r="U89" i="12"/>
  <c r="T89" i="12"/>
  <c r="S89" i="12"/>
  <c r="R89" i="12"/>
  <c r="Q89" i="12"/>
  <c r="P89" i="12"/>
  <c r="O89" i="12"/>
  <c r="N89" i="12"/>
  <c r="M89" i="12"/>
  <c r="K89" i="12"/>
  <c r="J89" i="12"/>
  <c r="F89" i="12"/>
  <c r="E89" i="12"/>
  <c r="D89" i="12"/>
  <c r="C89" i="12"/>
  <c r="W88" i="12"/>
  <c r="V88" i="12"/>
  <c r="U88" i="12"/>
  <c r="T88" i="12"/>
  <c r="S88" i="12"/>
  <c r="R88" i="12"/>
  <c r="Q88" i="12"/>
  <c r="P88" i="12"/>
  <c r="O88" i="12"/>
  <c r="N88" i="12"/>
  <c r="M88" i="12"/>
  <c r="K88" i="12"/>
  <c r="J88" i="12"/>
  <c r="F88" i="12"/>
  <c r="E88" i="12"/>
  <c r="D88" i="12"/>
  <c r="C88" i="12"/>
  <c r="W87" i="12"/>
  <c r="V87" i="12"/>
  <c r="U87" i="12"/>
  <c r="T87" i="12"/>
  <c r="S87" i="12"/>
  <c r="R87" i="12"/>
  <c r="Q87" i="12"/>
  <c r="P87" i="12"/>
  <c r="O87" i="12"/>
  <c r="N87" i="12"/>
  <c r="M87" i="12"/>
  <c r="K87" i="12"/>
  <c r="J87" i="12"/>
  <c r="F87" i="12"/>
  <c r="E87" i="12"/>
  <c r="D87" i="12"/>
  <c r="C87" i="12"/>
  <c r="W86" i="12"/>
  <c r="V86" i="12"/>
  <c r="U86" i="12"/>
  <c r="T86" i="12"/>
  <c r="S86" i="12"/>
  <c r="R86" i="12"/>
  <c r="Q86" i="12"/>
  <c r="P86" i="12"/>
  <c r="O86" i="12"/>
  <c r="N86" i="12"/>
  <c r="M86" i="12"/>
  <c r="K86" i="12"/>
  <c r="J86" i="12"/>
  <c r="F86" i="12"/>
  <c r="E86" i="12"/>
  <c r="D86" i="12"/>
  <c r="C86" i="12"/>
  <c r="W85" i="12"/>
  <c r="V85" i="12"/>
  <c r="U85" i="12"/>
  <c r="T85" i="12"/>
  <c r="S85" i="12"/>
  <c r="R85" i="12"/>
  <c r="Q85" i="12"/>
  <c r="P85" i="12"/>
  <c r="O85" i="12"/>
  <c r="N85" i="12"/>
  <c r="M85" i="12"/>
  <c r="K85" i="12"/>
  <c r="J85" i="12"/>
  <c r="F85" i="12"/>
  <c r="E85" i="12"/>
  <c r="D85" i="12"/>
  <c r="C85" i="12"/>
  <c r="W84" i="12"/>
  <c r="V84" i="12"/>
  <c r="U84" i="12"/>
  <c r="T84" i="12"/>
  <c r="S84" i="12"/>
  <c r="R84" i="12"/>
  <c r="Q84" i="12"/>
  <c r="P84" i="12"/>
  <c r="O84" i="12"/>
  <c r="N84" i="12"/>
  <c r="M84" i="12"/>
  <c r="K84" i="12"/>
  <c r="J84" i="12"/>
  <c r="F84" i="12"/>
  <c r="E84" i="12"/>
  <c r="D84" i="12"/>
  <c r="C84" i="12"/>
  <c r="W83" i="12"/>
  <c r="V83" i="12"/>
  <c r="U83" i="12"/>
  <c r="T83" i="12"/>
  <c r="S83" i="12"/>
  <c r="R83" i="12"/>
  <c r="Q83" i="12"/>
  <c r="P83" i="12"/>
  <c r="O83" i="12"/>
  <c r="N83" i="12"/>
  <c r="M83" i="12"/>
  <c r="K83" i="12"/>
  <c r="J83" i="12"/>
  <c r="F83" i="12"/>
  <c r="E83" i="12"/>
  <c r="D83" i="12"/>
  <c r="C83" i="12"/>
  <c r="W82" i="12"/>
  <c r="V82" i="12"/>
  <c r="U82" i="12"/>
  <c r="T82" i="12"/>
  <c r="S82" i="12"/>
  <c r="R82" i="12"/>
  <c r="Q82" i="12"/>
  <c r="P82" i="12"/>
  <c r="O82" i="12"/>
  <c r="N82" i="12"/>
  <c r="M82" i="12"/>
  <c r="K82" i="12"/>
  <c r="J82" i="12"/>
  <c r="F82" i="12"/>
  <c r="E82" i="12"/>
  <c r="D82" i="12"/>
  <c r="C82" i="12"/>
  <c r="W81" i="12"/>
  <c r="V81" i="12"/>
  <c r="U81" i="12"/>
  <c r="T81" i="12"/>
  <c r="S81" i="12"/>
  <c r="R81" i="12"/>
  <c r="Q81" i="12"/>
  <c r="P81" i="12"/>
  <c r="O81" i="12"/>
  <c r="N81" i="12"/>
  <c r="M81" i="12"/>
  <c r="K81" i="12"/>
  <c r="J81" i="12"/>
  <c r="F81" i="12"/>
  <c r="E81" i="12"/>
  <c r="D81" i="12"/>
  <c r="C81" i="12"/>
  <c r="W80" i="12"/>
  <c r="V80" i="12"/>
  <c r="U80" i="12"/>
  <c r="T80" i="12"/>
  <c r="S80" i="12"/>
  <c r="R80" i="12"/>
  <c r="Q80" i="12"/>
  <c r="P80" i="12"/>
  <c r="O80" i="12"/>
  <c r="N80" i="12"/>
  <c r="M80" i="12"/>
  <c r="K80" i="12"/>
  <c r="J80" i="12"/>
  <c r="F80" i="12"/>
  <c r="E80" i="12"/>
  <c r="D80" i="12"/>
  <c r="C80" i="12"/>
  <c r="W79" i="12"/>
  <c r="V79" i="12"/>
  <c r="U79" i="12"/>
  <c r="T79" i="12"/>
  <c r="S79" i="12"/>
  <c r="R79" i="12"/>
  <c r="Q79" i="12"/>
  <c r="P79" i="12"/>
  <c r="O79" i="12"/>
  <c r="N79" i="12"/>
  <c r="M79" i="12"/>
  <c r="K79" i="12"/>
  <c r="J79" i="12"/>
  <c r="F79" i="12"/>
  <c r="E79" i="12"/>
  <c r="D79" i="12"/>
  <c r="C79" i="12"/>
  <c r="W78" i="12"/>
  <c r="V78" i="12"/>
  <c r="U78" i="12"/>
  <c r="T78" i="12"/>
  <c r="S78" i="12"/>
  <c r="R78" i="12"/>
  <c r="Q78" i="12"/>
  <c r="P78" i="12"/>
  <c r="O78" i="12"/>
  <c r="N78" i="12"/>
  <c r="M78" i="12"/>
  <c r="K78" i="12"/>
  <c r="J78" i="12"/>
  <c r="F78" i="12"/>
  <c r="E78" i="12"/>
  <c r="D78" i="12"/>
  <c r="C78" i="12"/>
  <c r="W77" i="12"/>
  <c r="V77" i="12"/>
  <c r="U77" i="12"/>
  <c r="T77" i="12"/>
  <c r="S77" i="12"/>
  <c r="R77" i="12"/>
  <c r="Q77" i="12"/>
  <c r="P77" i="12"/>
  <c r="O77" i="12"/>
  <c r="N77" i="12"/>
  <c r="M77" i="12"/>
  <c r="K77" i="12"/>
  <c r="J77" i="12"/>
  <c r="F77" i="12"/>
  <c r="E77" i="12"/>
  <c r="D77" i="12"/>
  <c r="C77" i="12"/>
  <c r="W76" i="12"/>
  <c r="V76" i="12"/>
  <c r="U76" i="12"/>
  <c r="T76" i="12"/>
  <c r="S76" i="12"/>
  <c r="R76" i="12"/>
  <c r="Q76" i="12"/>
  <c r="P76" i="12"/>
  <c r="O76" i="12"/>
  <c r="N76" i="12"/>
  <c r="M76" i="12"/>
  <c r="K76" i="12"/>
  <c r="J76" i="12"/>
  <c r="F76" i="12"/>
  <c r="E76" i="12"/>
  <c r="D76" i="12"/>
  <c r="C76" i="12"/>
  <c r="W75" i="12"/>
  <c r="V75" i="12"/>
  <c r="U75" i="12"/>
  <c r="T75" i="12"/>
  <c r="S75" i="12"/>
  <c r="R75" i="12"/>
  <c r="Q75" i="12"/>
  <c r="P75" i="12"/>
  <c r="O75" i="12"/>
  <c r="N75" i="12"/>
  <c r="M75" i="12"/>
  <c r="K75" i="12"/>
  <c r="J75" i="12"/>
  <c r="F75" i="12"/>
  <c r="E75" i="12"/>
  <c r="D75" i="12"/>
  <c r="C75" i="12"/>
  <c r="W74" i="12"/>
  <c r="V74" i="12"/>
  <c r="U74" i="12"/>
  <c r="T74" i="12"/>
  <c r="S74" i="12"/>
  <c r="R74" i="12"/>
  <c r="Q74" i="12"/>
  <c r="P74" i="12"/>
  <c r="O74" i="12"/>
  <c r="N74" i="12"/>
  <c r="M74" i="12"/>
  <c r="K74" i="12"/>
  <c r="J74" i="12"/>
  <c r="F74" i="12"/>
  <c r="E74" i="12"/>
  <c r="D74" i="12"/>
  <c r="C74" i="12"/>
  <c r="W73" i="12"/>
  <c r="V73" i="12"/>
  <c r="U73" i="12"/>
  <c r="T73" i="12"/>
  <c r="S73" i="12"/>
  <c r="R73" i="12"/>
  <c r="Q73" i="12"/>
  <c r="P73" i="12"/>
  <c r="O73" i="12"/>
  <c r="N73" i="12"/>
  <c r="M73" i="12"/>
  <c r="K73" i="12"/>
  <c r="J73" i="12"/>
  <c r="F73" i="12"/>
  <c r="E73" i="12"/>
  <c r="D73" i="12"/>
  <c r="C73" i="12"/>
  <c r="W72" i="12"/>
  <c r="V72" i="12"/>
  <c r="U72" i="12"/>
  <c r="T72" i="12"/>
  <c r="S72" i="12"/>
  <c r="R72" i="12"/>
  <c r="Q72" i="12"/>
  <c r="P72" i="12"/>
  <c r="O72" i="12"/>
  <c r="N72" i="12"/>
  <c r="M72" i="12"/>
  <c r="K72" i="12"/>
  <c r="J72" i="12"/>
  <c r="F72" i="12"/>
  <c r="E72" i="12"/>
  <c r="D72" i="12"/>
  <c r="C72" i="12"/>
  <c r="W71" i="12"/>
  <c r="V71" i="12"/>
  <c r="U71" i="12"/>
  <c r="T71" i="12"/>
  <c r="S71" i="12"/>
  <c r="R71" i="12"/>
  <c r="Q71" i="12"/>
  <c r="P71" i="12"/>
  <c r="O71" i="12"/>
  <c r="N71" i="12"/>
  <c r="M71" i="12"/>
  <c r="K71" i="12"/>
  <c r="J71" i="12"/>
  <c r="F71" i="12"/>
  <c r="E71" i="12"/>
  <c r="D71" i="12"/>
  <c r="C71" i="12"/>
  <c r="W70" i="12"/>
  <c r="V70" i="12"/>
  <c r="U70" i="12"/>
  <c r="T70" i="12"/>
  <c r="S70" i="12"/>
  <c r="R70" i="12"/>
  <c r="Q70" i="12"/>
  <c r="P70" i="12"/>
  <c r="O70" i="12"/>
  <c r="N70" i="12"/>
  <c r="M70" i="12"/>
  <c r="K70" i="12"/>
  <c r="J70" i="12"/>
  <c r="F70" i="12"/>
  <c r="E70" i="12"/>
  <c r="D70" i="12"/>
  <c r="C70" i="12"/>
  <c r="W69" i="12"/>
  <c r="V69" i="12"/>
  <c r="U69" i="12"/>
  <c r="T69" i="12"/>
  <c r="S69" i="12"/>
  <c r="R69" i="12"/>
  <c r="Q69" i="12"/>
  <c r="P69" i="12"/>
  <c r="O69" i="12"/>
  <c r="N69" i="12"/>
  <c r="M69" i="12"/>
  <c r="K69" i="12"/>
  <c r="J69" i="12"/>
  <c r="F69" i="12"/>
  <c r="E69" i="12"/>
  <c r="D69" i="12"/>
  <c r="C69" i="12"/>
  <c r="W68" i="12"/>
  <c r="V68" i="12"/>
  <c r="U68" i="12"/>
  <c r="T68" i="12"/>
  <c r="S68" i="12"/>
  <c r="R68" i="12"/>
  <c r="Q68" i="12"/>
  <c r="P68" i="12"/>
  <c r="O68" i="12"/>
  <c r="N68" i="12"/>
  <c r="M68" i="12"/>
  <c r="K68" i="12"/>
  <c r="J68" i="12"/>
  <c r="F68" i="12"/>
  <c r="E68" i="12"/>
  <c r="D68" i="12"/>
  <c r="C68" i="12"/>
  <c r="W67" i="12"/>
  <c r="V67" i="12"/>
  <c r="U67" i="12"/>
  <c r="T67" i="12"/>
  <c r="S67" i="12"/>
  <c r="R67" i="12"/>
  <c r="Q67" i="12"/>
  <c r="P67" i="12"/>
  <c r="O67" i="12"/>
  <c r="N67" i="12"/>
  <c r="M67" i="12"/>
  <c r="K67" i="12"/>
  <c r="J67" i="12"/>
  <c r="F67" i="12"/>
  <c r="E67" i="12"/>
  <c r="D67" i="12"/>
  <c r="C67" i="12"/>
  <c r="W66" i="12"/>
  <c r="V66" i="12"/>
  <c r="U66" i="12"/>
  <c r="T66" i="12"/>
  <c r="S66" i="12"/>
  <c r="R66" i="12"/>
  <c r="Q66" i="12"/>
  <c r="P66" i="12"/>
  <c r="O66" i="12"/>
  <c r="N66" i="12"/>
  <c r="M66" i="12"/>
  <c r="K66" i="12"/>
  <c r="J66" i="12"/>
  <c r="F66" i="12"/>
  <c r="E66" i="12"/>
  <c r="D66" i="12"/>
  <c r="C66" i="12"/>
  <c r="W65" i="12"/>
  <c r="V65" i="12"/>
  <c r="U65" i="12"/>
  <c r="T65" i="12"/>
  <c r="S65" i="12"/>
  <c r="R65" i="12"/>
  <c r="Q65" i="12"/>
  <c r="P65" i="12"/>
  <c r="O65" i="12"/>
  <c r="N65" i="12"/>
  <c r="M65" i="12"/>
  <c r="K65" i="12"/>
  <c r="J65" i="12"/>
  <c r="F65" i="12"/>
  <c r="E65" i="12"/>
  <c r="D65" i="12"/>
  <c r="C65" i="12"/>
  <c r="W64" i="12"/>
  <c r="V64" i="12"/>
  <c r="U64" i="12"/>
  <c r="T64" i="12"/>
  <c r="S64" i="12"/>
  <c r="R64" i="12"/>
  <c r="Q64" i="12"/>
  <c r="P64" i="12"/>
  <c r="O64" i="12"/>
  <c r="N64" i="12"/>
  <c r="M64" i="12"/>
  <c r="K64" i="12"/>
  <c r="J64" i="12"/>
  <c r="F64" i="12"/>
  <c r="E64" i="12"/>
  <c r="D64" i="12"/>
  <c r="C64" i="12"/>
  <c r="W63" i="12"/>
  <c r="V63" i="12"/>
  <c r="U63" i="12"/>
  <c r="T63" i="12"/>
  <c r="S63" i="12"/>
  <c r="R63" i="12"/>
  <c r="Q63" i="12"/>
  <c r="P63" i="12"/>
  <c r="O63" i="12"/>
  <c r="N63" i="12"/>
  <c r="M63" i="12"/>
  <c r="K63" i="12"/>
  <c r="J63" i="12"/>
  <c r="F63" i="12"/>
  <c r="E63" i="12"/>
  <c r="D63" i="12"/>
  <c r="C63" i="12"/>
  <c r="W62" i="12"/>
  <c r="V62" i="12"/>
  <c r="U62" i="12"/>
  <c r="T62" i="12"/>
  <c r="S62" i="12"/>
  <c r="R62" i="12"/>
  <c r="Q62" i="12"/>
  <c r="P62" i="12"/>
  <c r="O62" i="12"/>
  <c r="N62" i="12"/>
  <c r="M62" i="12"/>
  <c r="K62" i="12"/>
  <c r="J62" i="12"/>
  <c r="F62" i="12"/>
  <c r="E62" i="12"/>
  <c r="D62" i="12"/>
  <c r="C62" i="12"/>
  <c r="W61" i="12"/>
  <c r="V61" i="12"/>
  <c r="U61" i="12"/>
  <c r="T61" i="12"/>
  <c r="S61" i="12"/>
  <c r="R61" i="12"/>
  <c r="Q61" i="12"/>
  <c r="P61" i="12"/>
  <c r="O61" i="12"/>
  <c r="N61" i="12"/>
  <c r="M61" i="12"/>
  <c r="K61" i="12"/>
  <c r="J61" i="12"/>
  <c r="F61" i="12"/>
  <c r="E61" i="12"/>
  <c r="D61" i="12"/>
  <c r="C61" i="12"/>
  <c r="W60" i="12"/>
  <c r="V60" i="12"/>
  <c r="U60" i="12"/>
  <c r="T60" i="12"/>
  <c r="S60" i="12"/>
  <c r="R60" i="12"/>
  <c r="Q60" i="12"/>
  <c r="P60" i="12"/>
  <c r="O60" i="12"/>
  <c r="N60" i="12"/>
  <c r="M60" i="12"/>
  <c r="K60" i="12"/>
  <c r="J60" i="12"/>
  <c r="F60" i="12"/>
  <c r="E60" i="12"/>
  <c r="D60" i="12"/>
  <c r="C60" i="12"/>
  <c r="W59" i="12"/>
  <c r="V59" i="12"/>
  <c r="U59" i="12"/>
  <c r="T59" i="12"/>
  <c r="S59" i="12"/>
  <c r="R59" i="12"/>
  <c r="Q59" i="12"/>
  <c r="P59" i="12"/>
  <c r="O59" i="12"/>
  <c r="N59" i="12"/>
  <c r="M59" i="12"/>
  <c r="K59" i="12"/>
  <c r="J59" i="12"/>
  <c r="F59" i="12"/>
  <c r="E59" i="12"/>
  <c r="D59" i="12"/>
  <c r="C59" i="12"/>
  <c r="W58" i="12"/>
  <c r="V58" i="12"/>
  <c r="U58" i="12"/>
  <c r="T58" i="12"/>
  <c r="S58" i="12"/>
  <c r="R58" i="12"/>
  <c r="Q58" i="12"/>
  <c r="P58" i="12"/>
  <c r="O58" i="12"/>
  <c r="N58" i="12"/>
  <c r="M58" i="12"/>
  <c r="K58" i="12"/>
  <c r="J58" i="12"/>
  <c r="F58" i="12"/>
  <c r="E58" i="12"/>
  <c r="D58" i="12"/>
  <c r="C58" i="12"/>
  <c r="W57" i="12"/>
  <c r="V57" i="12"/>
  <c r="U57" i="12"/>
  <c r="T57" i="12"/>
  <c r="S57" i="12"/>
  <c r="R57" i="12"/>
  <c r="Q57" i="12"/>
  <c r="P57" i="12"/>
  <c r="O57" i="12"/>
  <c r="N57" i="12"/>
  <c r="M57" i="12"/>
  <c r="K57" i="12"/>
  <c r="J57" i="12"/>
  <c r="F57" i="12"/>
  <c r="E57" i="12"/>
  <c r="D57" i="12"/>
  <c r="C57" i="12"/>
  <c r="W56" i="12"/>
  <c r="V56" i="12"/>
  <c r="U56" i="12"/>
  <c r="T56" i="12"/>
  <c r="S56" i="12"/>
  <c r="R56" i="12"/>
  <c r="Q56" i="12"/>
  <c r="P56" i="12"/>
  <c r="O56" i="12"/>
  <c r="N56" i="12"/>
  <c r="M56" i="12"/>
  <c r="K56" i="12"/>
  <c r="J56" i="12"/>
  <c r="F56" i="12"/>
  <c r="E56" i="12"/>
  <c r="D56" i="12"/>
  <c r="C56" i="12"/>
  <c r="W55" i="12"/>
  <c r="V55" i="12"/>
  <c r="U55" i="12"/>
  <c r="T55" i="12"/>
  <c r="S55" i="12"/>
  <c r="R55" i="12"/>
  <c r="Q55" i="12"/>
  <c r="P55" i="12"/>
  <c r="O55" i="12"/>
  <c r="N55" i="12"/>
  <c r="M55" i="12"/>
  <c r="K55" i="12"/>
  <c r="J55" i="12"/>
  <c r="F55" i="12"/>
  <c r="E55" i="12"/>
  <c r="D55" i="12"/>
  <c r="C55" i="12"/>
  <c r="W54" i="12"/>
  <c r="V54" i="12"/>
  <c r="U54" i="12"/>
  <c r="T54" i="12"/>
  <c r="S54" i="12"/>
  <c r="R54" i="12"/>
  <c r="Q54" i="12"/>
  <c r="P54" i="12"/>
  <c r="O54" i="12"/>
  <c r="N54" i="12"/>
  <c r="M54" i="12"/>
  <c r="K54" i="12"/>
  <c r="J54" i="12"/>
  <c r="F54" i="12"/>
  <c r="E54" i="12"/>
  <c r="D54" i="12"/>
  <c r="C54" i="12"/>
  <c r="W53" i="12"/>
  <c r="V53" i="12"/>
  <c r="U53" i="12"/>
  <c r="T53" i="12"/>
  <c r="S53" i="12"/>
  <c r="R53" i="12"/>
  <c r="Q53" i="12"/>
  <c r="P53" i="12"/>
  <c r="O53" i="12"/>
  <c r="N53" i="12"/>
  <c r="M53" i="12"/>
  <c r="K53" i="12"/>
  <c r="J53" i="12"/>
  <c r="F53" i="12"/>
  <c r="E53" i="12"/>
  <c r="D53" i="12"/>
  <c r="C53" i="12"/>
  <c r="W52" i="12"/>
  <c r="V52" i="12"/>
  <c r="U52" i="12"/>
  <c r="T52" i="12"/>
  <c r="S52" i="12"/>
  <c r="R52" i="12"/>
  <c r="Q52" i="12"/>
  <c r="P52" i="12"/>
  <c r="O52" i="12"/>
  <c r="N52" i="12"/>
  <c r="M52" i="12"/>
  <c r="K52" i="12"/>
  <c r="J52" i="12"/>
  <c r="F52" i="12"/>
  <c r="E52" i="12"/>
  <c r="D52" i="12"/>
  <c r="C52" i="12"/>
  <c r="W51" i="12"/>
  <c r="V51" i="12"/>
  <c r="U51" i="12"/>
  <c r="T51" i="12"/>
  <c r="S51" i="12"/>
  <c r="R51" i="12"/>
  <c r="Q51" i="12"/>
  <c r="P51" i="12"/>
  <c r="O51" i="12"/>
  <c r="N51" i="12"/>
  <c r="M51" i="12"/>
  <c r="K51" i="12"/>
  <c r="J51" i="12"/>
  <c r="F51" i="12"/>
  <c r="E51" i="12"/>
  <c r="D51" i="12"/>
  <c r="C51" i="12"/>
  <c r="W50" i="12"/>
  <c r="V50" i="12"/>
  <c r="U50" i="12"/>
  <c r="T50" i="12"/>
  <c r="S50" i="12"/>
  <c r="R50" i="12"/>
  <c r="Q50" i="12"/>
  <c r="P50" i="12"/>
  <c r="O50" i="12"/>
  <c r="N50" i="12"/>
  <c r="M50" i="12"/>
  <c r="K50" i="12"/>
  <c r="J50" i="12"/>
  <c r="F50" i="12"/>
  <c r="E50" i="12"/>
  <c r="D50" i="12"/>
  <c r="C50" i="12"/>
  <c r="W49" i="12"/>
  <c r="V49" i="12"/>
  <c r="U49" i="12"/>
  <c r="T49" i="12"/>
  <c r="S49" i="12"/>
  <c r="R49" i="12"/>
  <c r="Q49" i="12"/>
  <c r="P49" i="12"/>
  <c r="O49" i="12"/>
  <c r="N49" i="12"/>
  <c r="M49" i="12"/>
  <c r="K49" i="12"/>
  <c r="J49" i="12"/>
  <c r="F49" i="12"/>
  <c r="E49" i="12"/>
  <c r="D49" i="12"/>
  <c r="C49" i="12"/>
  <c r="W48" i="12"/>
  <c r="V48" i="12"/>
  <c r="U48" i="12"/>
  <c r="T48" i="12"/>
  <c r="S48" i="12"/>
  <c r="R48" i="12"/>
  <c r="Q48" i="12"/>
  <c r="P48" i="12"/>
  <c r="O48" i="12"/>
  <c r="N48" i="12"/>
  <c r="M48" i="12"/>
  <c r="K48" i="12"/>
  <c r="J48" i="12"/>
  <c r="F48" i="12"/>
  <c r="E48" i="12"/>
  <c r="D48" i="12"/>
  <c r="C48" i="12"/>
  <c r="W47" i="12"/>
  <c r="V47" i="12"/>
  <c r="U47" i="12"/>
  <c r="T47" i="12"/>
  <c r="S47" i="12"/>
  <c r="R47" i="12"/>
  <c r="Q47" i="12"/>
  <c r="P47" i="12"/>
  <c r="O47" i="12"/>
  <c r="N47" i="12"/>
  <c r="M47" i="12"/>
  <c r="K47" i="12"/>
  <c r="J47" i="12"/>
  <c r="F47" i="12"/>
  <c r="E47" i="12"/>
  <c r="D47" i="12"/>
  <c r="C47" i="12"/>
  <c r="W46" i="12"/>
  <c r="V46" i="12"/>
  <c r="U46" i="12"/>
  <c r="T46" i="12"/>
  <c r="S46" i="12"/>
  <c r="R46" i="12"/>
  <c r="Q46" i="12"/>
  <c r="P46" i="12"/>
  <c r="O46" i="12"/>
  <c r="N46" i="12"/>
  <c r="M46" i="12"/>
  <c r="K46" i="12"/>
  <c r="J46" i="12"/>
  <c r="F46" i="12"/>
  <c r="E46" i="12"/>
  <c r="D46" i="12"/>
  <c r="C46" i="12"/>
  <c r="W45" i="12"/>
  <c r="V45" i="12"/>
  <c r="U45" i="12"/>
  <c r="T45" i="12"/>
  <c r="S45" i="12"/>
  <c r="R45" i="12"/>
  <c r="Q45" i="12"/>
  <c r="P45" i="12"/>
  <c r="O45" i="12"/>
  <c r="N45" i="12"/>
  <c r="M45" i="12"/>
  <c r="K45" i="12"/>
  <c r="J45" i="12"/>
  <c r="F45" i="12"/>
  <c r="E45" i="12"/>
  <c r="D45" i="12"/>
  <c r="C45" i="12"/>
  <c r="W44" i="12"/>
  <c r="V44" i="12"/>
  <c r="U44" i="12"/>
  <c r="T44" i="12"/>
  <c r="S44" i="12"/>
  <c r="R44" i="12"/>
  <c r="Q44" i="12"/>
  <c r="P44" i="12"/>
  <c r="O44" i="12"/>
  <c r="N44" i="12"/>
  <c r="M44" i="12"/>
  <c r="K44" i="12"/>
  <c r="J44" i="12"/>
  <c r="F44" i="12"/>
  <c r="E44" i="12"/>
  <c r="D44" i="12"/>
  <c r="C44" i="12"/>
  <c r="W43" i="12"/>
  <c r="V43" i="12"/>
  <c r="U43" i="12"/>
  <c r="T43" i="12"/>
  <c r="S43" i="12"/>
  <c r="R43" i="12"/>
  <c r="Q43" i="12"/>
  <c r="P43" i="12"/>
  <c r="O43" i="12"/>
  <c r="N43" i="12"/>
  <c r="M43" i="12"/>
  <c r="K43" i="12"/>
  <c r="J43" i="12"/>
  <c r="F43" i="12"/>
  <c r="E43" i="12"/>
  <c r="D43" i="12"/>
  <c r="C43" i="12"/>
  <c r="W42" i="12"/>
  <c r="V42" i="12"/>
  <c r="U42" i="12"/>
  <c r="T42" i="12"/>
  <c r="S42" i="12"/>
  <c r="R42" i="12"/>
  <c r="Q42" i="12"/>
  <c r="P42" i="12"/>
  <c r="O42" i="12"/>
  <c r="N42" i="12"/>
  <c r="M42" i="12"/>
  <c r="K42" i="12"/>
  <c r="J42" i="12"/>
  <c r="F42" i="12"/>
  <c r="E42" i="12"/>
  <c r="D42" i="12"/>
  <c r="C42" i="12"/>
  <c r="W41" i="12"/>
  <c r="V41" i="12"/>
  <c r="U41" i="12"/>
  <c r="T41" i="12"/>
  <c r="S41" i="12"/>
  <c r="R41" i="12"/>
  <c r="Q41" i="12"/>
  <c r="P41" i="12"/>
  <c r="O41" i="12"/>
  <c r="N41" i="12"/>
  <c r="M41" i="12"/>
  <c r="K41" i="12"/>
  <c r="J41" i="12"/>
  <c r="F41" i="12"/>
  <c r="E41" i="12"/>
  <c r="D41" i="12"/>
  <c r="C41" i="12"/>
  <c r="W40" i="12"/>
  <c r="V40" i="12"/>
  <c r="U40" i="12"/>
  <c r="T40" i="12"/>
  <c r="S40" i="12"/>
  <c r="R40" i="12"/>
  <c r="Q40" i="12"/>
  <c r="P40" i="12"/>
  <c r="O40" i="12"/>
  <c r="N40" i="12"/>
  <c r="M40" i="12"/>
  <c r="K40" i="12"/>
  <c r="J40" i="12"/>
  <c r="F40" i="12"/>
  <c r="E40" i="12"/>
  <c r="D40" i="12"/>
  <c r="C40" i="12"/>
  <c r="W39" i="12"/>
  <c r="V39" i="12"/>
  <c r="U39" i="12"/>
  <c r="T39" i="12"/>
  <c r="S39" i="12"/>
  <c r="R39" i="12"/>
  <c r="Q39" i="12"/>
  <c r="P39" i="12"/>
  <c r="O39" i="12"/>
  <c r="N39" i="12"/>
  <c r="M39" i="12"/>
  <c r="K39" i="12"/>
  <c r="J39" i="12"/>
  <c r="F39" i="12"/>
  <c r="E39" i="12"/>
  <c r="D39" i="12"/>
  <c r="C39" i="12"/>
  <c r="W38" i="12"/>
  <c r="V38" i="12"/>
  <c r="U38" i="12"/>
  <c r="T38" i="12"/>
  <c r="S38" i="12"/>
  <c r="R38" i="12"/>
  <c r="Q38" i="12"/>
  <c r="P38" i="12"/>
  <c r="O38" i="12"/>
  <c r="N38" i="12"/>
  <c r="M38" i="12"/>
  <c r="K38" i="12"/>
  <c r="J38" i="12"/>
  <c r="F38" i="12"/>
  <c r="E38" i="12"/>
  <c r="D38" i="12"/>
  <c r="C38" i="12"/>
  <c r="W37" i="12"/>
  <c r="V37" i="12"/>
  <c r="U37" i="12"/>
  <c r="T37" i="12"/>
  <c r="S37" i="12"/>
  <c r="R37" i="12"/>
  <c r="Q37" i="12"/>
  <c r="P37" i="12"/>
  <c r="O37" i="12"/>
  <c r="N37" i="12"/>
  <c r="M37" i="12"/>
  <c r="K37" i="12"/>
  <c r="J37" i="12"/>
  <c r="F37" i="12"/>
  <c r="E37" i="12"/>
  <c r="D37" i="12"/>
  <c r="C37" i="12"/>
  <c r="W36" i="12"/>
  <c r="V36" i="12"/>
  <c r="U36" i="12"/>
  <c r="T36" i="12"/>
  <c r="S36" i="12"/>
  <c r="R36" i="12"/>
  <c r="Q36" i="12"/>
  <c r="P36" i="12"/>
  <c r="O36" i="12"/>
  <c r="N36" i="12"/>
  <c r="M36" i="12"/>
  <c r="K36" i="12"/>
  <c r="J36" i="12"/>
  <c r="F36" i="12"/>
  <c r="E36" i="12"/>
  <c r="D36" i="12"/>
  <c r="C36" i="12"/>
  <c r="W35" i="12"/>
  <c r="V35" i="12"/>
  <c r="U35" i="12"/>
  <c r="T35" i="12"/>
  <c r="S35" i="12"/>
  <c r="R35" i="12"/>
  <c r="Q35" i="12"/>
  <c r="P35" i="12"/>
  <c r="O35" i="12"/>
  <c r="N35" i="12"/>
  <c r="M35" i="12"/>
  <c r="K35" i="12"/>
  <c r="J35" i="12"/>
  <c r="F35" i="12"/>
  <c r="E35" i="12"/>
  <c r="D35" i="12"/>
  <c r="C35" i="12"/>
  <c r="W34" i="12"/>
  <c r="V34" i="12"/>
  <c r="U34" i="12"/>
  <c r="T34" i="12"/>
  <c r="S34" i="12"/>
  <c r="R34" i="12"/>
  <c r="Q34" i="12"/>
  <c r="P34" i="12"/>
  <c r="O34" i="12"/>
  <c r="N34" i="12"/>
  <c r="M34" i="12"/>
  <c r="K34" i="12"/>
  <c r="J34" i="12"/>
  <c r="F34" i="12"/>
  <c r="E34" i="12"/>
  <c r="D34" i="12"/>
  <c r="C34" i="12"/>
  <c r="W33" i="12"/>
  <c r="V33" i="12"/>
  <c r="U33" i="12"/>
  <c r="T33" i="12"/>
  <c r="S33" i="12"/>
  <c r="R33" i="12"/>
  <c r="Q33" i="12"/>
  <c r="P33" i="12"/>
  <c r="O33" i="12"/>
  <c r="N33" i="12"/>
  <c r="M33" i="12"/>
  <c r="K33" i="12"/>
  <c r="J33" i="12"/>
  <c r="F33" i="12"/>
  <c r="E33" i="12"/>
  <c r="D33" i="12"/>
  <c r="C33" i="12"/>
  <c r="W32" i="12"/>
  <c r="V32" i="12"/>
  <c r="U32" i="12"/>
  <c r="T32" i="12"/>
  <c r="S32" i="12"/>
  <c r="R32" i="12"/>
  <c r="Q32" i="12"/>
  <c r="P32" i="12"/>
  <c r="O32" i="12"/>
  <c r="N32" i="12"/>
  <c r="M32" i="12"/>
  <c r="K32" i="12"/>
  <c r="J32" i="12"/>
  <c r="F32" i="12"/>
  <c r="E32" i="12"/>
  <c r="D32" i="12"/>
  <c r="C32" i="12"/>
  <c r="W31" i="12"/>
  <c r="V31" i="12"/>
  <c r="U31" i="12"/>
  <c r="T31" i="12"/>
  <c r="S31" i="12"/>
  <c r="R31" i="12"/>
  <c r="Q31" i="12"/>
  <c r="P31" i="12"/>
  <c r="O31" i="12"/>
  <c r="N31" i="12"/>
  <c r="M31" i="12"/>
  <c r="K31" i="12"/>
  <c r="J31" i="12"/>
  <c r="F31" i="12"/>
  <c r="E31" i="12"/>
  <c r="D31" i="12"/>
  <c r="C31" i="12"/>
  <c r="W30" i="12"/>
  <c r="V30" i="12"/>
  <c r="U30" i="12"/>
  <c r="T30" i="12"/>
  <c r="S30" i="12"/>
  <c r="R30" i="12"/>
  <c r="Q30" i="12"/>
  <c r="P30" i="12"/>
  <c r="O30" i="12"/>
  <c r="N30" i="12"/>
  <c r="M30" i="12"/>
  <c r="K30" i="12"/>
  <c r="J30" i="12"/>
  <c r="F30" i="12"/>
  <c r="E30" i="12"/>
  <c r="D30" i="12"/>
  <c r="C30" i="12"/>
  <c r="W29" i="12"/>
  <c r="V29" i="12"/>
  <c r="U29" i="12"/>
  <c r="T29" i="12"/>
  <c r="S29" i="12"/>
  <c r="R29" i="12"/>
  <c r="Q29" i="12"/>
  <c r="P29" i="12"/>
  <c r="O29" i="12"/>
  <c r="N29" i="12"/>
  <c r="M29" i="12"/>
  <c r="K29" i="12"/>
  <c r="J29" i="12"/>
  <c r="F29" i="12"/>
  <c r="E29" i="12"/>
  <c r="D29" i="12"/>
  <c r="C29" i="12"/>
  <c r="W28" i="12"/>
  <c r="V28" i="12"/>
  <c r="U28" i="12"/>
  <c r="T28" i="12"/>
  <c r="S28" i="12"/>
  <c r="R28" i="12"/>
  <c r="Q28" i="12"/>
  <c r="P28" i="12"/>
  <c r="O28" i="12"/>
  <c r="N28" i="12"/>
  <c r="M28" i="12"/>
  <c r="K28" i="12"/>
  <c r="J28" i="12"/>
  <c r="F28" i="12"/>
  <c r="E28" i="12"/>
  <c r="D28" i="12"/>
  <c r="C28" i="12"/>
  <c r="W27" i="12"/>
  <c r="V27" i="12"/>
  <c r="U27" i="12"/>
  <c r="T27" i="12"/>
  <c r="S27" i="12"/>
  <c r="R27" i="12"/>
  <c r="Q27" i="12"/>
  <c r="P27" i="12"/>
  <c r="O27" i="12"/>
  <c r="N27" i="12"/>
  <c r="M27" i="12"/>
  <c r="K27" i="12"/>
  <c r="J27" i="12"/>
  <c r="F27" i="12"/>
  <c r="E27" i="12"/>
  <c r="D27" i="12"/>
  <c r="C27" i="12"/>
  <c r="V26" i="12"/>
  <c r="U26" i="12"/>
  <c r="T26" i="12"/>
  <c r="S26" i="12"/>
  <c r="R26" i="12"/>
  <c r="Q26" i="12"/>
  <c r="P26" i="12"/>
  <c r="O26" i="12"/>
  <c r="N26" i="12"/>
  <c r="M26" i="12"/>
  <c r="K26" i="12"/>
  <c r="J26" i="12"/>
  <c r="F26" i="12"/>
  <c r="E26" i="12"/>
  <c r="D26" i="12"/>
  <c r="C26" i="12"/>
  <c r="V25" i="12"/>
  <c r="U25" i="12"/>
  <c r="T25" i="12"/>
  <c r="S25" i="12"/>
  <c r="R25" i="12"/>
  <c r="Q25" i="12"/>
  <c r="P25" i="12"/>
  <c r="O25" i="12"/>
  <c r="N25" i="12"/>
  <c r="M25" i="12"/>
  <c r="K25" i="12"/>
  <c r="J25" i="12"/>
  <c r="F25" i="12"/>
  <c r="E25" i="12"/>
  <c r="D25" i="12"/>
  <c r="C25" i="12"/>
  <c r="W24" i="12"/>
  <c r="V24" i="12"/>
  <c r="U24" i="12"/>
  <c r="T24" i="12"/>
  <c r="S24" i="12"/>
  <c r="R24" i="12"/>
  <c r="Q24" i="12"/>
  <c r="P24" i="12"/>
  <c r="O24" i="12"/>
  <c r="N24" i="12"/>
  <c r="M24" i="12"/>
  <c r="K24" i="12"/>
  <c r="J24" i="12"/>
  <c r="F24" i="12"/>
  <c r="E24" i="12"/>
  <c r="D24" i="12"/>
  <c r="C24" i="12"/>
  <c r="W23" i="12"/>
  <c r="V23" i="12"/>
  <c r="U23" i="12"/>
  <c r="T23" i="12"/>
  <c r="S23" i="12"/>
  <c r="R23" i="12"/>
  <c r="Q23" i="12"/>
  <c r="P23" i="12"/>
  <c r="O23" i="12"/>
  <c r="N23" i="12"/>
  <c r="M23" i="12"/>
  <c r="K23" i="12"/>
  <c r="J23" i="12"/>
  <c r="F23" i="12"/>
  <c r="E23" i="12"/>
  <c r="D23" i="12"/>
  <c r="C23" i="12"/>
  <c r="W22" i="12"/>
  <c r="V22" i="12"/>
  <c r="U22" i="12"/>
  <c r="T22" i="12"/>
  <c r="S22" i="12"/>
  <c r="R22" i="12"/>
  <c r="Q22" i="12"/>
  <c r="P22" i="12"/>
  <c r="O22" i="12"/>
  <c r="N22" i="12"/>
  <c r="M22" i="12"/>
  <c r="K22" i="12"/>
  <c r="J22" i="12"/>
  <c r="F22" i="12"/>
  <c r="E22" i="12"/>
  <c r="D22" i="12"/>
  <c r="C22" i="12"/>
  <c r="W21" i="12"/>
  <c r="V21" i="12"/>
  <c r="U21" i="12"/>
  <c r="T21" i="12"/>
  <c r="S21" i="12"/>
  <c r="R21" i="12"/>
  <c r="Q21" i="12"/>
  <c r="P21" i="12"/>
  <c r="O21" i="12"/>
  <c r="N21" i="12"/>
  <c r="M21" i="12"/>
  <c r="K21" i="12"/>
  <c r="J21" i="12"/>
  <c r="F21" i="12"/>
  <c r="E21" i="12"/>
  <c r="D21" i="12"/>
  <c r="C21" i="12"/>
  <c r="W20" i="12"/>
  <c r="V20" i="12"/>
  <c r="U20" i="12"/>
  <c r="T20" i="12"/>
  <c r="S20" i="12"/>
  <c r="R20" i="12"/>
  <c r="Q20" i="12"/>
  <c r="P20" i="12"/>
  <c r="O20" i="12"/>
  <c r="N20" i="12"/>
  <c r="M20" i="12"/>
  <c r="K20" i="12"/>
  <c r="J20" i="12"/>
  <c r="F20" i="12"/>
  <c r="E20" i="12"/>
  <c r="D20" i="12"/>
  <c r="C20" i="12"/>
  <c r="W19" i="12"/>
  <c r="V19" i="12"/>
  <c r="U19" i="12"/>
  <c r="T19" i="12"/>
  <c r="S19" i="12"/>
  <c r="R19" i="12"/>
  <c r="Q19" i="12"/>
  <c r="P19" i="12"/>
  <c r="O19" i="12"/>
  <c r="N19" i="12"/>
  <c r="M19" i="12"/>
  <c r="K19" i="12"/>
  <c r="J19" i="12"/>
  <c r="F19" i="12"/>
  <c r="E19" i="12"/>
  <c r="D19" i="12"/>
  <c r="C19" i="12"/>
  <c r="W18" i="12"/>
  <c r="V18" i="12"/>
  <c r="U18" i="12"/>
  <c r="T18" i="12"/>
  <c r="S18" i="12"/>
  <c r="R18" i="12"/>
  <c r="Q18" i="12"/>
  <c r="P18" i="12"/>
  <c r="O18" i="12"/>
  <c r="N18" i="12"/>
  <c r="M18" i="12"/>
  <c r="K18" i="12"/>
  <c r="J18" i="12"/>
  <c r="F18" i="12"/>
  <c r="E18" i="12"/>
  <c r="D18" i="12"/>
  <c r="C18" i="12"/>
  <c r="W17" i="12"/>
  <c r="V17" i="12"/>
  <c r="U17" i="12"/>
  <c r="T17" i="12"/>
  <c r="S17" i="12"/>
  <c r="R17" i="12"/>
  <c r="Q17" i="12"/>
  <c r="P17" i="12"/>
  <c r="O17" i="12"/>
  <c r="N17" i="12"/>
  <c r="M17" i="12"/>
  <c r="K17" i="12"/>
  <c r="J17" i="12"/>
  <c r="F17" i="12"/>
  <c r="E17" i="12"/>
  <c r="D17" i="12"/>
  <c r="C17" i="12"/>
  <c r="W16" i="12"/>
  <c r="V16" i="12"/>
  <c r="U16" i="12"/>
  <c r="T16" i="12"/>
  <c r="S16" i="12"/>
  <c r="R16" i="12"/>
  <c r="Q16" i="12"/>
  <c r="P16" i="12"/>
  <c r="O16" i="12"/>
  <c r="N16" i="12"/>
  <c r="M16" i="12"/>
  <c r="K16" i="12"/>
  <c r="J16" i="12"/>
  <c r="F16" i="12"/>
  <c r="E16" i="12"/>
  <c r="D16" i="12"/>
  <c r="C16" i="12"/>
  <c r="V15" i="12"/>
  <c r="U15" i="12"/>
  <c r="T15" i="12"/>
  <c r="S15" i="12"/>
  <c r="R15" i="12"/>
  <c r="Q15" i="12"/>
  <c r="P15" i="12"/>
  <c r="O15" i="12"/>
  <c r="N15" i="12"/>
  <c r="M15" i="12"/>
  <c r="K15" i="12"/>
  <c r="J15" i="12"/>
  <c r="F15" i="12"/>
  <c r="E15" i="12"/>
  <c r="D15" i="12"/>
  <c r="C15" i="12"/>
  <c r="W14" i="12"/>
  <c r="V14" i="12"/>
  <c r="U14" i="12"/>
  <c r="T14" i="12"/>
  <c r="S14" i="12"/>
  <c r="R14" i="12"/>
  <c r="Q14" i="12"/>
  <c r="P14" i="12"/>
  <c r="O14" i="12"/>
  <c r="N14" i="12"/>
  <c r="M14" i="12"/>
  <c r="K14" i="12"/>
  <c r="J14" i="12"/>
  <c r="F14" i="12"/>
  <c r="E14" i="12"/>
  <c r="D14" i="12"/>
  <c r="C14" i="12"/>
  <c r="V13" i="12"/>
  <c r="U13" i="12"/>
  <c r="T13" i="12"/>
  <c r="S13" i="12"/>
  <c r="R13" i="12"/>
  <c r="Q13" i="12"/>
  <c r="P13" i="12"/>
  <c r="O13" i="12"/>
  <c r="N13" i="12"/>
  <c r="M13" i="12"/>
  <c r="K13" i="12"/>
  <c r="J13" i="12"/>
  <c r="F13" i="12"/>
  <c r="E13" i="12"/>
  <c r="D13" i="12"/>
  <c r="C13" i="12"/>
  <c r="V12" i="12"/>
  <c r="K12" i="12"/>
  <c r="J12" i="12"/>
  <c r="F12" i="12"/>
  <c r="E12" i="12"/>
  <c r="D12" i="12"/>
  <c r="C12" i="12"/>
  <c r="BO104" i="27" l="1"/>
  <c r="BO103" i="27"/>
  <c r="BO102" i="27"/>
  <c r="BO101" i="27"/>
  <c r="BO100" i="27"/>
  <c r="BO99" i="27"/>
  <c r="BO98" i="27"/>
  <c r="BO97" i="27"/>
  <c r="BO96" i="27"/>
  <c r="BO95" i="27"/>
  <c r="BO94" i="27"/>
  <c r="BO93" i="27"/>
  <c r="BO92" i="27"/>
  <c r="BO91" i="27"/>
  <c r="BO90" i="27"/>
  <c r="BO89" i="27"/>
  <c r="BO88" i="27"/>
  <c r="BO87" i="27"/>
  <c r="BO86" i="27"/>
  <c r="BO85" i="27"/>
  <c r="BO84" i="27"/>
  <c r="BO83" i="27"/>
  <c r="BO82" i="27"/>
  <c r="BO81" i="27"/>
  <c r="BO80" i="27"/>
  <c r="BO79" i="27"/>
  <c r="BO78" i="27"/>
  <c r="BO77" i="27"/>
  <c r="BO76" i="27"/>
  <c r="BO75" i="27"/>
  <c r="BO74" i="27"/>
  <c r="BO73" i="27"/>
  <c r="BO72" i="27"/>
  <c r="BO71" i="27"/>
  <c r="BO70" i="27"/>
  <c r="BO69" i="27"/>
  <c r="BO68" i="27"/>
  <c r="BO67" i="27"/>
  <c r="BO66" i="27"/>
  <c r="BO65" i="27"/>
  <c r="BO64" i="27"/>
  <c r="BO63" i="27"/>
  <c r="BO62" i="27"/>
  <c r="BO61" i="27"/>
  <c r="BO60" i="27"/>
  <c r="BO59" i="27"/>
  <c r="BO58" i="27"/>
  <c r="BO57" i="27"/>
  <c r="BO56" i="27"/>
  <c r="BO55" i="27"/>
  <c r="BO54" i="27"/>
  <c r="BO53" i="27"/>
  <c r="BO52" i="27"/>
  <c r="BO51" i="27"/>
  <c r="BO50" i="27"/>
  <c r="BO49" i="27"/>
  <c r="BO48" i="27"/>
  <c r="BO47" i="27"/>
  <c r="BO46" i="27"/>
  <c r="BO45" i="27"/>
  <c r="BO44" i="27"/>
  <c r="BO43" i="27"/>
  <c r="BO42" i="27"/>
  <c r="BO41" i="27"/>
  <c r="BO40" i="27"/>
  <c r="BO39" i="27"/>
  <c r="BO38" i="27"/>
  <c r="BO37" i="27"/>
  <c r="BO36" i="27"/>
  <c r="BO35" i="27"/>
  <c r="BO34" i="27"/>
  <c r="BO33" i="27"/>
  <c r="BO32" i="27"/>
  <c r="BO31" i="27"/>
  <c r="BO30" i="27"/>
  <c r="BO29" i="27"/>
  <c r="BO28" i="27"/>
  <c r="BO27" i="27"/>
  <c r="BO26" i="27"/>
  <c r="BO25" i="27"/>
  <c r="BO24" i="27"/>
  <c r="BO23" i="27"/>
  <c r="BO22" i="27"/>
  <c r="BO21" i="27"/>
  <c r="BO20" i="27"/>
  <c r="BO4" i="27"/>
  <c r="B1" i="27" l="1"/>
  <c r="G15" i="12" l="1"/>
  <c r="G16" i="12"/>
  <c r="E20" i="27" l="1"/>
  <c r="E21" i="27"/>
  <c r="E22" i="27"/>
  <c r="E23" i="27"/>
  <c r="E24" i="27"/>
  <c r="E25"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E84" i="27"/>
  <c r="E85" i="27"/>
  <c r="E86" i="27"/>
  <c r="E87" i="27"/>
  <c r="E88" i="27"/>
  <c r="E89" i="27"/>
  <c r="E90" i="27"/>
  <c r="E91" i="27"/>
  <c r="E92" i="27"/>
  <c r="E93" i="27"/>
  <c r="E94" i="27"/>
  <c r="E95" i="27"/>
  <c r="E96" i="27"/>
  <c r="E97" i="27"/>
  <c r="E98" i="27"/>
  <c r="E99" i="27"/>
  <c r="E100" i="27"/>
  <c r="E101" i="27"/>
  <c r="E102" i="27"/>
  <c r="E103" i="27"/>
  <c r="E104" i="27"/>
  <c r="E4" i="27"/>
  <c r="F20" i="27"/>
  <c r="G20" i="27"/>
  <c r="F21" i="27"/>
  <c r="G21" i="27"/>
  <c r="F22" i="27"/>
  <c r="G22" i="27"/>
  <c r="F23" i="27"/>
  <c r="G23" i="27"/>
  <c r="F24" i="27"/>
  <c r="G24" i="27"/>
  <c r="F25" i="27"/>
  <c r="G25" i="27"/>
  <c r="F26" i="27"/>
  <c r="G26" i="27"/>
  <c r="F27" i="27"/>
  <c r="G27" i="27"/>
  <c r="F28" i="27"/>
  <c r="G28" i="27"/>
  <c r="F29" i="27"/>
  <c r="G29" i="27"/>
  <c r="F30" i="27"/>
  <c r="G30" i="27"/>
  <c r="F31" i="27"/>
  <c r="G31" i="27"/>
  <c r="F32" i="27"/>
  <c r="G32" i="27"/>
  <c r="F33" i="27"/>
  <c r="G33" i="27"/>
  <c r="F34" i="27"/>
  <c r="G34" i="27"/>
  <c r="F35" i="27"/>
  <c r="G35" i="27"/>
  <c r="F36" i="27"/>
  <c r="G36" i="27"/>
  <c r="F37" i="27"/>
  <c r="G37" i="27"/>
  <c r="F38" i="27"/>
  <c r="G38" i="27"/>
  <c r="F39" i="27"/>
  <c r="G39" i="27"/>
  <c r="F40" i="27"/>
  <c r="G40" i="27"/>
  <c r="F41" i="27"/>
  <c r="G41" i="27"/>
  <c r="F42" i="27"/>
  <c r="G42" i="27"/>
  <c r="F43" i="27"/>
  <c r="G43" i="27"/>
  <c r="F44" i="27"/>
  <c r="G44" i="27"/>
  <c r="F45" i="27"/>
  <c r="G45" i="27"/>
  <c r="F46" i="27"/>
  <c r="G46" i="27"/>
  <c r="F47" i="27"/>
  <c r="G47" i="27"/>
  <c r="F48" i="27"/>
  <c r="G48" i="27"/>
  <c r="F49" i="27"/>
  <c r="G49" i="27"/>
  <c r="F50" i="27"/>
  <c r="G50" i="27"/>
  <c r="F51" i="27"/>
  <c r="G51" i="27"/>
  <c r="F52" i="27"/>
  <c r="G52" i="27"/>
  <c r="F53" i="27"/>
  <c r="G53" i="27"/>
  <c r="F54" i="27"/>
  <c r="G54" i="27"/>
  <c r="F55" i="27"/>
  <c r="G55" i="27"/>
  <c r="F56" i="27"/>
  <c r="G56" i="27"/>
  <c r="F57" i="27"/>
  <c r="G57" i="27"/>
  <c r="F58" i="27"/>
  <c r="G58" i="27"/>
  <c r="F59" i="27"/>
  <c r="G59" i="27"/>
  <c r="F60" i="27"/>
  <c r="G60" i="27"/>
  <c r="F61" i="27"/>
  <c r="G61" i="27"/>
  <c r="F62" i="27"/>
  <c r="G62" i="27"/>
  <c r="F63" i="27"/>
  <c r="G63" i="27"/>
  <c r="F64" i="27"/>
  <c r="G64" i="27"/>
  <c r="F65" i="27"/>
  <c r="G65" i="27"/>
  <c r="F66" i="27"/>
  <c r="G66" i="27"/>
  <c r="F67" i="27"/>
  <c r="G67" i="27"/>
  <c r="F68" i="27"/>
  <c r="G68" i="27"/>
  <c r="F69" i="27"/>
  <c r="G69" i="27"/>
  <c r="F70" i="27"/>
  <c r="G70" i="27"/>
  <c r="F71" i="27"/>
  <c r="G71" i="27"/>
  <c r="F72" i="27"/>
  <c r="G72" i="27"/>
  <c r="F73" i="27"/>
  <c r="G73" i="27"/>
  <c r="F74" i="27"/>
  <c r="G74" i="27"/>
  <c r="F75" i="27"/>
  <c r="G75" i="27"/>
  <c r="F76" i="27"/>
  <c r="G76" i="27"/>
  <c r="F77" i="27"/>
  <c r="G77" i="27"/>
  <c r="F78" i="27"/>
  <c r="G78" i="27"/>
  <c r="F79" i="27"/>
  <c r="G79" i="27"/>
  <c r="F80" i="27"/>
  <c r="G80" i="27"/>
  <c r="F81" i="27"/>
  <c r="G81" i="27"/>
  <c r="F82" i="27"/>
  <c r="G82" i="27"/>
  <c r="F83" i="27"/>
  <c r="G83" i="27"/>
  <c r="F84" i="27"/>
  <c r="G84" i="27"/>
  <c r="F85" i="27"/>
  <c r="G85" i="27"/>
  <c r="F86" i="27"/>
  <c r="G86" i="27"/>
  <c r="F87" i="27"/>
  <c r="G87" i="27"/>
  <c r="F88" i="27"/>
  <c r="G88" i="27"/>
  <c r="F89" i="27"/>
  <c r="G89" i="27"/>
  <c r="F90" i="27"/>
  <c r="G90" i="27"/>
  <c r="F91" i="27"/>
  <c r="G91" i="27"/>
  <c r="F92" i="27"/>
  <c r="G92" i="27"/>
  <c r="F93" i="27"/>
  <c r="G93" i="27"/>
  <c r="F94" i="27"/>
  <c r="G94" i="27"/>
  <c r="F95" i="27"/>
  <c r="G95" i="27"/>
  <c r="F96" i="27"/>
  <c r="G96" i="27"/>
  <c r="F97" i="27"/>
  <c r="G97" i="27"/>
  <c r="F98" i="27"/>
  <c r="G98" i="27"/>
  <c r="F99" i="27"/>
  <c r="G99" i="27"/>
  <c r="F100" i="27"/>
  <c r="G100" i="27"/>
  <c r="F101" i="27"/>
  <c r="G101" i="27"/>
  <c r="F102" i="27"/>
  <c r="G102" i="27"/>
  <c r="F103" i="27"/>
  <c r="G103" i="27"/>
  <c r="F104" i="27"/>
  <c r="G104" i="27"/>
  <c r="G4" i="27"/>
  <c r="F4" i="27"/>
  <c r="T20" i="27" l="1"/>
  <c r="T21" i="27"/>
  <c r="T22" i="27"/>
  <c r="T23" i="27"/>
  <c r="T24" i="27"/>
  <c r="T25" i="27"/>
  <c r="T26" i="27"/>
  <c r="T27" i="27"/>
  <c r="T28" i="27"/>
  <c r="T29" i="27"/>
  <c r="T30" i="27"/>
  <c r="T31" i="27"/>
  <c r="T32" i="27"/>
  <c r="T33" i="27"/>
  <c r="T34" i="27"/>
  <c r="T35" i="27"/>
  <c r="T36" i="27"/>
  <c r="T37" i="27"/>
  <c r="T38" i="27"/>
  <c r="T39" i="27"/>
  <c r="T40" i="27"/>
  <c r="T41" i="27"/>
  <c r="T42" i="27"/>
  <c r="T43" i="27"/>
  <c r="T44" i="27"/>
  <c r="T45" i="27"/>
  <c r="T46" i="27"/>
  <c r="T47" i="27"/>
  <c r="T48" i="27"/>
  <c r="T49" i="27"/>
  <c r="T50" i="27"/>
  <c r="T51" i="27"/>
  <c r="T52" i="27"/>
  <c r="T53" i="27"/>
  <c r="T54" i="27"/>
  <c r="T55" i="27"/>
  <c r="T56" i="27"/>
  <c r="T57" i="27"/>
  <c r="T58" i="27"/>
  <c r="T59" i="27"/>
  <c r="T60" i="27"/>
  <c r="T61" i="27"/>
  <c r="T62" i="27"/>
  <c r="T63" i="27"/>
  <c r="T64" i="27"/>
  <c r="T65" i="27"/>
  <c r="T66" i="27"/>
  <c r="T67" i="27"/>
  <c r="T68" i="27"/>
  <c r="T69" i="27"/>
  <c r="T70" i="27"/>
  <c r="T71" i="27"/>
  <c r="T72" i="27"/>
  <c r="T73" i="27"/>
  <c r="T74" i="27"/>
  <c r="T75" i="27"/>
  <c r="T76" i="27"/>
  <c r="T77" i="27"/>
  <c r="T78" i="27"/>
  <c r="T79" i="27"/>
  <c r="T80" i="27"/>
  <c r="T81" i="27"/>
  <c r="T82" i="27"/>
  <c r="T83" i="27"/>
  <c r="T84" i="27"/>
  <c r="T85" i="27"/>
  <c r="T86" i="27"/>
  <c r="T87" i="27"/>
  <c r="T88" i="27"/>
  <c r="T89" i="27"/>
  <c r="T90" i="27"/>
  <c r="T91" i="27"/>
  <c r="T92" i="27"/>
  <c r="T93" i="27"/>
  <c r="T94" i="27"/>
  <c r="T95" i="27"/>
  <c r="T96" i="27"/>
  <c r="T97" i="27"/>
  <c r="T98" i="27"/>
  <c r="T99" i="27"/>
  <c r="T100" i="27"/>
  <c r="T101" i="27"/>
  <c r="T102" i="27"/>
  <c r="T103" i="27"/>
  <c r="T104" i="27"/>
  <c r="T4" i="27"/>
  <c r="BH20" i="27"/>
  <c r="BH21" i="27"/>
  <c r="BH22" i="27"/>
  <c r="BH23" i="27"/>
  <c r="BH24" i="27"/>
  <c r="BH25" i="27"/>
  <c r="BH26" i="27"/>
  <c r="BH27" i="27"/>
  <c r="BH28" i="27"/>
  <c r="BH29" i="27"/>
  <c r="BH30" i="27"/>
  <c r="BH31" i="27"/>
  <c r="BH32" i="27"/>
  <c r="BH33" i="27"/>
  <c r="BH34" i="27"/>
  <c r="BH35" i="27"/>
  <c r="BH36" i="27"/>
  <c r="BH37" i="27"/>
  <c r="BH38" i="27"/>
  <c r="BH39" i="27"/>
  <c r="BH40" i="27"/>
  <c r="BH41" i="27"/>
  <c r="BH42" i="27"/>
  <c r="BH43" i="27"/>
  <c r="BH44" i="27"/>
  <c r="BH45" i="27"/>
  <c r="BH46" i="27"/>
  <c r="BH47" i="27"/>
  <c r="BH48" i="27"/>
  <c r="BH49" i="27"/>
  <c r="BH50" i="27"/>
  <c r="BH51" i="27"/>
  <c r="BH52" i="27"/>
  <c r="BH53" i="27"/>
  <c r="BH54" i="27"/>
  <c r="BH55" i="27"/>
  <c r="BH56" i="27"/>
  <c r="BH57" i="27"/>
  <c r="BH58" i="27"/>
  <c r="BH59" i="27"/>
  <c r="BH60" i="27"/>
  <c r="BH61" i="27"/>
  <c r="BH62" i="27"/>
  <c r="BH63" i="27"/>
  <c r="BH64" i="27"/>
  <c r="BH65" i="27"/>
  <c r="BH66" i="27"/>
  <c r="BH67" i="27"/>
  <c r="BH68" i="27"/>
  <c r="BH69" i="27"/>
  <c r="BH70" i="27"/>
  <c r="BH71" i="27"/>
  <c r="BH72" i="27"/>
  <c r="BH73" i="27"/>
  <c r="BH74" i="27"/>
  <c r="BH75" i="27"/>
  <c r="BH76" i="27"/>
  <c r="BH77" i="27"/>
  <c r="BH78" i="27"/>
  <c r="BH79" i="27"/>
  <c r="BH80" i="27"/>
  <c r="BH81" i="27"/>
  <c r="BH82" i="27"/>
  <c r="BH83" i="27"/>
  <c r="BH84" i="27"/>
  <c r="BH85" i="27"/>
  <c r="BH86" i="27"/>
  <c r="BH87" i="27"/>
  <c r="BH88" i="27"/>
  <c r="BH89" i="27"/>
  <c r="BH90" i="27"/>
  <c r="BH91" i="27"/>
  <c r="BH92" i="27"/>
  <c r="BH93" i="27"/>
  <c r="BH94" i="27"/>
  <c r="BH95" i="27"/>
  <c r="BH96" i="27"/>
  <c r="BH97" i="27"/>
  <c r="BH98" i="27"/>
  <c r="BH99" i="27"/>
  <c r="BH100" i="27"/>
  <c r="BH101" i="27"/>
  <c r="BH102" i="27"/>
  <c r="BH103" i="27"/>
  <c r="BH104" i="27"/>
  <c r="BH4" i="27"/>
  <c r="R104" i="27" l="1"/>
  <c r="R20" i="27"/>
  <c r="R21" i="27"/>
  <c r="R22" i="27"/>
  <c r="R23" i="27"/>
  <c r="R24" i="27"/>
  <c r="R25" i="27"/>
  <c r="R26" i="27"/>
  <c r="R27" i="27"/>
  <c r="R28" i="27"/>
  <c r="R29" i="27"/>
  <c r="R30" i="27"/>
  <c r="R31" i="27"/>
  <c r="R32" i="27"/>
  <c r="R33" i="27"/>
  <c r="R34" i="27"/>
  <c r="R35" i="27"/>
  <c r="R36" i="27"/>
  <c r="R37" i="27"/>
  <c r="R38" i="27"/>
  <c r="R39" i="27"/>
  <c r="R40" i="27"/>
  <c r="R41" i="27"/>
  <c r="R42" i="27"/>
  <c r="R43" i="27"/>
  <c r="R44" i="27"/>
  <c r="R45" i="27"/>
  <c r="R46" i="27"/>
  <c r="R47" i="27"/>
  <c r="R48" i="27"/>
  <c r="R49" i="27"/>
  <c r="R50" i="27"/>
  <c r="R51" i="27"/>
  <c r="R52" i="27"/>
  <c r="R53" i="27"/>
  <c r="R54" i="27"/>
  <c r="R55" i="27"/>
  <c r="R56" i="27"/>
  <c r="R57" i="27"/>
  <c r="R58" i="27"/>
  <c r="R59" i="27"/>
  <c r="R60" i="27"/>
  <c r="R61" i="27"/>
  <c r="R62" i="27"/>
  <c r="R63" i="27"/>
  <c r="R64" i="27"/>
  <c r="R65" i="27"/>
  <c r="R66" i="27"/>
  <c r="R67" i="27"/>
  <c r="R68" i="27"/>
  <c r="R69" i="27"/>
  <c r="R70" i="27"/>
  <c r="R71" i="27"/>
  <c r="R72" i="27"/>
  <c r="R73" i="27"/>
  <c r="R74" i="27"/>
  <c r="R75" i="27"/>
  <c r="R76" i="27"/>
  <c r="R77" i="27"/>
  <c r="R78" i="27"/>
  <c r="R79" i="27"/>
  <c r="R80" i="27"/>
  <c r="R81" i="27"/>
  <c r="R82" i="27"/>
  <c r="R83" i="27"/>
  <c r="R84" i="27"/>
  <c r="R85" i="27"/>
  <c r="R86" i="27"/>
  <c r="R87" i="27"/>
  <c r="R88" i="27"/>
  <c r="R89" i="27"/>
  <c r="R90" i="27"/>
  <c r="R91" i="27"/>
  <c r="R92" i="27"/>
  <c r="R93" i="27"/>
  <c r="R94" i="27"/>
  <c r="R95" i="27"/>
  <c r="R96" i="27"/>
  <c r="R97" i="27"/>
  <c r="R98" i="27"/>
  <c r="R99" i="27"/>
  <c r="R100" i="27"/>
  <c r="R101" i="27"/>
  <c r="R102" i="27"/>
  <c r="R103" i="27"/>
  <c r="R4" i="27"/>
  <c r="W104" i="27" l="1"/>
  <c r="W103" i="27"/>
  <c r="W102" i="27"/>
  <c r="W101" i="27"/>
  <c r="W100" i="27"/>
  <c r="W99" i="27"/>
  <c r="W98" i="27"/>
  <c r="W97" i="27"/>
  <c r="W96" i="27"/>
  <c r="W95" i="27"/>
  <c r="W94" i="27"/>
  <c r="W93" i="27"/>
  <c r="W92" i="27"/>
  <c r="W91" i="27"/>
  <c r="W90" i="27"/>
  <c r="W89" i="27"/>
  <c r="W88" i="27"/>
  <c r="W87" i="27"/>
  <c r="W86" i="27"/>
  <c r="W85" i="27"/>
  <c r="W84" i="27"/>
  <c r="W83" i="27"/>
  <c r="W82" i="27"/>
  <c r="W81" i="27"/>
  <c r="W80" i="27"/>
  <c r="W79" i="27"/>
  <c r="W78" i="27"/>
  <c r="W77" i="27"/>
  <c r="W76" i="27"/>
  <c r="W75" i="27"/>
  <c r="W74" i="27"/>
  <c r="W73" i="27"/>
  <c r="W72" i="27"/>
  <c r="W71" i="27"/>
  <c r="W70" i="27"/>
  <c r="W69" i="27"/>
  <c r="W68" i="27"/>
  <c r="W67" i="27"/>
  <c r="W66" i="27"/>
  <c r="W65" i="27"/>
  <c r="W64" i="27"/>
  <c r="W63" i="27"/>
  <c r="W62" i="27"/>
  <c r="W61" i="27"/>
  <c r="W60" i="27"/>
  <c r="W59" i="27"/>
  <c r="W58" i="27"/>
  <c r="W57" i="27"/>
  <c r="W56" i="27"/>
  <c r="W55" i="27"/>
  <c r="W54" i="27"/>
  <c r="W53" i="27"/>
  <c r="W52" i="27"/>
  <c r="W51" i="27"/>
  <c r="W50" i="27"/>
  <c r="W49" i="27"/>
  <c r="W48" i="27"/>
  <c r="W47" i="27"/>
  <c r="W46" i="27"/>
  <c r="W45" i="27"/>
  <c r="W44" i="27"/>
  <c r="W43" i="27"/>
  <c r="W42" i="27"/>
  <c r="W41" i="27"/>
  <c r="W40" i="27"/>
  <c r="W39" i="27"/>
  <c r="W38" i="27"/>
  <c r="W37" i="27"/>
  <c r="W36" i="27"/>
  <c r="W35" i="27"/>
  <c r="W34" i="27"/>
  <c r="W33" i="27"/>
  <c r="W32" i="27"/>
  <c r="W31" i="27"/>
  <c r="W30" i="27"/>
  <c r="W29" i="27"/>
  <c r="W28" i="27"/>
  <c r="W27" i="27"/>
  <c r="W26" i="27"/>
  <c r="W25" i="27"/>
  <c r="W24" i="27"/>
  <c r="W23" i="27"/>
  <c r="W22" i="27"/>
  <c r="W21" i="27"/>
  <c r="W20" i="27"/>
  <c r="W4" i="27"/>
  <c r="O104" i="27"/>
  <c r="H111" i="12" s="1"/>
  <c r="O103" i="27"/>
  <c r="H110" i="12" s="1"/>
  <c r="O102" i="27"/>
  <c r="H109" i="12" s="1"/>
  <c r="O101" i="27"/>
  <c r="H108" i="12" s="1"/>
  <c r="O100" i="27"/>
  <c r="H107" i="12" s="1"/>
  <c r="O99" i="27"/>
  <c r="H106" i="12" s="1"/>
  <c r="O98" i="27"/>
  <c r="H105" i="12" s="1"/>
  <c r="O97" i="27"/>
  <c r="H104" i="12" s="1"/>
  <c r="O96" i="27"/>
  <c r="H103" i="12" s="1"/>
  <c r="O95" i="27"/>
  <c r="H102" i="12" s="1"/>
  <c r="O94" i="27"/>
  <c r="H101" i="12" s="1"/>
  <c r="O93" i="27"/>
  <c r="H100" i="12" s="1"/>
  <c r="O92" i="27"/>
  <c r="H99" i="12" s="1"/>
  <c r="O91" i="27"/>
  <c r="H98" i="12" s="1"/>
  <c r="O90" i="27"/>
  <c r="H97" i="12" s="1"/>
  <c r="O89" i="27"/>
  <c r="H96" i="12" s="1"/>
  <c r="O88" i="27"/>
  <c r="H95" i="12" s="1"/>
  <c r="O87" i="27"/>
  <c r="H94" i="12" s="1"/>
  <c r="O86" i="27"/>
  <c r="H93" i="12" s="1"/>
  <c r="O85" i="27"/>
  <c r="H92" i="12" s="1"/>
  <c r="O84" i="27"/>
  <c r="H91" i="12" s="1"/>
  <c r="O83" i="27"/>
  <c r="H90" i="12" s="1"/>
  <c r="O82" i="27"/>
  <c r="H89" i="12" s="1"/>
  <c r="O81" i="27"/>
  <c r="H88" i="12" s="1"/>
  <c r="O80" i="27"/>
  <c r="H87" i="12" s="1"/>
  <c r="O79" i="27"/>
  <c r="H86" i="12" s="1"/>
  <c r="O78" i="27"/>
  <c r="H85" i="12" s="1"/>
  <c r="O77" i="27"/>
  <c r="H84" i="12" s="1"/>
  <c r="O76" i="27"/>
  <c r="H83" i="12" s="1"/>
  <c r="O75" i="27"/>
  <c r="H82" i="12" s="1"/>
  <c r="O74" i="27"/>
  <c r="H81" i="12" s="1"/>
  <c r="O73" i="27"/>
  <c r="H80" i="12" s="1"/>
  <c r="O72" i="27"/>
  <c r="H79" i="12" s="1"/>
  <c r="O71" i="27"/>
  <c r="H78" i="12" s="1"/>
  <c r="O70" i="27"/>
  <c r="H77" i="12" s="1"/>
  <c r="O69" i="27"/>
  <c r="H76" i="12" s="1"/>
  <c r="O68" i="27"/>
  <c r="H75" i="12" s="1"/>
  <c r="O67" i="27"/>
  <c r="H74" i="12" s="1"/>
  <c r="O66" i="27"/>
  <c r="H73" i="12" s="1"/>
  <c r="O65" i="27"/>
  <c r="H72" i="12" s="1"/>
  <c r="O64" i="27"/>
  <c r="H71" i="12" s="1"/>
  <c r="O63" i="27"/>
  <c r="H70" i="12" s="1"/>
  <c r="O62" i="27"/>
  <c r="H69" i="12" s="1"/>
  <c r="O61" i="27"/>
  <c r="H68" i="12" s="1"/>
  <c r="O60" i="27"/>
  <c r="H67" i="12" s="1"/>
  <c r="O59" i="27"/>
  <c r="H66" i="12" s="1"/>
  <c r="O58" i="27"/>
  <c r="H65" i="12" s="1"/>
  <c r="O57" i="27"/>
  <c r="H64" i="12" s="1"/>
  <c r="O56" i="27"/>
  <c r="H63" i="12" s="1"/>
  <c r="O55" i="27"/>
  <c r="H62" i="12" s="1"/>
  <c r="O54" i="27"/>
  <c r="H61" i="12" s="1"/>
  <c r="O53" i="27"/>
  <c r="H60" i="12" s="1"/>
  <c r="O52" i="27"/>
  <c r="H59" i="12" s="1"/>
  <c r="O51" i="27"/>
  <c r="H58" i="12" s="1"/>
  <c r="O50" i="27"/>
  <c r="H57" i="12" s="1"/>
  <c r="O49" i="27"/>
  <c r="H56" i="12" s="1"/>
  <c r="O48" i="27"/>
  <c r="H55" i="12" s="1"/>
  <c r="O47" i="27"/>
  <c r="H54" i="12" s="1"/>
  <c r="O46" i="27"/>
  <c r="H53" i="12" s="1"/>
  <c r="O45" i="27"/>
  <c r="H52" i="12" s="1"/>
  <c r="O44" i="27"/>
  <c r="H51" i="12" s="1"/>
  <c r="O43" i="27"/>
  <c r="H50" i="12" s="1"/>
  <c r="O42" i="27"/>
  <c r="H49" i="12" s="1"/>
  <c r="O41" i="27"/>
  <c r="H48" i="12" s="1"/>
  <c r="O40" i="27"/>
  <c r="H47" i="12" s="1"/>
  <c r="O39" i="27"/>
  <c r="H46" i="12" s="1"/>
  <c r="O38" i="27"/>
  <c r="H45" i="12" s="1"/>
  <c r="O37" i="27"/>
  <c r="H44" i="12" s="1"/>
  <c r="O36" i="27"/>
  <c r="H43" i="12" s="1"/>
  <c r="O35" i="27"/>
  <c r="H42" i="12" s="1"/>
  <c r="O34" i="27"/>
  <c r="H41" i="12" s="1"/>
  <c r="O33" i="27"/>
  <c r="H40" i="12" s="1"/>
  <c r="O32" i="27"/>
  <c r="H39" i="12" s="1"/>
  <c r="O31" i="27"/>
  <c r="H38" i="12" s="1"/>
  <c r="O30" i="27"/>
  <c r="H37" i="12" s="1"/>
  <c r="O29" i="27"/>
  <c r="H36" i="12" s="1"/>
  <c r="O28" i="27"/>
  <c r="H35" i="12" s="1"/>
  <c r="O27" i="27"/>
  <c r="H34" i="12" s="1"/>
  <c r="O26" i="27"/>
  <c r="H33" i="12" s="1"/>
  <c r="O25" i="27"/>
  <c r="H32" i="12" s="1"/>
  <c r="O24" i="27"/>
  <c r="H31" i="12" s="1"/>
  <c r="O23" i="27"/>
  <c r="H30" i="12" s="1"/>
  <c r="O22" i="27"/>
  <c r="H29" i="12" s="1"/>
  <c r="O21" i="27"/>
  <c r="H28" i="12" s="1"/>
  <c r="O20" i="27"/>
  <c r="H27" i="12" s="1"/>
  <c r="H26" i="12"/>
  <c r="H25" i="12"/>
  <c r="H24" i="12"/>
  <c r="H23" i="12"/>
  <c r="H22" i="12"/>
  <c r="H21" i="12"/>
  <c r="H20" i="12"/>
  <c r="H19" i="12"/>
  <c r="H18" i="12"/>
  <c r="H17" i="12"/>
  <c r="H16" i="12"/>
  <c r="H15" i="12"/>
  <c r="H14" i="12"/>
  <c r="H13" i="12"/>
  <c r="O4" i="27"/>
  <c r="L104" i="27"/>
  <c r="G111" i="12" s="1"/>
  <c r="L103" i="27"/>
  <c r="G110" i="12" s="1"/>
  <c r="L102" i="27"/>
  <c r="G109" i="12" s="1"/>
  <c r="L101" i="27"/>
  <c r="G108" i="12" s="1"/>
  <c r="L100" i="27"/>
  <c r="G107" i="12" s="1"/>
  <c r="L99" i="27"/>
  <c r="G106" i="12" s="1"/>
  <c r="L98" i="27"/>
  <c r="G105" i="12" s="1"/>
  <c r="L97" i="27"/>
  <c r="G104" i="12" s="1"/>
  <c r="L96" i="27"/>
  <c r="G103" i="12" s="1"/>
  <c r="L95" i="27"/>
  <c r="G102" i="12" s="1"/>
  <c r="L94" i="27"/>
  <c r="G101" i="12" s="1"/>
  <c r="L93" i="27"/>
  <c r="G100" i="12" s="1"/>
  <c r="L92" i="27"/>
  <c r="G99" i="12" s="1"/>
  <c r="L91" i="27"/>
  <c r="G98" i="12" s="1"/>
  <c r="L90" i="27"/>
  <c r="G97" i="12" s="1"/>
  <c r="L89" i="27"/>
  <c r="G96" i="12" s="1"/>
  <c r="L88" i="27"/>
  <c r="G95" i="12" s="1"/>
  <c r="L87" i="27"/>
  <c r="G94" i="12" s="1"/>
  <c r="L86" i="27"/>
  <c r="G93" i="12" s="1"/>
  <c r="L85" i="27"/>
  <c r="G92" i="12" s="1"/>
  <c r="L84" i="27"/>
  <c r="G91" i="12" s="1"/>
  <c r="L83" i="27"/>
  <c r="G90" i="12" s="1"/>
  <c r="L82" i="27"/>
  <c r="G89" i="12" s="1"/>
  <c r="L81" i="27"/>
  <c r="G88" i="12" s="1"/>
  <c r="L80" i="27"/>
  <c r="G87" i="12" s="1"/>
  <c r="L79" i="27"/>
  <c r="G86" i="12" s="1"/>
  <c r="L78" i="27"/>
  <c r="G85" i="12" s="1"/>
  <c r="L77" i="27"/>
  <c r="G84" i="12" s="1"/>
  <c r="L76" i="27"/>
  <c r="G83" i="12" s="1"/>
  <c r="L75" i="27"/>
  <c r="G82" i="12" s="1"/>
  <c r="L74" i="27"/>
  <c r="G81" i="12" s="1"/>
  <c r="L73" i="27"/>
  <c r="G80" i="12" s="1"/>
  <c r="L72" i="27"/>
  <c r="G79" i="12" s="1"/>
  <c r="L71" i="27"/>
  <c r="G78" i="12" s="1"/>
  <c r="L70" i="27"/>
  <c r="G77" i="12" s="1"/>
  <c r="L69" i="27"/>
  <c r="G76" i="12" s="1"/>
  <c r="L68" i="27"/>
  <c r="G75" i="12" s="1"/>
  <c r="L67" i="27"/>
  <c r="G74" i="12" s="1"/>
  <c r="L66" i="27"/>
  <c r="G73" i="12" s="1"/>
  <c r="L65" i="27"/>
  <c r="G72" i="12" s="1"/>
  <c r="L64" i="27"/>
  <c r="G71" i="12" s="1"/>
  <c r="L63" i="27"/>
  <c r="G70" i="12" s="1"/>
  <c r="L62" i="27"/>
  <c r="G69" i="12" s="1"/>
  <c r="L61" i="27"/>
  <c r="G68" i="12" s="1"/>
  <c r="L60" i="27"/>
  <c r="G67" i="12" s="1"/>
  <c r="L59" i="27"/>
  <c r="G66" i="12" s="1"/>
  <c r="L58" i="27"/>
  <c r="G65" i="12" s="1"/>
  <c r="L57" i="27"/>
  <c r="G64" i="12" s="1"/>
  <c r="L56" i="27"/>
  <c r="G63" i="12" s="1"/>
  <c r="L55" i="27"/>
  <c r="G62" i="12" s="1"/>
  <c r="L54" i="27"/>
  <c r="G61" i="12" s="1"/>
  <c r="L53" i="27"/>
  <c r="G60" i="12" s="1"/>
  <c r="L52" i="27"/>
  <c r="G59" i="12" s="1"/>
  <c r="L51" i="27"/>
  <c r="G58" i="12" s="1"/>
  <c r="L50" i="27"/>
  <c r="G57" i="12" s="1"/>
  <c r="L49" i="27"/>
  <c r="G56" i="12" s="1"/>
  <c r="L48" i="27"/>
  <c r="G55" i="12" s="1"/>
  <c r="L47" i="27"/>
  <c r="G54" i="12" s="1"/>
  <c r="L46" i="27"/>
  <c r="G53" i="12" s="1"/>
  <c r="L45" i="27"/>
  <c r="G52" i="12" s="1"/>
  <c r="L44" i="27"/>
  <c r="G51" i="12" s="1"/>
  <c r="L43" i="27"/>
  <c r="G50" i="12" s="1"/>
  <c r="L42" i="27"/>
  <c r="G49" i="12" s="1"/>
  <c r="L41" i="27"/>
  <c r="G48" i="12" s="1"/>
  <c r="L40" i="27"/>
  <c r="G47" i="12" s="1"/>
  <c r="L39" i="27"/>
  <c r="G46" i="12" s="1"/>
  <c r="L38" i="27"/>
  <c r="G45" i="12" s="1"/>
  <c r="L37" i="27"/>
  <c r="G44" i="12" s="1"/>
  <c r="L36" i="27"/>
  <c r="G43" i="12" s="1"/>
  <c r="L35" i="27"/>
  <c r="G42" i="12" s="1"/>
  <c r="L34" i="27"/>
  <c r="G41" i="12" s="1"/>
  <c r="L33" i="27"/>
  <c r="G40" i="12" s="1"/>
  <c r="L32" i="27"/>
  <c r="G39" i="12" s="1"/>
  <c r="L31" i="27"/>
  <c r="G38" i="12" s="1"/>
  <c r="L30" i="27"/>
  <c r="G37" i="12" s="1"/>
  <c r="L29" i="27"/>
  <c r="G36" i="12" s="1"/>
  <c r="L28" i="27"/>
  <c r="G35" i="12" s="1"/>
  <c r="L27" i="27"/>
  <c r="G34" i="12" s="1"/>
  <c r="L26" i="27"/>
  <c r="G33" i="12" s="1"/>
  <c r="L25" i="27"/>
  <c r="G32" i="12" s="1"/>
  <c r="L24" i="27"/>
  <c r="G31" i="12" s="1"/>
  <c r="L23" i="27"/>
  <c r="G30" i="12" s="1"/>
  <c r="L22" i="27"/>
  <c r="G29" i="12" s="1"/>
  <c r="L21" i="27"/>
  <c r="G28" i="12" s="1"/>
  <c r="L20" i="27"/>
  <c r="G27" i="12" s="1"/>
  <c r="G26" i="12"/>
  <c r="G25" i="12"/>
  <c r="G24" i="12"/>
  <c r="G23" i="12"/>
  <c r="G22" i="12"/>
  <c r="G21" i="12"/>
  <c r="G20" i="12"/>
  <c r="G19" i="12"/>
  <c r="G18" i="12"/>
  <c r="G17" i="12"/>
  <c r="G14" i="12"/>
  <c r="G13" i="12"/>
  <c r="G12" i="12"/>
  <c r="L4" i="27"/>
  <c r="AU20" i="27" l="1"/>
  <c r="AU21" i="27"/>
  <c r="AU22" i="27"/>
  <c r="AU23" i="27"/>
  <c r="AU24" i="27"/>
  <c r="AU25" i="27"/>
  <c r="AU26" i="27"/>
  <c r="AU27" i="27"/>
  <c r="AU28" i="27"/>
  <c r="AU29" i="27"/>
  <c r="AU30" i="27"/>
  <c r="AU31" i="27"/>
  <c r="AU32" i="27"/>
  <c r="AU33" i="27"/>
  <c r="AU34" i="27"/>
  <c r="AU35" i="27"/>
  <c r="AU36" i="27"/>
  <c r="AU37" i="27"/>
  <c r="AU38" i="27"/>
  <c r="AU39" i="27"/>
  <c r="AU40" i="27"/>
  <c r="AU41" i="27"/>
  <c r="AU42" i="27"/>
  <c r="AU43" i="27"/>
  <c r="AU44" i="27"/>
  <c r="AU45" i="27"/>
  <c r="AU46" i="27"/>
  <c r="AU47" i="27"/>
  <c r="AU48" i="27"/>
  <c r="AU49" i="27"/>
  <c r="AU50" i="27"/>
  <c r="AU51" i="27"/>
  <c r="AU52" i="27"/>
  <c r="AU53" i="27"/>
  <c r="AU54" i="27"/>
  <c r="AU55" i="27"/>
  <c r="AU56" i="27"/>
  <c r="AU57" i="27"/>
  <c r="AU58" i="27"/>
  <c r="AU59" i="27"/>
  <c r="AU60" i="27"/>
  <c r="AU61" i="27"/>
  <c r="AU62" i="27"/>
  <c r="AU63" i="27"/>
  <c r="AU64" i="27"/>
  <c r="AU65" i="27"/>
  <c r="AU66" i="27"/>
  <c r="AU67" i="27"/>
  <c r="AU68" i="27"/>
  <c r="AU69" i="27"/>
  <c r="AU70" i="27"/>
  <c r="AU71" i="27"/>
  <c r="AU72" i="27"/>
  <c r="AU73" i="27"/>
  <c r="AU74" i="27"/>
  <c r="AU75" i="27"/>
  <c r="AU76" i="27"/>
  <c r="AU77" i="27"/>
  <c r="AU78" i="27"/>
  <c r="AU79" i="27"/>
  <c r="AU80" i="27"/>
  <c r="AU81" i="27"/>
  <c r="AU82" i="27"/>
  <c r="AU83" i="27"/>
  <c r="AU84" i="27"/>
  <c r="AU85" i="27"/>
  <c r="AU86" i="27"/>
  <c r="AU87" i="27"/>
  <c r="AU88" i="27"/>
  <c r="AU89" i="27"/>
  <c r="AU90" i="27"/>
  <c r="AU91" i="27"/>
  <c r="AU92" i="27"/>
  <c r="AU93" i="27"/>
  <c r="AU94" i="27"/>
  <c r="AU95" i="27"/>
  <c r="AU96" i="27"/>
  <c r="AU97" i="27"/>
  <c r="AU98" i="27"/>
  <c r="AU99" i="27"/>
  <c r="AU100" i="27"/>
  <c r="AU101" i="27"/>
  <c r="AU102" i="27"/>
  <c r="AU103" i="27"/>
  <c r="AU104" i="27"/>
  <c r="AU4" i="27"/>
  <c r="AI20" i="27"/>
  <c r="BL20" i="27" s="1"/>
  <c r="AI21" i="27"/>
  <c r="AI22" i="27"/>
  <c r="AI23" i="27"/>
  <c r="AI24" i="27"/>
  <c r="AI25" i="27"/>
  <c r="AI26" i="27"/>
  <c r="AI27" i="27"/>
  <c r="AI28" i="27"/>
  <c r="BL28" i="27" s="1"/>
  <c r="AI29" i="27"/>
  <c r="AI30" i="27"/>
  <c r="AI31" i="27"/>
  <c r="AI32" i="27"/>
  <c r="AI33" i="27"/>
  <c r="AI34" i="27"/>
  <c r="AI35" i="27"/>
  <c r="AI36" i="27"/>
  <c r="BL36" i="27" s="1"/>
  <c r="AI37" i="27"/>
  <c r="AI38" i="27"/>
  <c r="AI39" i="27"/>
  <c r="AI40" i="27"/>
  <c r="AI41" i="27"/>
  <c r="AI42" i="27"/>
  <c r="AI43" i="27"/>
  <c r="AI44" i="27"/>
  <c r="BL44" i="27" s="1"/>
  <c r="AI45" i="27"/>
  <c r="AI46" i="27"/>
  <c r="AI47" i="27"/>
  <c r="AI48" i="27"/>
  <c r="AI49" i="27"/>
  <c r="AI50" i="27"/>
  <c r="AI51" i="27"/>
  <c r="AI52" i="27"/>
  <c r="BL52" i="27" s="1"/>
  <c r="AI53" i="27"/>
  <c r="AI54" i="27"/>
  <c r="AI55" i="27"/>
  <c r="AI56" i="27"/>
  <c r="AI57" i="27"/>
  <c r="AI58" i="27"/>
  <c r="AI59" i="27"/>
  <c r="AI60" i="27"/>
  <c r="BL60" i="27" s="1"/>
  <c r="AI61" i="27"/>
  <c r="AI62" i="27"/>
  <c r="AI63" i="27"/>
  <c r="AI64" i="27"/>
  <c r="AI65" i="27"/>
  <c r="AI66" i="27"/>
  <c r="AI67" i="27"/>
  <c r="AI68" i="27"/>
  <c r="BL68" i="27" s="1"/>
  <c r="AI69" i="27"/>
  <c r="AI70" i="27"/>
  <c r="AI71" i="27"/>
  <c r="AI72" i="27"/>
  <c r="AI73" i="27"/>
  <c r="AI74" i="27"/>
  <c r="AI75" i="27"/>
  <c r="AI76" i="27"/>
  <c r="BL76" i="27" s="1"/>
  <c r="AI77" i="27"/>
  <c r="AI78" i="27"/>
  <c r="AI79" i="27"/>
  <c r="AI80" i="27"/>
  <c r="AI81" i="27"/>
  <c r="AI82" i="27"/>
  <c r="AI83" i="27"/>
  <c r="AI84" i="27"/>
  <c r="BL84" i="27" s="1"/>
  <c r="AI85" i="27"/>
  <c r="AI86" i="27"/>
  <c r="AI87" i="27"/>
  <c r="AI88" i="27"/>
  <c r="AI89" i="27"/>
  <c r="AI90" i="27"/>
  <c r="AI91" i="27"/>
  <c r="AI92" i="27"/>
  <c r="BL92" i="27" s="1"/>
  <c r="AI93" i="27"/>
  <c r="AI94" i="27"/>
  <c r="AI95" i="27"/>
  <c r="AI96" i="27"/>
  <c r="AI97" i="27"/>
  <c r="AI98" i="27"/>
  <c r="AI99" i="27"/>
  <c r="AI100" i="27"/>
  <c r="BL100" i="27" s="1"/>
  <c r="AI101" i="27"/>
  <c r="AI102" i="27"/>
  <c r="AI103" i="27"/>
  <c r="AI104" i="27"/>
  <c r="AI4" i="27"/>
  <c r="AF20" i="27"/>
  <c r="AF21" i="27"/>
  <c r="AF22" i="27"/>
  <c r="AF23" i="27"/>
  <c r="AF24" i="27"/>
  <c r="AF25" i="27"/>
  <c r="AF26" i="27"/>
  <c r="AF27" i="27"/>
  <c r="AF28" i="27"/>
  <c r="AF29" i="27"/>
  <c r="AF30" i="27"/>
  <c r="AF31" i="27"/>
  <c r="AF32" i="27"/>
  <c r="AF33" i="27"/>
  <c r="AF34" i="27"/>
  <c r="AF35" i="27"/>
  <c r="AF36" i="27"/>
  <c r="AF37" i="27"/>
  <c r="AF38" i="27"/>
  <c r="AF39" i="27"/>
  <c r="AF40" i="27"/>
  <c r="AF41" i="27"/>
  <c r="AF42" i="27"/>
  <c r="AF43" i="27"/>
  <c r="AF44" i="27"/>
  <c r="AF45" i="27"/>
  <c r="AF46" i="27"/>
  <c r="AF47" i="27"/>
  <c r="AF48" i="27"/>
  <c r="AF49" i="27"/>
  <c r="AF50" i="27"/>
  <c r="AF51" i="27"/>
  <c r="AF52" i="27"/>
  <c r="AF53" i="27"/>
  <c r="AF54" i="27"/>
  <c r="AF55" i="27"/>
  <c r="AF56" i="27"/>
  <c r="AF57" i="27"/>
  <c r="AF58" i="27"/>
  <c r="AF59" i="27"/>
  <c r="AF60" i="27"/>
  <c r="AF61" i="27"/>
  <c r="AF62" i="27"/>
  <c r="AF63" i="27"/>
  <c r="AF64" i="27"/>
  <c r="AF65" i="27"/>
  <c r="AF66" i="27"/>
  <c r="AF67" i="27"/>
  <c r="AF68" i="27"/>
  <c r="AF69" i="27"/>
  <c r="AF70" i="27"/>
  <c r="AF71" i="27"/>
  <c r="AF72" i="27"/>
  <c r="AF73" i="27"/>
  <c r="AF74" i="27"/>
  <c r="AF75" i="27"/>
  <c r="AF76" i="27"/>
  <c r="AF77" i="27"/>
  <c r="AF78" i="27"/>
  <c r="AF79" i="27"/>
  <c r="AF80" i="27"/>
  <c r="AF81" i="27"/>
  <c r="AF82" i="27"/>
  <c r="AF83" i="27"/>
  <c r="AF84" i="27"/>
  <c r="AF85" i="27"/>
  <c r="AF86" i="27"/>
  <c r="AF87" i="27"/>
  <c r="AF88" i="27"/>
  <c r="AF89" i="27"/>
  <c r="AF90" i="27"/>
  <c r="AF91" i="27"/>
  <c r="AF92" i="27"/>
  <c r="AF93" i="27"/>
  <c r="AF94" i="27"/>
  <c r="AF95" i="27"/>
  <c r="AF96" i="27"/>
  <c r="AF97" i="27"/>
  <c r="AF98" i="27"/>
  <c r="AF99" i="27"/>
  <c r="AF100" i="27"/>
  <c r="AF101" i="27"/>
  <c r="AF102" i="27"/>
  <c r="AF103" i="27"/>
  <c r="AF104" i="27"/>
  <c r="AF4" i="27"/>
  <c r="BF20" i="27"/>
  <c r="BI20" i="27"/>
  <c r="BJ20" i="27"/>
  <c r="BK20" i="27"/>
  <c r="BM20" i="27"/>
  <c r="BF21" i="27"/>
  <c r="BM21" i="27" s="1"/>
  <c r="BI21" i="27"/>
  <c r="BJ21" i="27"/>
  <c r="BK21" i="27"/>
  <c r="BL21" i="27"/>
  <c r="BF22" i="27"/>
  <c r="BI22" i="27"/>
  <c r="BJ22" i="27"/>
  <c r="BK22" i="27"/>
  <c r="BL22" i="27"/>
  <c r="BM22" i="27"/>
  <c r="BF23" i="27"/>
  <c r="BM23" i="27" s="1"/>
  <c r="BI23" i="27"/>
  <c r="BJ23" i="27"/>
  <c r="BK23" i="27"/>
  <c r="BL23" i="27"/>
  <c r="BF24" i="27"/>
  <c r="BI24" i="27"/>
  <c r="BJ24" i="27"/>
  <c r="BK24" i="27"/>
  <c r="BL24" i="27"/>
  <c r="BM24" i="27"/>
  <c r="BF25" i="27"/>
  <c r="BM25" i="27" s="1"/>
  <c r="BI25" i="27"/>
  <c r="BJ25" i="27"/>
  <c r="BK25" i="27"/>
  <c r="BL25" i="27"/>
  <c r="BF26" i="27"/>
  <c r="BI26" i="27"/>
  <c r="BJ26" i="27"/>
  <c r="BK26" i="27"/>
  <c r="BL26" i="27"/>
  <c r="BM26" i="27"/>
  <c r="BF27" i="27"/>
  <c r="BM27" i="27" s="1"/>
  <c r="BI27" i="27"/>
  <c r="BJ27" i="27"/>
  <c r="BK27" i="27"/>
  <c r="BL27" i="27"/>
  <c r="BF28" i="27"/>
  <c r="BI28" i="27"/>
  <c r="BJ28" i="27"/>
  <c r="BK28" i="27"/>
  <c r="BM28" i="27"/>
  <c r="BF29" i="27"/>
  <c r="BM29" i="27" s="1"/>
  <c r="BI29" i="27"/>
  <c r="BJ29" i="27"/>
  <c r="BK29" i="27"/>
  <c r="BL29" i="27"/>
  <c r="BF30" i="27"/>
  <c r="BI30" i="27"/>
  <c r="BJ30" i="27"/>
  <c r="BK30" i="27"/>
  <c r="BL30" i="27"/>
  <c r="BM30" i="27"/>
  <c r="BF31" i="27"/>
  <c r="BM31" i="27" s="1"/>
  <c r="BI31" i="27"/>
  <c r="BJ31" i="27"/>
  <c r="BK31" i="27"/>
  <c r="BL31" i="27"/>
  <c r="BF32" i="27"/>
  <c r="BI32" i="27"/>
  <c r="BJ32" i="27"/>
  <c r="BK32" i="27"/>
  <c r="BL32" i="27"/>
  <c r="BM32" i="27"/>
  <c r="BF33" i="27"/>
  <c r="BM33" i="27" s="1"/>
  <c r="BI33" i="27"/>
  <c r="BJ33" i="27"/>
  <c r="BK33" i="27"/>
  <c r="BL33" i="27"/>
  <c r="BF34" i="27"/>
  <c r="BI34" i="27"/>
  <c r="BJ34" i="27"/>
  <c r="BK34" i="27"/>
  <c r="BL34" i="27"/>
  <c r="BM34" i="27"/>
  <c r="BF35" i="27"/>
  <c r="BM35" i="27" s="1"/>
  <c r="BI35" i="27"/>
  <c r="BJ35" i="27"/>
  <c r="BK35" i="27"/>
  <c r="BL35" i="27"/>
  <c r="BF36" i="27"/>
  <c r="BI36" i="27"/>
  <c r="BJ36" i="27"/>
  <c r="BK36" i="27"/>
  <c r="BM36" i="27"/>
  <c r="BF37" i="27"/>
  <c r="BM37" i="27" s="1"/>
  <c r="BI37" i="27"/>
  <c r="BJ37" i="27"/>
  <c r="BK37" i="27"/>
  <c r="BL37" i="27"/>
  <c r="BF38" i="27"/>
  <c r="BI38" i="27"/>
  <c r="BJ38" i="27"/>
  <c r="BK38" i="27"/>
  <c r="BL38" i="27"/>
  <c r="BM38" i="27"/>
  <c r="BF39" i="27"/>
  <c r="BM39" i="27" s="1"/>
  <c r="BI39" i="27"/>
  <c r="BJ39" i="27"/>
  <c r="BK39" i="27"/>
  <c r="BL39" i="27"/>
  <c r="BF40" i="27"/>
  <c r="BI40" i="27"/>
  <c r="BJ40" i="27"/>
  <c r="BK40" i="27"/>
  <c r="BL40" i="27"/>
  <c r="BM40" i="27"/>
  <c r="BF41" i="27"/>
  <c r="BM41" i="27" s="1"/>
  <c r="BI41" i="27"/>
  <c r="BJ41" i="27"/>
  <c r="BK41" i="27"/>
  <c r="BL41" i="27"/>
  <c r="BF42" i="27"/>
  <c r="BI42" i="27"/>
  <c r="BJ42" i="27"/>
  <c r="BK42" i="27"/>
  <c r="BL42" i="27"/>
  <c r="BM42" i="27"/>
  <c r="BF43" i="27"/>
  <c r="BM43" i="27" s="1"/>
  <c r="BI43" i="27"/>
  <c r="BJ43" i="27"/>
  <c r="BK43" i="27"/>
  <c r="BL43" i="27"/>
  <c r="BF44" i="27"/>
  <c r="BI44" i="27"/>
  <c r="BJ44" i="27"/>
  <c r="BK44" i="27"/>
  <c r="BM44" i="27"/>
  <c r="BF45" i="27"/>
  <c r="BM45" i="27" s="1"/>
  <c r="BI45" i="27"/>
  <c r="BJ45" i="27"/>
  <c r="BK45" i="27"/>
  <c r="BL45" i="27"/>
  <c r="BF46" i="27"/>
  <c r="BI46" i="27"/>
  <c r="BJ46" i="27"/>
  <c r="BK46" i="27"/>
  <c r="BL46" i="27"/>
  <c r="BM46" i="27"/>
  <c r="BF47" i="27"/>
  <c r="BM47" i="27" s="1"/>
  <c r="BI47" i="27"/>
  <c r="BJ47" i="27"/>
  <c r="BK47" i="27"/>
  <c r="BL47" i="27"/>
  <c r="BF48" i="27"/>
  <c r="BI48" i="27"/>
  <c r="BJ48" i="27"/>
  <c r="BK48" i="27"/>
  <c r="BL48" i="27"/>
  <c r="BM48" i="27"/>
  <c r="BF49" i="27"/>
  <c r="BM49" i="27" s="1"/>
  <c r="BI49" i="27"/>
  <c r="BJ49" i="27"/>
  <c r="BK49" i="27"/>
  <c r="BL49" i="27"/>
  <c r="BF50" i="27"/>
  <c r="BI50" i="27"/>
  <c r="BJ50" i="27"/>
  <c r="BK50" i="27"/>
  <c r="BL50" i="27"/>
  <c r="BM50" i="27"/>
  <c r="BF51" i="27"/>
  <c r="BM51" i="27" s="1"/>
  <c r="BI51" i="27"/>
  <c r="BJ51" i="27"/>
  <c r="BK51" i="27"/>
  <c r="BL51" i="27"/>
  <c r="BF52" i="27"/>
  <c r="BI52" i="27"/>
  <c r="BJ52" i="27"/>
  <c r="BK52" i="27"/>
  <c r="BM52" i="27"/>
  <c r="BF53" i="27"/>
  <c r="BM53" i="27" s="1"/>
  <c r="BI53" i="27"/>
  <c r="BJ53" i="27"/>
  <c r="BK53" i="27"/>
  <c r="BL53" i="27"/>
  <c r="BF54" i="27"/>
  <c r="BI54" i="27"/>
  <c r="BJ54" i="27"/>
  <c r="BK54" i="27"/>
  <c r="BL54" i="27"/>
  <c r="BM54" i="27"/>
  <c r="BF55" i="27"/>
  <c r="BM55" i="27" s="1"/>
  <c r="BI55" i="27"/>
  <c r="BJ55" i="27"/>
  <c r="BK55" i="27"/>
  <c r="BL55" i="27"/>
  <c r="BF56" i="27"/>
  <c r="BI56" i="27"/>
  <c r="BJ56" i="27"/>
  <c r="BK56" i="27"/>
  <c r="BL56" i="27"/>
  <c r="BM56" i="27"/>
  <c r="BF57" i="27"/>
  <c r="BM57" i="27" s="1"/>
  <c r="BI57" i="27"/>
  <c r="BJ57" i="27"/>
  <c r="BK57" i="27"/>
  <c r="BL57" i="27"/>
  <c r="BF58" i="27"/>
  <c r="BI58" i="27"/>
  <c r="BJ58" i="27"/>
  <c r="BK58" i="27"/>
  <c r="BL58" i="27"/>
  <c r="BM58" i="27"/>
  <c r="BF59" i="27"/>
  <c r="BM59" i="27" s="1"/>
  <c r="BI59" i="27"/>
  <c r="BJ59" i="27"/>
  <c r="BK59" i="27"/>
  <c r="BL59" i="27"/>
  <c r="BF60" i="27"/>
  <c r="BI60" i="27"/>
  <c r="BJ60" i="27"/>
  <c r="BK60" i="27"/>
  <c r="BM60" i="27"/>
  <c r="BF61" i="27"/>
  <c r="BM61" i="27" s="1"/>
  <c r="BI61" i="27"/>
  <c r="BJ61" i="27"/>
  <c r="BK61" i="27"/>
  <c r="BL61" i="27"/>
  <c r="BF62" i="27"/>
  <c r="BI62" i="27"/>
  <c r="BJ62" i="27"/>
  <c r="BK62" i="27"/>
  <c r="BL62" i="27"/>
  <c r="BM62" i="27"/>
  <c r="BF63" i="27"/>
  <c r="BM63" i="27" s="1"/>
  <c r="BI63" i="27"/>
  <c r="BJ63" i="27"/>
  <c r="BK63" i="27"/>
  <c r="BL63" i="27"/>
  <c r="BF64" i="27"/>
  <c r="BI64" i="27"/>
  <c r="BJ64" i="27"/>
  <c r="BK64" i="27"/>
  <c r="BL64" i="27"/>
  <c r="BM64" i="27"/>
  <c r="BF65" i="27"/>
  <c r="BM65" i="27" s="1"/>
  <c r="BI65" i="27"/>
  <c r="BJ65" i="27"/>
  <c r="BK65" i="27"/>
  <c r="BL65" i="27"/>
  <c r="BF66" i="27"/>
  <c r="BI66" i="27"/>
  <c r="BJ66" i="27"/>
  <c r="BK66" i="27"/>
  <c r="BL66" i="27"/>
  <c r="BM66" i="27"/>
  <c r="BF67" i="27"/>
  <c r="BM67" i="27" s="1"/>
  <c r="BI67" i="27"/>
  <c r="BJ67" i="27"/>
  <c r="BK67" i="27"/>
  <c r="BL67" i="27"/>
  <c r="BF68" i="27"/>
  <c r="BI68" i="27"/>
  <c r="BJ68" i="27"/>
  <c r="BK68" i="27"/>
  <c r="BM68" i="27"/>
  <c r="BF69" i="27"/>
  <c r="BM69" i="27" s="1"/>
  <c r="BI69" i="27"/>
  <c r="BJ69" i="27"/>
  <c r="BK69" i="27"/>
  <c r="BL69" i="27"/>
  <c r="BF70" i="27"/>
  <c r="BI70" i="27"/>
  <c r="BJ70" i="27"/>
  <c r="BK70" i="27"/>
  <c r="BL70" i="27"/>
  <c r="BM70" i="27"/>
  <c r="BF71" i="27"/>
  <c r="BM71" i="27" s="1"/>
  <c r="BI71" i="27"/>
  <c r="BJ71" i="27"/>
  <c r="BK71" i="27"/>
  <c r="BL71" i="27"/>
  <c r="BF72" i="27"/>
  <c r="BI72" i="27"/>
  <c r="BJ72" i="27"/>
  <c r="BK72" i="27"/>
  <c r="BL72" i="27"/>
  <c r="BM72" i="27"/>
  <c r="BF73" i="27"/>
  <c r="BM73" i="27" s="1"/>
  <c r="BI73" i="27"/>
  <c r="BJ73" i="27"/>
  <c r="BK73" i="27"/>
  <c r="BL73" i="27"/>
  <c r="BF74" i="27"/>
  <c r="BI74" i="27"/>
  <c r="BJ74" i="27"/>
  <c r="BK74" i="27"/>
  <c r="BL74" i="27"/>
  <c r="BM74" i="27"/>
  <c r="BF75" i="27"/>
  <c r="BM75" i="27" s="1"/>
  <c r="BI75" i="27"/>
  <c r="BJ75" i="27"/>
  <c r="BK75" i="27"/>
  <c r="BL75" i="27"/>
  <c r="BF76" i="27"/>
  <c r="BI76" i="27"/>
  <c r="BJ76" i="27"/>
  <c r="BK76" i="27"/>
  <c r="BM76" i="27"/>
  <c r="BF77" i="27"/>
  <c r="BM77" i="27" s="1"/>
  <c r="BI77" i="27"/>
  <c r="BJ77" i="27"/>
  <c r="BK77" i="27"/>
  <c r="BL77" i="27"/>
  <c r="BF78" i="27"/>
  <c r="BI78" i="27"/>
  <c r="BJ78" i="27"/>
  <c r="BK78" i="27"/>
  <c r="BL78" i="27"/>
  <c r="BM78" i="27"/>
  <c r="BF79" i="27"/>
  <c r="BM79" i="27" s="1"/>
  <c r="BI79" i="27"/>
  <c r="BJ79" i="27"/>
  <c r="BK79" i="27"/>
  <c r="BL79" i="27"/>
  <c r="BF80" i="27"/>
  <c r="BI80" i="27"/>
  <c r="BJ80" i="27"/>
  <c r="BK80" i="27"/>
  <c r="BL80" i="27"/>
  <c r="BM80" i="27"/>
  <c r="BF81" i="27"/>
  <c r="BM81" i="27" s="1"/>
  <c r="BI81" i="27"/>
  <c r="BJ81" i="27"/>
  <c r="BK81" i="27"/>
  <c r="BL81" i="27"/>
  <c r="BF82" i="27"/>
  <c r="BI82" i="27"/>
  <c r="BJ82" i="27"/>
  <c r="BK82" i="27"/>
  <c r="BL82" i="27"/>
  <c r="BM82" i="27"/>
  <c r="BF83" i="27"/>
  <c r="BM83" i="27" s="1"/>
  <c r="BI83" i="27"/>
  <c r="BJ83" i="27"/>
  <c r="BK83" i="27"/>
  <c r="BL83" i="27"/>
  <c r="BF84" i="27"/>
  <c r="BI84" i="27"/>
  <c r="BJ84" i="27"/>
  <c r="BK84" i="27"/>
  <c r="BM84" i="27"/>
  <c r="BF85" i="27"/>
  <c r="BM85" i="27" s="1"/>
  <c r="BI85" i="27"/>
  <c r="BJ85" i="27"/>
  <c r="BK85" i="27"/>
  <c r="BL85" i="27"/>
  <c r="BF86" i="27"/>
  <c r="BI86" i="27"/>
  <c r="BJ86" i="27"/>
  <c r="BK86" i="27"/>
  <c r="BL86" i="27"/>
  <c r="BM86" i="27"/>
  <c r="BF87" i="27"/>
  <c r="BM87" i="27" s="1"/>
  <c r="BI87" i="27"/>
  <c r="BJ87" i="27"/>
  <c r="BK87" i="27"/>
  <c r="BL87" i="27"/>
  <c r="BF88" i="27"/>
  <c r="BI88" i="27"/>
  <c r="BJ88" i="27"/>
  <c r="BK88" i="27"/>
  <c r="BL88" i="27"/>
  <c r="BM88" i="27"/>
  <c r="BF89" i="27"/>
  <c r="BM89" i="27" s="1"/>
  <c r="BI89" i="27"/>
  <c r="BJ89" i="27"/>
  <c r="BK89" i="27"/>
  <c r="BL89" i="27"/>
  <c r="BF90" i="27"/>
  <c r="BI90" i="27"/>
  <c r="BJ90" i="27"/>
  <c r="BK90" i="27"/>
  <c r="BL90" i="27"/>
  <c r="BM90" i="27"/>
  <c r="BF91" i="27"/>
  <c r="BM91" i="27" s="1"/>
  <c r="BI91" i="27"/>
  <c r="BJ91" i="27"/>
  <c r="BK91" i="27"/>
  <c r="BL91" i="27"/>
  <c r="BF92" i="27"/>
  <c r="BI92" i="27"/>
  <c r="BJ92" i="27"/>
  <c r="BK92" i="27"/>
  <c r="BM92" i="27"/>
  <c r="BF93" i="27"/>
  <c r="BM93" i="27" s="1"/>
  <c r="BI93" i="27"/>
  <c r="BJ93" i="27"/>
  <c r="BK93" i="27"/>
  <c r="BL93" i="27"/>
  <c r="BF94" i="27"/>
  <c r="BI94" i="27"/>
  <c r="BJ94" i="27"/>
  <c r="BK94" i="27"/>
  <c r="BL94" i="27"/>
  <c r="BM94" i="27"/>
  <c r="BF95" i="27"/>
  <c r="BM95" i="27" s="1"/>
  <c r="BI95" i="27"/>
  <c r="BJ95" i="27"/>
  <c r="BK95" i="27"/>
  <c r="BL95" i="27"/>
  <c r="BF96" i="27"/>
  <c r="BI96" i="27"/>
  <c r="BJ96" i="27"/>
  <c r="BK96" i="27"/>
  <c r="BL96" i="27"/>
  <c r="BM96" i="27"/>
  <c r="BF97" i="27"/>
  <c r="BM97" i="27" s="1"/>
  <c r="BI97" i="27"/>
  <c r="BJ97" i="27"/>
  <c r="BK97" i="27"/>
  <c r="BL97" i="27"/>
  <c r="BF98" i="27"/>
  <c r="BI98" i="27"/>
  <c r="BJ98" i="27"/>
  <c r="BK98" i="27"/>
  <c r="BL98" i="27"/>
  <c r="BM98" i="27"/>
  <c r="BF99" i="27"/>
  <c r="BM99" i="27" s="1"/>
  <c r="BI99" i="27"/>
  <c r="BJ99" i="27"/>
  <c r="BK99" i="27"/>
  <c r="BL99" i="27"/>
  <c r="BF100" i="27"/>
  <c r="BI100" i="27"/>
  <c r="BJ100" i="27"/>
  <c r="BK100" i="27"/>
  <c r="BM100" i="27"/>
  <c r="BF101" i="27"/>
  <c r="BM101" i="27" s="1"/>
  <c r="BI101" i="27"/>
  <c r="BJ101" i="27"/>
  <c r="BK101" i="27"/>
  <c r="BL101" i="27"/>
  <c r="BF102" i="27"/>
  <c r="BI102" i="27"/>
  <c r="BJ102" i="27"/>
  <c r="BK102" i="27"/>
  <c r="BL102" i="27"/>
  <c r="BM102" i="27"/>
  <c r="BF103" i="27"/>
  <c r="BM103" i="27" s="1"/>
  <c r="BI103" i="27"/>
  <c r="BJ103" i="27"/>
  <c r="BK103" i="27"/>
  <c r="BL103" i="27"/>
  <c r="BF104" i="27"/>
  <c r="BI104" i="27"/>
  <c r="BJ104" i="27"/>
  <c r="BK104" i="27"/>
  <c r="BL104" i="27"/>
  <c r="BM104" i="27"/>
  <c r="BL4" i="27"/>
  <c r="BK4" i="27"/>
  <c r="BM4" i="27"/>
  <c r="BI4" i="27"/>
  <c r="BJ4" i="27"/>
  <c r="BF4" i="27" l="1"/>
  <c r="W12" i="12" l="1"/>
  <c r="U12" i="12"/>
  <c r="O12" i="12"/>
  <c r="N12" i="12"/>
  <c r="P12" i="12"/>
  <c r="Q12" i="12"/>
  <c r="AV20" i="27"/>
  <c r="AV21" i="27"/>
  <c r="AV22" i="27"/>
  <c r="AV23" i="27"/>
  <c r="AV24" i="27"/>
  <c r="AV25" i="27"/>
  <c r="AV26" i="27"/>
  <c r="AV27" i="27"/>
  <c r="AV28" i="27"/>
  <c r="AV29" i="27"/>
  <c r="AV30" i="27"/>
  <c r="AV31" i="27"/>
  <c r="AV32" i="27"/>
  <c r="AV33" i="27"/>
  <c r="AV34" i="27"/>
  <c r="AV35" i="27"/>
  <c r="AV36" i="27"/>
  <c r="AV37" i="27"/>
  <c r="AV38" i="27"/>
  <c r="AV39" i="27"/>
  <c r="AV40" i="27"/>
  <c r="AV41" i="27"/>
  <c r="AV42" i="27"/>
  <c r="AV43" i="27"/>
  <c r="AV44" i="27"/>
  <c r="AV45" i="27"/>
  <c r="AV46" i="27"/>
  <c r="AV47" i="27"/>
  <c r="AV48" i="27"/>
  <c r="AV49" i="27"/>
  <c r="AV50" i="27"/>
  <c r="AV51" i="27"/>
  <c r="AV52" i="27"/>
  <c r="AV53" i="27"/>
  <c r="AV54" i="27"/>
  <c r="AV55" i="27"/>
  <c r="AV56" i="27"/>
  <c r="AV57" i="27"/>
  <c r="AV58" i="27"/>
  <c r="AV59" i="27"/>
  <c r="AV60" i="27"/>
  <c r="AV61" i="27"/>
  <c r="AV62" i="27"/>
  <c r="AV63" i="27"/>
  <c r="AV64" i="27"/>
  <c r="AV65" i="27"/>
  <c r="AV66" i="27"/>
  <c r="AV67" i="27"/>
  <c r="AV68" i="27"/>
  <c r="AV69" i="27"/>
  <c r="AV70" i="27"/>
  <c r="AV71" i="27"/>
  <c r="AV72" i="27"/>
  <c r="AV73" i="27"/>
  <c r="AV74" i="27"/>
  <c r="AV75" i="27"/>
  <c r="AV76" i="27"/>
  <c r="AV77" i="27"/>
  <c r="AV78" i="27"/>
  <c r="AV79" i="27"/>
  <c r="AV80" i="27"/>
  <c r="AV81" i="27"/>
  <c r="AV82" i="27"/>
  <c r="AV83" i="27"/>
  <c r="AV84" i="27"/>
  <c r="AV85" i="27"/>
  <c r="AV86" i="27"/>
  <c r="AV87" i="27"/>
  <c r="AV88" i="27"/>
  <c r="AV89" i="27"/>
  <c r="AV90" i="27"/>
  <c r="AV91" i="27"/>
  <c r="AV92" i="27"/>
  <c r="AV93" i="27"/>
  <c r="AV94" i="27"/>
  <c r="AV95" i="27"/>
  <c r="AV96" i="27"/>
  <c r="AV97" i="27"/>
  <c r="AV98" i="27"/>
  <c r="AV99" i="27"/>
  <c r="AV100" i="27"/>
  <c r="AV101" i="27"/>
  <c r="AV102" i="27"/>
  <c r="AV103" i="27"/>
  <c r="AV104" i="27"/>
  <c r="AY104" i="27"/>
  <c r="AX104" i="27"/>
  <c r="AW104" i="27"/>
  <c r="X104" i="27"/>
  <c r="L111" i="12" s="1"/>
  <c r="AY103" i="27"/>
  <c r="AX103" i="27"/>
  <c r="AW103" i="27"/>
  <c r="X103" i="27"/>
  <c r="L110" i="12" s="1"/>
  <c r="AY102" i="27"/>
  <c r="AX102" i="27"/>
  <c r="AW102" i="27"/>
  <c r="X102" i="27"/>
  <c r="L109" i="12" s="1"/>
  <c r="AY101" i="27"/>
  <c r="AX101" i="27"/>
  <c r="AW101" i="27"/>
  <c r="X101" i="27"/>
  <c r="L108" i="12" s="1"/>
  <c r="AY100" i="27"/>
  <c r="AX100" i="27"/>
  <c r="AW100" i="27"/>
  <c r="X100" i="27"/>
  <c r="L107" i="12" s="1"/>
  <c r="AY99" i="27"/>
  <c r="AX99" i="27"/>
  <c r="AW99" i="27"/>
  <c r="X99" i="27"/>
  <c r="L106" i="12" s="1"/>
  <c r="AY98" i="27"/>
  <c r="AX98" i="27"/>
  <c r="AW98" i="27"/>
  <c r="X98" i="27"/>
  <c r="L105" i="12" s="1"/>
  <c r="AY97" i="27"/>
  <c r="AX97" i="27"/>
  <c r="AW97" i="27"/>
  <c r="X97" i="27"/>
  <c r="L104" i="12" s="1"/>
  <c r="AY96" i="27"/>
  <c r="AX96" i="27"/>
  <c r="AW96" i="27"/>
  <c r="X96" i="27"/>
  <c r="L103" i="12" s="1"/>
  <c r="AY95" i="27"/>
  <c r="AX95" i="27"/>
  <c r="AW95" i="27"/>
  <c r="X95" i="27"/>
  <c r="L102" i="12" s="1"/>
  <c r="AY94" i="27"/>
  <c r="AX94" i="27"/>
  <c r="AW94" i="27"/>
  <c r="X94" i="27"/>
  <c r="L101" i="12" s="1"/>
  <c r="AY93" i="27"/>
  <c r="AX93" i="27"/>
  <c r="AW93" i="27"/>
  <c r="X93" i="27"/>
  <c r="L100" i="12" s="1"/>
  <c r="AY92" i="27"/>
  <c r="AX92" i="27"/>
  <c r="AW92" i="27"/>
  <c r="X92" i="27"/>
  <c r="L99" i="12" s="1"/>
  <c r="AY91" i="27"/>
  <c r="AX91" i="27"/>
  <c r="AW91" i="27"/>
  <c r="X91" i="27"/>
  <c r="L98" i="12" s="1"/>
  <c r="AY90" i="27"/>
  <c r="AX90" i="27"/>
  <c r="AW90" i="27"/>
  <c r="X90" i="27"/>
  <c r="L97" i="12" s="1"/>
  <c r="AY89" i="27"/>
  <c r="AX89" i="27"/>
  <c r="AW89" i="27"/>
  <c r="X89" i="27"/>
  <c r="L96" i="12" s="1"/>
  <c r="AY88" i="27"/>
  <c r="AX88" i="27"/>
  <c r="AW88" i="27"/>
  <c r="X88" i="27"/>
  <c r="L95" i="12" s="1"/>
  <c r="AY87" i="27"/>
  <c r="AX87" i="27"/>
  <c r="AW87" i="27"/>
  <c r="X87" i="27"/>
  <c r="L94" i="12" s="1"/>
  <c r="AY86" i="27"/>
  <c r="AX86" i="27"/>
  <c r="AW86" i="27"/>
  <c r="X86" i="27"/>
  <c r="L93" i="12" s="1"/>
  <c r="AY85" i="27"/>
  <c r="AX85" i="27"/>
  <c r="AW85" i="27"/>
  <c r="X85" i="27"/>
  <c r="L92" i="12" s="1"/>
  <c r="AY84" i="27"/>
  <c r="AX84" i="27"/>
  <c r="AW84" i="27"/>
  <c r="X84" i="27"/>
  <c r="L91" i="12" s="1"/>
  <c r="AY83" i="27"/>
  <c r="AX83" i="27"/>
  <c r="AW83" i="27"/>
  <c r="X83" i="27"/>
  <c r="L90" i="12" s="1"/>
  <c r="AY82" i="27"/>
  <c r="AX82" i="27"/>
  <c r="AW82" i="27"/>
  <c r="X82" i="27"/>
  <c r="L89" i="12" s="1"/>
  <c r="AY81" i="27"/>
  <c r="AX81" i="27"/>
  <c r="AW81" i="27"/>
  <c r="X81" i="27"/>
  <c r="L88" i="12" s="1"/>
  <c r="AY80" i="27"/>
  <c r="AX80" i="27"/>
  <c r="AW80" i="27"/>
  <c r="X80" i="27"/>
  <c r="L87" i="12" s="1"/>
  <c r="AY79" i="27"/>
  <c r="AX79" i="27"/>
  <c r="AW79" i="27"/>
  <c r="X79" i="27"/>
  <c r="L86" i="12" s="1"/>
  <c r="AY78" i="27"/>
  <c r="AX78" i="27"/>
  <c r="AW78" i="27"/>
  <c r="X78" i="27"/>
  <c r="L85" i="12" s="1"/>
  <c r="AY77" i="27"/>
  <c r="AX77" i="27"/>
  <c r="AW77" i="27"/>
  <c r="X77" i="27"/>
  <c r="L84" i="12" s="1"/>
  <c r="AY76" i="27"/>
  <c r="AX76" i="27"/>
  <c r="AW76" i="27"/>
  <c r="X76" i="27"/>
  <c r="L83" i="12" s="1"/>
  <c r="AY75" i="27"/>
  <c r="AX75" i="27"/>
  <c r="AW75" i="27"/>
  <c r="X75" i="27"/>
  <c r="L82" i="12" s="1"/>
  <c r="AY74" i="27"/>
  <c r="AX74" i="27"/>
  <c r="AW74" i="27"/>
  <c r="X74" i="27"/>
  <c r="L81" i="12" s="1"/>
  <c r="AY73" i="27"/>
  <c r="AX73" i="27"/>
  <c r="AW73" i="27"/>
  <c r="X73" i="27"/>
  <c r="L80" i="12" s="1"/>
  <c r="AY72" i="27"/>
  <c r="AX72" i="27"/>
  <c r="AW72" i="27"/>
  <c r="X72" i="27"/>
  <c r="L79" i="12" s="1"/>
  <c r="AY71" i="27"/>
  <c r="AX71" i="27"/>
  <c r="AW71" i="27"/>
  <c r="X71" i="27"/>
  <c r="L78" i="12" s="1"/>
  <c r="AY70" i="27"/>
  <c r="AX70" i="27"/>
  <c r="AW70" i="27"/>
  <c r="X70" i="27"/>
  <c r="L77" i="12" s="1"/>
  <c r="AY69" i="27"/>
  <c r="AX69" i="27"/>
  <c r="AW69" i="27"/>
  <c r="X69" i="27"/>
  <c r="L76" i="12" s="1"/>
  <c r="AY68" i="27"/>
  <c r="AX68" i="27"/>
  <c r="AW68" i="27"/>
  <c r="X68" i="27"/>
  <c r="L75" i="12" s="1"/>
  <c r="AY67" i="27"/>
  <c r="AX67" i="27"/>
  <c r="AW67" i="27"/>
  <c r="X67" i="27"/>
  <c r="L74" i="12" s="1"/>
  <c r="AY66" i="27"/>
  <c r="AX66" i="27"/>
  <c r="AW66" i="27"/>
  <c r="X66" i="27"/>
  <c r="L73" i="12" s="1"/>
  <c r="AY65" i="27"/>
  <c r="AX65" i="27"/>
  <c r="AW65" i="27"/>
  <c r="X65" i="27"/>
  <c r="L72" i="12" s="1"/>
  <c r="AY64" i="27"/>
  <c r="AX64" i="27"/>
  <c r="AW64" i="27"/>
  <c r="X64" i="27"/>
  <c r="L71" i="12" s="1"/>
  <c r="AY63" i="27"/>
  <c r="AX63" i="27"/>
  <c r="AW63" i="27"/>
  <c r="X63" i="27"/>
  <c r="L70" i="12" s="1"/>
  <c r="AY62" i="27"/>
  <c r="AX62" i="27"/>
  <c r="AW62" i="27"/>
  <c r="X62" i="27"/>
  <c r="L69" i="12" s="1"/>
  <c r="AY61" i="27"/>
  <c r="AX61" i="27"/>
  <c r="AW61" i="27"/>
  <c r="X61" i="27"/>
  <c r="L68" i="12" s="1"/>
  <c r="AY60" i="27"/>
  <c r="AX60" i="27"/>
  <c r="AW60" i="27"/>
  <c r="X60" i="27"/>
  <c r="L67" i="12" s="1"/>
  <c r="AY59" i="27"/>
  <c r="AX59" i="27"/>
  <c r="AW59" i="27"/>
  <c r="X59" i="27"/>
  <c r="L66" i="12" s="1"/>
  <c r="AY58" i="27"/>
  <c r="AX58" i="27"/>
  <c r="AW58" i="27"/>
  <c r="X58" i="27"/>
  <c r="L65" i="12" s="1"/>
  <c r="AY57" i="27"/>
  <c r="AX57" i="27"/>
  <c r="AW57" i="27"/>
  <c r="X57" i="27"/>
  <c r="L64" i="12" s="1"/>
  <c r="AY56" i="27"/>
  <c r="AX56" i="27"/>
  <c r="AW56" i="27"/>
  <c r="X56" i="27"/>
  <c r="L63" i="12" s="1"/>
  <c r="AY55" i="27"/>
  <c r="AX55" i="27"/>
  <c r="AW55" i="27"/>
  <c r="X55" i="27"/>
  <c r="L62" i="12" s="1"/>
  <c r="AY54" i="27"/>
  <c r="AX54" i="27"/>
  <c r="AW54" i="27"/>
  <c r="X54" i="27"/>
  <c r="L61" i="12" s="1"/>
  <c r="AY53" i="27"/>
  <c r="AX53" i="27"/>
  <c r="AW53" i="27"/>
  <c r="X53" i="27"/>
  <c r="L60" i="12" s="1"/>
  <c r="AY52" i="27"/>
  <c r="AX52" i="27"/>
  <c r="AW52" i="27"/>
  <c r="X52" i="27"/>
  <c r="L59" i="12" s="1"/>
  <c r="AY51" i="27"/>
  <c r="AX51" i="27"/>
  <c r="AW51" i="27"/>
  <c r="X51" i="27"/>
  <c r="L58" i="12" s="1"/>
  <c r="AY50" i="27"/>
  <c r="AX50" i="27"/>
  <c r="AW50" i="27"/>
  <c r="X50" i="27"/>
  <c r="L57" i="12" s="1"/>
  <c r="AY49" i="27"/>
  <c r="AX49" i="27"/>
  <c r="AW49" i="27"/>
  <c r="X49" i="27"/>
  <c r="L56" i="12" s="1"/>
  <c r="AY48" i="27"/>
  <c r="AX48" i="27"/>
  <c r="AW48" i="27"/>
  <c r="X48" i="27"/>
  <c r="L55" i="12" s="1"/>
  <c r="AY47" i="27"/>
  <c r="AX47" i="27"/>
  <c r="AW47" i="27"/>
  <c r="X47" i="27"/>
  <c r="L54" i="12" s="1"/>
  <c r="AY46" i="27"/>
  <c r="AX46" i="27"/>
  <c r="AW46" i="27"/>
  <c r="X46" i="27"/>
  <c r="L53" i="12" s="1"/>
  <c r="AY45" i="27"/>
  <c r="AX45" i="27"/>
  <c r="AW45" i="27"/>
  <c r="X45" i="27"/>
  <c r="L52" i="12" s="1"/>
  <c r="AY44" i="27"/>
  <c r="AX44" i="27"/>
  <c r="AW44" i="27"/>
  <c r="X44" i="27"/>
  <c r="L51" i="12" s="1"/>
  <c r="AY43" i="27"/>
  <c r="AX43" i="27"/>
  <c r="AW43" i="27"/>
  <c r="X43" i="27"/>
  <c r="L50" i="12" s="1"/>
  <c r="AY42" i="27"/>
  <c r="AX42" i="27"/>
  <c r="AW42" i="27"/>
  <c r="X42" i="27"/>
  <c r="L49" i="12" s="1"/>
  <c r="AY41" i="27"/>
  <c r="AX41" i="27"/>
  <c r="AW41" i="27"/>
  <c r="X41" i="27"/>
  <c r="L48" i="12" s="1"/>
  <c r="AY40" i="27"/>
  <c r="AX40" i="27"/>
  <c r="AW40" i="27"/>
  <c r="X40" i="27"/>
  <c r="L47" i="12" s="1"/>
  <c r="AY39" i="27"/>
  <c r="AX39" i="27"/>
  <c r="AW39" i="27"/>
  <c r="X39" i="27"/>
  <c r="L46" i="12" s="1"/>
  <c r="AY38" i="27"/>
  <c r="AX38" i="27"/>
  <c r="AW38" i="27"/>
  <c r="X38" i="27"/>
  <c r="L45" i="12" s="1"/>
  <c r="AY37" i="27"/>
  <c r="AX37" i="27"/>
  <c r="AW37" i="27"/>
  <c r="X37" i="27"/>
  <c r="L44" i="12" s="1"/>
  <c r="AY36" i="27"/>
  <c r="AX36" i="27"/>
  <c r="AW36" i="27"/>
  <c r="X36" i="27"/>
  <c r="L43" i="12" s="1"/>
  <c r="AY35" i="27"/>
  <c r="AX35" i="27"/>
  <c r="AW35" i="27"/>
  <c r="X35" i="27"/>
  <c r="L42" i="12" s="1"/>
  <c r="AY34" i="27"/>
  <c r="AX34" i="27"/>
  <c r="AW34" i="27"/>
  <c r="X34" i="27"/>
  <c r="L41" i="12" s="1"/>
  <c r="AY33" i="27"/>
  <c r="AX33" i="27"/>
  <c r="AW33" i="27"/>
  <c r="X33" i="27"/>
  <c r="L40" i="12" s="1"/>
  <c r="AY32" i="27"/>
  <c r="AX32" i="27"/>
  <c r="AW32" i="27"/>
  <c r="X32" i="27"/>
  <c r="L39" i="12" s="1"/>
  <c r="AY31" i="27"/>
  <c r="AX31" i="27"/>
  <c r="AW31" i="27"/>
  <c r="X31" i="27"/>
  <c r="L38" i="12" s="1"/>
  <c r="AY30" i="27"/>
  <c r="AX30" i="27"/>
  <c r="AW30" i="27"/>
  <c r="X30" i="27"/>
  <c r="L37" i="12" s="1"/>
  <c r="AY29" i="27"/>
  <c r="AX29" i="27"/>
  <c r="AW29" i="27"/>
  <c r="X29" i="27"/>
  <c r="L36" i="12" s="1"/>
  <c r="AY28" i="27"/>
  <c r="AX28" i="27"/>
  <c r="AW28" i="27"/>
  <c r="X28" i="27"/>
  <c r="L35" i="12" s="1"/>
  <c r="AY27" i="27"/>
  <c r="AX27" i="27"/>
  <c r="AW27" i="27"/>
  <c r="X27" i="27"/>
  <c r="L34" i="12" s="1"/>
  <c r="AY26" i="27"/>
  <c r="AX26" i="27"/>
  <c r="AW26" i="27"/>
  <c r="X26" i="27"/>
  <c r="L33" i="12" s="1"/>
  <c r="AY25" i="27"/>
  <c r="AX25" i="27"/>
  <c r="AW25" i="27"/>
  <c r="X25" i="27"/>
  <c r="L32" i="12" s="1"/>
  <c r="AY24" i="27"/>
  <c r="AX24" i="27"/>
  <c r="AW24" i="27"/>
  <c r="X24" i="27"/>
  <c r="L31" i="12" s="1"/>
  <c r="AY23" i="27"/>
  <c r="AX23" i="27"/>
  <c r="AW23" i="27"/>
  <c r="X23" i="27"/>
  <c r="L30" i="12" s="1"/>
  <c r="AY22" i="27"/>
  <c r="AX22" i="27"/>
  <c r="AW22" i="27"/>
  <c r="X22" i="27"/>
  <c r="L29" i="12" s="1"/>
  <c r="AY21" i="27"/>
  <c r="AX21" i="27"/>
  <c r="AW21" i="27"/>
  <c r="X21" i="27"/>
  <c r="L28" i="12" s="1"/>
  <c r="AY20" i="27"/>
  <c r="AX20" i="27"/>
  <c r="AW20" i="27"/>
  <c r="X20" i="27"/>
  <c r="L27" i="12" s="1"/>
  <c r="L26" i="12"/>
  <c r="L25" i="12"/>
  <c r="L24" i="12"/>
  <c r="L23" i="12"/>
  <c r="L22" i="12"/>
  <c r="L21" i="12"/>
  <c r="L20" i="12"/>
  <c r="L19" i="12"/>
  <c r="L18" i="12"/>
  <c r="L17" i="12"/>
  <c r="L16" i="12"/>
  <c r="L15" i="12"/>
  <c r="L14" i="12"/>
  <c r="L13" i="12"/>
  <c r="T12" i="12"/>
  <c r="S12" i="12"/>
  <c r="R12" i="12"/>
  <c r="M12" i="12"/>
  <c r="L12" i="12"/>
  <c r="H12" i="12"/>
  <c r="AY4" i="27"/>
  <c r="AX4" i="27"/>
  <c r="AW4" i="27"/>
  <c r="AV4" i="27"/>
  <c r="X4" i="27"/>
  <c r="B100" i="20" l="1"/>
  <c r="E100" i="20" l="1"/>
  <c r="C100" i="20" l="1"/>
  <c r="D100" i="20" s="1"/>
  <c r="E101" i="20" s="1"/>
</calcChain>
</file>

<file path=xl/comments1.xml><?xml version="1.0" encoding="utf-8"?>
<comments xmlns="http://schemas.openxmlformats.org/spreadsheetml/2006/main">
  <authors>
    <author>作成者</author>
  </authors>
  <commentList>
    <comment ref="B111" authorId="0" shapeId="0">
      <text>
        <r>
          <rPr>
            <b/>
            <sz val="9"/>
            <color indexed="81"/>
            <rFont val="ＭＳ Ｐゴシック"/>
            <family val="3"/>
            <charset val="128"/>
          </rPr>
          <t>行の追加が必要な場合はこの行より前に行を挿入してください。</t>
        </r>
      </text>
    </comment>
  </commentList>
</comments>
</file>

<file path=xl/comments2.xml><?xml version="1.0" encoding="utf-8"?>
<comments xmlns="http://schemas.openxmlformats.org/spreadsheetml/2006/main">
  <authors>
    <author>作成者</author>
  </authors>
  <commentList>
    <comment ref="C4" authorId="0" shapeId="0">
      <text>
        <r>
          <rPr>
            <b/>
            <sz val="12"/>
            <color indexed="12"/>
            <rFont val="ＭＳ Ｐゴシック"/>
            <family val="3"/>
            <charset val="128"/>
          </rPr>
          <t>【部長級】</t>
        </r>
        <r>
          <rPr>
            <b/>
            <sz val="11"/>
            <color indexed="10"/>
            <rFont val="ＭＳ Ｐゴシック"/>
            <family val="3"/>
            <charset val="128"/>
          </rPr>
          <t xml:space="preserve">
○（含まれる役職）</t>
        </r>
        <r>
          <rPr>
            <b/>
            <sz val="9"/>
            <color indexed="81"/>
            <rFont val="ＭＳ Ｐゴシック"/>
            <family val="3"/>
            <charset val="128"/>
          </rPr>
          <t xml:space="preserve"> 
</t>
        </r>
        <r>
          <rPr>
            <sz val="10"/>
            <color indexed="81"/>
            <rFont val="ＭＳ Ｐゴシック"/>
            <family val="3"/>
            <charset val="128"/>
          </rPr>
          <t>　本社（店)、支社（店)、工場、営業所などの事業所における総務、人事、営業、製造、技術、検査等の各部（局）長</t>
        </r>
        <r>
          <rPr>
            <sz val="9"/>
            <color indexed="81"/>
            <rFont val="ＭＳ Ｐゴシック"/>
            <family val="3"/>
            <charset val="128"/>
          </rPr>
          <t xml:space="preserve">
</t>
        </r>
        <r>
          <rPr>
            <b/>
            <sz val="9"/>
            <color indexed="81"/>
            <rFont val="ＭＳ Ｐゴシック"/>
            <family val="3"/>
            <charset val="128"/>
          </rPr>
          <t xml:space="preserve">
</t>
        </r>
        <r>
          <rPr>
            <b/>
            <sz val="11"/>
            <color indexed="10"/>
            <rFont val="ＭＳ Ｐゴシック"/>
            <family val="3"/>
            <charset val="128"/>
          </rPr>
          <t>×（含まれない役職）</t>
        </r>
        <r>
          <rPr>
            <b/>
            <sz val="9"/>
            <color indexed="81"/>
            <rFont val="ＭＳ Ｐゴシック"/>
            <family val="3"/>
            <charset val="128"/>
          </rPr>
          <t xml:space="preserve"> 
</t>
        </r>
        <r>
          <rPr>
            <sz val="10"/>
            <color indexed="81"/>
            <rFont val="ＭＳ Ｐゴシック"/>
            <family val="3"/>
            <charset val="128"/>
          </rPr>
          <t>　部（局）長を兼ねない取締役、部（局）長代理、同補佐、部（局）次長</t>
        </r>
        <r>
          <rPr>
            <b/>
            <sz val="10"/>
            <color indexed="81"/>
            <rFont val="ＭＳ Ｐゴシック"/>
            <family val="3"/>
            <charset val="128"/>
          </rPr>
          <t xml:space="preserve">
</t>
        </r>
        <r>
          <rPr>
            <b/>
            <sz val="9"/>
            <color indexed="81"/>
            <rFont val="ＭＳ Ｐゴシック"/>
            <family val="3"/>
            <charset val="128"/>
          </rPr>
          <t xml:space="preserve">
</t>
        </r>
        <r>
          <rPr>
            <b/>
            <sz val="11"/>
            <color indexed="10"/>
            <rFont val="ＭＳ Ｐゴシック"/>
            <family val="3"/>
            <charset val="128"/>
          </rPr>
          <t>仕事の概要</t>
        </r>
        <r>
          <rPr>
            <b/>
            <sz val="9"/>
            <color indexed="81"/>
            <rFont val="ＭＳ Ｐゴシック"/>
            <family val="3"/>
            <charset val="128"/>
          </rPr>
          <t xml:space="preserve">
</t>
        </r>
        <r>
          <rPr>
            <sz val="10"/>
            <color indexed="81"/>
            <rFont val="ＭＳ Ｐゴシック"/>
            <family val="3"/>
            <charset val="128"/>
          </rPr>
          <t>　いわゆる部（局）長で、経営管理活動を行う営業、人事、会計、生産、研究、分析等の事務的、技術的な組織を統制、調整、監督し、所轄部門を運営する業務に従事する者及びこれらと同程度の責任と重要度を持つ職務に従事する者をいう。</t>
        </r>
        <r>
          <rPr>
            <b/>
            <sz val="9"/>
            <color indexed="81"/>
            <rFont val="ＭＳ Ｐゴシック"/>
            <family val="3"/>
            <charset val="128"/>
          </rPr>
          <t xml:space="preserve">
</t>
        </r>
        <r>
          <rPr>
            <b/>
            <sz val="11"/>
            <color indexed="10"/>
            <rFont val="ＭＳ Ｐゴシック"/>
            <family val="3"/>
            <charset val="128"/>
          </rPr>
          <t>説明事項</t>
        </r>
        <r>
          <rPr>
            <b/>
            <sz val="9"/>
            <color indexed="81"/>
            <rFont val="ＭＳ Ｐゴシック"/>
            <family val="3"/>
            <charset val="128"/>
          </rPr>
          <t xml:space="preserve">
</t>
        </r>
        <r>
          <rPr>
            <sz val="10"/>
            <color indexed="81"/>
            <rFont val="ＭＳ Ｐゴシック"/>
            <family val="3"/>
            <charset val="128"/>
          </rPr>
          <t>1) ｢部長級｣とは、事業所で通常｢部長｣又は「局長」と呼ばれている者であって、その組織が２課以上からなり、又は、その構成員が20人以上（部（局）長を含む。）のものの長をいう。
2) 同一事業所において、部(局)長のほかに、呼称、構成員に関係なく、その職務の内容及び責任の程度が｢部長級｣に相当する者がいる場合には、これらの者は、「部長級」に含む。ただし、通常｢部長代理｣、｢課長｣、｢係長｣等と呼ばれている者は「部長級」としない。
3) 取締役、理事等であっても、一定の仕事に従事し、一般の職員と同じような給与を受けている者であって、かつ、部（局）長を兼ねている場合には、｢部長級｣に含め、部（局）長を兼ね　ていない場合には「部長級」としない。</t>
        </r>
      </text>
    </comment>
    <comment ref="C5" authorId="0" shapeId="0">
      <text>
        <r>
          <rPr>
            <b/>
            <sz val="12"/>
            <color indexed="18"/>
            <rFont val="ＭＳ Ｐゴシック"/>
            <family val="3"/>
            <charset val="128"/>
          </rPr>
          <t>【課長級】</t>
        </r>
        <r>
          <rPr>
            <b/>
            <sz val="11"/>
            <color indexed="10"/>
            <rFont val="ＭＳ Ｐゴシック"/>
            <family val="3"/>
            <charset val="128"/>
          </rPr>
          <t xml:space="preserve">
○（含まれる役職）</t>
        </r>
        <r>
          <rPr>
            <sz val="10"/>
            <color indexed="81"/>
            <rFont val="ＭＳ Ｐゴシック"/>
            <family val="3"/>
            <charset val="128"/>
          </rPr>
          <t xml:space="preserve"> 
　本社（店)、支社（店)、工場、営業所などの事業所における総務、人事、営業、製造、技術、検査等の各課長
</t>
        </r>
        <r>
          <rPr>
            <b/>
            <sz val="11"/>
            <color indexed="10"/>
            <rFont val="ＭＳ Ｐゴシック"/>
            <family val="3"/>
            <charset val="128"/>
          </rPr>
          <t>×（含まれない役職）</t>
        </r>
        <r>
          <rPr>
            <sz val="10"/>
            <color indexed="81"/>
            <rFont val="ＭＳ Ｐゴシック"/>
            <family val="3"/>
            <charset val="128"/>
          </rPr>
          <t xml:space="preserve">
 　課長代理、同補佐、課次長
</t>
        </r>
        <r>
          <rPr>
            <b/>
            <sz val="11"/>
            <color indexed="10"/>
            <rFont val="ＭＳ Ｐゴシック"/>
            <family val="3"/>
            <charset val="128"/>
          </rPr>
          <t>仕事の概要</t>
        </r>
        <r>
          <rPr>
            <sz val="10"/>
            <color indexed="81"/>
            <rFont val="ＭＳ Ｐゴシック"/>
            <family val="3"/>
            <charset val="128"/>
          </rPr>
          <t xml:space="preserve">
　いわゆる課長で、経営管理活動を行う営業、人事、会計、生産、研究、分析等の事務的、技術的な組織を統制、調整、監督し、所轄部門を運営する業務に従事する者及びこれらと同程度の責任と重要度を持つ職務に従事する者をいう。
</t>
        </r>
        <r>
          <rPr>
            <b/>
            <sz val="11"/>
            <color indexed="10"/>
            <rFont val="ＭＳ Ｐゴシック"/>
            <family val="3"/>
            <charset val="128"/>
          </rPr>
          <t>説明事項</t>
        </r>
        <r>
          <rPr>
            <sz val="10"/>
            <color indexed="81"/>
            <rFont val="ＭＳ Ｐゴシック"/>
            <family val="3"/>
            <charset val="128"/>
          </rPr>
          <t xml:space="preserve">
1) ｢課長級｣とは、事業所で通常「課長」と呼ばれている者であって、その組織が２係以上からなり、又は、その構成員が10人以上（課長を含む。）のものの長をいう。
2) 同一事業所において、課長のほかに、呼称、構成員に関係なく、その職務の内容及び責任の程度が｢課長級｣に相当する者がいる場合には、これらの者は、｢課長級｣に含む。ただし、通常｢課長代理｣、｢係長｣等と呼ばれている者は｢課長級｣としない。</t>
        </r>
      </text>
    </comment>
    <comment ref="F5" authorId="0" shapeId="0">
      <text>
        <r>
          <rPr>
            <b/>
            <sz val="12"/>
            <color indexed="12"/>
            <rFont val="ＭＳ Ｐゴシック"/>
            <family val="3"/>
            <charset val="128"/>
          </rPr>
          <t>【自然科学系研究者】</t>
        </r>
        <r>
          <rPr>
            <b/>
            <sz val="11"/>
            <color indexed="81"/>
            <rFont val="ＭＳ Ｐゴシック"/>
            <family val="3"/>
            <charset val="128"/>
          </rPr>
          <t xml:space="preserve">
</t>
        </r>
        <r>
          <rPr>
            <b/>
            <sz val="11"/>
            <color indexed="10"/>
            <rFont val="ＭＳ Ｐゴシック"/>
            <family val="3"/>
            <charset val="128"/>
          </rPr>
          <t>○（含まれる職種）</t>
        </r>
        <r>
          <rPr>
            <b/>
            <sz val="9"/>
            <color indexed="81"/>
            <rFont val="ＭＳ Ｐゴシック"/>
            <family val="3"/>
            <charset val="128"/>
          </rPr>
          <t xml:space="preserve"> 
</t>
        </r>
        <r>
          <rPr>
            <sz val="10"/>
            <color indexed="81"/>
            <rFont val="ＭＳ Ｐゴシック"/>
            <family val="3"/>
            <charset val="128"/>
          </rPr>
          <t xml:space="preserve">　食品化学研究員、電気工学研究員、農学研究員、医学研究員、薬学研究員
</t>
        </r>
        <r>
          <rPr>
            <sz val="9"/>
            <color indexed="81"/>
            <rFont val="ＭＳ Ｐゴシック"/>
            <family val="3"/>
            <charset val="128"/>
          </rPr>
          <t xml:space="preserve">
</t>
        </r>
        <r>
          <rPr>
            <b/>
            <sz val="11"/>
            <color indexed="10"/>
            <rFont val="ＭＳ Ｐゴシック"/>
            <family val="3"/>
            <charset val="128"/>
          </rPr>
          <t>×（含まれない職種）</t>
        </r>
        <r>
          <rPr>
            <b/>
            <sz val="9"/>
            <color indexed="81"/>
            <rFont val="ＭＳ Ｐゴシック"/>
            <family val="3"/>
            <charset val="128"/>
          </rPr>
          <t xml:space="preserve">
</t>
        </r>
        <r>
          <rPr>
            <sz val="10"/>
            <color indexed="81"/>
            <rFont val="ＭＳ Ｐゴシック"/>
            <family val="3"/>
            <charset val="128"/>
          </rPr>
          <t xml:space="preserve">　化粧品製造技術者、大学付属研究所教授、試験工(202)、化学分析員(202)
</t>
        </r>
        <r>
          <rPr>
            <sz val="9"/>
            <color indexed="81"/>
            <rFont val="ＭＳ Ｐゴシック"/>
            <family val="3"/>
            <charset val="128"/>
          </rPr>
          <t xml:space="preserve">
</t>
        </r>
        <r>
          <rPr>
            <b/>
            <sz val="11"/>
            <color indexed="10"/>
            <rFont val="ＭＳ Ｐゴシック"/>
            <family val="3"/>
            <charset val="128"/>
          </rPr>
          <t>仕事の概要</t>
        </r>
        <r>
          <rPr>
            <b/>
            <sz val="9"/>
            <color indexed="81"/>
            <rFont val="ＭＳ Ｐゴシック"/>
            <family val="3"/>
            <charset val="128"/>
          </rPr>
          <t xml:space="preserve">
</t>
        </r>
        <r>
          <rPr>
            <sz val="10"/>
            <color indexed="81"/>
            <rFont val="ＭＳ Ｐゴシック"/>
            <family val="3"/>
            <charset val="128"/>
          </rPr>
          <t xml:space="preserve">　研究所、研究室などの研究施設において、専ら理学、工学、農学、医学、薬学など自然科学に関する基礎的・理論的研究、試験、検定、分析、鑑定、調査などの専門的、科学的な業務に従事する者をいう。
</t>
        </r>
        <r>
          <rPr>
            <sz val="9"/>
            <color indexed="81"/>
            <rFont val="ＭＳ Ｐゴシック"/>
            <family val="3"/>
            <charset val="128"/>
          </rPr>
          <t xml:space="preserve">
</t>
        </r>
        <r>
          <rPr>
            <b/>
            <sz val="11"/>
            <color indexed="10"/>
            <rFont val="ＭＳ Ｐゴシック"/>
            <family val="3"/>
            <charset val="128"/>
          </rPr>
          <t>除外</t>
        </r>
        <r>
          <rPr>
            <b/>
            <sz val="9"/>
            <color indexed="81"/>
            <rFont val="ＭＳ Ｐゴシック"/>
            <family val="3"/>
            <charset val="128"/>
          </rPr>
          <t xml:space="preserve">
</t>
        </r>
        <r>
          <rPr>
            <sz val="10"/>
            <color indexed="81"/>
            <rFont val="ＭＳ Ｐゴシック"/>
            <family val="3"/>
            <charset val="128"/>
          </rPr>
          <t>1) 大学の研究室で講義のかたわら研究、試験、調査などの仕事に従事している者
2) 専門的・科学的知識と手段を生産に応用する業務に従事する者</t>
        </r>
      </text>
    </comment>
    <comment ref="H5" authorId="0" shapeId="0">
      <text>
        <r>
          <rPr>
            <b/>
            <sz val="12"/>
            <color indexed="12"/>
            <rFont val="ＭＳ Ｐゴシック"/>
            <family val="3"/>
            <charset val="128"/>
          </rPr>
          <t>【ワープロ・オペレーター】</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ワープロ・オペレーター</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一般事務員、電子計算機オペレーター(303)</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ワードプロセッサーを操作し、機械の文字変換機能や編集機能により、受け取った原稿に従って文書や図表を入力する業務に専ら従事する者をいう。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主として秘書等他の仕事を業務としており、付随的にワードプロセッサーを使用して、文書を入力する仕事に従事する者</t>
        </r>
      </text>
    </comment>
    <comment ref="J5" authorId="0" shapeId="0">
      <text>
        <r>
          <rPr>
            <b/>
            <sz val="12"/>
            <color indexed="12"/>
            <rFont val="ＭＳ Ｐゴシック"/>
            <family val="3"/>
            <charset val="128"/>
          </rPr>
          <t>【製鋼工】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平炉工、転炉工、精錬工、電気炉工、平炉炉前工、転炉炉前工、造塊工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製銑工、製鉄工、高炉工、羽口夫</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平炉、電気炉、転炉等を用いて銑鉄、溶融銑鉄、鉄鋼屑等から鋼、特殊鋼を製造する仕事に従事する者をいう。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平炉、電気炉、るつぼ炉等の燃料、媒溶剤、銑材等の投入、加熱、溶解、精錬、炉の操作、ガス弁切替え、試料採取、出鋼等の仕事に従事する者をいう。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専ら、起重機を運転し、材料、燃料を挿入する仕事に従事する者</t>
        </r>
      </text>
    </comment>
    <comment ref="L5" authorId="0" shapeId="0">
      <text>
        <r>
          <rPr>
            <b/>
            <sz val="12"/>
            <color indexed="12"/>
            <rFont val="ＭＳ Ｐゴシック"/>
            <family val="3"/>
            <charset val="128"/>
          </rPr>
          <t>【家具工】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指物職、家具職、洋家具製造工、家具木工、たんす製造職、本箱製造工、げた箱製造工、机製造工、木製テーブル製造工、木製いす製造職、木製寝台製造工、鏡台製造工、家具組立工、いす組立工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いす張り工、いすシート張り工、内張り工、ベッド装飾工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乾燥している木材を所定寸法に木取りをし、かんな、のみ等の手工具及びかんな盤、昇降盤等の木工機械を使用して加工し、くぎ及び接着剤を用いて組み立て、仕上げをし、木製の机、いす、たんす等の家具を製作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木製家具の木取り、加工、組み立て、仕上げ等の部分的な仕事のみに従事する者も含まれる。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専ら、木材以外の材料を主材料とする家具の製作に従事する者（例えば金属家具工）</t>
        </r>
      </text>
    </comment>
    <comment ref="C6" authorId="0" shapeId="0">
      <text>
        <r>
          <rPr>
            <b/>
            <sz val="12"/>
            <color indexed="18"/>
            <rFont val="ＭＳ Ｐゴシック"/>
            <family val="3"/>
            <charset val="128"/>
          </rPr>
          <t>【係長級】</t>
        </r>
        <r>
          <rPr>
            <sz val="10"/>
            <color indexed="81"/>
            <rFont val="ＭＳ Ｐゴシック"/>
            <family val="3"/>
            <charset val="128"/>
          </rPr>
          <t xml:space="preserve">
</t>
        </r>
        <r>
          <rPr>
            <b/>
            <sz val="11"/>
            <color indexed="10"/>
            <rFont val="ＭＳ Ｐゴシック"/>
            <family val="3"/>
            <charset val="128"/>
          </rPr>
          <t>○（含まれる役職）</t>
        </r>
        <r>
          <rPr>
            <sz val="10"/>
            <color indexed="81"/>
            <rFont val="ＭＳ Ｐゴシック"/>
            <family val="3"/>
            <charset val="128"/>
          </rPr>
          <t xml:space="preserve"> 
　本社（店)、支社（店)、工場、営業所などの事業所における総務、人事、営業、製造、技術、検査等の各係長
</t>
        </r>
        <r>
          <rPr>
            <b/>
            <sz val="11"/>
            <color indexed="10"/>
            <rFont val="ＭＳ Ｐゴシック"/>
            <family val="3"/>
            <charset val="128"/>
          </rPr>
          <t>×（含まれない役職）</t>
        </r>
        <r>
          <rPr>
            <sz val="10"/>
            <color indexed="81"/>
            <rFont val="ＭＳ Ｐゴシック"/>
            <family val="3"/>
            <charset val="128"/>
          </rPr>
          <t xml:space="preserve">
 　課長代理、組長、伍長
</t>
        </r>
        <r>
          <rPr>
            <b/>
            <sz val="11"/>
            <color indexed="10"/>
            <rFont val="ＭＳ Ｐゴシック"/>
            <family val="3"/>
            <charset val="128"/>
          </rPr>
          <t>仕事の概要</t>
        </r>
        <r>
          <rPr>
            <sz val="10"/>
            <color indexed="81"/>
            <rFont val="ＭＳ Ｐゴシック"/>
            <family val="3"/>
            <charset val="128"/>
          </rPr>
          <t xml:space="preserve">
　いわゆる係長で、営業、会計、調査等の事務的な業務の企画、立案、実施や技術面の業務、企画、設計、工程の技術的管理、維持、指導又は研究等において係員を指揮、監督する仕事に従事する者及びこれらと同程度の責任と重要度を持つ職務に従事する者をいう。
</t>
        </r>
        <r>
          <rPr>
            <b/>
            <sz val="11"/>
            <color indexed="10"/>
            <rFont val="ＭＳ Ｐゴシック"/>
            <family val="3"/>
            <charset val="128"/>
          </rPr>
          <t>説明事項</t>
        </r>
        <r>
          <rPr>
            <sz val="10"/>
            <color indexed="81"/>
            <rFont val="ＭＳ Ｐゴシック"/>
            <family val="3"/>
            <charset val="128"/>
          </rPr>
          <t xml:space="preserve">
1) ここで｢係長級｣とは､構成員の人数にかかわらず通常「係長」と呼ばれている者をいう。
2) 同一事業所において、係長のほかに、呼称、構成員に関係なく、その職務の内容及び責任の程度が｢係長級｣に相当する者がいる場合には、これらの者は、「係長級」に含む。
3) 鉱業，採石業，砂利採取業、建設業、製造業において｢係長｣と呼ばれている者であって、その職務の内容及び責任の程度から、｢職長級｣（｢職長級｣の説明事項に該当するとみられる者)は､｢係長級｣としない。</t>
        </r>
      </text>
    </comment>
    <comment ref="F6" authorId="0" shapeId="0">
      <text>
        <r>
          <rPr>
            <b/>
            <sz val="12"/>
            <color indexed="12"/>
            <rFont val="ＭＳ Ｐゴシック"/>
            <family val="3"/>
            <charset val="128"/>
          </rPr>
          <t xml:space="preserve">【化学分析員】
</t>
        </r>
        <r>
          <rPr>
            <b/>
            <sz val="11"/>
            <color indexed="10"/>
            <rFont val="ＭＳ Ｐゴシック"/>
            <family val="3"/>
            <charset val="128"/>
          </rPr>
          <t xml:space="preserve">○（含まれる職種）
</t>
        </r>
        <r>
          <rPr>
            <sz val="10"/>
            <color indexed="81"/>
            <rFont val="ＭＳ Ｐゴシック"/>
            <family val="3"/>
            <charset val="128"/>
          </rPr>
          <t xml:space="preserve">　分析工、試験工
</t>
        </r>
        <r>
          <rPr>
            <b/>
            <sz val="9"/>
            <color indexed="81"/>
            <rFont val="ＭＳ Ｐゴシック"/>
            <family val="3"/>
            <charset val="128"/>
          </rPr>
          <t xml:space="preserve">
</t>
        </r>
        <r>
          <rPr>
            <b/>
            <sz val="11"/>
            <color indexed="10"/>
            <rFont val="ＭＳ Ｐゴシック"/>
            <family val="3"/>
            <charset val="128"/>
          </rPr>
          <t xml:space="preserve">仕事の概要
</t>
        </r>
        <r>
          <rPr>
            <b/>
            <sz val="11"/>
            <color indexed="81"/>
            <rFont val="ＭＳ Ｐゴシック"/>
            <family val="3"/>
            <charset val="128"/>
          </rPr>
          <t>　</t>
        </r>
        <r>
          <rPr>
            <sz val="10"/>
            <color indexed="81"/>
            <rFont val="ＭＳ Ｐゴシック"/>
            <family val="3"/>
            <charset val="128"/>
          </rPr>
          <t xml:space="preserve">無機化合物及び有機化合物の定性分析、定量分析、容量分析、機器分析等の化学分析の仕事に従事する者をいう。
</t>
        </r>
        <r>
          <rPr>
            <b/>
            <sz val="9"/>
            <color indexed="81"/>
            <rFont val="ＭＳ Ｐゴシック"/>
            <family val="3"/>
            <charset val="128"/>
          </rPr>
          <t xml:space="preserve">
</t>
        </r>
        <r>
          <rPr>
            <b/>
            <sz val="11"/>
            <color indexed="10"/>
            <rFont val="ＭＳ Ｐゴシック"/>
            <family val="3"/>
            <charset val="128"/>
          </rPr>
          <t xml:space="preserve">除外
</t>
        </r>
        <r>
          <rPr>
            <sz val="10"/>
            <color indexed="81"/>
            <rFont val="ＭＳ Ｐゴシック"/>
            <family val="3"/>
            <charset val="128"/>
          </rPr>
          <t>1)　金属材料の引張試験、組織顕微鏡試験などの仕事に従事する者
2)　専ら、分析用器材の製作、補修の仕事に従事する者</t>
        </r>
      </text>
    </comment>
    <comment ref="H6" authorId="0" shapeId="0">
      <text>
        <r>
          <rPr>
            <b/>
            <sz val="12"/>
            <color indexed="12"/>
            <rFont val="ＭＳ Ｐゴシック"/>
            <family val="3"/>
            <charset val="128"/>
          </rPr>
          <t>【キーパンチャー】</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パンチ・オペレーター、穿孔員、検孔員</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集団複写穿孔機操作員、計算穿孔機操作員、テープ穿孔タイプライター操作員</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主として、穿孔機又は穿孔検査機を操作し、伝票、調査票又は原書類等の必要事項をパンチカードに穿孔し、又は穿孔済カードを検査する仕事に従事する者をいう。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専ら、穿孔機又は検孔機の点検、整備の仕事に従事する者</t>
        </r>
      </text>
    </comment>
    <comment ref="J6" authorId="0" shapeId="0">
      <text>
        <r>
          <rPr>
            <b/>
            <sz val="12"/>
            <color indexed="12"/>
            <rFont val="ＭＳ Ｐゴシック"/>
            <family val="3"/>
            <charset val="128"/>
          </rPr>
          <t>【非鉄金属精錬工】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金精錬工、銀精錬工、銅精錬工、錫精錬工、亜鉛精錬工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非鉄金属挿入工、非鉄金属溶融工、非鉄金属鋳込工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各種の炉を用いて鉱石から非鉄金属を製錬し、これを精錬する仕事に従事する者をいう。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鉱石の粉砕、計量、運搬、炉の操作、その他非鉄金属の精錬及び精錬に伴う各種の仕事に従事する者をいう。</t>
        </r>
      </text>
    </comment>
    <comment ref="L6" authorId="0" shapeId="0">
      <text>
        <r>
          <rPr>
            <b/>
            <sz val="12"/>
            <color indexed="12"/>
            <rFont val="ＭＳ Ｐゴシック"/>
            <family val="3"/>
            <charset val="128"/>
          </rPr>
          <t>【建具製造工】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建具職、戸・障子製造職、ガラス戸製造職、雨戸製造職、建具木工、木取工、建具組立工、建具吊込工、ほぞ付穴あけ工、建具切込工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ふすま骨製造職、塗装工(845)、金属建具工、表具工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乾燥している木材を所定寸法に木取りをし、かんな、のみ等の手工具及びかんな盤、昇降盤等の木工機械を使用して加工し、くぎ及び接着剤を用いて組み立て、仕上げをし、木製の戸、障子、ふすま等の建具を製作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木製建具の現場寸法を取り、木取り、加工、組み立て、仕上げ、建込み等の部分的な仕事のみに従事する者も含まれる。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1)専ら、木材以外の材料を主材料とする建具の製作に従事する者（例えば金属建具工）
2)専ら、建具の取付け及び塗装を行う者
3)専ら、建具の表装を行う者</t>
        </r>
      </text>
    </comment>
    <comment ref="C7" authorId="0" shapeId="0">
      <text>
        <r>
          <rPr>
            <b/>
            <sz val="12"/>
            <color indexed="12"/>
            <rFont val="ＭＳ Ｐゴシック"/>
            <family val="3"/>
            <charset val="128"/>
          </rPr>
          <t xml:space="preserve">【職長級】
</t>
        </r>
        <r>
          <rPr>
            <b/>
            <sz val="11"/>
            <color indexed="10"/>
            <rFont val="ＭＳ Ｐゴシック"/>
            <family val="3"/>
            <charset val="128"/>
          </rPr>
          <t>※Ｃ鉱業，採石業，砂利採取業、Ｄ建設業、Ｅ製造業のみ対象</t>
        </r>
        <r>
          <rPr>
            <b/>
            <sz val="9"/>
            <color indexed="12"/>
            <rFont val="ＭＳ Ｐゴシック"/>
            <family val="3"/>
            <charset val="128"/>
          </rPr>
          <t xml:space="preserve">
</t>
        </r>
        <r>
          <rPr>
            <b/>
            <sz val="11"/>
            <color indexed="10"/>
            <rFont val="ＭＳ Ｐゴシック"/>
            <family val="3"/>
            <charset val="128"/>
          </rPr>
          <t>○（含まれる役職）</t>
        </r>
        <r>
          <rPr>
            <sz val="9"/>
            <color indexed="81"/>
            <rFont val="ＭＳ Ｐゴシック"/>
            <family val="3"/>
            <charset val="128"/>
          </rPr>
          <t xml:space="preserve">
　</t>
        </r>
        <r>
          <rPr>
            <sz val="10"/>
            <color indexed="81"/>
            <rFont val="ＭＳ Ｐゴシック"/>
            <family val="3"/>
            <charset val="128"/>
          </rPr>
          <t xml:space="preserve">職長、組長、班長、伍長、組頭
</t>
        </r>
        <r>
          <rPr>
            <b/>
            <sz val="11"/>
            <color indexed="10"/>
            <rFont val="ＭＳ Ｐゴシック"/>
            <family val="3"/>
            <charset val="128"/>
          </rPr>
          <t>仕事の概要</t>
        </r>
        <r>
          <rPr>
            <sz val="11"/>
            <color indexed="10"/>
            <rFont val="ＭＳ Ｐゴシック"/>
            <family val="3"/>
            <charset val="128"/>
          </rPr>
          <t xml:space="preserve">
　</t>
        </r>
        <r>
          <rPr>
            <sz val="10"/>
            <color indexed="81"/>
            <rFont val="ＭＳ Ｐゴシック"/>
            <family val="3"/>
            <charset val="128"/>
          </rPr>
          <t xml:space="preserve">鉱物の採集、土木・建設の作業、各種製品の製造等の現場、工程で図面、仕様書の点検、仕事の手順、仕方、割当等の決定、仕事の進行状況の監督等を通じて、担当の仕事が円滑に進行するよう生産労働者を指揮、監督する者をいう。
</t>
        </r>
        <r>
          <rPr>
            <b/>
            <sz val="11"/>
            <color indexed="10"/>
            <rFont val="ＭＳ Ｐゴシック"/>
            <family val="3"/>
            <charset val="128"/>
          </rPr>
          <t>説明事項</t>
        </r>
        <r>
          <rPr>
            <sz val="10"/>
            <color indexed="81"/>
            <rFont val="ＭＳ Ｐゴシック"/>
            <family val="3"/>
            <charset val="128"/>
          </rPr>
          <t xml:space="preserve">
1)　名称のいかんにかかわらず、生産労働者の集団(集団の大きさは問わない。)の長として集団内の指揮、監督に当たる者をいう。このようないくつかの集団の長を統括的に指揮、監督する者も「職長級」に含む。
2)　専ら、集団内の指揮、監督をする者ばかりでなく、指揮、監督のかたわら、集団内の生産労働者と同一の作業に従事する者も、「職長級」に含む。</t>
        </r>
      </text>
    </comment>
    <comment ref="F7" authorId="0" shapeId="0">
      <text>
        <r>
          <rPr>
            <b/>
            <sz val="12"/>
            <color indexed="12"/>
            <rFont val="ＭＳ Ｐゴシック"/>
            <family val="3"/>
            <charset val="128"/>
          </rPr>
          <t xml:space="preserve">【技術士】
</t>
        </r>
        <r>
          <rPr>
            <b/>
            <sz val="11"/>
            <color indexed="10"/>
            <rFont val="ＭＳ Ｐゴシック"/>
            <family val="3"/>
            <charset val="128"/>
          </rPr>
          <t xml:space="preserve">○（含まれる職種）
</t>
        </r>
        <r>
          <rPr>
            <sz val="10"/>
            <color indexed="81"/>
            <rFont val="ＭＳ Ｐゴシック"/>
            <family val="3"/>
            <charset val="128"/>
          </rPr>
          <t xml:space="preserve">　機械技術士、船舶技術士、航空機技術士、電気技術士、化学技術士、資源工学技術士、建設技術士、経営工学技術士
</t>
        </r>
        <r>
          <rPr>
            <b/>
            <sz val="9"/>
            <color indexed="81"/>
            <rFont val="ＭＳ Ｐゴシック"/>
            <family val="3"/>
            <charset val="128"/>
          </rPr>
          <t xml:space="preserve">
</t>
        </r>
        <r>
          <rPr>
            <b/>
            <sz val="11"/>
            <color indexed="10"/>
            <rFont val="ＭＳ Ｐゴシック"/>
            <family val="3"/>
            <charset val="128"/>
          </rPr>
          <t xml:space="preserve">×（含まれない職種）
</t>
        </r>
        <r>
          <rPr>
            <sz val="10"/>
            <color indexed="81"/>
            <rFont val="ＭＳ Ｐゴシック"/>
            <family val="3"/>
            <charset val="128"/>
          </rPr>
          <t xml:space="preserve">　技術士補
</t>
        </r>
        <r>
          <rPr>
            <b/>
            <sz val="9"/>
            <color indexed="81"/>
            <rFont val="ＭＳ Ｐゴシック"/>
            <family val="3"/>
            <charset val="128"/>
          </rPr>
          <t xml:space="preserve">
</t>
        </r>
        <r>
          <rPr>
            <b/>
            <sz val="11"/>
            <color indexed="10"/>
            <rFont val="ＭＳ Ｐゴシック"/>
            <family val="3"/>
            <charset val="128"/>
          </rPr>
          <t>仕事の概要
　</t>
        </r>
        <r>
          <rPr>
            <sz val="10"/>
            <color indexed="81"/>
            <rFont val="ＭＳ Ｐゴシック"/>
            <family val="3"/>
            <charset val="128"/>
          </rPr>
          <t xml:space="preserve">科学技術に関する高度の専門的応用能力を必要とする事項についての計画、研究、設計、分析、試験、評価、又は、これらに関する指導の業務を行う者をいう。
</t>
        </r>
        <r>
          <rPr>
            <b/>
            <sz val="9"/>
            <color indexed="81"/>
            <rFont val="ＭＳ Ｐゴシック"/>
            <family val="3"/>
            <charset val="128"/>
          </rPr>
          <t xml:space="preserve">
</t>
        </r>
        <r>
          <rPr>
            <b/>
            <sz val="11"/>
            <color indexed="10"/>
            <rFont val="ＭＳ Ｐゴシック"/>
            <family val="3"/>
            <charset val="128"/>
          </rPr>
          <t>説明事項
　</t>
        </r>
        <r>
          <rPr>
            <sz val="10"/>
            <color indexed="81"/>
            <rFont val="ＭＳ Ｐゴシック"/>
            <family val="3"/>
            <charset val="128"/>
          </rPr>
          <t>技術士法（昭和58年法律第25号）に基づく技術士の資格を有し、文部科学大臣の登録を受けた者をいう。
　機械、船舶・海洋、航空・宇宙、電気電子、化学、繊維、金属、資源工学、建設、上下水道、衛生工学、農業、森林、水産、経営工学、情報工学、応用理学、生物工学、環境、原子力・放射線、総合技術監理の21の技術部門からなる。</t>
        </r>
      </text>
    </comment>
    <comment ref="H7" authorId="0" shapeId="0">
      <text>
        <r>
          <rPr>
            <b/>
            <sz val="12"/>
            <color indexed="12"/>
            <rFont val="ＭＳ Ｐゴシック"/>
            <family val="3"/>
            <charset val="128"/>
          </rPr>
          <t>【電子計算機オペレーター】</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電子計算機操作員</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プログラマーより、プログラムやインプットデータを受け取り、与えられた操作手順書によって、電子計算機を操作し、アウトプットを作成する仕事に従事する者をいう。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アウトプットを正しく作成するため、カードや磁気テープなどのデータを電子計算機に取り付け又は取りはずす仕事並びに各装置の操作、監視及び日常の管理の仕事を担当する。</t>
        </r>
      </text>
    </comment>
    <comment ref="J7" authorId="0" shapeId="0">
      <text>
        <r>
          <rPr>
            <b/>
            <sz val="12"/>
            <color indexed="12"/>
            <rFont val="ＭＳ Ｐゴシック"/>
            <family val="3"/>
            <charset val="128"/>
          </rPr>
          <t>【鋳物工】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鋳物砂型工、鋳型工、モールディングマシン工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溶解工、混砂工、ダイカスト工、中子工、合金鋳物工、非鉄金属鋳物工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各種の機械構造物の部材及び器具装置等の鋳鉄系及び鋳鋼系の鋳物の鋳型を造り、湯を取鍋で鋳型に注湯する仕事に従事する者をいう。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1)モールディングマシンを使用して鋳型を造る者も含まれる。
2)時には、付随的に鋳込み及び鋳造品の仕上げの仕事に従事することもある。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1)専ら、合金鋳型、非鉄金属鋳型の造型に従事する者
2)専ら、溶解の仕事に従事する者
3)専ら、混砂の仕事に従事する者
4)専ら、中子をつくる仕事に従事する者
5)ダイカストマシンの操作の仕事に従事する者
6)専ら、鋳込み作業に従事する者
7)専ら、鋳造品の仕上げ(砂落し、鋳張り取り)や検査の仕事に従事する者</t>
        </r>
      </text>
    </comment>
    <comment ref="L7" authorId="0" shapeId="0">
      <text>
        <r>
          <rPr>
            <b/>
            <sz val="12"/>
            <color indexed="12"/>
            <rFont val="ＭＳ Ｐゴシック"/>
            <family val="3"/>
            <charset val="128"/>
          </rPr>
          <t>【製紙工】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調成工、抄紙工、精砕工、パルパー工、ニーダー工、調薬工、漂白工、水洗工、製紙光沢工、製紙目方工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油紙製造工、転写紙製造工、硬紙製造工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製紙装置による洋紙又は和紙の製造の仕事(紙くずを紙料に還元する仕事を含む。)に従事する者をいう。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原料パルプを事前処理する調成の工程、調成の終った原料パルプから紙をつくる抄紙の工程及び仕上げの工程の仕事に従事する者並びに紙くずを紙料に還元する仕事に従事する者をいう。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1)紙を加工して第２次紙製品を製造する仕事に従事する者
2)手すきによる製紙の仕事に従事する者</t>
        </r>
      </text>
    </comment>
    <comment ref="C8" authorId="0" shapeId="0">
      <text>
        <r>
          <rPr>
            <b/>
            <sz val="12"/>
            <color indexed="12"/>
            <rFont val="ＭＳ Ｐゴシック"/>
            <family val="3"/>
            <charset val="128"/>
          </rPr>
          <t>【その他役職】</t>
        </r>
        <r>
          <rPr>
            <b/>
            <sz val="10"/>
            <color indexed="81"/>
            <rFont val="ＭＳ Ｐゴシック"/>
            <family val="3"/>
            <charset val="128"/>
          </rPr>
          <t xml:space="preserve">
</t>
        </r>
        <r>
          <rPr>
            <b/>
            <sz val="11"/>
            <color indexed="10"/>
            <rFont val="ＭＳ Ｐゴシック"/>
            <family val="3"/>
            <charset val="128"/>
          </rPr>
          <t>○（含まれる役職）</t>
        </r>
        <r>
          <rPr>
            <b/>
            <sz val="10"/>
            <color indexed="81"/>
            <rFont val="ＭＳ Ｐゴシック"/>
            <family val="3"/>
            <charset val="128"/>
          </rPr>
          <t xml:space="preserve">
　</t>
        </r>
        <r>
          <rPr>
            <sz val="10"/>
            <color indexed="81"/>
            <rFont val="ＭＳ Ｐゴシック"/>
            <family val="3"/>
            <charset val="128"/>
          </rPr>
          <t>上記101～104に該当しない各役職、部（局）長代理、同補佐、部（局）次長、課長代理、同補佐、課次長等、調査役等のスタッフ、支社長、支店長、工場長、営業所長、出張所長、病院長、学校長等</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管理・事務・技術部門において、係員を指揮、監督する仕事（係長）及び生産部門において、生産労働者を直接指揮、監督する仕事（職長）以上の職務に従事する者で、上記の「101部長級」、｢102課長級｣、｢103係長級｣､｢104職長級｣に含まれる役職以外の役職をいう。</t>
        </r>
      </text>
    </comment>
    <comment ref="F8" authorId="0" shapeId="0">
      <text>
        <r>
          <rPr>
            <b/>
            <sz val="12"/>
            <color indexed="12"/>
            <rFont val="ＭＳ Ｐゴシック"/>
            <family val="3"/>
            <charset val="128"/>
          </rPr>
          <t>【一級建築士】</t>
        </r>
        <r>
          <rPr>
            <b/>
            <sz val="11"/>
            <color indexed="12"/>
            <rFont val="ＭＳ Ｐゴシック"/>
            <family val="3"/>
            <charset val="128"/>
          </rPr>
          <t xml:space="preserve">
</t>
        </r>
        <r>
          <rPr>
            <b/>
            <sz val="11"/>
            <color indexed="10"/>
            <rFont val="ＭＳ Ｐゴシック"/>
            <family val="3"/>
            <charset val="128"/>
          </rPr>
          <t>○（含まれる職種）</t>
        </r>
        <r>
          <rPr>
            <b/>
            <sz val="9"/>
            <color indexed="81"/>
            <rFont val="ＭＳ Ｐゴシック"/>
            <family val="3"/>
            <charset val="128"/>
          </rPr>
          <t xml:space="preserve">
</t>
        </r>
        <r>
          <rPr>
            <sz val="10"/>
            <color indexed="81"/>
            <rFont val="ＭＳ Ｐゴシック"/>
            <family val="3"/>
            <charset val="128"/>
          </rPr>
          <t>　建築士法にいう一級建築士</t>
        </r>
        <r>
          <rPr>
            <b/>
            <sz val="9"/>
            <color indexed="81"/>
            <rFont val="ＭＳ Ｐゴシック"/>
            <family val="3"/>
            <charset val="128"/>
          </rPr>
          <t xml:space="preserve">
</t>
        </r>
        <r>
          <rPr>
            <b/>
            <sz val="11"/>
            <color indexed="10"/>
            <rFont val="ＭＳ Ｐゴシック"/>
            <family val="3"/>
            <charset val="128"/>
          </rPr>
          <t>×（含まれない職種）</t>
        </r>
        <r>
          <rPr>
            <b/>
            <sz val="9"/>
            <color indexed="81"/>
            <rFont val="ＭＳ Ｐゴシック"/>
            <family val="3"/>
            <charset val="128"/>
          </rPr>
          <t xml:space="preserve">
</t>
        </r>
        <r>
          <rPr>
            <sz val="10"/>
            <color indexed="81"/>
            <rFont val="ＭＳ Ｐゴシック"/>
            <family val="3"/>
            <charset val="128"/>
          </rPr>
          <t>　二級建築士、木造建築士、建築技術士、土地家屋調査士</t>
        </r>
        <r>
          <rPr>
            <b/>
            <sz val="9"/>
            <color indexed="81"/>
            <rFont val="ＭＳ Ｐゴシック"/>
            <family val="3"/>
            <charset val="128"/>
          </rPr>
          <t xml:space="preserve">
</t>
        </r>
        <r>
          <rPr>
            <b/>
            <sz val="11"/>
            <color indexed="10"/>
            <rFont val="ＭＳ Ｐゴシック"/>
            <family val="3"/>
            <charset val="128"/>
          </rPr>
          <t>仕事の概要</t>
        </r>
        <r>
          <rPr>
            <b/>
            <sz val="9"/>
            <color indexed="81"/>
            <rFont val="ＭＳ Ｐゴシック"/>
            <family val="3"/>
            <charset val="128"/>
          </rPr>
          <t xml:space="preserve">
　</t>
        </r>
        <r>
          <rPr>
            <sz val="10"/>
            <color indexed="81"/>
            <rFont val="ＭＳ Ｐゴシック"/>
            <family val="3"/>
            <charset val="128"/>
          </rPr>
          <t>一級建築士の資格を有し、住宅その他の建築物の建設、改修、維持に関する計画、設計、技術指導、施工管理、検査などの技術的な業務に従事する者をいう。</t>
        </r>
        <r>
          <rPr>
            <b/>
            <sz val="9"/>
            <color indexed="81"/>
            <rFont val="ＭＳ Ｐゴシック"/>
            <family val="3"/>
            <charset val="128"/>
          </rPr>
          <t xml:space="preserve">
</t>
        </r>
        <r>
          <rPr>
            <b/>
            <sz val="11"/>
            <color indexed="10"/>
            <rFont val="ＭＳ Ｐゴシック"/>
            <family val="3"/>
            <charset val="128"/>
          </rPr>
          <t>説明事項</t>
        </r>
        <r>
          <rPr>
            <b/>
            <sz val="9"/>
            <color indexed="10"/>
            <rFont val="ＭＳ Ｐゴシック"/>
            <family val="3"/>
            <charset val="128"/>
          </rPr>
          <t xml:space="preserve">
　</t>
        </r>
        <r>
          <rPr>
            <sz val="10"/>
            <color indexed="81"/>
            <rFont val="ＭＳ Ｐゴシック"/>
            <family val="3"/>
            <charset val="128"/>
          </rPr>
          <t xml:space="preserve">建築士法(昭和25年法律第202号)に定める一級建築士免許を有する者で、建築物に関し、設計、工事監理その他の業務に従事している者をいう。
</t>
        </r>
        <r>
          <rPr>
            <b/>
            <sz val="11"/>
            <color indexed="10"/>
            <rFont val="ＭＳ Ｐゴシック"/>
            <family val="3"/>
            <charset val="128"/>
          </rPr>
          <t>除外</t>
        </r>
        <r>
          <rPr>
            <sz val="10"/>
            <color indexed="81"/>
            <rFont val="ＭＳ Ｐゴシック"/>
            <family val="3"/>
            <charset val="128"/>
          </rPr>
          <t xml:space="preserve">
　一級建築士の免許を有していても、管理的業務等上記以外の業務に専ら従事する者</t>
        </r>
      </text>
    </comment>
    <comment ref="J8" authorId="0" shapeId="0">
      <text>
        <r>
          <rPr>
            <b/>
            <sz val="12"/>
            <color indexed="12"/>
            <rFont val="ＭＳ Ｐゴシック"/>
            <family val="3"/>
            <charset val="128"/>
          </rPr>
          <t>【型鍛造工】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火造りプレス工、熱間プレス工、冷間プレス工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ぎょう鉄工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鍛造機械及び鍛造工具を操作し、金属を金型に打ち込んで、鍛造加工する仕事に従事する者をいう。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可鍛性金属の鋳塊をハンマー、プレスなどの圧力加工機械、工具及び金型を用いて成形する仕事に従事する者をいう。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1)専ら、ぎょう鉄の仕事に従事する者
2)専ら、加熱の仕事に従事する者</t>
        </r>
      </text>
    </comment>
    <comment ref="L8" authorId="0" shapeId="0">
      <text>
        <r>
          <rPr>
            <b/>
            <sz val="12"/>
            <color indexed="12"/>
            <rFont val="ＭＳ Ｐゴシック"/>
            <family val="3"/>
            <charset val="128"/>
          </rPr>
          <t>【紙器工】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紙箱製造工、紙サックマシーン工、紙管筒製造工、紙箱裏打ち工、みぞ切り工、紙器検査工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紙袋製造工、紙ひも製造工、水引結・紙折職、紙製造花工、紙機械だち工、紙箱手造り工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紙器製造用機械を操作して又は手で、ボール紙その他紙製容器の原紙の裁断、みぞ切り、組み合せ、のりづけ、組み立て、つや出し、模様紙・商標のはり付けを行うなど、紙製容器の製造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1)紙袋の製造の仕事に従事する者
2)紙器の印刷の仕事に従事する者</t>
        </r>
      </text>
    </comment>
    <comment ref="F9" authorId="0" shapeId="0">
      <text>
        <r>
          <rPr>
            <b/>
            <sz val="12"/>
            <color indexed="12"/>
            <rFont val="ＭＳ Ｐゴシック"/>
            <family val="3"/>
            <charset val="128"/>
          </rPr>
          <t>【測量技術者】</t>
        </r>
        <r>
          <rPr>
            <b/>
            <sz val="9"/>
            <color indexed="81"/>
            <rFont val="ＭＳ Ｐゴシック"/>
            <family val="3"/>
            <charset val="128"/>
          </rPr>
          <t xml:space="preserve">
</t>
        </r>
        <r>
          <rPr>
            <b/>
            <sz val="11"/>
            <color indexed="10"/>
            <rFont val="ＭＳ Ｐゴシック"/>
            <family val="3"/>
            <charset val="128"/>
          </rPr>
          <t>○（含まれる職種）</t>
        </r>
        <r>
          <rPr>
            <b/>
            <sz val="9"/>
            <color indexed="81"/>
            <rFont val="ＭＳ Ｐゴシック"/>
            <family val="3"/>
            <charset val="128"/>
          </rPr>
          <t xml:space="preserve">
</t>
        </r>
        <r>
          <rPr>
            <sz val="10"/>
            <color indexed="81"/>
            <rFont val="ＭＳ Ｐゴシック"/>
            <family val="3"/>
            <charset val="128"/>
          </rPr>
          <t xml:space="preserve">　測量士、測量士補、森林測量技術者、道路測量士、鉱山測量技術者、水路測量技術者、港湾測量技術者、方位測定技術員、航空写真測量技術者、地図測量士
</t>
        </r>
        <r>
          <rPr>
            <b/>
            <sz val="9"/>
            <color indexed="81"/>
            <rFont val="ＭＳ Ｐゴシック"/>
            <family val="3"/>
            <charset val="128"/>
          </rPr>
          <t xml:space="preserve">
</t>
        </r>
        <r>
          <rPr>
            <b/>
            <sz val="11"/>
            <color indexed="10"/>
            <rFont val="ＭＳ Ｐゴシック"/>
            <family val="3"/>
            <charset val="128"/>
          </rPr>
          <t>×（含まれない職種）</t>
        </r>
        <r>
          <rPr>
            <b/>
            <sz val="9"/>
            <color indexed="81"/>
            <rFont val="ＭＳ Ｐゴシック"/>
            <family val="3"/>
            <charset val="128"/>
          </rPr>
          <t xml:space="preserve">
</t>
        </r>
        <r>
          <rPr>
            <sz val="10"/>
            <color indexed="81"/>
            <rFont val="ＭＳ Ｐゴシック"/>
            <family val="3"/>
            <charset val="128"/>
          </rPr>
          <t xml:space="preserve">　土木技術者、土地家屋調査士、測量作業者
</t>
        </r>
        <r>
          <rPr>
            <b/>
            <sz val="9"/>
            <color indexed="81"/>
            <rFont val="ＭＳ Ｐゴシック"/>
            <family val="3"/>
            <charset val="128"/>
          </rPr>
          <t xml:space="preserve">
</t>
        </r>
        <r>
          <rPr>
            <b/>
            <sz val="11"/>
            <color indexed="10"/>
            <rFont val="ＭＳ Ｐゴシック"/>
            <family val="3"/>
            <charset val="128"/>
          </rPr>
          <t xml:space="preserve">仕事の概要
</t>
        </r>
        <r>
          <rPr>
            <sz val="10"/>
            <color indexed="81"/>
            <rFont val="ＭＳ Ｐゴシック"/>
            <family val="3"/>
            <charset val="128"/>
          </rPr>
          <t xml:space="preserve">　土地・水路・森林・鉱山・港湾・航空写真等の測量に関する計画、機械の調節、作業の実施、指導など、及び、測量に関する成果・資料のとりまとめなどの技術的な仕事に従事する者をいう。
</t>
        </r>
        <r>
          <rPr>
            <b/>
            <sz val="9"/>
            <color indexed="81"/>
            <rFont val="ＭＳ Ｐゴシック"/>
            <family val="3"/>
            <charset val="128"/>
          </rPr>
          <t xml:space="preserve">
</t>
        </r>
        <r>
          <rPr>
            <b/>
            <sz val="11"/>
            <color indexed="10"/>
            <rFont val="ＭＳ Ｐゴシック"/>
            <family val="3"/>
            <charset val="128"/>
          </rPr>
          <t xml:space="preserve">説明事項
</t>
        </r>
        <r>
          <rPr>
            <sz val="10"/>
            <color indexed="81"/>
            <rFont val="ＭＳ Ｐゴシック"/>
            <family val="3"/>
            <charset val="128"/>
          </rPr>
          <t>　測量法(昭和24年法律第188号)に基づく測量士又は測量士補の免許を有している者であるか否かを問わない。</t>
        </r>
      </text>
    </comment>
    <comment ref="J9" authorId="0" shapeId="0">
      <text>
        <r>
          <rPr>
            <b/>
            <sz val="12"/>
            <color indexed="12"/>
            <rFont val="ＭＳ Ｐゴシック"/>
            <family val="3"/>
            <charset val="128"/>
          </rPr>
          <t>【鉄鋼熱処理工】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焼鈍工、焼戻工、焼入工、浸炭工、窒化工、調質工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非鉄金属熱処理工、金属加熱工、材料試験工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鉄鋼材料の焼入れ、焼きもどし、焼きなまし、浸炭、窒化等の熱処理の操作の仕事に従事する者をいう。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1)時には、付随的に熱処理の前後処理の仕事に従事することもある。
2)時には、付随的に各種試験、検査により鉄鋼材料及び製品の種類、組織、欠陥の判定に従事することもある。
3)時には、付随的に火色による温度の判定、かたさ試験、ひずみ検査に従事することもある。
4)時には、付随的に作業工程全般にわたるプログラムを作成することもある。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1)専ら、非鉄金属の熱処理操作の仕事に従事する者
2)専ら、熱処理した製品を運搬する仕事に従事する者
3)専ら、加熱炉の操作の仕事に従事する者
4)専ら、試験、検査の仕事に従事する者</t>
        </r>
      </text>
    </comment>
    <comment ref="L9" authorId="0" shapeId="0">
      <text>
        <r>
          <rPr>
            <b/>
            <sz val="12"/>
            <color indexed="12"/>
            <rFont val="ＭＳ Ｐゴシック"/>
            <family val="3"/>
            <charset val="128"/>
          </rPr>
          <t>【プロセス製版工】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製版工、写真工、撮影工、マスク工、色分解工、網どり工、現像工、焼付工、ホイラー工、腐食工、ゴム止め工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修整工、校正刷工、電子製版工、印刷工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マスキング、色分解、網かけ撮影等の写真を撮影現像し、これを亜鉛板、アルミ板等の金属板に写真原版を焼き付け、多色写真平版印刷用の版を製作する仕事に従事する者をいう。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1)割付台紙作成、感光液塗布、焼き付け、現像、染色、腐食、ゴム止め、感脂化処理、膜はがし等の工程に従事する者はすべて含まれる。
2)植版機（コンポーザー）を操作する者も含まれる。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1)印刷に従事する者
2)電子製版機（バリオクリッショグラフ等）の操作に従事する者
3)専ら、修整(レタッチ)、はりこみ等の仕事に従事する者
4)専ら、校正刷の仕事に従事する者
5)専ら、単色平版用の製版(色分解を伴わない)の仕事に従事する者</t>
        </r>
      </text>
    </comment>
    <comment ref="F10" authorId="0" shapeId="0">
      <text>
        <r>
          <rPr>
            <b/>
            <sz val="12"/>
            <color indexed="12"/>
            <rFont val="ＭＳ Ｐゴシック"/>
            <family val="3"/>
            <charset val="128"/>
          </rPr>
          <t xml:space="preserve">【システム・エンジニア】
</t>
        </r>
        <r>
          <rPr>
            <b/>
            <sz val="11"/>
            <color indexed="10"/>
            <rFont val="ＭＳ Ｐゴシック"/>
            <family val="3"/>
            <charset val="128"/>
          </rPr>
          <t xml:space="preserve">○（含まれる職種）
</t>
        </r>
        <r>
          <rPr>
            <sz val="10"/>
            <color indexed="81"/>
            <rFont val="ＭＳ Ｐゴシック"/>
            <family val="3"/>
            <charset val="128"/>
          </rPr>
          <t xml:space="preserve">　システム・プランナー、システム・アナリスト
</t>
        </r>
        <r>
          <rPr>
            <b/>
            <sz val="10"/>
            <color indexed="81"/>
            <rFont val="ＭＳ Ｐゴシック"/>
            <family val="3"/>
            <charset val="128"/>
          </rPr>
          <t xml:space="preserve">
</t>
        </r>
        <r>
          <rPr>
            <b/>
            <sz val="11"/>
            <color indexed="10"/>
            <rFont val="ＭＳ Ｐゴシック"/>
            <family val="3"/>
            <charset val="128"/>
          </rPr>
          <t xml:space="preserve">×（含まれない職種）
</t>
        </r>
        <r>
          <rPr>
            <sz val="10"/>
            <color indexed="81"/>
            <rFont val="ＭＳ Ｐゴシック"/>
            <family val="3"/>
            <charset val="128"/>
          </rPr>
          <t xml:space="preserve">　プログラマー(207)、電子計算機オペレーター(303)
</t>
        </r>
        <r>
          <rPr>
            <b/>
            <sz val="10"/>
            <color indexed="81"/>
            <rFont val="ＭＳ Ｐゴシック"/>
            <family val="3"/>
            <charset val="128"/>
          </rPr>
          <t xml:space="preserve">
</t>
        </r>
        <r>
          <rPr>
            <b/>
            <sz val="11"/>
            <color indexed="10"/>
            <rFont val="ＭＳ Ｐゴシック"/>
            <family val="3"/>
            <charset val="128"/>
          </rPr>
          <t xml:space="preserve">仕事の概要
</t>
        </r>
        <r>
          <rPr>
            <sz val="10"/>
            <color indexed="81"/>
            <rFont val="ＭＳ Ｐゴシック"/>
            <family val="3"/>
            <charset val="128"/>
          </rPr>
          <t xml:space="preserve">　電子計算機の規模能力を考慮の上、業務を総合的に分析し、より効果的に計算機を利用できるよう、業務をシステム化するための設計をする仕事に従事する者をいう。
</t>
        </r>
        <r>
          <rPr>
            <b/>
            <sz val="11"/>
            <color indexed="10"/>
            <rFont val="ＭＳ Ｐゴシック"/>
            <family val="3"/>
            <charset val="128"/>
          </rPr>
          <t xml:space="preserve">説明事項
</t>
        </r>
        <r>
          <rPr>
            <sz val="10"/>
            <color indexed="81"/>
            <rFont val="ＭＳ Ｐゴシック"/>
            <family val="3"/>
            <charset val="128"/>
          </rPr>
          <t xml:space="preserve">　対象業務の目的、狙い等全体的な検討、分析から、システムの図形化、インプット、アウトプット、ファイルの内容・形式の立案等、プログラミングの前提となる部分を担当する。
　したがって、知識技能は、プログラマーよりも高度なものを必要とする。
</t>
        </r>
      </text>
    </comment>
    <comment ref="H10" authorId="0" shapeId="0">
      <text>
        <r>
          <rPr>
            <b/>
            <sz val="12"/>
            <color indexed="12"/>
            <rFont val="ＭＳ Ｐゴシック"/>
            <family val="3"/>
            <charset val="128"/>
          </rPr>
          <t>【百貨店店員】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店員、販売員</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レジスター、事務員、配達人、集金人、飲食店給仕従業者(505)</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百貨店において、商品を販売する仕事に直接従事する者をいう。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百貨店とは、衣・食・住に関する各種の商品を販売する店（デパートメントストア、総合スーパー）であり、その店の従業員が常時50人以上のものをいう。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1)専ら、商品の宣伝販売の仕事に従事する者
2)主として、売上伝票の作成、記帳等を行い、付随的に商品を販売する仕事に従事する者
3)専ら、エレベーターの操縦に従事する者
4)専ら、入口やエスカレーターのそばで、客の応接、店内案内をする者</t>
        </r>
      </text>
    </comment>
    <comment ref="J10" authorId="0" shapeId="0">
      <text>
        <r>
          <rPr>
            <b/>
            <sz val="12"/>
            <color indexed="12"/>
            <rFont val="ＭＳ Ｐゴシック"/>
            <family val="3"/>
            <charset val="128"/>
          </rPr>
          <t>【圧延伸張工】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熱間圧延工、冷間圧延工、金属圧延工、鋼管引抜工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伸線工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各種の圧延機を用いて、金属材料を各種の形に圧延する仕事に従事する者をいう。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xml:space="preserve">1)ロール機、ロールカムワルツ、冷間圧延機等により金属材料を板、条、竿、棒等に加工する者をいう。
2)引板鋼管を製造する仕事に従事する者も含まれる。
3)押出形材を製造する仕事に従事する者も含まれる。
</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1)専ら、線材を引く仕事に従事する者
2)専ら、溶接、鍛接鋼管の製造に従事する者</t>
        </r>
      </text>
    </comment>
    <comment ref="L10" authorId="0" shapeId="0">
      <text>
        <r>
          <rPr>
            <b/>
            <sz val="12"/>
            <color indexed="12"/>
            <rFont val="ＭＳ Ｐゴシック"/>
            <family val="3"/>
            <charset val="128"/>
          </rPr>
          <t>【オフセット印刷工】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グラビア印刷工、写真工(842)、製版工(842)</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亜鉛板、アルミ板等の金属板に印刷しようとする文字や図を焼き付けた版をオフセット印刷機に取り付け、運転、紙差し、紙取り等を行う仕事に従事する者をいう。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1)専ら、金属、布に印刷する仕事に従事する者
2)印刷用の版を製作する仕事に従事する者</t>
        </r>
      </text>
    </comment>
    <comment ref="F11" authorId="0" shapeId="0">
      <text>
        <r>
          <rPr>
            <b/>
            <sz val="12"/>
            <color indexed="12"/>
            <rFont val="ＭＳ Ｐゴシック"/>
            <family val="3"/>
            <charset val="128"/>
          </rPr>
          <t>【プログラマー】</t>
        </r>
        <r>
          <rPr>
            <b/>
            <sz val="10"/>
            <color indexed="81"/>
            <rFont val="ＭＳ Ｐゴシック"/>
            <family val="3"/>
            <charset val="128"/>
          </rPr>
          <t xml:space="preserve">
</t>
        </r>
        <r>
          <rPr>
            <b/>
            <sz val="11"/>
            <color indexed="10"/>
            <rFont val="ＭＳ Ｐゴシック"/>
            <family val="3"/>
            <charset val="128"/>
          </rPr>
          <t xml:space="preserve">×（含まれない職種）
</t>
        </r>
        <r>
          <rPr>
            <sz val="10"/>
            <color indexed="81"/>
            <rFont val="ＭＳ Ｐゴシック"/>
            <family val="3"/>
            <charset val="128"/>
          </rPr>
          <t xml:space="preserve">　システム・エンジニア(206)、電子計算機オペレーター(303)
</t>
        </r>
        <r>
          <rPr>
            <b/>
            <sz val="11"/>
            <color indexed="10"/>
            <rFont val="ＭＳ Ｐゴシック"/>
            <family val="3"/>
            <charset val="128"/>
          </rPr>
          <t xml:space="preserve">仕事の概要
</t>
        </r>
        <r>
          <rPr>
            <sz val="11"/>
            <color indexed="10"/>
            <rFont val="ＭＳ Ｐゴシック"/>
            <family val="3"/>
            <charset val="128"/>
          </rPr>
          <t>　</t>
        </r>
        <r>
          <rPr>
            <sz val="10"/>
            <color indexed="81"/>
            <rFont val="ＭＳ Ｐゴシック"/>
            <family val="3"/>
            <charset val="128"/>
          </rPr>
          <t xml:space="preserve">主としてシステム・エンジニアによって作成されたデータ処理のシステムを検討して、電子計算機に行わせるプログラムを作成し、操作手順書を作る仕事に従事する者をいう。
</t>
        </r>
        <r>
          <rPr>
            <b/>
            <sz val="11"/>
            <color indexed="10"/>
            <rFont val="ＭＳ Ｐゴシック"/>
            <family val="3"/>
            <charset val="128"/>
          </rPr>
          <t xml:space="preserve">説明事項
</t>
        </r>
        <r>
          <rPr>
            <sz val="11"/>
            <color indexed="10"/>
            <rFont val="ＭＳ Ｐゴシック"/>
            <family val="3"/>
            <charset val="128"/>
          </rPr>
          <t>　</t>
        </r>
        <r>
          <rPr>
            <sz val="10"/>
            <color indexed="81"/>
            <rFont val="ＭＳ Ｐゴシック"/>
            <family val="3"/>
            <charset val="128"/>
          </rPr>
          <t xml:space="preserve">電子計算機を利用する流れ図を作成し、プログラム言語を用いて、計算機に利用出来るように流れ図を指令コードに翻訳してプログラムを作成する。時には、簡単な業務の分析を行ったり、自ら、オペレーターの作業に従事することもある。専ら、コーディングのみを行う者も、プログラマーに含む。
</t>
        </r>
        <r>
          <rPr>
            <b/>
            <sz val="11"/>
            <color indexed="10"/>
            <rFont val="ＭＳ Ｐゴシック"/>
            <family val="3"/>
            <charset val="128"/>
          </rPr>
          <t xml:space="preserve">除外
</t>
        </r>
        <r>
          <rPr>
            <sz val="10"/>
            <color indexed="81"/>
            <rFont val="ＭＳ Ｐゴシック"/>
            <family val="3"/>
            <charset val="128"/>
          </rPr>
          <t>1)専ら、電子計算機の操作に従事する者
2)専ら、電子計算機を利用できるよう業務の分析等の仕事に従事する者</t>
        </r>
      </text>
    </comment>
    <comment ref="H11" authorId="0" shapeId="0">
      <text>
        <r>
          <rPr>
            <b/>
            <sz val="12"/>
            <color indexed="12"/>
            <rFont val="ＭＳ Ｐゴシック"/>
            <family val="3"/>
            <charset val="128"/>
          </rPr>
          <t>【販売店員（百貨店店員を除く。）】</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店員、販売員</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レジスター、配達人、集金人、事務員、外交員</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店舗において、商品を販売（卸売、小売を問わない。）する仕事に従事する者をいう。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1)専ら、商品の配達、集金の仕事に従事する者
2)主として、売上伝票の作成、記帳等を行い、付随的に商品を販売する仕事に従事する者
3)専ら、商品の宣伝の仕事に従事する者
4)専ら、店舗外において商品の仕入、販売の仕事に従事する者
5)飲食店等で客の接待、食事運搬などのサービスの仕事に従事する者</t>
        </r>
      </text>
    </comment>
    <comment ref="J11" authorId="0" shapeId="0">
      <text>
        <r>
          <rPr>
            <b/>
            <sz val="12"/>
            <color indexed="12"/>
            <rFont val="ＭＳ Ｐゴシック"/>
            <family val="3"/>
            <charset val="128"/>
          </rPr>
          <t>【金属検査工】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磁気探傷工、寸法検査工、製品検査工、Ｘ線検査工、超音波探傷工、非破壊検査工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機械検査工(822)、時計検査工、写真機検査工、計器検査工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各種計測機器、検査機を用いて金属材料及び金属製品の外ぼう、寸法、内部欠陥の有無等を検査する仕事に従事する者をいう。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1)各種の試験機、器具を用いて金属材料の性質の測定及び組織の鑑定を行う仕事に従事する者
2)機械又は機械部品の精度検査、性能検査の仕事に従事する者</t>
        </r>
      </text>
    </comment>
    <comment ref="L11" authorId="0" shapeId="0">
      <text>
        <r>
          <rPr>
            <b/>
            <sz val="12"/>
            <color indexed="12"/>
            <rFont val="ＭＳ Ｐゴシック"/>
            <family val="3"/>
            <charset val="128"/>
          </rPr>
          <t>【合成樹脂製品成形工】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セルロイド整形工、ベークライト成形工、可塑物冷間成型工、射出成形工、可塑物プレス成形工、可塑物押出工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可塑物研磨工、プラスチック袋製造工、セルロイド圧延工、合成樹脂ライニング工、可塑物製品仕上工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素材の合成樹脂を合成樹脂製品成形機を用いて成形する仕事に従事する者をいう。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素材の合成樹脂を注型成形、圧縮成形、押し出し成形、射出成形、イフレーション成形、吹き込み成形、積層成形によって成形する仕事に従事する者をいう。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1)板、棒などに成形したものの切断、せん断、打ち抜き、せん孔、バフ加工、曲げ加工、接合加工等の二次成形の仕事に従事する者
2)カレンダー加工、ライニング加工の仕事に従事する者</t>
        </r>
      </text>
    </comment>
    <comment ref="F12" authorId="0" shapeId="0">
      <text>
        <r>
          <rPr>
            <b/>
            <sz val="12"/>
            <color indexed="12"/>
            <rFont val="ＭＳ Ｐゴシック"/>
            <family val="3"/>
            <charset val="128"/>
          </rPr>
          <t>【医師】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xml:space="preserve">　医師法による医師
</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医学教育者、医学研究者、歯科医師法による歯科医師(209)</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身体各部の疾患、機能障害の診断、治療、手術、健康相談指導及び伝染病予防等公衆衛生上必要な医学的処置を行う仕事に従事する者をいう。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医師法（昭和23年法律第201号）第２条により、医師国家試験に合格し、厚生労働大臣の免許を受けた者で、医療業務に従事している者をいう。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1)専ら、医学的な検定、検査、診療に伴う病理、細菌に関する業務に従事する者
2)専ら、臨床以外の医学教育又は研究に従事する者
3)専ら、保健衛生行政の業務に従事している者</t>
        </r>
      </text>
    </comment>
    <comment ref="H12" authorId="0" shapeId="0">
      <text>
        <r>
          <rPr>
            <b/>
            <sz val="12"/>
            <color indexed="12"/>
            <rFont val="ＭＳ Ｐゴシック"/>
            <family val="3"/>
            <charset val="128"/>
          </rPr>
          <t>【スーパー店チェッカー】</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スーパー店チェッカー以外の店員、スーパー店以外のチェッカー、レジスター</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スーパー店において、来客の買い上げた品物を点検し、品物の代金を金銭登録機に登録し、来客より現金等を受け取り、領収証を発行し、来客に対しつり銭を渡す仕事に従事する者をいう。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スーパー店とは、包装され、値段が表示されている商品を店に備えつけられたバスケットなどにより、客が自分で取り集め、店又は売場の出口に設けられた勘定場で一括して代金の支払いを行う販売方式を採用している小売業をいう</t>
        </r>
      </text>
    </comment>
    <comment ref="J12" authorId="0" shapeId="0">
      <text>
        <r>
          <rPr>
            <b/>
            <sz val="12"/>
            <color indexed="12"/>
            <rFont val="ＭＳ Ｐゴシック"/>
            <family val="3"/>
            <charset val="128"/>
          </rPr>
          <t>【一般化学工】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酸アルカリ製造工、無機薬品製造工、硝化綿製造工、セルロイド製造工、塗料製造工、油脂製造工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高圧合成工、火薬工、電気化学工、ガス化学工、パルプ工、分析工(202)</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通常の化学反応による酸、アルカリ、無機薬品、硝化綿、塗料、油脂等の化学製品の製造の仕事に従事する者をいう。</t>
        </r>
      </text>
    </comment>
    <comment ref="L12" authorId="0" shapeId="0">
      <text>
        <r>
          <rPr>
            <b/>
            <sz val="12"/>
            <color indexed="12"/>
            <rFont val="ＭＳ Ｐゴシック"/>
            <family val="3"/>
            <charset val="128"/>
          </rPr>
          <t>【金属・建築塗装工】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船体塗装工、金属製がん具塗り工、自動車塗装工、金属製品吹付塗装工、鉄道車両塗装工、建築塗装工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ワニス塗装工、看板下塗工、ジャンボづけ工、電線塗装工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金属面の素地こしらえ（脱脂、さび溶し、化成皮膜処理等)、パテ付け、とぎ等を行い、調合した塗料を噴霧塗装機又ははけを用いて塗装し、みがき等による塗装面の仕上げに従事する者又は建築物の塗装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車両、船舶、航空機、機械、設備、家具、建具、がん具その他各種製品の金属部の塗装の作業で、素地こしらえ、パテ付け、調色、塗り、仕上げのすべての作業のできる者又は建築物の塗装を行う者をいう。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1)金属面の塗装の仕事に従事している者であっても、専ら、素地こしらえ、パテ付け、とぎ、塗料の調合、塗装、塗装面のみがき等の部分的な工程に従事している者
2)建築物の塗装の仕事に従事している者であっても、下準備である材料の運搬、足場の組立て、さび落とし、洗滌の作業に従事する者
3)専ら、乾燥又は焼付けの仕事に従事する者
4)専ら、広告板等の金属部の塗装を行う者
5)専ら、家具、建具等の木部の塗装の仕事に従事する者</t>
        </r>
      </text>
    </comment>
    <comment ref="F13" authorId="0" shapeId="0">
      <text>
        <r>
          <rPr>
            <b/>
            <sz val="12"/>
            <color indexed="12"/>
            <rFont val="ＭＳ Ｐゴシック"/>
            <family val="3"/>
            <charset val="128"/>
          </rPr>
          <t>【歯科医師】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xml:space="preserve">　歯科医師法による歯科医師、歯科医院長、歯科診療所長（歯科医師）
</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歯科衛生士(218)、歯科技工士(219)、歯科大学教授(231)</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歯科医師の免許を有し、歯牙とその周辺組織、及び、口腔に生ずる全ての疾患について診断、治療、予防指導などの専門的、技術的な仕事に従事する者をいう。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歯科医師法（昭和23年法律第202号）第2条により、歯科医師国家試験に合格し、厚生労働大臣の免許を受けた者で、歯科医療業務に従事する者をいう。
　歯科医師の免許を有する歯科診療所長も含まれる。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　大学の教授、准教授、又は、講師であって、大学付属の病院などで、学生、研究生に対して教育を行うとともに、診断、治療などの仕事に従事する者</t>
        </r>
      </text>
    </comment>
    <comment ref="H13" authorId="0" shapeId="0">
      <text>
        <r>
          <rPr>
            <b/>
            <sz val="12"/>
            <color indexed="12"/>
            <rFont val="ＭＳ Ｐゴシック"/>
            <family val="3"/>
            <charset val="128"/>
          </rPr>
          <t>【自動車外交販売員】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自動車セールスマン</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原動機付自転車セールスマン、特殊自動車セールスマン、二輪自動車セールスマン</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家庭、事業所等を訪問し、乗用車、貨物自動車等の自動車（新車、中古車を問わない。）の販売活動を行う者をいう。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ここにいう自動車とは、道路運送車両法（昭和26年法律第185号）に定める普通自動車及び小型自動車のうち四輪自動車をいう。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1)専ら、原動機付自転車の外交販売に従事する者
2)専ら、特殊自動車の外交販売に従事する者
3)専ら、二輪自動車の外交販売に従事する者</t>
        </r>
      </text>
    </comment>
    <comment ref="J13" authorId="0" shapeId="0">
      <text>
        <r>
          <rPr>
            <b/>
            <sz val="12"/>
            <color indexed="12"/>
            <rFont val="ＭＳ Ｐゴシック"/>
            <family val="3"/>
            <charset val="128"/>
          </rPr>
          <t>【化繊紡糸工】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紡糸工（レーヨン、アセテート、ナイロン、ビニロン、ビニリデン繊維、塩化ビニール繊維、アクリル系繊維、ポリエステル繊維、ポリエチレン繊維等の紡糸工）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分析工(202)</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紡糸原液又は紡糸原料重合体より繊維を作る仕事に従事する者をいう。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xml:space="preserve">1)紡糸原液を紡浴中に押し出し、化学反応又は物理化学的操作により繊維状固体としたり（湿式紡糸法)、紡糸原液を熱風中に押し出し、溶剤を蒸発させて繊維状固体としたり（乾式紡糸法)、紡糸原料重合体を大気中に押し出し、冷却して繊維状固体とし(溶融紡糸法)、これらの繊維状固体に張力を与えて糸とし、この糸を種種の荷姿として取り出す仕事をいう。
2)繊維化のための調整及び紡糸器具の調整の仕事に従事する者も含まれる。
</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専ら、仕事の過程において薬液、製品等の分析試験の仕事に従事する者</t>
        </r>
      </text>
    </comment>
    <comment ref="L13" authorId="0" shapeId="0">
      <text>
        <r>
          <rPr>
            <b/>
            <sz val="12"/>
            <color indexed="12"/>
            <rFont val="ＭＳ Ｐゴシック"/>
            <family val="3"/>
            <charset val="128"/>
          </rPr>
          <t>【機械製図工】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製図工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写図工、電気製図工、土木製図工、建築製図工、造船製図工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製図道具を用い、機械の本体及び構造部品の写図、部品図の作成、組立図の作成、見取図の作成、類似設計等の仕事に従事する者をいう。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機械製図工は、設計技術者の補佐的職務を行う者で、時には部品図による材料取り及び重量見積もりの仕事に従事することもある。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1)専ら、写図の仕事に従事する者
2)専ら、機械製図以外の製図に従事する</t>
        </r>
      </text>
    </comment>
    <comment ref="F14" authorId="0" shapeId="0">
      <text>
        <r>
          <rPr>
            <b/>
            <sz val="12"/>
            <color indexed="12"/>
            <rFont val="ＭＳ Ｐゴシック"/>
            <family val="3"/>
            <charset val="128"/>
          </rPr>
          <t>【獣医師】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獣医師法による獣医師、家畜診療所長（獣医師）、と畜検査員、犬猫病院長（獣医師）、家畜検疫官</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畜産技術者、装てい師、獣医科大学教授(231)、食品衛生監視員、環境衛生監視官、検疫技術者</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獣医師の免許を有し、家畜、家きん、愛がん動物などの診療、動物及び畜産物の検疫などの専門的、技術的な仕事に従事する者をいう。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獣医師法（昭和24年法律第186号）第3条により、獣医師国家試験に合格し、農林水産大臣の免許を受けた者で、獣医師に従事する者をいう。
　獣医師の免許を有する家畜診療所長、及び、動物畜産物の病原の有無について検査し、と殺処分、消毒などの取締の業務に従事する者も含まれる。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1)研究施設において、獣医学的知識に基づいて、動物用医薬品に関する試験、研究の専門的、科学的な業務に従事する者
2)家畜の診療、動物又は、畜産物の検疫などの専門的な仕事に付随する技術的補助業務に従事する者
3)削てい、装ていの業務に従事する者</t>
        </r>
      </text>
    </comment>
    <comment ref="H14" authorId="0" shapeId="0">
      <text>
        <r>
          <rPr>
            <b/>
            <sz val="12"/>
            <color indexed="12"/>
            <rFont val="ＭＳ Ｐゴシック"/>
            <family val="3"/>
            <charset val="128"/>
          </rPr>
          <t>【家庭用品外交販売員】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各種家庭用品のセールスマン及び外交販売員</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販売店員(402)、自動車外交販売員(404)、証券外交販売員、保険外交員(406)</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家庭等を訪問し、書籍、新聞、ミシン、編機、ベッド、電気器具、化粧品等の家庭用品の販売の仕事に従事する者をいう。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販売商品、見本、カタログ、商品目録を携行して、家庭等を訪問して、取扱商品の販売の仕事に従事する者をいう。時には販売商品の修理などのアフターサービスの仕事を行うこともある。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1)専ら、自動車及び証券の販売、保険の契約、勧誘を行う仕事に従事する者
2)専ら、不動産の斡旋、仲介を行う仕事に従事する者
3)酒店、クリーニング店などのいわゆる御用聞きの仕事に従事する者</t>
        </r>
      </text>
    </comment>
    <comment ref="J14" authorId="0" shapeId="0">
      <text>
        <r>
          <rPr>
            <b/>
            <sz val="12"/>
            <color indexed="12"/>
            <rFont val="ＭＳ Ｐゴシック"/>
            <family val="3"/>
            <charset val="128"/>
          </rPr>
          <t>【ガラス製品工】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ガラス器製造工、真空管ガラス工、ガラス切断工、ガラスすり合せ工、板ガラス製造工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ガラス加工細工工、ガラス火切工、ガラスカット工、ガラス繊維工、ガラス銀引工、ガラス着色工、工芸ガラス製造工、光学ガラス製造工、ガラス装着工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ガラス原料を調合、溶解し、板ガラス、日用品容器、電球、真空管、化学器具、医療器具等のガラス製品を製造する仕事に従事する者をいう。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調合機によるガラス原料の調合、加熱炉、るつぼ、除冷炉による素地の製造及び冷却、プレス、切断機、研磨機等によるガラスの成形、加工の仕事に従事する者をいう。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1)長石、石灰石等ガラス原料からガラス素材を作る仕事に従事する者
2)ガラス製品のカット加工、グラビール加工等ガラス半製品の第三次加工、光学用レンズ、プリズム等の製造の仕事に従事する者</t>
        </r>
      </text>
    </comment>
    <comment ref="L14" authorId="0" shapeId="0">
      <text>
        <r>
          <rPr>
            <b/>
            <sz val="12"/>
            <color indexed="12"/>
            <rFont val="ＭＳ Ｐゴシック"/>
            <family val="3"/>
            <charset val="128"/>
          </rPr>
          <t>【ボイラー工】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ボイラーマン、汽かん士、ボイラー技士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ボイラー整備士、ボイラー技士見習</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ボイラー及びボイラー付属装置の運転及び保守の仕事に従事する者をいう。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1)ボイラー及び圧力容器安全規則(昭和47年労働省令第33号)に基づき、ボイラー技士の免許を受けた者でなければ、一定規模以上のボイラーを取扱うことはできない。
2)ボイラーの分解、清浄、手入れの仕事をすることもある。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専ら、ボイラーの整備の仕事に従事する者</t>
        </r>
      </text>
    </comment>
    <comment ref="F15" authorId="0" shapeId="0">
      <text>
        <r>
          <rPr>
            <b/>
            <sz val="12"/>
            <color indexed="12"/>
            <rFont val="ＭＳ Ｐゴシック"/>
            <family val="3"/>
            <charset val="128"/>
          </rPr>
          <t>【薬剤師】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薬剤師法による薬剤師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薬学教育者、薬学研究者</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主として医薬品の調製、鑑定、保存、調剤等に関する専門的、技術的な業務に従事する者をいう。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薬剤師法(昭和35年法律第146号)第２条及び第３条により、薬剤師として厚生労働大臣の免許を受けた者で、薬事の業務に従事している者をいう。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1)専ら、薬学的な試験、検定、研究に従事する者
2)専ら、医薬品の製造、管理に従事する者</t>
        </r>
      </text>
    </comment>
    <comment ref="H15" authorId="0" shapeId="0">
      <text>
        <r>
          <rPr>
            <b/>
            <sz val="12"/>
            <color indexed="12"/>
            <rFont val="ＭＳ Ｐゴシック"/>
            <family val="3"/>
            <charset val="128"/>
          </rPr>
          <t>【保険外交員】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保険外務員、保険勧誘員</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集金人、代理人、外務員監督、外務員指導員</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生命、火災、海上、傷害、運送、その他の保険について保険会社又は保険代理店に所属して保険契約の募集の仕事に従事する者をいう。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保険会社の委託を受け、保険契約の締結、保険料の収納の仕事に従事する者</t>
        </r>
      </text>
    </comment>
    <comment ref="J15" authorId="0" shapeId="0">
      <text>
        <r>
          <rPr>
            <b/>
            <sz val="12"/>
            <color indexed="12"/>
            <rFont val="ＭＳ Ｐゴシック"/>
            <family val="3"/>
            <charset val="128"/>
          </rPr>
          <t>【陶磁器工】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陶磁器製造工、せともの製造工、タイル製造工、ろくろ成形工、陶磁器仕上げ工、陶磁器絵付工、陶磁器焼成工、絵付がま工、陶磁器画工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れんが製造工、かわら製造工、こんろ製造工、土管製造工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原料の調整、陶土の成形、施ゆう、焼成、絵付け、研磨等陶磁器の製造の仕事に従事する者をいう。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陶磁器の原料を調整し、土練機で練り、ろくろ、プレス、押し出機等で成形し、付属品を付けて陶磁器の生素地をつくり、施ゆうし、生素地を陶磁器等で焼成し、素地製品に絵付けをし、絵窯で焼成し、研磨機を操作して研磨仕上げをする仕事に従事する者をいう。</t>
        </r>
      </text>
    </comment>
    <comment ref="L15" authorId="0" shapeId="0">
      <text>
        <r>
          <rPr>
            <b/>
            <sz val="12"/>
            <color indexed="12"/>
            <rFont val="ＭＳ Ｐゴシック"/>
            <family val="3"/>
            <charset val="128"/>
          </rPr>
          <t>【クレーン運転工】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クレーン運転士、移動式クレーン運転士、デリック運転士、揚貨装置運転士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玉掛け作業員(850)、ウインチ運転士、エレベーター運転手</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クレーン、移動式クレーン、デリック、揚貨装置の運転及び保守の仕事に従事する者をいう。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クレーン、移動式クレーン、デリック、揚貨装置は、それぞれクレーン等安全規則（昭和47年労働省令第34号）及び労働安全衛生規則（昭和47年労働省令第32号）に基づき、クレーン運転士免許、移動式クレーン運転士免許、デリック運転士免許、揚貨装置運転士免許を受けた者でなければ運転できない。</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1)クレーン等に付属しないウインチの運転の仕事に従事する者
2)玉掛けの仕事のみに従事する者</t>
        </r>
      </text>
    </comment>
    <comment ref="F16" authorId="0" shapeId="0">
      <text>
        <r>
          <rPr>
            <b/>
            <sz val="12"/>
            <color indexed="12"/>
            <rFont val="ＭＳ Ｐゴシック"/>
            <family val="3"/>
            <charset val="128"/>
          </rPr>
          <t>【看護師】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保健師助産師看護師法による看護師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准看護師(213)、看護補助者(214)、見習看護師、付添人、家政婦、保健師、助産師</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傷病者又は妊産婦に対する療養上の世話又は診療上の補助の仕事に従事する者をいう。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xml:space="preserve">　保健師助産師看護師法(昭和23年法律第203号)第７条及び同法附則第53条により、厚生労働大臣又は都道府県知事の免許を受け、療養上の世話、診療の補助の仕事に従事している者をいう。
</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　医師、看護師等の指示を受けて、看護の補助業務に従事するかたわら、看護業務の修習に従事する者（看護補助者）</t>
        </r>
      </text>
    </comment>
    <comment ref="J16" authorId="0" shapeId="0">
      <text>
        <r>
          <rPr>
            <b/>
            <sz val="12"/>
            <color indexed="12"/>
            <rFont val="ＭＳ Ｐゴシック"/>
            <family val="3"/>
            <charset val="128"/>
          </rPr>
          <t>【旋盤工】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数値制御式によらない旋盤工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数値制御式による旋盤工、旋盤以外の各種工作機械工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数値制御によらない旋盤を操作し、金属材料に主としてバイトを使用し、外丸削り、中ぐり、突切り、正面削り、ねじ切り、テーバ削り等をする仕事に従事する者をいう。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時には、付随的にバイト、ドリル等の研磨、被削物のけ書き等の仕事に従事することもある。</t>
        </r>
      </text>
    </comment>
    <comment ref="L16" authorId="0" shapeId="0">
      <text>
        <r>
          <rPr>
            <b/>
            <sz val="12"/>
            <color indexed="12"/>
            <rFont val="ＭＳ Ｐゴシック"/>
            <family val="3"/>
            <charset val="128"/>
          </rPr>
          <t>【建設機械運転工】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重機械運転工、機械運転工、特殊機械運転工、捲堀工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普通貨物自動車運転者(705、709)、ダンプトラック運転者(708)、機関車運搬工、機械整備工(823)、削岩工、クレーン運転工(848)</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重機械（パワーショベル、ドラグショベル、ジャンボー、ブルドーザー等）、一般機械（フォークリフト、エレベーター、ウインチ等）の建設機械を運転して、掘削、積込み、運搬などを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1)専ら、機械の監視、誘導、修理などの仕事に従事する者
2)専ら、建物の取り壊し、足場の架設及び除去の仕事に従事する者</t>
        </r>
      </text>
    </comment>
    <comment ref="F17" authorId="0" shapeId="0">
      <text>
        <r>
          <rPr>
            <b/>
            <sz val="12"/>
            <color indexed="12"/>
            <rFont val="ＭＳ Ｐゴシック"/>
            <family val="3"/>
            <charset val="128"/>
          </rPr>
          <t>【准看護師】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看護師(212)、看護補助者(214)、付添人、家政婦</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医師、歯科医師又は看護師の指示を受けて、傷病者又は妊産婦に対する療養上の世話又は診療の補助の仕事に従事する者をいう。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保健師助産師看護師法(昭和23年法律第203号)第８条により、准看護師として都道府県知事の免許を受け、療養上の世話、診療の補助の仕事に従事している者をいう。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1)保健師助産師看護師法による免許を有しない者
2)医師、看護師等の指示を受けて、看護の補助業務に従事するかたわら、看護業務の修習に従事している者（看護補助者）</t>
        </r>
      </text>
    </comment>
    <comment ref="J17" authorId="0" shapeId="0">
      <text>
        <r>
          <rPr>
            <b/>
            <sz val="12"/>
            <color indexed="12"/>
            <rFont val="ＭＳ Ｐゴシック"/>
            <family val="3"/>
            <charset val="128"/>
          </rPr>
          <t>【フライス盤工】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数値制御式によらないフライス盤工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数値制御式によるフライス盤工、フライス盤以外の各種工作機械工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数値制御によらないフライス盤を操作し、金属材料に主としてフライスを使用し、平削り、みぞ削り、曲面削り、切断、歯切り等をする仕事に従事する者をいう。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時には、付随的に被加工物のけ書き等の仕事に従事することもある。</t>
        </r>
      </text>
    </comment>
    <comment ref="L17" authorId="0" shapeId="0">
      <text>
        <r>
          <rPr>
            <b/>
            <sz val="12"/>
            <color indexed="12"/>
            <rFont val="ＭＳ Ｐゴシック"/>
            <family val="3"/>
            <charset val="128"/>
          </rPr>
          <t>【玉掛け作業員】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玉掛工、スリング掛工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クレーン運転工(848)</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荷の積みおろし、移動のため、クレーン、移動式クレーン、デリック、揚貨装置のフックに各種荷物を引掛け、クレーン等の運転者に積みおろしの合図を送る仕事に従事する者をいう。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玉掛けの作業は、クレーン等安全規則（昭和47年労働省令第34号）に基づき、都道府県労働局長に当該業務に係る免許を受けた者又は登録を受けた者が行う「玉掛け技能研修」、若しくは、職業能力開発促進法に基づく「玉掛け科の訓練」を修了した者、又は、その他厚生労働大臣が定める者でなければ行うことはできない。</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クレーン等の運転者に荷物の積みおろしの合図を送る仕事のみに従事する者</t>
        </r>
      </text>
    </comment>
    <comment ref="F18" authorId="0" shapeId="0">
      <text>
        <r>
          <rPr>
            <b/>
            <sz val="12"/>
            <color indexed="12"/>
            <rFont val="ＭＳ Ｐゴシック"/>
            <family val="3"/>
            <charset val="128"/>
          </rPr>
          <t>【看護補助者】</t>
        </r>
        <r>
          <rPr>
            <b/>
            <sz val="10"/>
            <color indexed="81"/>
            <rFont val="ＭＳ Ｐゴシック"/>
            <family val="3"/>
            <charset val="128"/>
          </rPr>
          <t xml:space="preserve">
</t>
        </r>
        <r>
          <rPr>
            <b/>
            <sz val="11"/>
            <color indexed="10"/>
            <rFont val="ＭＳ Ｐゴシック"/>
            <family val="3"/>
            <charset val="128"/>
          </rPr>
          <t>×（含まれない職種）
　</t>
        </r>
        <r>
          <rPr>
            <sz val="10"/>
            <color indexed="81"/>
            <rFont val="ＭＳ Ｐゴシック"/>
            <family val="3"/>
            <charset val="128"/>
          </rPr>
          <t>看護師(212)、准看護師(213)、付添人、家政婦</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医師、看護師の指示を受けて、看護の補助業務に従事するかたわら、看護業務の修習に従事している者をいう。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保健師助産師看護師法による免許を有しない者をいう。</t>
        </r>
      </text>
    </comment>
    <comment ref="H18" authorId="0" shapeId="0">
      <text>
        <r>
          <rPr>
            <b/>
            <sz val="12"/>
            <color indexed="12"/>
            <rFont val="ＭＳ Ｐゴシック"/>
            <family val="3"/>
            <charset val="128"/>
          </rPr>
          <t>【理容・美容師】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理容師法又は美容師法による理容師、美容師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理容師又は美容師実地修練生（インターン）、理容又は美容補助者、美容相談員</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顧客の頭髪の刈り込み、顔そり等の方法によって容姿を整える仕事に従事する者、又は、パーマネント、結髪、化粧等により顧客の容姿を美しくする仕事に従事する者をいう。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理容師法(昭和22年法律第234号)第２条に基づき、理容師試験に合格し、都道府県知事又は厚生労働大臣の免許を受けた者、若しくは、美容師法(昭和32年法律第163号)第３条に基づき美容師試験に合格し、都道府県知事又は厚生労働大臣の免許を受けた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専ら、顧客の美容に関する相談に応ずる者</t>
        </r>
      </text>
    </comment>
    <comment ref="J18" authorId="0" shapeId="0">
      <text>
        <r>
          <rPr>
            <b/>
            <sz val="12"/>
            <color indexed="12"/>
            <rFont val="ＭＳ Ｐゴシック"/>
            <family val="3"/>
            <charset val="128"/>
          </rPr>
          <t>【金属プレス工】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成形プレス工、絞出工、打板工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けとばし工、火造りプレス工(804)、金型取付工、板金工(816)、製かん工(815)、マーク打ち工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プレス、シャー等の機械を操作し、金属板、非金属板の折曲げ、打抜き、切断、絞り、押出し、型打ち等の加工をする仕事に従事する者をいう。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時には、プレス型の取付け等の仕事を行うこともある。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1)けとばしプレス機を操作する仕事に従事する者
2)専ら、熱間で加工する仕事に従事する者
3)専ら、金型の取付けの仕事に従事する者
4)専ら、手作業により金属板及び非金属板の打抜き、折曲げ、型打ち等の加工をする仕事に従事する者
5)食かん、雑かん製造の一貫作業におけるプレス作業に従事する者
6)専ら、せん断機械による金属板又は非金属板のせん断の仕事に従事する者</t>
        </r>
      </text>
    </comment>
    <comment ref="L18" authorId="0" shapeId="0">
      <text>
        <r>
          <rPr>
            <b/>
            <sz val="12"/>
            <color indexed="12"/>
            <rFont val="ＭＳ Ｐゴシック"/>
            <family val="3"/>
            <charset val="128"/>
          </rPr>
          <t>【発電・変電工】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火力・水力・原子力発電員、送電員、発電機運転員、火力・水力・原子力発電保守員、変電員、変電保守員、配電盤工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配電設備保守員、水門操作員、給水ポンプ作業員</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発電所、変電所、電気動力室において発電、変電、配電装置の操作、監視、点検、保守の仕事に従事する者をいう。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1)専ら、送電線、配電線の架設、修理、巡回、点検などの保守の仕事に従事する者
2)専ら、水路作業、ポンプ復水器等の補機、温水装置の起動、運転、停止の作業及び汽かん作業に従事する者</t>
        </r>
      </text>
    </comment>
    <comment ref="F19" authorId="0" shapeId="0">
      <text>
        <r>
          <rPr>
            <b/>
            <sz val="12"/>
            <color indexed="12"/>
            <rFont val="ＭＳ Ｐゴシック"/>
            <family val="3"/>
            <charset val="128"/>
          </rPr>
          <t>【診療放射線・診療エックス線技師】</t>
        </r>
        <r>
          <rPr>
            <b/>
            <sz val="10"/>
            <color indexed="81"/>
            <rFont val="ＭＳ Ｐゴシック"/>
            <family val="3"/>
            <charset val="128"/>
          </rPr>
          <t xml:space="preserve">
</t>
        </r>
        <r>
          <rPr>
            <b/>
            <sz val="11"/>
            <color indexed="10"/>
            <rFont val="ＭＳ Ｐゴシック"/>
            <family val="3"/>
            <charset val="128"/>
          </rPr>
          <t xml:space="preserve">○（含まれる職種）
</t>
        </r>
        <r>
          <rPr>
            <sz val="11"/>
            <color indexed="10"/>
            <rFont val="ＭＳ Ｐゴシック"/>
            <family val="3"/>
            <charset val="128"/>
          </rPr>
          <t>　</t>
        </r>
        <r>
          <rPr>
            <sz val="10"/>
            <color indexed="81"/>
            <rFont val="ＭＳ Ｐゴシック"/>
            <family val="3"/>
            <charset val="128"/>
          </rPr>
          <t>診療放射線技師、診療エックス線技師</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医師又は歯科医師の指示を受けて、放射線、エックス線を人体に対して照射（撮影を含む）し、照射録を作成する仕事に従事する者をいう。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診療放射線技師法(昭和26年法律第226号)第３条及び同法附則第９項により、診療放射線技師として、厚生労働大臣の免許を受けた者及び診療エックス線技師として、都道府県知事の免許を受けた者で、放射線（診療エックス線技師にあっては、百万電子ボルト未満のエネルギーを有するエックス線）を人体に照射する業務に従事する者をいう。</t>
        </r>
      </text>
    </comment>
    <comment ref="H19" authorId="0" shapeId="0">
      <text>
        <r>
          <rPr>
            <b/>
            <sz val="12"/>
            <color indexed="12"/>
            <rFont val="ＭＳ Ｐゴシック"/>
            <family val="3"/>
            <charset val="128"/>
          </rPr>
          <t>【洗たく工】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洗浄工、乾燥工、しみ抜き工、アイロンかけ工、プレス工、検査工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マーキング工、荷分工、分類工、包装工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洗たく物を各種の洗たく機及び洗剤を用いて洗い、乾燥させるとともに、電気アイロン、蒸気アイロン、プレスマシン等を用いて、洗たくの済んだ品物のしわを伸ばし、型を直して折りたたむ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1)ランドリー及びドライクリーニングにおいて、各種の洗たく機及び洗剤を用いて洗たく物を洗い、糊付け、青味付け、酸浴、脱水、乾燥、しみ抜き等をする仕事に従事する者をいう。
2)洗たくの済んだ品物を洗い上り、破損の有無等を検査している者も含まれる。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1)専ら、洗たく物を洗たく方法別、色別に荷分けする仕事に従事する者
2)専ら、仕上がった品物を包装し又は品質別、顧客別に分類する仕事に従事する者</t>
        </r>
      </text>
    </comment>
    <comment ref="J19" authorId="0" shapeId="0">
      <text>
        <r>
          <rPr>
            <b/>
            <sz val="12"/>
            <color indexed="12"/>
            <rFont val="ＭＳ Ｐゴシック"/>
            <family val="3"/>
            <charset val="128"/>
          </rPr>
          <t>【鉄工】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製かん工、製かん鉄工、金属タンク製造工、ボイラー組立工、構造物鉄工、車両鉄工、鉄骨工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びょう打工、板金工(816)、溶接工(820)、造船ぎょう鉄工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金属板、鋼板、形鋼等の切断、曲げ、穴あけ、打出し、つば出し、リベット締め等の仕事に従事するとともに、現図、け書きの補助、ひずみ取り、組み立て等の仕事及び鉄塔、鉄柱、鉄橋、高層建築などの建設における鉄骨の建方相番、鋲打ち当盤及び鋲焼、鉄鋲など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1)製かん用機械の操作及び調整、製品検査等の仕事に従事する者も含まれる。
2)鉄骨、橋梁、鉄塔等の構造物を製作する仕事に従事する者も含まれる。
3)鉄道車両、自動車等の足まわり関係を製作する仕事に従事する者も含まれる。
4)各種工作機械、産業機械等の鉄工構造物の製作に従事する者も含まれる。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1)専ら、リベット締めの仕事に従事する者
2)専ら、薄板加工の仕事に従事する者
3)専ら、現図作成の仕事に従事する者
4)専ら、溶接組み立ての仕事に従事する者</t>
        </r>
      </text>
    </comment>
    <comment ref="L19" authorId="0" shapeId="0">
      <text>
        <r>
          <rPr>
            <b/>
            <sz val="12"/>
            <color indexed="12"/>
            <rFont val="ＭＳ Ｐゴシック"/>
            <family val="3"/>
            <charset val="128"/>
          </rPr>
          <t>【電気工】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電工、電路工、ケーブル接続工、内線工、外線工、高圧線工、配線工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電気技術者、電気機械運転工、電気雑役工、電気土工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屋根の配線又は電気炉、電気照明設備その他の電気通信機械器具の配線、保全の仕事に従事する者をいう。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1)専ら、電気機械、電気装置、電気器具などの配線、組み立て、運転、操作又は修理の仕事に従事する者
2)電柱、高圧線などの鉄柱、鉄塔の設置の仕事に従事する者</t>
        </r>
      </text>
    </comment>
    <comment ref="F20" authorId="0" shapeId="0">
      <text>
        <r>
          <rPr>
            <b/>
            <sz val="12"/>
            <color indexed="12"/>
            <rFont val="ＭＳ Ｐゴシック"/>
            <family val="3"/>
            <charset val="128"/>
          </rPr>
          <t>【臨床検査技師】</t>
        </r>
        <r>
          <rPr>
            <b/>
            <sz val="10"/>
            <color indexed="81"/>
            <rFont val="ＭＳ Ｐゴシック"/>
            <family val="3"/>
            <charset val="128"/>
          </rPr>
          <t xml:space="preserve">
</t>
        </r>
        <r>
          <rPr>
            <b/>
            <sz val="11"/>
            <color indexed="10"/>
            <rFont val="ＭＳ Ｐゴシック"/>
            <family val="3"/>
            <charset val="128"/>
          </rPr>
          <t xml:space="preserve">○（含まれる職種）
</t>
        </r>
        <r>
          <rPr>
            <sz val="11"/>
            <color indexed="10"/>
            <rFont val="ＭＳ Ｐゴシック"/>
            <family val="3"/>
            <charset val="128"/>
          </rPr>
          <t>　</t>
        </r>
        <r>
          <rPr>
            <sz val="10"/>
            <color indexed="81"/>
            <rFont val="ＭＳ Ｐゴシック"/>
            <family val="3"/>
            <charset val="128"/>
          </rPr>
          <t>臨床検査技師</t>
        </r>
        <r>
          <rPr>
            <b/>
            <sz val="10"/>
            <color indexed="81"/>
            <rFont val="ＭＳ Ｐゴシック"/>
            <family val="3"/>
            <charset val="128"/>
          </rPr>
          <t xml:space="preserve">
</t>
        </r>
        <r>
          <rPr>
            <b/>
            <sz val="11"/>
            <color indexed="10"/>
            <rFont val="ＭＳ Ｐゴシック"/>
            <family val="3"/>
            <charset val="128"/>
          </rPr>
          <t>×（含まれない職種）
　</t>
        </r>
        <r>
          <rPr>
            <sz val="10"/>
            <color indexed="81"/>
            <rFont val="ＭＳ Ｐゴシック"/>
            <family val="3"/>
            <charset val="128"/>
          </rPr>
          <t>衛生検査技師</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医師の指導、監督のもとに、病院、診療所で、微生物学的検査、血清学的検査、血液学的検査、病理学的検査、寄生虫学的検査、生化学的検査及び心電図検査、脳波検査、超音波検査等の生理学的検査を行う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臨床検査技師等に関する法律（昭和33年法律第76号)第３条により、厚生労働大臣の免許を受け、上記の仕事に従事する者をいう。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衛生検査技師</t>
        </r>
      </text>
    </comment>
    <comment ref="H20" authorId="0" shapeId="0">
      <text>
        <r>
          <rPr>
            <b/>
            <sz val="12"/>
            <color indexed="12"/>
            <rFont val="ＭＳ Ｐゴシック"/>
            <family val="3"/>
            <charset val="128"/>
          </rPr>
          <t>【調理士】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調理師、料理人、板前、賄人、コック、キッチン、料理べーカー、ストーブ前、焼方、煮方</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立廻り(504)、洗い方(504)、釜(504)、仲番、炊飯、バーテンダー、パントリー(505)、栄養士(220)</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飲食店、料亭、旅館、ホテル等において、旅客又は従業員の食事の献立作成、食物の調理に従事する者をいう。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調理師法（昭和33年法律第147号）に定める調理師免許を有する者で、現実に調理師の業務に従事している者のほか、調理師の免許はないが、調理材料の下拵えをしたり、これを材料として煮物、蒸物、ねり物の仕込み又は仕上げをしたり、焼物や揚物を作ったりする者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1)専ら、焼方、煮方の間にあって、材料の持ち廻りをして、仕込みや仕上げの手伝いをする者
2)専ら、調理場において、整理などの雑仕事に従事している者
3)専ら、食堂、厨房において、客に供するため調理された料理を保温、冷蔵、盛付けする仕事に従事している者
4)専ら、酒類の調合の仕事に従事している者</t>
        </r>
      </text>
    </comment>
    <comment ref="J20" authorId="0" shapeId="0">
      <text>
        <r>
          <rPr>
            <b/>
            <sz val="12"/>
            <color indexed="12"/>
            <rFont val="ＭＳ Ｐゴシック"/>
            <family val="3"/>
            <charset val="128"/>
          </rPr>
          <t>【板金工】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薄板工、車体板金工、建築板金工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板金プレス工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主として手作業により、鋼板、特殊鋼板、非鉄金属板等の薄金属板を切断、曲げ、打出し、びょう打ち、ろう付け、溶接等により、曲面のある一般容器、ダクト類、被覆物等の板金物に加工する仕事及び金属薄板による屋根ふきの仕事に従事するとともに、板金加工用工作機械の操作、調整、板金製品のひずみ取り、板金加工用ゲージ及び金型の製作等も行う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1)専ら、板金材料のびょう打ち、溶接の仕事に従事する者
2)専ら、板金材料のせん断、プレス加工をする仕事に従事する者
3)専ら、ろう付けの仕事に従事する者
4)専ら、現図展開の仕事に従事する者</t>
        </r>
      </text>
    </comment>
    <comment ref="L20" authorId="0" shapeId="0">
      <text>
        <r>
          <rPr>
            <b/>
            <sz val="12"/>
            <color indexed="12"/>
            <rFont val="ＭＳ Ｐゴシック"/>
            <family val="3"/>
            <charset val="128"/>
          </rPr>
          <t>【掘削・発破工】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削岩工、掘進員、手掘員</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支柱員、坑内運搬員</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坑内又は坑外において、削岩機を用いる仕事又はダイナマイト等火薬による発破作業によって、岩石を破砕し、掘進する仕事に従事する者をいう。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1)火薬の受渡しの作業又は破砕された岩石を坑外に搬出する仕事に従事する者
2)坑内保安のための支柱の組立て又は軌道、索道の敷設、動力車の運転などの仕事に従事する者</t>
        </r>
      </text>
    </comment>
    <comment ref="F21" authorId="0" shapeId="0">
      <text>
        <r>
          <rPr>
            <b/>
            <sz val="12"/>
            <color indexed="12"/>
            <rFont val="ＭＳ Ｐゴシック"/>
            <family val="3"/>
            <charset val="128"/>
          </rPr>
          <t>【理学療法士、作業療法士】</t>
        </r>
        <r>
          <rPr>
            <b/>
            <sz val="10"/>
            <color indexed="81"/>
            <rFont val="ＭＳ Ｐゴシック"/>
            <family val="3"/>
            <charset val="128"/>
          </rPr>
          <t xml:space="preserve">
</t>
        </r>
        <r>
          <rPr>
            <b/>
            <sz val="11"/>
            <color indexed="10"/>
            <rFont val="ＭＳ Ｐゴシック"/>
            <family val="3"/>
            <charset val="128"/>
          </rPr>
          <t xml:space="preserve">×（含まれない職種）
</t>
        </r>
        <r>
          <rPr>
            <sz val="11"/>
            <color indexed="10"/>
            <rFont val="ＭＳ Ｐゴシック"/>
            <family val="3"/>
            <charset val="128"/>
          </rPr>
          <t>　</t>
        </r>
        <r>
          <rPr>
            <sz val="10"/>
            <color indexed="81"/>
            <rFont val="ＭＳ Ｐゴシック"/>
            <family val="3"/>
            <charset val="128"/>
          </rPr>
          <t>視能訓練士、リハビリ技術者</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医師の指示の下に、身体に障害のある者に対し、主として基本的動作能力を回復させるため、治療体操などの運動を行わせたり、電気刺激・マッサージ・温熱その他の物理的手段による療法を専門的に行う仕事に従事する者、又は、医師の指示の下に、身体に障害のある者に対し、主として応用動作能力又は社会的適応能力を回復させるため、手芸・工芸その他の作業を行わせるなど作業療法を専門的に行う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理学療法士及び作業療法士法(昭和40年法律第137号)による国家試験に合格し、厚生労働大臣の免許を受けた者をいう(PT(PhysicalTherapist(理学療法士)の略)、OT(OccupationalTherapist(作業療法士)の略)と呼ばれる。)。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　主としてマッサージ等の仕事に従事する者、聴能訓練、言語治療、視能訓練等のリハビリテーションなどの仕事に従事する者</t>
        </r>
      </text>
    </comment>
    <comment ref="H21" authorId="0" shapeId="0">
      <text>
        <r>
          <rPr>
            <b/>
            <sz val="12"/>
            <color indexed="12"/>
            <rFont val="ＭＳ Ｐゴシック"/>
            <family val="3"/>
            <charset val="128"/>
          </rPr>
          <t>【調理士見習】</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下働き、立廻り、洗い方、釜、コック見習</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調理士(503)、焼方(503)、煮方(503)、パントリー(505)、仲番</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飲食店、料亭、旅館、ホテル等において、調理士の行う食物の調理、調製に際して調理士の指示により補助的な仕事に従事する者をいう。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xml:space="preserve">1)専ら、調理士の指示により、焼方、煮方の間にあって材料の持ち廻りをして、仕込み、仕上げの手伝いをする者をいう。
2)調理材料の下拵えをし、冷蔵庫(室)、調理場全体の清掃に従事する者をいう。
</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1)専ら、食堂、厨房において、客に供するため調理された料理を保温、冷蔵、盛付けする仕事に従事している者
2)専ら、コーヒー、酒類、食器類の準備、出し入れ、点検及び保管の仕事に従事している者</t>
        </r>
      </text>
    </comment>
    <comment ref="J21" authorId="0" shapeId="0">
      <text>
        <r>
          <rPr>
            <b/>
            <sz val="12"/>
            <color indexed="48"/>
            <rFont val="ＭＳ Ｐゴシック"/>
            <family val="3"/>
            <charset val="128"/>
          </rPr>
          <t>【電気めっき工】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電解めっき工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ガラみがき工、バフみがき工、アルマイト工、浸漬めっき工、乾式めっき工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各種の金属材料表面に、銅、ニッケル、クローム等の金属を電流の作用を利用して被覆する仕事に従事する者をいう。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1)専ら、研磨、脱脂、酸洗、水洗等のめっきの準備工程、後処理工程の仕事に従事する者
2)乾式、浸漬、被覆防銹等によりめっきを行う仕事に従事する者
3)圧延による金属被覆の仕事に従事する者
4)機械防銹、研磨つや出し、カバーかけ等の仕事に従事する者</t>
        </r>
      </text>
    </comment>
    <comment ref="L21" authorId="0" shapeId="0">
      <text>
        <r>
          <rPr>
            <b/>
            <sz val="12"/>
            <color indexed="12"/>
            <rFont val="ＭＳ Ｐゴシック"/>
            <family val="3"/>
            <charset val="128"/>
          </rPr>
          <t>【型枠大工】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型枠工、金属枠取付工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木製又は金属製の型枠を用い、コンクリート型枠の組立て、取付け及び除去をする仕事に従事する者をいう。</t>
        </r>
      </text>
    </comment>
    <comment ref="F22" authorId="0" shapeId="0">
      <text>
        <r>
          <rPr>
            <b/>
            <sz val="12"/>
            <color indexed="12"/>
            <rFont val="ＭＳ Ｐゴシック"/>
            <family val="3"/>
            <charset val="128"/>
          </rPr>
          <t>【歯科衛生士】</t>
        </r>
        <r>
          <rPr>
            <b/>
            <sz val="10"/>
            <color indexed="81"/>
            <rFont val="ＭＳ Ｐゴシック"/>
            <family val="3"/>
            <charset val="128"/>
          </rPr>
          <t xml:space="preserve">
</t>
        </r>
        <r>
          <rPr>
            <b/>
            <sz val="11"/>
            <color indexed="10"/>
            <rFont val="ＭＳ Ｐゴシック"/>
            <family val="3"/>
            <charset val="128"/>
          </rPr>
          <t xml:space="preserve">○（含まれる職種）
</t>
        </r>
        <r>
          <rPr>
            <sz val="11"/>
            <color indexed="10"/>
            <rFont val="ＭＳ Ｐゴシック"/>
            <family val="3"/>
            <charset val="128"/>
          </rPr>
          <t>　</t>
        </r>
        <r>
          <rPr>
            <sz val="10"/>
            <color indexed="81"/>
            <rFont val="ＭＳ Ｐゴシック"/>
            <family val="3"/>
            <charset val="128"/>
          </rPr>
          <t>歯科衛生士法にいう歯科衛生士</t>
        </r>
        <r>
          <rPr>
            <b/>
            <sz val="10"/>
            <color indexed="81"/>
            <rFont val="ＭＳ Ｐゴシック"/>
            <family val="3"/>
            <charset val="128"/>
          </rPr>
          <t xml:space="preserve">
</t>
        </r>
        <r>
          <rPr>
            <b/>
            <sz val="11"/>
            <color indexed="10"/>
            <rFont val="ＭＳ Ｐゴシック"/>
            <family val="3"/>
            <charset val="128"/>
          </rPr>
          <t xml:space="preserve">×（含まれない職種）
</t>
        </r>
        <r>
          <rPr>
            <sz val="11"/>
            <color indexed="10"/>
            <rFont val="ＭＳ Ｐゴシック"/>
            <family val="3"/>
            <charset val="128"/>
          </rPr>
          <t>　</t>
        </r>
        <r>
          <rPr>
            <sz val="10"/>
            <color indexed="81"/>
            <rFont val="ＭＳ Ｐゴシック"/>
            <family val="3"/>
            <charset val="128"/>
          </rPr>
          <t xml:space="preserve">歯科技工士(219)
</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歯科衛生士法(昭和23年法律第204号)に定める歯科衛生士の免許を有し、歯科医師の指導の下に歯牙及び口腔の疾患の予防処置に関する仕事に従事する者をいう。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　歯科衛生士の免許を有していても、経理事務等上記以外の業務に専ら従事する者</t>
        </r>
      </text>
    </comment>
    <comment ref="H22" authorId="0" shapeId="0">
      <text>
        <r>
          <rPr>
            <b/>
            <sz val="12"/>
            <color indexed="12"/>
            <rFont val="ＭＳ Ｐゴシック"/>
            <family val="3"/>
            <charset val="128"/>
          </rPr>
          <t>【給仕従事者】</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飲食店給仕従業者、旅館、ホテルの食堂給仕従業者、食堂ボーイ、パントリー、ウェイター、ウェイトレス、ドアボーイ、ベルボーイ、ページボーイ、旅館接待案内係、ルームボーイ、ルームメード、接客給仕従業者、メードキャプテン、ページ</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フロント、カウンター、レジスター、客引き、雑役、娯楽場の接客員(506)、ダンサー、クローク、花嫁付、航空機客室乗務員(711)</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飲食店、喫茶店、旅館、ホテル等において、客の接待、身のまわりの用務、部屋の清掃、食卓の用意、食事の給仕などのサービスの仕事に従事する者をいう。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1)バー、ナイトクラブ、キャバレー、サロン等において接客の仕事に従事する者
2)専ら、店内外の清掃、その他の雑務に従事する者
3)専ら、客の案内所、所持品の保管の仕事に従事する者
4)専ら、コーヒー、酒類、食器類の準備、出し入れ、点検及び保管の仕事に従事している者</t>
        </r>
      </text>
    </comment>
    <comment ref="J22" authorId="0" shapeId="0">
      <text>
        <r>
          <rPr>
            <b/>
            <sz val="12"/>
            <color indexed="12"/>
            <rFont val="ＭＳ Ｐゴシック"/>
            <family val="3"/>
            <charset val="128"/>
          </rPr>
          <t>【バフ研磨工】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金属バフ研磨工、可塑物バフ研磨工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めっきの前処理として、バフ研磨機による金属製品及び非金属製品の研磨の仕事に従事する者をいう。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加工目的に応じたバフの選定、バフ研磨機へのバフの取付け、バフ研磨機による研磨の仕事に従事する者をいう。</t>
        </r>
      </text>
    </comment>
    <comment ref="L22" authorId="0" shapeId="0">
      <text>
        <r>
          <rPr>
            <b/>
            <sz val="12"/>
            <color indexed="12"/>
            <rFont val="ＭＳ Ｐゴシック"/>
            <family val="3"/>
            <charset val="128"/>
          </rPr>
          <t>【とび工】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杭打ち工、構造物解体工、家屋曳方工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高所における下記の仕事及びそれに類似する作業に従事する者をいう。
1)鉄筋コンクリート建築及び橋梁建設などにおける足場の組立て、解体及び杭打ちの仕事
2)木造建築における足場、柱の組立て、棟上げの作業又は建造物の移動、解体の仕事
3)架設エレベーター、杭打機、巻き上げ等建設用機械の組立て、据え付けの仕事（時にはウインチ等簡単な機械の操作を行うこともある。）</t>
        </r>
      </text>
    </comment>
    <comment ref="F23" authorId="0" shapeId="0">
      <text>
        <r>
          <rPr>
            <b/>
            <sz val="12"/>
            <color indexed="12"/>
            <rFont val="ＭＳ Ｐゴシック"/>
            <family val="3"/>
            <charset val="128"/>
          </rPr>
          <t>【歯科技工士】</t>
        </r>
        <r>
          <rPr>
            <b/>
            <sz val="10"/>
            <color indexed="81"/>
            <rFont val="ＭＳ Ｐゴシック"/>
            <family val="3"/>
            <charset val="128"/>
          </rPr>
          <t xml:space="preserve">
</t>
        </r>
        <r>
          <rPr>
            <b/>
            <sz val="11"/>
            <color indexed="10"/>
            <rFont val="ＭＳ Ｐゴシック"/>
            <family val="3"/>
            <charset val="128"/>
          </rPr>
          <t xml:space="preserve">○（含まれる職種）
</t>
        </r>
        <r>
          <rPr>
            <sz val="11"/>
            <color indexed="10"/>
            <rFont val="ＭＳ Ｐゴシック"/>
            <family val="3"/>
            <charset val="128"/>
          </rPr>
          <t>　</t>
        </r>
        <r>
          <rPr>
            <sz val="10"/>
            <color indexed="81"/>
            <rFont val="ＭＳ Ｐゴシック"/>
            <family val="3"/>
            <charset val="128"/>
          </rPr>
          <t>歯科技工士法にいう歯科技工士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歯科衛生士(218)</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歯科技工士法(昭和30年法律第168号)に定める歯科技工士の免許を有し、歯科医師の指示の下に歯科医療用に供する補てつ物、充てん物又は矯正装置の作成、修理又は加工の作業に従事する者をいう。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　歯科技工士の免許を有していても、経理事務等上記以外の業務に専ら従事する者</t>
        </r>
      </text>
    </comment>
    <comment ref="H23" authorId="0" shapeId="0">
      <text>
        <r>
          <rPr>
            <b/>
            <sz val="12"/>
            <color indexed="12"/>
            <rFont val="ＭＳ Ｐゴシック"/>
            <family val="3"/>
            <charset val="128"/>
          </rPr>
          <t>【娯楽接客員】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出札係、改札係、案内人、場内整理員、場内アナウンサー、賞品渡人、レコード係員、販売係員、遊戯品貸出係員、ゴルフ場キャディ、各種遊戯用具の運転員</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ダンサー、事務員、レジスター、遊戯品整理員</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娯楽場において、接客の仕事に従事する者をいう。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映画館、劇場、競輪場、競馬場、野球場、ボウリング場、パチンコ屋、遊園地等において、整理券、入場券の出札、改札、客の案内、場内の整理その他客に対するサービスの仕事に従事する者をいう。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1)主として、売上伝票の作成、記帳等を行い、付随的に接客の仕事に従事する者
2)専ら、娯楽場の宣伝の仕事に従事する者
3)専ら、展示品遊戯品の保管の仕事に従事する者
4)専ら、場内の清掃の仕事に従事する者</t>
        </r>
      </text>
    </comment>
    <comment ref="J23" authorId="0" shapeId="0">
      <text>
        <r>
          <rPr>
            <b/>
            <sz val="12"/>
            <color indexed="12"/>
            <rFont val="ＭＳ Ｐゴシック"/>
            <family val="3"/>
            <charset val="128"/>
          </rPr>
          <t>【仕上工】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やすり工、ラッピング工、機械部品仕上工、金型仕上工、冶工具仕上工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工作機械による機械仕上工、心出し工、わり出し工、け書き工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主としてやすり、たがね、きさげ、リーマ、タップ等の手工具を使用して、金属材料の切削加工、すり合わせ、ラッピング、け書き、ねじ立て等を行い、ジグ、工具、機械部品等の仕上げ、組み立て、金型の製作の仕上げ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機械装置の分解、組み立て、調整及び心出しの仕事を行うこともある。時には、付随的に簡単な工作機械を使用して、金属材料の切削加工を行う仕事に従事することもある。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1)流れ作業方式による機械組み立てに従事する者
2)専ら、工作機械を操作して仕上げをする仕事に従事する者
3)専ら、たがねを用いて金属材料のはつり作業をする仕事に従事する者</t>
        </r>
      </text>
    </comment>
    <comment ref="L23" authorId="0" shapeId="0">
      <text>
        <r>
          <rPr>
            <b/>
            <sz val="12"/>
            <color indexed="12"/>
            <rFont val="ＭＳ Ｐゴシック"/>
            <family val="3"/>
            <charset val="128"/>
          </rPr>
          <t>【鉄筋工】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鉄筋切断工、鉄筋組立工、鉄筋成型工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鉄筋の下ごしらえ、組立て（螺線などの組立て、結束）及び加工（鋸、ガスなどによる鉄筋の切断、屈曲、成型）などの仕事に従事する者をいう。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鉄筋の組み合わせ部分の溶接、鉄筋の運搬、整理の仕事に従事する者</t>
        </r>
      </text>
    </comment>
    <comment ref="F24" authorId="0" shapeId="0">
      <text>
        <r>
          <rPr>
            <b/>
            <sz val="12"/>
            <color indexed="12"/>
            <rFont val="ＭＳ Ｐゴシック"/>
            <family val="3"/>
            <charset val="128"/>
          </rPr>
          <t>【栄養士】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栄養士法による栄養士及び管理栄養士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調理士(503)、食品衛生監視員、食品衛生管理者</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献立の作成、栄養価の計算、特別治療食の調理、その他これに伴う食餌相談、し好調査、栄養摂取状況調査、栄養指導などの仕事に従事する者をいう。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　専ら、飲食店、料亭、旅館、ホテル等において旅客又は従業員の食事の調理にのみ従事する者</t>
        </r>
      </text>
    </comment>
    <comment ref="J24" authorId="0" shapeId="0">
      <text>
        <r>
          <rPr>
            <b/>
            <sz val="12"/>
            <color indexed="12"/>
            <rFont val="ＭＳ Ｐゴシック"/>
            <family val="3"/>
            <charset val="128"/>
          </rPr>
          <t>【溶接工】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電気溶接工、ガス溶接工、スポット溶接工、バット溶接工、酸素溶接工、アセチレンガス切断工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軟ろう付け工、硬ろう付け工、火炎焼入れ工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アセチレンガス発生器、アーク溶接機等を用いて金属を溶接、溶断する仕事に従事する者をいう。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専ら、材料の運搬、製品の整理の仕事に従事する者</t>
        </r>
      </text>
    </comment>
    <comment ref="L24" authorId="0" shapeId="0">
      <text>
        <r>
          <rPr>
            <b/>
            <sz val="12"/>
            <color indexed="12"/>
            <rFont val="ＭＳ Ｐゴシック"/>
            <family val="3"/>
            <charset val="128"/>
          </rPr>
          <t>【大工】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建築大工、堂宮大工、数寄屋大工、造作大工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船大工、車大工、建具大工、大工見習、型枠大工(854)</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家屋、橋梁などの築造、屋内における造作などをする仕事に従事する者をいう。</t>
        </r>
      </text>
    </comment>
    <comment ref="F25" authorId="0" shapeId="0">
      <text>
        <r>
          <rPr>
            <b/>
            <sz val="12"/>
            <color indexed="12"/>
            <rFont val="ＭＳ Ｐゴシック"/>
            <family val="3"/>
            <charset val="128"/>
          </rPr>
          <t>【保育士（保母・保父）】</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xml:space="preserve">　児童福祉法による保育士、国家戦略特別区域法による国家戦略特別区域限定保育士
</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xml:space="preserve">　寮母
</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保育所、母子生活支援施設（保育室のある母子生活支援施設に限る。）、知的障害児施設、知的障害児通園施設、ろうあ児施設、肢体不自由児施設及び児童養護施設等において、本務として在職し、児童の保育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児童福祉法（昭和22年法律第164号）又は国家戦略特別区域法（平成25年法律第107号）により、都道府県知事の登録を受け、保育士又は国家戦略特別区域限定保育士の名称を用いて、専門的知識及び技術をもって、児童の保育及び児童の保護者に対する保育に関する指導を行うことを業とする者をいう。</t>
        </r>
      </text>
    </comment>
    <comment ref="J25" authorId="0" shapeId="0">
      <text>
        <r>
          <rPr>
            <b/>
            <sz val="12"/>
            <color indexed="12"/>
            <rFont val="ＭＳ Ｐゴシック"/>
            <family val="3"/>
            <charset val="128"/>
          </rPr>
          <t>【機械組立工】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農業用機械組立工、建設機械組立工、工作機械組立工、事務用機械組立工、家庭用機器組立工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電気機械器具組立工、輸送用機械組立工、計測機械組立工、理化学機械組立工、光学機械組立工、時計組立工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流れ作業の工程中にあって、各種機械の部品、組み立てられた部分品又は完成品を、手道具等を用いて組み立て、作成する仕事に従事する者をいう。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1)専ら、鉄道車両、自動車用エンジン、航空機用エンジンの製造組み立てに従事する者
2)電気機械器具の製造組み立てに従事する者
3)氷を用いる冷蔵庫を組み立てる仕事に従事する者
4)専ら、調整検査の仕事に従事する者</t>
        </r>
      </text>
    </comment>
    <comment ref="L25" authorId="0" shapeId="0">
      <text>
        <r>
          <rPr>
            <b/>
            <sz val="12"/>
            <color indexed="12"/>
            <rFont val="ＭＳ Ｐゴシック"/>
            <family val="3"/>
            <charset val="128"/>
          </rPr>
          <t>【左官】</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真壁塗工、モルタル工、プラスター塗工、漆喰塗工、人造石塗工、調剤練工、モルタル防水工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アスファルト防水工、タイル張工、れんが積工、コンクリート作業員</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土、モルタル、プラスター、漆喰、人造石などの壁材料を用いて、壁塗りなどをする仕事に従事する者をいう。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材料の運搬の作業のみに従事する者又はタイル張り、れんが積み、はり石などにおける目地塗りの仕事に従事する者</t>
        </r>
      </text>
    </comment>
    <comment ref="F26" authorId="0" shapeId="0">
      <text>
        <r>
          <rPr>
            <b/>
            <sz val="12"/>
            <color indexed="12"/>
            <rFont val="ＭＳ Ｐゴシック"/>
            <family val="3"/>
            <charset val="128"/>
          </rPr>
          <t>【介護支援専門員(ケアマネージャー)】</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要介護者等からの相談に応じ、要介護者等がその心身の状況に応じて適切な介護サービスを利用できるよう市町村、居宅介護支援事業者、介護保険施設等との連絡調整等を行う仕事に従事する者をいう。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介護保険法(平成９年法律第123号)による厚生労働省令で定められた実務経験を有し、同省令に基づき都道府県知事が行う「介護支援専門員実務研修受講試験」に合格し、かつ、同知事が行う｢介護支援専門員実務研修｣を修了して、「介護支援専門員資格登録簿」への登録および、期間の有効な「介護支援専門員証」の交付を受けた者で、専ら上記の業務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　上記法律・省令による課程を修了し、都道府県知事による登録および期間の有効な「介護支援専門員証」の交付を受けた者であっても、専ら上記以外の業務に従事している者</t>
        </r>
      </text>
    </comment>
    <comment ref="H26" authorId="0" shapeId="0">
      <text>
        <r>
          <rPr>
            <b/>
            <sz val="12"/>
            <color indexed="48"/>
            <rFont val="ＭＳ Ｐゴシック"/>
            <family val="3"/>
            <charset val="128"/>
          </rPr>
          <t>【警備員】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ガードマン、警備士、警務員</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守衛(602)、用務員(864)</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他人の需要に応じ、事務所、住宅、興行場、駐車場、遊園地等における盗難等及び運搬中の現金、貴金属、美術品等に係る盗難等の事故の発生、その他人の身体に対する危害の発生をその身辺において警戒し、防止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警備業法（昭和47年法律第117号）第４条の規定に基づき、警備業の届出をし、認定された事業所に雇用されている者でなければならない。</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警備業法施行規則（昭和58年総理府令第１号）第14条第１項の規定に基づき、当該都道府県の区域内において、警備業務を継続して行う期間が、３０日以内で、かつ、従事する警備員の人員が１日につき５人以内の警備業務に従事する警備員</t>
        </r>
      </text>
    </comment>
    <comment ref="J26" authorId="0" shapeId="0">
      <text>
        <r>
          <rPr>
            <b/>
            <sz val="12"/>
            <color indexed="12"/>
            <rFont val="ＭＳ Ｐゴシック"/>
            <family val="3"/>
            <charset val="128"/>
          </rPr>
          <t>【機械検査工】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精密検査工、精密測定工、製品検査工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組立工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生産現場の各工程における機械部品の精度測定及び検査、作動機構の精度の測定及び検査、恒温室における精密測定及び検査、品質管理等の仕事に従事する者をいう。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検査課所属の者で、専ら、生産現場に派遣されていて、検査の仕事を行う者も含まれる。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1)組み立て作業のかたわら、調整したり、検査したりする者
2)専ら、品質管理のみに従事する者</t>
        </r>
      </text>
    </comment>
    <comment ref="L26" authorId="0" shapeId="0">
      <text>
        <r>
          <rPr>
            <b/>
            <sz val="12"/>
            <color indexed="12"/>
            <rFont val="ＭＳ Ｐゴシック"/>
            <family val="3"/>
            <charset val="128"/>
          </rPr>
          <t>【配管工】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給排水衛生士、冷暖房工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土管・コンクリート管敷設作業者</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建物における給排水、冷暖房、給汽給湯、換気などの設備工事に関する配管及び金属・非金属管の加工、装着などの仕事に従事する者をいう。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各種の管の埋設のための土砂の掘削の仕事及び溶接、溶断の仕事のみに従事する者</t>
        </r>
      </text>
    </comment>
    <comment ref="F27" authorId="0" shapeId="0">
      <text>
        <r>
          <rPr>
            <b/>
            <sz val="12"/>
            <color indexed="12"/>
            <rFont val="ＭＳ Ｐゴシック"/>
            <family val="3"/>
            <charset val="128"/>
          </rPr>
          <t>【ホームヘルパー】</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ホームヘルパー、訪問介護員</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家政婦(父)、お手伝い、家事手伝い、ベビーシッター</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在宅介護サービスを提供する団体等からの指示等により、身体上又は精神上の障害があるために日常生活を営むのに支障がある者の居宅を訪問し、その者に対する入浴・排せつ・食事等の介護その他の日常生活を営むのに必要な便宜を供与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xml:space="preserve">　社会福祉士及び介護福祉士法（昭和62年法律第30号）による介護福祉士の資格をもっている者で、ホームヘルパーの仕事に従事している者も含まれる。
</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　個人の家庭又は個人などの求めに直接応じて調理、洗濯、掃除、介護を要する者に対する入浴・食事等の世話などの仕事に従事する者</t>
        </r>
      </text>
    </comment>
    <comment ref="H27" authorId="0" shapeId="0">
      <text>
        <r>
          <rPr>
            <b/>
            <sz val="12"/>
            <color indexed="12"/>
            <rFont val="ＭＳ Ｐゴシック"/>
            <family val="3"/>
            <charset val="128"/>
          </rPr>
          <t>【守衛】</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門衛、見張番、監視人、巡視、夜警、倉庫番</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警備員(601)、用務員(864)</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工場、事務所、その他の施設において、火災、事故、盗難、不法侵入、建造物破損の防止、物品の搬入、搬出の監視、その他財産の保護及び秩序維持の仕事に従事する者をいう。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物品倉庫において、物品を保管し、これに伴う出納記録、伝票の作成等の簡単な事務を行う者も含む。</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主として、建物内外の清掃、物品の運搬等に従事し、付随的に諸設備の警備にあたる者</t>
        </r>
      </text>
    </comment>
    <comment ref="J27" authorId="0" shapeId="0">
      <text>
        <r>
          <rPr>
            <b/>
            <sz val="12"/>
            <color indexed="12"/>
            <rFont val="ＭＳ Ｐゴシック"/>
            <family val="3"/>
            <charset val="128"/>
          </rPr>
          <t>【機械修理工】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機械分解修理工、機械整備工、重電機器修理工、内燃機関修理工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自動車整備工(830)、航空機整備工、ラジオ・テレビ修理工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各種機械、機関器材の修理、整備の仕事に従事する者をいう。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各種装置を使用して精度検査を行い、解体して、摩耗、破損した部品の修理、取り替えをし、再組み立ての上、調整を行い、所要性能が発揮できるようにする仕事に従事する者をいう。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1)専ら、金属部品の製造、切削加工に従事する者
2)専ら、ラジオ・テレビの修理を行う者</t>
        </r>
      </text>
    </comment>
    <comment ref="L27" authorId="0" shapeId="0">
      <text>
        <r>
          <rPr>
            <b/>
            <sz val="12"/>
            <color indexed="12"/>
            <rFont val="ＭＳ Ｐゴシック"/>
            <family val="3"/>
            <charset val="128"/>
          </rPr>
          <t>【はつり工】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こわし工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コンクリート、れんが等構築物の表面のはつり取り、床、壁の穴あけ及びコンクリート壊しの仕事に従事する者をいう。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石積み作業に伴う石の加工、成型の仕事に従事する者</t>
        </r>
      </text>
    </comment>
    <comment ref="F28" authorId="0" shapeId="0">
      <text>
        <r>
          <rPr>
            <b/>
            <sz val="12"/>
            <color indexed="12"/>
            <rFont val="ＭＳ Ｐゴシック"/>
            <family val="3"/>
            <charset val="128"/>
          </rPr>
          <t>【福祉施設介護員】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寮母・寮父、介護(職)員、介護福祉士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xml:space="preserve">　園長、施設長、ホーム長、ホーム管理人、保育士(221)
</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児童福祉施設、身体障害者福祉施設、老人福祉施設その他の福祉施設において、入所者の身近な存在として、日常生活の身の回りの世話や介助・介護の仕事に従事する者をいう。</t>
        </r>
        <r>
          <rPr>
            <b/>
            <sz val="10"/>
            <color indexed="81"/>
            <rFont val="ＭＳ Ｐゴシック"/>
            <family val="3"/>
            <charset val="128"/>
          </rPr>
          <t xml:space="preserve">
</t>
        </r>
        <r>
          <rPr>
            <b/>
            <sz val="11"/>
            <color indexed="10"/>
            <rFont val="ＭＳ Ｐゴシック"/>
            <family val="3"/>
            <charset val="128"/>
          </rPr>
          <t xml:space="preserve">
説明事項</t>
        </r>
        <r>
          <rPr>
            <b/>
            <sz val="10"/>
            <color indexed="81"/>
            <rFont val="ＭＳ Ｐゴシック"/>
            <family val="3"/>
            <charset val="128"/>
          </rPr>
          <t xml:space="preserve">
</t>
        </r>
        <r>
          <rPr>
            <sz val="10"/>
            <color indexed="81"/>
            <rFont val="ＭＳ Ｐゴシック"/>
            <family val="3"/>
            <charset val="128"/>
          </rPr>
          <t xml:space="preserve">　社会福祉士及び介護福祉士法（昭和62年法律第30号）による介護福祉士の資格を持っている者で、各種福祉施設で寮母・寮父としての仕事に従事している者も含まれる。
</t>
        </r>
        <r>
          <rPr>
            <b/>
            <sz val="11"/>
            <color indexed="12"/>
            <rFont val="ＭＳ Ｐゴシック"/>
            <family val="3"/>
            <charset val="128"/>
          </rPr>
          <t xml:space="preserve">
除外</t>
        </r>
        <r>
          <rPr>
            <b/>
            <sz val="10"/>
            <color indexed="81"/>
            <rFont val="ＭＳ Ｐゴシック"/>
            <family val="3"/>
            <charset val="128"/>
          </rPr>
          <t xml:space="preserve">
</t>
        </r>
        <r>
          <rPr>
            <sz val="10"/>
            <color indexed="81"/>
            <rFont val="ＭＳ Ｐゴシック"/>
            <family val="3"/>
            <charset val="128"/>
          </rPr>
          <t>1)各施設の園長、施設長、ホーム長、ホーム管理人などで、管理的業務に従事する者
2)各種の施設において、専ら食事を作ったり、洗濯、掃除などの仕事に従事している者</t>
        </r>
      </text>
    </comment>
    <comment ref="J28" authorId="0" shapeId="0">
      <text>
        <r>
          <rPr>
            <b/>
            <sz val="12"/>
            <color indexed="12"/>
            <rFont val="ＭＳ Ｐゴシック"/>
            <family val="3"/>
            <charset val="128"/>
          </rPr>
          <t>【重電機器組立工】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電動機組立工、発電機組立工、モーター修理工、モーター捲線工、変圧器組立工、変圧器修理工、配電制御盤組立工、受電盤組立工、工場電気設備工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鉄心工、変圧器捲線工、板金溶接工、製かん工(815)、盤用器具組立工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モーター、発電機等の回転機器の組み立て、捲線、変圧器その他の静止機器の組み立て、外装組み立て、配線、接続、すえ付け等の仕事に従事する者をいう。</t>
        </r>
        <r>
          <rPr>
            <b/>
            <sz val="10"/>
            <color indexed="81"/>
            <rFont val="ＭＳ Ｐゴシック"/>
            <family val="3"/>
            <charset val="128"/>
          </rPr>
          <t xml:space="preserve">
</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1)専ら、製かん、板金、溶接、表面処理等の仕事に従事する者
2)専ら、しゃ断器、断路器、開閉器等の製作、組み立ての仕事に従事する者
3)専ら、計器、継電器、電磁接触器等盤用器具の製作、組み立ての仕事に従事する者
4)専ら、制御装置の組み立ての仕事に従事する者
5)専ら、鉄心積みの仕事に従事する者
6)変圧器その他静止機器用の捲線製作の仕事に従事する者</t>
        </r>
      </text>
    </comment>
    <comment ref="L28" authorId="0" shapeId="0">
      <text>
        <r>
          <rPr>
            <b/>
            <sz val="12"/>
            <color indexed="12"/>
            <rFont val="ＭＳ Ｐゴシック"/>
            <family val="3"/>
            <charset val="128"/>
          </rPr>
          <t>【土工】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掘削土工、根切り土工、埋設土工、コンクリート工、ミキサー工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コンクリート製品製造工、コンクリートミキサー運転工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建設現場又は土木工事現場において、ある程度の技能を要し土砂の掘削、根切り、運搬の作業及び手又は機械によるコンクリート打ちの作業等高度の肉体労働に従事する者をいう。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技能を必要としない土砂の運搬又は簡単な整地作業のみに従事する者及び練混された生コンクリートを運搬車で運搬する作業又は型枠の組立で、除去の作業のみに従事する者</t>
        </r>
      </text>
    </comment>
    <comment ref="F29" authorId="0" shapeId="0">
      <text>
        <r>
          <rPr>
            <b/>
            <sz val="12"/>
            <color indexed="12"/>
            <rFont val="ＭＳ Ｐゴシック"/>
            <family val="3"/>
            <charset val="128"/>
          </rPr>
          <t>【弁護士】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弁護士法による弁護士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公証人、司法修習生、弁理士</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当事者その他関係人の依頼、又は、官公署の委嘱によって、訴訟事件、非訴訟事件、訴願、審査の請求、異議の申立てなど行政庁に対する不服申立て事件に関する行為その他一般の法律事務を行う者をいう。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弁護士法（昭和24年法律第205号）に基づく弁護士の資格を有し、日本弁護士連合会の登録を受けた者をいう。</t>
        </r>
      </text>
    </comment>
    <comment ref="J29" authorId="0" shapeId="0">
      <text>
        <r>
          <rPr>
            <b/>
            <sz val="12"/>
            <color indexed="12"/>
            <rFont val="ＭＳ Ｐゴシック"/>
            <family val="3"/>
            <charset val="128"/>
          </rPr>
          <t>【通信機器組立工】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有線・無線通信機組立工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電気音響機械組立工、ラジオ・テレビ組立工、交通信号保安機組立工、音響信号組立工、警報機組立工、電池組立工、捲線工、トランジスター組立工、プリント配線工(827)</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通信機械器具の部品、組み立てられた部分品又は完成品を組み立て、作成する仕事に従事する者をいう。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組み立てるかたわら、調整したり、検査したりする者も含まれる。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1)専ら、真空管の組み立て、加工の仕事に従事する者
2)専ら、半導体素子の組み立て、加工の仕事に従事する者
3)専ら、プリント配線の仕事に従事する者
4)専ら、部品組立品又は総組立製品の検査を行う者
5)専ら、部分品を運搬したり、管理したりする者
6)専ら、製品を包装する者
7)専ら、修理の仕事に従事する者</t>
        </r>
      </text>
    </comment>
    <comment ref="L29" authorId="0" shapeId="0">
      <text>
        <r>
          <rPr>
            <b/>
            <sz val="12"/>
            <color indexed="12"/>
            <rFont val="ＭＳ Ｐゴシック"/>
            <family val="3"/>
            <charset val="128"/>
          </rPr>
          <t>【港湾荷役作業員】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船内荷役作業員、沿岸荷役作業員、上屋作業員</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フォークリフト運転者、ウインチ運転工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港湾において、船積貨物の船舶・はしけへの積込み、若しくは取卸しの仕事、上屋などの荷さばき場への搬入、搬出、若しくは荷さばきの仕事に従事する者、又はふ頭、倉庫、トラック、貨車などの間で貨物の運搬、積卸し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1)専ら、フォークリフトの運転、ウインチの運転に従事する者
2)専ら、貨物の保管の仕事に従事する者</t>
        </r>
      </text>
    </comment>
    <comment ref="F30" authorId="0" shapeId="0">
      <text>
        <r>
          <rPr>
            <b/>
            <sz val="12"/>
            <color indexed="12"/>
            <rFont val="ＭＳ Ｐゴシック"/>
            <family val="3"/>
            <charset val="128"/>
          </rPr>
          <t>【公認会計士、税理士】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公認会計士法による公認会計士、税理士法による税理士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会計事務員、行政書士、弁理士、会計士補、会計士見習</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他人の求めに応じて財務書類の監査又は証明、財務資料の調整、財務に関する調査若しくは立案、財務に関する相談などの仕事に従事する者、及び、他人の求めに応じて租税に関する申告、申請、再調査若しくは審査の請求又は異議の申立て、過誤納税金の還付請求などについての代理、税務官公署に提出する書類の作成、税務に関する相談など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公認会計士法（昭和23年法律第103号）に基づく公認会計士の資格を有し、日本公認会計士協会の登録を受けた者、又は、税理士法（昭和26年法律第237号）に基づく税理士の資格を有し、日本税理士会連合会の登録を受けた者をいう。</t>
        </r>
      </text>
    </comment>
    <comment ref="H30" authorId="0" shapeId="0">
      <text>
        <r>
          <rPr>
            <b/>
            <sz val="12"/>
            <color indexed="12"/>
            <rFont val="ＭＳ Ｐゴシック"/>
            <family val="3"/>
            <charset val="128"/>
          </rPr>
          <t>【電車運転士】</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路面又は鉄道線路上を走行する電車を運転する仕事に従事する者をいう。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路面電車、鉄道線路上を走行する電車のすべてを含む。</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専ら、索道（例えばケーブルカー）を制動する仕事に従事する者</t>
        </r>
      </text>
    </comment>
    <comment ref="J30" authorId="0" shapeId="0">
      <text>
        <r>
          <rPr>
            <b/>
            <sz val="12"/>
            <color indexed="12"/>
            <rFont val="ＭＳ Ｐゴシック"/>
            <family val="3"/>
            <charset val="128"/>
          </rPr>
          <t>【半導体チップ製造工】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半導体チップ製造工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半導体ウェハ製造工、半導体ダイシング工、半導体組立工、半導体封止工、半導体外装処理工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シリコンウェハに薄膜形成・不純物拡散・パターン形成を何回もくりかえし、シリコンウェハ上に多数のＩＣチップを作る作業工程（一般にウェハ工程又は前工程とよばれる）に従事する者をいう。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ウェハの酸化、感光材塗布、露光・現像、エッチング、不純物注入、ＣＶＤによる絶縁膜や導電体膜形成、プローブ検査等の業務に従事する者をいう。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1)ディスクリート（トランジスター等の個別半導体）の製造に従事する者
2)半導体集積回路の企画・設計に従事する者
3)半導体組立工程（一般に後工程とよばれ、プローブ検査を終了したウェハをチップ毎に切断するダイシング工程に始まり、良品チップをリードフレームやパッケージの所定位置に接着するダイボンティング工程、ＩＣチップ上のパッドとそれに隣接するリードフレームの端子との間を金属ワイヤで接続するワイヤボンティング工程、以下パッケージの上面に製造メーカーの印等を捺印するマーキング工程に至るまでの工程）に従事する者</t>
        </r>
      </text>
    </comment>
    <comment ref="L30" authorId="0" shapeId="0">
      <text>
        <r>
          <rPr>
            <b/>
            <sz val="12"/>
            <color indexed="12"/>
            <rFont val="ＭＳ Ｐゴシック"/>
            <family val="3"/>
            <charset val="128"/>
          </rPr>
          <t>【ビル清掃員】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床掃除人、内壁掃除人、床洗浄人、階段みがき人</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ガラス掃除人、窓ガラスふき作業員、煙突掃除人、ビル外装清掃員</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事務所、ビル、その他建物の床、内壁等の清掃に従事する者をいう。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建物内で、ほうき、はたき、電気掃除機などを使ってゴミをとり、洗剤をブラシやぬれ雑きん(モップ等)につけて床や内壁を洗い、よごれを落とし、ワックス、樹脂等をつけてクリーナーでみがく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1)専ら、ガラス掃除に従事する者
2)専ら、外壁の掃除に従事する者
3)専ら、煙突の掃除に従事する者</t>
        </r>
      </text>
    </comment>
    <comment ref="F31" authorId="0" shapeId="0">
      <text>
        <r>
          <rPr>
            <b/>
            <sz val="12"/>
            <color indexed="12"/>
            <rFont val="ＭＳ Ｐゴシック"/>
            <family val="3"/>
            <charset val="128"/>
          </rPr>
          <t>【社会保険労務士】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　社会保険労務士法による社会保険労務士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中小企業診断士、経営コンサルタント</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　中小企業の経営者や年金受給者の依頼に応じて、労働保険・社会保険関係の申請書等の作成・提出の代行・申請手続きの代理、人事労務に関する診断・相談・指導などの仕事に従事する者をいう。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社会保険労務士法（昭和43年法律第89号）に基づく社会保険労務士の資格を有し、全国社会保険労務士会連合会の登録を受けた者をいう。</t>
        </r>
      </text>
    </comment>
    <comment ref="H31" authorId="0" shapeId="0">
      <text>
        <r>
          <rPr>
            <b/>
            <sz val="12"/>
            <color indexed="12"/>
            <rFont val="ＭＳ Ｐゴシック"/>
            <family val="3"/>
            <charset val="128"/>
          </rPr>
          <t>【電車車掌】</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路面又は鉄道線路上を走行する電車の運転、旅客、荷物の輸送及び車内秩序の保持に関する車掌の仕事に従事する者をいう。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 xml:space="preserve">1)路面電車、鉄道線路上を走行する電車のすべてを含む。
2)客扱、荷扱の専務車掌の仕事に従事する者も含まれる。
</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専ら、索道の車掌の仕事に従事する者</t>
        </r>
      </text>
    </comment>
    <comment ref="J31" authorId="0" shapeId="0">
      <text>
        <r>
          <rPr>
            <b/>
            <sz val="12"/>
            <color indexed="12"/>
            <rFont val="ＭＳ Ｐゴシック"/>
            <family val="3"/>
            <charset val="128"/>
          </rPr>
          <t>【プリント配線工】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半導体部品、電気回路部品、機構部品等をハンダ付け等でプリント配線基盤に取り付け、一つの回路機能をなすプリント配線盤ユニットを製作する仕事に従事する者をいう。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付随的に製品の調整及び検査を行うこともある。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1)専ら、製品の検査を行う仕事に従事する者
2)プリント配線基盤そのものを作成する仕事に従事する者</t>
        </r>
      </text>
    </comment>
    <comment ref="L31" authorId="0" shapeId="0">
      <text>
        <r>
          <rPr>
            <b/>
            <sz val="12"/>
            <color indexed="12"/>
            <rFont val="ＭＳ Ｐゴシック"/>
            <family val="3"/>
            <charset val="128"/>
          </rPr>
          <t>【用務員】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雑役夫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守衛(602)、給仕従事者(505)、秘書、運搬夫、受付、ビル清掃員(863)</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事業所内外の清掃、後片付、従業員の用足し、使い走りを行うほか、手不足の際、荷物の梱包、発送を手伝う等、事業所の系統的な本来の仕事とは直接関係のない種々の雑務、雑役的な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1)専ら、守衛、給仕従業者、秘書、運搬夫、受付等の一定の仕事に従事する者
2)専ら、掃除だけに従事する者</t>
        </r>
      </text>
    </comment>
    <comment ref="F32" authorId="0" shapeId="0">
      <text>
        <r>
          <rPr>
            <b/>
            <sz val="12"/>
            <color indexed="12"/>
            <rFont val="ＭＳ Ｐゴシック"/>
            <family val="3"/>
            <charset val="128"/>
          </rPr>
          <t>【不動産鑑定士】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不動産鑑定士</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土地若しくは建物、又は、これらに関する所有権以外の経済価値を判定し、その結果を価値に表示する業務を行う者をいう。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不動産の鑑定評価に関する法律（昭和38年法律第152号）に基づき、国土交通大臣の登録を受け、不動産鑑定士の名称を用いて不動産鑑定業者の業務に関し、不動産の鑑定評価を行う者をいう。</t>
        </r>
      </text>
    </comment>
    <comment ref="H32" authorId="0" shapeId="0">
      <text>
        <r>
          <rPr>
            <b/>
            <sz val="12"/>
            <color indexed="12"/>
            <rFont val="ＭＳ Ｐゴシック"/>
            <family val="3"/>
            <charset val="128"/>
          </rPr>
          <t>【旅客掛】</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出札掛、改札掛</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乗客掛</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乗車券、入場券の発売、検査、集札、旅客運賃料金の追徴、払戻し及びこれに付帯する一切の仕事に従事する者をいう。</t>
        </r>
      </text>
    </comment>
    <comment ref="J32" authorId="0" shapeId="0">
      <text>
        <r>
          <rPr>
            <b/>
            <sz val="12"/>
            <color indexed="12"/>
            <rFont val="ＭＳ Ｐゴシック"/>
            <family val="3"/>
            <charset val="128"/>
          </rPr>
          <t>【軽電機器検査工】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製品検査工、試運転工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組立工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各種の軽電気機械器具の調整又は検査を行う仕事に従事する者をいう。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部分品、半完成品及び完成品について、抜取り、調整、外観、内観、性能等の検査を行う仕事に従事する者をいう。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1)専ら、重電気機械器具の調整又は検査の仕事に従事する者
2)専ら、品質管理の仕事に従事する者</t>
        </r>
      </text>
    </comment>
    <comment ref="F33" authorId="0" shapeId="0">
      <text>
        <r>
          <rPr>
            <b/>
            <sz val="12"/>
            <color indexed="12"/>
            <rFont val="ＭＳ Ｐゴシック"/>
            <family val="3"/>
            <charset val="128"/>
          </rPr>
          <t>【幼稚園教諭】</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助教諭、養護教諭、養護助教諭</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幼稚園において幼児の保育及び教育に従事する者をいう。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幼稚園教諭の１種又は２種の普通免許状を有する者で、幼稚園教諭として幼児の教育に従事している者をいう。</t>
        </r>
      </text>
    </comment>
    <comment ref="H33" authorId="0" shapeId="0">
      <text>
        <r>
          <rPr>
            <b/>
            <sz val="12"/>
            <color indexed="12"/>
            <rFont val="ＭＳ Ｐゴシック"/>
            <family val="3"/>
            <charset val="128"/>
          </rPr>
          <t>【自家用乗用自動車運転者】</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自家用普通乗用自動車運転者、自家用貨客自動車運転者</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自家用乗合自動車運転者、自家用貨物自動車運転者(705)、営業用大型貨物自動車運転者(708)、営業用普通・小型貨物自動車運転者(709)</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自家用の乗用自動車を運転して社員及び来客を送迎する仕事に従事する者をいう。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ここにいう乗用自動車とは、道路運送車両法(昭和26年法律第185号)に定める普通自動車及び小型自動車のうち四輪自動車に該当する乗用自動車をいう。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1)専ら、荷物の運搬を主とする自動車の運転に従事する者
2)専ら、軽自動車の運転に従事する者
3)専ら、自動車の点検、調整、修理の仕事に従事する者</t>
        </r>
      </text>
    </comment>
    <comment ref="J33" authorId="0" shapeId="0">
      <text>
        <r>
          <rPr>
            <b/>
            <sz val="12"/>
            <color indexed="12"/>
            <rFont val="ＭＳ Ｐゴシック"/>
            <family val="3"/>
            <charset val="128"/>
          </rPr>
          <t>【自動車組立工】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自動車製造工、組立ぎ装工、ボデーぎ装工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自動車部品組立工、特殊自動車組立工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ねじ回し、スパナ、つち等の工具を用いて、大型トラック、バス、普通自動車、軽自動車等の組み立てられた各部品を車台に取り付け、完成車を組み立てる仕事に従事する者をいう。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トレーラー、ブルドーザー等の特殊自動車の組み立ての仕事に従事する者</t>
        </r>
      </text>
    </comment>
    <comment ref="F34" authorId="0" shapeId="0">
      <text>
        <r>
          <rPr>
            <b/>
            <sz val="12"/>
            <color indexed="12"/>
            <rFont val="ＭＳ Ｐゴシック"/>
            <family val="3"/>
            <charset val="128"/>
          </rPr>
          <t>【高等学校教員】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高等学校教諭、養護教諭、栄養教諭</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高校溶接実習助手</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学校教育法（昭和22年法律第26号）にいう高等学校において、生徒の高等普通教育、専門教育、養護及び栄養指導・管理の業務に従事する者をいう。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高等学校教諭の専修又は１種、養護教諭の専修、１種又は２種の普通免許、栄養教諭の専修、１種又は２種の普通免許を有する者で、高等学校において生徒の教育、養護、栄養指導・管理の業務に従事してい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上記の免許を有していても、専ら実技の指導、実験、実習の補助的な仕事に従事する者</t>
        </r>
      </text>
    </comment>
    <comment ref="H34" authorId="0" shapeId="0">
      <text>
        <r>
          <rPr>
            <b/>
            <sz val="12"/>
            <color indexed="12"/>
            <rFont val="ＭＳ Ｐゴシック"/>
            <family val="3"/>
            <charset val="128"/>
          </rPr>
          <t>【自家用貨物自動車運転者】</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自家用小型トラック運転者、自家用ミキサー自動車運転者</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自家用乗用自動車運転者(704)、営業用大型貨物自動車運転者(708)、営業用普通・小型貨物自動車運転者(709)</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自家用の普通・小型貨物自動車により、自家用の貨物、原材料、半製品、製品等を輸送する自動車の運転及びこれに伴う点検、調整の仕事に従事する者をいう。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ここにいう貨物自動車とは、道路運送車両法(昭和26年法律第185号)に定める普通自動車及び小型自動車のうちの貨物自動車をいう。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1)専ら、乗用を主とする自動車の運転に従事する者
2)専ら、軽自動車の運転に従事する者
3)専ら、自動車の点検、調整、修理の仕事に従事する者</t>
        </r>
      </text>
    </comment>
    <comment ref="J34" authorId="0" shapeId="0">
      <text>
        <r>
          <rPr>
            <b/>
            <sz val="12"/>
            <color indexed="12"/>
            <rFont val="ＭＳ Ｐゴシック"/>
            <family val="3"/>
            <charset val="128"/>
          </rPr>
          <t>【自動車整備工】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自動車整備工、軽自動車整備工、自動車車体修理工、自動車修理サービス工、自動車エンジン修理工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建設機械整備工、農業機械整備工、自動車組立工(829)</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自動車（建設機械、農業機械を除く。）の機関、伝動装置、操向装置、電気装置その他の装置の部品を点検、分解、修理、調整する仕事に従事する者をいう。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道路運送車両法(昭和26年法律第185号)に基づく自動車整備士の免許を有している者であるか否かを問わない。</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製造工場での組み立て、修理の作業に従事する者</t>
        </r>
      </text>
    </comment>
    <comment ref="F35" authorId="0" shapeId="0">
      <text>
        <r>
          <rPr>
            <b/>
            <sz val="12"/>
            <color indexed="12"/>
            <rFont val="ＭＳ Ｐゴシック"/>
            <family val="3"/>
            <charset val="128"/>
          </rPr>
          <t>【大学教授】</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大学教授、短期大学教授</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大学理事、大学准教授（232)</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学校教育法（昭和22年法律第26号）にいう大学(大学院を含む。)、短期大学において、教授の地位にあり、学生に専門の学芸を教授する者をいう。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大学の学部、短期大学の学科において、学生に対し専門的・科学的知識に基づく実験、実習の指導及び研究に従事する教授、大学、短期大学の研究所、教育・研究施設、大学付属の病院などにおいて、学生、研究生に対して教育を行うとともに研究、診断、治療などの業務に従事する教授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1)大学付属の研究所などにおいて、専ら教育以外の業務に従事する者</t>
        </r>
        <r>
          <rPr>
            <b/>
            <sz val="10"/>
            <color indexed="81"/>
            <rFont val="ＭＳ Ｐゴシック"/>
            <family val="3"/>
            <charset val="128"/>
          </rPr>
          <t xml:space="preserve">
</t>
        </r>
        <r>
          <rPr>
            <sz val="10"/>
            <color indexed="81"/>
            <rFont val="ＭＳ Ｐゴシック"/>
            <family val="3"/>
            <charset val="128"/>
          </rPr>
          <t>2)たとえ教授であっても学長、学部長等の管理的業務に従事する者</t>
        </r>
      </text>
    </comment>
    <comment ref="H35" authorId="0" shapeId="0">
      <text>
        <r>
          <rPr>
            <b/>
            <sz val="12"/>
            <color indexed="12"/>
            <rFont val="ＭＳ Ｐゴシック"/>
            <family val="3"/>
            <charset val="128"/>
          </rPr>
          <t>【タクシー運転者】</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大型タクシー運転者、小型タクシー運転者、ハイヤー運転者</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運転者助手、自動車技工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営業用の乗用自動車の運転及びこれに伴う点検、調整の仕事に従事するとともに、これに付帯する一切の仕事に従事する者をいう。</t>
        </r>
      </text>
    </comment>
    <comment ref="J35" authorId="0" shapeId="0">
      <text>
        <r>
          <rPr>
            <b/>
            <sz val="12"/>
            <color indexed="12"/>
            <rFont val="ＭＳ Ｐゴシック"/>
            <family val="3"/>
            <charset val="128"/>
          </rPr>
          <t>【パン・洋生菓子製造工】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製パン工、パン発酵工、粉ふるい工、パン成形工、洋生菓子仕込工、洋生菓子仕上工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焼菓子工、クラッカー製造工、ビスケット焼工、洋菓子工、包装工、和菓子製造工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各種のパン原料、洋生菓子原料の計量配合、生地の成形、膨張発酵、焼成装飾等パン又は洋生菓子を製造する工程の仕事に従事する者をいう。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1)ビスケット、クッキー等の焼（洋）菓子の製造の仕事に従事する者
2)専ら、製品を包装する仕事に従事する者
3)和菓子の製造の仕事に従事する者</t>
        </r>
      </text>
    </comment>
    <comment ref="F36" authorId="0" shapeId="0">
      <text>
        <r>
          <rPr>
            <b/>
            <sz val="12"/>
            <color indexed="12"/>
            <rFont val="ＭＳ Ｐゴシック"/>
            <family val="3"/>
            <charset val="128"/>
          </rPr>
          <t>【大学准教授】</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大学准教授、短期大学准教授</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大学理事、大学教授（231)</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学校教育法（昭和22年法律第26号）にいう大学(大学院を含む。)、短期大学において、准教授の地位にあり、学生に専門の学芸を教授する者をいう。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大学の学部、短期大学の学科において、学生に対し専門的・科学的知識に基づく実験、実習の指導及び研究に従事する准教授、大学、短期大学の研究所、教育・研究施設、大学付属の病院などにおいて、学生、研究生に対して教育を行うとともに研究、診断、治療などの業務に従事する准教授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大学付属の研究所などにおいて、専ら教育以外の業務に従事する者</t>
        </r>
      </text>
    </comment>
    <comment ref="H36" authorId="0" shapeId="0">
      <text>
        <r>
          <rPr>
            <b/>
            <sz val="12"/>
            <color indexed="12"/>
            <rFont val="ＭＳ Ｐゴシック"/>
            <family val="3"/>
            <charset val="128"/>
          </rPr>
          <t>【営業用バス運転者】</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一般乗合バス運転者、貸切バス運転者、遊覧バス運転者</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自家用乗用自動車運転者(704)、トラック運転者、運転手助手</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営業用の一般乗合バス、貸切バス、遊覧バス等のバスの運転及びこれに伴う点検、調整の仕事に従事する者をいう。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専ら、事業所の自家用バスの運転及びこれに伴う点検、調整の仕事に従事する者</t>
        </r>
      </text>
    </comment>
    <comment ref="J36" authorId="0" shapeId="0">
      <text>
        <r>
          <rPr>
            <b/>
            <sz val="12"/>
            <color indexed="12"/>
            <rFont val="ＭＳ Ｐゴシック"/>
            <family val="3"/>
            <charset val="128"/>
          </rPr>
          <t>【精紡工】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リング精紡工、キャップ精紡工、紡糸工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玉揚工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粗紡の工程を終えた粗糸を精紡機によって所要番手の精糸にする仕事に従事する者をいう。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1)玉揚その他精紡機台持以外の者
2)専ら、機械の注油等の保全、修理の仕事に従事する者</t>
        </r>
      </text>
    </comment>
    <comment ref="F37" authorId="0" shapeId="0">
      <text>
        <r>
          <rPr>
            <b/>
            <sz val="12"/>
            <color indexed="12"/>
            <rFont val="ＭＳ Ｐゴシック"/>
            <family val="3"/>
            <charset val="128"/>
          </rPr>
          <t>【大学講師】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大学講師、短期大学講師、非常勤講師、非常勤短期大学講師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大学理事、大学教授(231)、大学准教授(232)</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学校教育法（昭和22年法律第26号）にいう大学（大学院を含む。）、短期大学において、学生に専門の学芸を教授する者をいう。但し、教授、准教授の地位にある者を除く。</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常勤、非常勤を問わず、大学講師の業務に従事する者をいう。大学の学部、短期大学の学科において、学生に対し専門的・科学的知識に基づく実験、実習の指導及び研究に従事する講師、大学、短期大学の研究所、教育・研究施設、大学の付属の病院などにおいて、学生、研究生に対して教育を行うとともに、研究、診療、治療などの業務に従事する講師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大学付属の研究所などにおいて、専ら教育以外の業務に従事する者</t>
        </r>
      </text>
    </comment>
    <comment ref="H37" authorId="0" shapeId="0">
      <text>
        <r>
          <rPr>
            <b/>
            <sz val="12"/>
            <color indexed="12"/>
            <rFont val="ＭＳ Ｐゴシック"/>
            <family val="3"/>
            <charset val="128"/>
          </rPr>
          <t>【営業用大型貨物自動車運転者】</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営業用大型四輪トラック運転者、営業用大型トレーラー運転者、営業用ダンプトラック運転者、営業用ミキサーカー運転者、営業用タンクローリー運転者</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自家用乗用自動車運転者(704)、自家用貨物自動車運転者(705)、運転助手、営業用軽トレーラー運転者(709)、営業用普通・小型貨物自動車運転者(709)</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営業用の大型及び大型特殊の貨物自動車の運転及びこれに伴う車体の点検、調整の作業に従事する者をいう。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ここにいう貨物自動車とは、道路交通法施行規則（昭和35年総理府令第60号）に定める大型自動車及び大型特殊自動車のうちの貨物自動車をいう。</t>
        </r>
      </text>
    </comment>
    <comment ref="J37" authorId="0" shapeId="0">
      <text>
        <r>
          <rPr>
            <b/>
            <sz val="12"/>
            <color indexed="12"/>
            <rFont val="ＭＳ Ｐゴシック"/>
            <family val="3"/>
            <charset val="128"/>
          </rPr>
          <t>【織布工】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手織工、メリヤス編立工、整経工、捲かえし工、緯巻工、のりつけ工、経通工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各種糸を材料とし、力織機を操作して布を織る仕事に従事する者をいう。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織機台持の織布工をいう。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1)動力を用いない足踏手織機を操作して布を織る仕事に従事する者
2)管糸及び綛状態の糸を整経用ボビンに捲きかえる仕事に従事する者
3)多数のチーズ捲きから糸を引き出し、整理配列して織布、経糸を準備する仕事に従事する者
4)算糸及び綛状態、チーズ状態の糸を緯巻機により緯木管に捲きかえる仕事に従事する者
5)専ら、糊付、経通その他織布の準備又は仕上げの仕事に従事する者</t>
        </r>
      </text>
    </comment>
    <comment ref="F38" authorId="0" shapeId="0">
      <text>
        <r>
          <rPr>
            <b/>
            <sz val="12"/>
            <color indexed="12"/>
            <rFont val="ＭＳ Ｐゴシック"/>
            <family val="3"/>
            <charset val="128"/>
          </rPr>
          <t>【各種学校・専修学校教員】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各種学校教員、専修学校教員</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各種学校及び専修学校において、学生、生徒に対する各種教科、実技などの教育に従事する者をいう。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ここにいう専修学校、各種学校とは、学校教育法（昭和22年法律第26号）第124条に定める専修学校、同第134条に定める各種学校をいう。</t>
        </r>
      </text>
    </comment>
    <comment ref="H38" authorId="0" shapeId="0">
      <text>
        <r>
          <rPr>
            <b/>
            <sz val="12"/>
            <color indexed="12"/>
            <rFont val="ＭＳ Ｐゴシック"/>
            <family val="3"/>
            <charset val="128"/>
          </rPr>
          <t>【営業用普通・小型貨物自動車運転者】</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営業用普通四輪トラック運転者、営業用三輪自動車運転者、営業用軽トレーラー運転者</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自家用乗用自動車運転者(704)、自家用貨物自動車運転者(705)、営業用大型貨物自動車運転者(708)</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営業用の普通、小型及び小型特殊の貨物自動車の運転及びこれに伴う車体の点検、調整の作業に従事する者をいう。時には貨物の積卸し及びこれに付帯する作業に従事することもある。</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ここにいう貨物自動車とは、道路運送車両法（昭和26年法律第185号）に定める普通自動車、小型自動車及び小型特殊自動車のうちの貨物自動車をいう。ただし、708営業用大型貨物自動車運転者における貨物自動車に該当するものを除く。</t>
        </r>
      </text>
    </comment>
    <comment ref="J38" authorId="0" shapeId="0">
      <text>
        <r>
          <rPr>
            <b/>
            <sz val="12"/>
            <color indexed="12"/>
            <rFont val="ＭＳ Ｐゴシック"/>
            <family val="3"/>
            <charset val="128"/>
          </rPr>
          <t>【洋裁工】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婦人服仕立工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洋服工、既製服縫製工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ワンピース、ツーピース、イブニングドレス等の婦人用及び子供用の注文服の裁断、仮縫、縫製、仕上げの仕事に従事する者をいう。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1)専ら、デザインの仕事に従事する者
2)専ら、既製服の縫製の仕事に従事する者
3)紳士服の縫製の仕事に従事する者</t>
        </r>
      </text>
    </comment>
    <comment ref="F39" authorId="0" shapeId="0">
      <text>
        <r>
          <rPr>
            <b/>
            <sz val="12"/>
            <color indexed="12"/>
            <rFont val="ＭＳ Ｐゴシック"/>
            <family val="3"/>
            <charset val="128"/>
          </rPr>
          <t>【個人教師、塾・予備校講師】</t>
        </r>
        <r>
          <rPr>
            <b/>
            <sz val="10"/>
            <color indexed="81"/>
            <rFont val="ＭＳ Ｐゴシック"/>
            <family val="3"/>
            <charset val="128"/>
          </rPr>
          <t xml:space="preserve">
</t>
        </r>
        <r>
          <rPr>
            <b/>
            <sz val="11"/>
            <color indexed="52"/>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英語教室教師、学習塾教師、進学塾講師（各種学校でないもの）、予備校講師（各種学校でないもの）、家庭教師、音楽教室教師、義太夫師匠、社交ダンス教師、茶道教授、英会話教室教師、柔道師範、体操クラブコーチ、エアロビクスインストラクター</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各種学校教師(234)、高等学校音楽教師(230)、ピアニスト（個人に教授していない者）、日本舞踊家（個人に教授していない者）、柔道整復師</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学校教育の補習のための個人指導に従事する者、個人教授所などにおいて、楽器の演奏、声楽、舞踊、茶道、生花、書道、囲碁、マージャンなどの個人教授に従事する者、興行的でない運動競技の個人教授、個人指導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小唄、浄瑠璃、踊りの師匠、武道の師範も含まれる。</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専修学校、各種学校において、学校教育の補習のために従事する者</t>
        </r>
      </text>
    </comment>
    <comment ref="H39" authorId="0" shapeId="0">
      <text>
        <r>
          <rPr>
            <b/>
            <sz val="12"/>
            <color indexed="12"/>
            <rFont val="ＭＳ Ｐゴシック"/>
            <family val="3"/>
            <charset val="128"/>
          </rPr>
          <t>【航空機操縦士】</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航空運送事業の用を供する航空機の操縦士（機長）及び副操縦士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航空機使用事業のみに従事する操縦士、一等航空士、二等航空士、航空機関士、セカンドオフィサー</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航空法(昭和27年法律第231号)第２条第18項に定める航空運送事業（他人の需要に応じ、航空機を使用して有償で旅客又は貨物を運送する事業）用に供する航空機の操縦に従事する者をいう。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航空法第28条別表の資格の欄に掲げる定期運送用操縦士(同法附則(平成６年法律第76号)第４条に規程する旧資格のうち、上級事業用操縦士を含む。）、事業用操縦士の技能を有し、航空法第２条第17項に定める航空運送事業（定期航空運送事業、不定期航空運送事業）の用に供する航空機の操縦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1)専ら、航空運送事業以外の用に供する航空機の操縦に従事する者
2)航空法第34条第２項の操縦教育証明を受けた者で、専ら航空機の操縦教育を行っている者</t>
        </r>
      </text>
    </comment>
    <comment ref="J39" authorId="0" shapeId="0">
      <text>
        <r>
          <rPr>
            <b/>
            <sz val="12"/>
            <color indexed="12"/>
            <rFont val="ＭＳ Ｐゴシック"/>
            <family val="3"/>
            <charset val="128"/>
          </rPr>
          <t>【ミシン縫製工】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たび縫工、ゴム靴縫付工、帽子ミシン工、衣服標準ミシン縫工、衣服特殊ミシン縫工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ミシン工、製帆工、テント製造工、刺しゅう工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動力ミシン、特殊ミシンによる縫製の作業に従事する者をいう。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特殊ミシンとは、二本針ミシン、ボタン付ミシン、かんぬき縫いミシン、かがり縫いミシン、穴かがりミシン、すくい縫いミシン、千鳥縫いミシン、刺しゅうミシン、ヘリ縫いミシン等をいう。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足踏みミシンによる縫製の仕事に従事する者</t>
        </r>
      </text>
    </comment>
    <comment ref="F40" authorId="0" shapeId="0">
      <text>
        <r>
          <rPr>
            <b/>
            <sz val="12"/>
            <color indexed="12"/>
            <rFont val="ＭＳ Ｐゴシック"/>
            <family val="3"/>
            <charset val="128"/>
          </rPr>
          <t>【記者】</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新聞記者、放送記者</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 xml:space="preserve">雑誌・書籍の編集者、論説員
</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新聞社、通信社、雑誌社、放送会社等において政治、経済、社会、スポーツ、文化等の担当分野について、観察、インタビューなどにより、ニュース価値のある出来事に関する事実を収集し、ニュース記事、解説記事、観測記事などを執筆する者、取材記者が取材したニュース原稿を取捨選択し、紙面構成を行う仕事に従事する者又は記事の校閲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1)専ら、社説又は論説として、新聞紙面に掲載する論文の原稿を作成する者</t>
        </r>
        <r>
          <rPr>
            <b/>
            <sz val="10"/>
            <color indexed="81"/>
            <rFont val="ＭＳ Ｐゴシック"/>
            <family val="3"/>
            <charset val="128"/>
          </rPr>
          <t xml:space="preserve">
</t>
        </r>
        <r>
          <rPr>
            <sz val="10"/>
            <color indexed="81"/>
            <rFont val="ＭＳ Ｐゴシック"/>
            <family val="3"/>
            <charset val="128"/>
          </rPr>
          <t>2)専ら、雑誌、書籍の企画を出し、執筆者に原稿を依頼する仕事に従事する者</t>
        </r>
      </text>
    </comment>
    <comment ref="H40" authorId="0" shapeId="0">
      <text>
        <r>
          <rPr>
            <b/>
            <sz val="12"/>
            <color indexed="12"/>
            <rFont val="ＭＳ Ｐゴシック"/>
            <family val="3"/>
            <charset val="128"/>
          </rPr>
          <t>【航空機客室乗務員】</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スチュワーデス、スチュワード、フライトアテンダント、パーサー</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航空機搭乗客員名簿によって人員を確かめ、座席の配分を定め、機内備品、サービス用品等を準備し、飛行中に適宜マイクを通じて、航空機の速度、高度、位置、到着予定時間等を放送し、又は乗客の食事の世話を行うなど、専ら機内で乗客に対して、安全快適な旅行が行えるよう配慮する仕事に従事する者をいう。</t>
        </r>
      </text>
    </comment>
    <comment ref="J40" authorId="0" shapeId="0">
      <text>
        <r>
          <rPr>
            <b/>
            <sz val="12"/>
            <color indexed="12"/>
            <rFont val="ＭＳ Ｐゴシック"/>
            <family val="3"/>
            <charset val="128"/>
          </rPr>
          <t>【製材工】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木取工、ハンドル工、分出し工、製材段取工、ひき割工、先取工、腹押工</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原木切断工、向いびき工、手びき工、木工切断工、製材のこ機補助工（運台夫、分出し工）、すそ切工、枕木製造工、のこ目立工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一定寸法に切断された原木を各種の機械のこを用いて所定寸法に挽き割る仕事に従事する者をいう。</t>
        </r>
        <r>
          <rPr>
            <b/>
            <sz val="10"/>
            <color indexed="81"/>
            <rFont val="ＭＳ Ｐゴシック"/>
            <family val="3"/>
            <charset val="128"/>
          </rPr>
          <t xml:space="preserve">
</t>
        </r>
        <r>
          <rPr>
            <b/>
            <sz val="11"/>
            <color indexed="10"/>
            <rFont val="ＭＳ Ｐゴシック"/>
            <family val="3"/>
            <charset val="128"/>
          </rPr>
          <t>説明事項</t>
        </r>
        <r>
          <rPr>
            <b/>
            <sz val="10"/>
            <color indexed="81"/>
            <rFont val="ＭＳ Ｐゴシック"/>
            <family val="3"/>
            <charset val="128"/>
          </rPr>
          <t xml:space="preserve">
　</t>
        </r>
        <r>
          <rPr>
            <sz val="10"/>
            <color indexed="81"/>
            <rFont val="ＭＳ Ｐゴシック"/>
            <family val="3"/>
            <charset val="128"/>
          </rPr>
          <t>機械のことは、帯のこ盤、丸のこ盤、つりのこ盤をいう。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1)手びきのこによる原木又は木材の切断の仕事に従事する者
2)水中切断機による原木の切断の仕事に従事する者
3)主として種々の木工用加工機械を用いて木材の切削加工の仕事に従事する者
4)専ら、のこの目立ての仕事に従事する者</t>
        </r>
      </text>
    </comment>
    <comment ref="F41" authorId="0" shapeId="0">
      <text>
        <r>
          <rPr>
            <b/>
            <sz val="12"/>
            <color indexed="12"/>
            <rFont val="ＭＳ Ｐゴシック"/>
            <family val="3"/>
            <charset val="128"/>
          </rPr>
          <t>【デザイナー】</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デザイナー、服飾デザイナー、商業デザイナー、インテリアデザイナー、ディスプレイデザイナー、テキスタイルデザイナー、ファッションデザイナー、フラワーデザイナー、グラフィックデザイナー、広告デザイナー、インダストリアルデザイナー、図案家、建築装飾図案家、陶磁器デザイナー、友禅図案家、レイアウター（広告・宣伝業）</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工業的製品、商業的製品、その他の物品又は環境などに関し、用途、材質、製作法、機能、美的要素などを考慮し、形状、模様、色彩、位置、照明などについて意匠を創作し、図上への設計、表現を行う専門的な仕事に従事する者をいう。</t>
        </r>
      </text>
    </comment>
    <comment ref="J41" authorId="0" shapeId="0">
      <text>
        <r>
          <rPr>
            <b/>
            <sz val="12"/>
            <color indexed="12"/>
            <rFont val="ＭＳ Ｐゴシック"/>
            <family val="3"/>
            <charset val="128"/>
          </rPr>
          <t>【木型工】</t>
        </r>
        <r>
          <rPr>
            <b/>
            <sz val="10"/>
            <color indexed="81"/>
            <rFont val="ＭＳ Ｐゴシック"/>
            <family val="3"/>
            <charset val="128"/>
          </rPr>
          <t xml:space="preserve">
</t>
        </r>
        <r>
          <rPr>
            <b/>
            <sz val="11"/>
            <color indexed="10"/>
            <rFont val="ＭＳ Ｐゴシック"/>
            <family val="3"/>
            <charset val="128"/>
          </rPr>
          <t>○（含まれる職種）</t>
        </r>
        <r>
          <rPr>
            <b/>
            <sz val="10"/>
            <color indexed="81"/>
            <rFont val="ＭＳ Ｐゴシック"/>
            <family val="3"/>
            <charset val="128"/>
          </rPr>
          <t xml:space="preserve">
　</t>
        </r>
        <r>
          <rPr>
            <sz val="10"/>
            <color indexed="81"/>
            <rFont val="ＭＳ Ｐゴシック"/>
            <family val="3"/>
            <charset val="128"/>
          </rPr>
          <t>鋳物木型工、鋳物模型工、機械木型工、木型製作工、木型大工、鋳造木工、模型師、木型師</t>
        </r>
        <r>
          <rPr>
            <b/>
            <sz val="10"/>
            <color indexed="81"/>
            <rFont val="ＭＳ Ｐゴシック"/>
            <family val="3"/>
            <charset val="128"/>
          </rPr>
          <t xml:space="preserve">
</t>
        </r>
        <r>
          <rPr>
            <b/>
            <sz val="11"/>
            <color indexed="10"/>
            <rFont val="ＭＳ Ｐゴシック"/>
            <family val="3"/>
            <charset val="128"/>
          </rPr>
          <t>×（含まれない職種）</t>
        </r>
        <r>
          <rPr>
            <b/>
            <sz val="10"/>
            <color indexed="81"/>
            <rFont val="ＭＳ Ｐゴシック"/>
            <family val="3"/>
            <charset val="128"/>
          </rPr>
          <t xml:space="preserve">
　</t>
        </r>
        <r>
          <rPr>
            <sz val="10"/>
            <color indexed="81"/>
            <rFont val="ＭＳ Ｐゴシック"/>
            <family val="3"/>
            <charset val="128"/>
          </rPr>
          <t>帽子木型工、木工、中子工、鋳鋼鋳物工、生型工、巻線木型工、木製品型造工、模型工</t>
        </r>
        <r>
          <rPr>
            <b/>
            <sz val="10"/>
            <color indexed="81"/>
            <rFont val="ＭＳ Ｐゴシック"/>
            <family val="3"/>
            <charset val="128"/>
          </rPr>
          <t xml:space="preserve">
</t>
        </r>
        <r>
          <rPr>
            <b/>
            <sz val="11"/>
            <color indexed="10"/>
            <rFont val="ＭＳ Ｐゴシック"/>
            <family val="3"/>
            <charset val="128"/>
          </rPr>
          <t>仕事の概要</t>
        </r>
        <r>
          <rPr>
            <b/>
            <sz val="10"/>
            <color indexed="81"/>
            <rFont val="ＭＳ Ｐゴシック"/>
            <family val="3"/>
            <charset val="128"/>
          </rPr>
          <t xml:space="preserve">
　</t>
        </r>
        <r>
          <rPr>
            <sz val="10"/>
            <color indexed="81"/>
            <rFont val="ＭＳ Ｐゴシック"/>
            <family val="3"/>
            <charset val="128"/>
          </rPr>
          <t>鋳造品の製造過程において、鋳造用木型を設計図に従って現図を書き、材料の木材を所定寸法に木取りをし、かんな、のみ等の手工具及びかんな盤、昇降盤の木工機械を使用して加工、仕上げをし、木だぼ、木ねじ、にかわ等で組み立て、紙やすりでみがき、ワニス等で塗装する仕事に従事する者をいう。</t>
        </r>
        <r>
          <rPr>
            <b/>
            <sz val="10"/>
            <color indexed="81"/>
            <rFont val="ＭＳ Ｐゴシック"/>
            <family val="3"/>
            <charset val="128"/>
          </rPr>
          <t xml:space="preserve">
</t>
        </r>
        <r>
          <rPr>
            <b/>
            <sz val="11"/>
            <color indexed="10"/>
            <rFont val="ＭＳ Ｐゴシック"/>
            <family val="3"/>
            <charset val="128"/>
          </rPr>
          <t>除外</t>
        </r>
        <r>
          <rPr>
            <b/>
            <sz val="10"/>
            <color indexed="81"/>
            <rFont val="ＭＳ Ｐゴシック"/>
            <family val="3"/>
            <charset val="128"/>
          </rPr>
          <t xml:space="preserve">
</t>
        </r>
        <r>
          <rPr>
            <sz val="10"/>
            <color indexed="81"/>
            <rFont val="ＭＳ Ｐゴシック"/>
            <family val="3"/>
            <charset val="128"/>
          </rPr>
          <t>1)専ら、帽子製造用等の木型を作る者
2)専ら、家具の部分品の型を製作する者
3)専ら、船舶、船こく、船舶用機械、航空機等の木製模型の加工、仕上げに従事する者
4)専ら、木型製作の部分的な工程に従事する者</t>
        </r>
      </text>
    </comment>
  </commentList>
</comments>
</file>

<file path=xl/sharedStrings.xml><?xml version="1.0" encoding="utf-8"?>
<sst xmlns="http://schemas.openxmlformats.org/spreadsheetml/2006/main" count="767" uniqueCount="703">
  <si>
    <t>一連番号</t>
    <rPh sb="0" eb="2">
      <t>イチレン</t>
    </rPh>
    <rPh sb="2" eb="4">
      <t>バンゴウ</t>
    </rPh>
    <phoneticPr fontId="2"/>
  </si>
  <si>
    <t>性</t>
    <rPh sb="0" eb="1">
      <t>セイ</t>
    </rPh>
    <phoneticPr fontId="2"/>
  </si>
  <si>
    <t>最終学歴</t>
    <rPh sb="0" eb="2">
      <t>サイシュウ</t>
    </rPh>
    <rPh sb="2" eb="4">
      <t>ガクレキ</t>
    </rPh>
    <phoneticPr fontId="2"/>
  </si>
  <si>
    <t>年齢</t>
    <rPh sb="0" eb="2">
      <t>ネンレイ</t>
    </rPh>
    <phoneticPr fontId="2"/>
  </si>
  <si>
    <t>役職</t>
    <rPh sb="0" eb="2">
      <t>ヤクショク</t>
    </rPh>
    <phoneticPr fontId="2"/>
  </si>
  <si>
    <t>職種番号</t>
    <rPh sb="0" eb="2">
      <t>ショクシュ</t>
    </rPh>
    <rPh sb="2" eb="4">
      <t>バンゴウ</t>
    </rPh>
    <phoneticPr fontId="2"/>
  </si>
  <si>
    <t>経験年数</t>
    <rPh sb="0" eb="2">
      <t>ケイケン</t>
    </rPh>
    <rPh sb="2" eb="4">
      <t>ネンスウ</t>
    </rPh>
    <phoneticPr fontId="2"/>
  </si>
  <si>
    <t>常用労働者</t>
    <rPh sb="0" eb="2">
      <t>ジョウヨウ</t>
    </rPh>
    <rPh sb="2" eb="5">
      <t>ロウドウシャ</t>
    </rPh>
    <phoneticPr fontId="2"/>
  </si>
  <si>
    <t>(1)</t>
    <phoneticPr fontId="2"/>
  </si>
  <si>
    <t>(6)</t>
    <phoneticPr fontId="2"/>
  </si>
  <si>
    <t>(9)</t>
    <phoneticPr fontId="2"/>
  </si>
  <si>
    <t>(14)</t>
    <phoneticPr fontId="2"/>
  </si>
  <si>
    <t>抽出率</t>
    <rPh sb="0" eb="2">
      <t>チュウシュツ</t>
    </rPh>
    <rPh sb="2" eb="3">
      <t>リツ</t>
    </rPh>
    <phoneticPr fontId="2"/>
  </si>
  <si>
    <t xml:space="preserve"> 100～</t>
    <phoneticPr fontId="2"/>
  </si>
  <si>
    <t xml:space="preserve"> 30～</t>
    <phoneticPr fontId="2"/>
  </si>
  <si>
    <t xml:space="preserve"> 10～</t>
    <phoneticPr fontId="2"/>
  </si>
  <si>
    <t xml:space="preserve"> 5～</t>
    <phoneticPr fontId="2"/>
  </si>
  <si>
    <t>産業</t>
    <rPh sb="0" eb="1">
      <t>サン</t>
    </rPh>
    <rPh sb="1" eb="2">
      <t>ギョウ</t>
    </rPh>
    <phoneticPr fontId="2"/>
  </si>
  <si>
    <t xml:space="preserve">499人 </t>
    <rPh sb="3" eb="4">
      <t>ニン</t>
    </rPh>
    <phoneticPr fontId="2"/>
  </si>
  <si>
    <t xml:space="preserve">99人 </t>
    <rPh sb="2" eb="3">
      <t>ニン</t>
    </rPh>
    <phoneticPr fontId="2"/>
  </si>
  <si>
    <t xml:space="preserve">29人 </t>
    <rPh sb="2" eb="3">
      <t>ニン</t>
    </rPh>
    <phoneticPr fontId="2"/>
  </si>
  <si>
    <t xml:space="preserve">9人 </t>
    <rPh sb="1" eb="2">
      <t>ニン</t>
    </rPh>
    <phoneticPr fontId="2"/>
  </si>
  <si>
    <t>15,000人</t>
    <rPh sb="6" eb="7">
      <t>ニン</t>
    </rPh>
    <phoneticPr fontId="2"/>
  </si>
  <si>
    <t>5,000～</t>
    <phoneticPr fontId="2"/>
  </si>
  <si>
    <t>1,000～</t>
    <phoneticPr fontId="2"/>
  </si>
  <si>
    <t>500～</t>
  </si>
  <si>
    <t>以上</t>
    <rPh sb="0" eb="2">
      <t>イジョウ</t>
    </rPh>
    <phoneticPr fontId="2"/>
  </si>
  <si>
    <t>14,999人</t>
    <rPh sb="6" eb="7">
      <t>ニン</t>
    </rPh>
    <phoneticPr fontId="2"/>
  </si>
  <si>
    <t>4,999人</t>
    <rPh sb="5" eb="6">
      <t>ニン</t>
    </rPh>
    <phoneticPr fontId="2"/>
  </si>
  <si>
    <t>999人</t>
    <rPh sb="3" eb="4">
      <t>ニン</t>
    </rPh>
    <phoneticPr fontId="2"/>
  </si>
  <si>
    <t>コード</t>
    <phoneticPr fontId="2"/>
  </si>
  <si>
    <t>中分類</t>
    <rPh sb="0" eb="1">
      <t>チュウ</t>
    </rPh>
    <rPh sb="1" eb="3">
      <t>ブンルイ</t>
    </rPh>
    <phoneticPr fontId="2"/>
  </si>
  <si>
    <t>産業名</t>
    <rPh sb="0" eb="2">
      <t>サンギョウ</t>
    </rPh>
    <rPh sb="2" eb="3">
      <t>メイ</t>
    </rPh>
    <phoneticPr fontId="2"/>
  </si>
  <si>
    <t>部長級</t>
  </si>
  <si>
    <t>課長級</t>
    <rPh sb="0" eb="3">
      <t>カチョウキュウ</t>
    </rPh>
    <phoneticPr fontId="2"/>
  </si>
  <si>
    <t>係長級</t>
    <rPh sb="0" eb="3">
      <t>カカリチョウキュウ</t>
    </rPh>
    <phoneticPr fontId="2"/>
  </si>
  <si>
    <t>専門的・技術的関連職業従事者</t>
    <rPh sb="0" eb="3">
      <t>センモンテキ</t>
    </rPh>
    <rPh sb="4" eb="7">
      <t>ギジュツテキ</t>
    </rPh>
    <rPh sb="7" eb="9">
      <t>カンレン</t>
    </rPh>
    <rPh sb="9" eb="11">
      <t>ショクギョウ</t>
    </rPh>
    <rPh sb="11" eb="14">
      <t>ジュウジシャ</t>
    </rPh>
    <phoneticPr fontId="2"/>
  </si>
  <si>
    <t>自然科学系研究者</t>
    <rPh sb="0" eb="2">
      <t>シゼン</t>
    </rPh>
    <rPh sb="2" eb="5">
      <t>カガクケイ</t>
    </rPh>
    <rPh sb="5" eb="8">
      <t>ケンキュウシャ</t>
    </rPh>
    <phoneticPr fontId="2"/>
  </si>
  <si>
    <t>職長級</t>
    <rPh sb="0" eb="2">
      <t>ショクチョウ</t>
    </rPh>
    <rPh sb="2" eb="3">
      <t>キュウ</t>
    </rPh>
    <phoneticPr fontId="2"/>
  </si>
  <si>
    <t>化学分析員</t>
    <rPh sb="0" eb="2">
      <t>カガク</t>
    </rPh>
    <rPh sb="2" eb="4">
      <t>ブンセキ</t>
    </rPh>
    <rPh sb="4" eb="5">
      <t>イン</t>
    </rPh>
    <phoneticPr fontId="2"/>
  </si>
  <si>
    <t>技術士</t>
    <rPh sb="0" eb="2">
      <t>ギジュツ</t>
    </rPh>
    <rPh sb="2" eb="3">
      <t>シ</t>
    </rPh>
    <phoneticPr fontId="2"/>
  </si>
  <si>
    <t>一級建築士</t>
    <rPh sb="0" eb="2">
      <t>イッキュウ</t>
    </rPh>
    <rPh sb="2" eb="5">
      <t>ケンチクシ</t>
    </rPh>
    <phoneticPr fontId="2"/>
  </si>
  <si>
    <t>測量技術者</t>
    <rPh sb="0" eb="2">
      <t>ソクリョウ</t>
    </rPh>
    <rPh sb="2" eb="4">
      <t>ギジュツ</t>
    </rPh>
    <rPh sb="4" eb="5">
      <t>シャ</t>
    </rPh>
    <phoneticPr fontId="2"/>
  </si>
  <si>
    <t>医師</t>
    <rPh sb="0" eb="2">
      <t>イシ</t>
    </rPh>
    <phoneticPr fontId="2"/>
  </si>
  <si>
    <t>歯科医師</t>
    <rPh sb="0" eb="2">
      <t>シカ</t>
    </rPh>
    <rPh sb="2" eb="4">
      <t>イシ</t>
    </rPh>
    <phoneticPr fontId="2"/>
  </si>
  <si>
    <t>獣医師</t>
    <rPh sb="0" eb="3">
      <t>ジュウイシ</t>
    </rPh>
    <phoneticPr fontId="2"/>
  </si>
  <si>
    <t>薬剤師</t>
    <rPh sb="0" eb="3">
      <t>ヤクザイシ</t>
    </rPh>
    <phoneticPr fontId="2"/>
  </si>
  <si>
    <t>看護師</t>
    <rPh sb="0" eb="3">
      <t>カンゴシ</t>
    </rPh>
    <phoneticPr fontId="2"/>
  </si>
  <si>
    <t>准看護師</t>
    <rPh sb="0" eb="4">
      <t>ジュンカンゴシ</t>
    </rPh>
    <phoneticPr fontId="2"/>
  </si>
  <si>
    <t>看護補助者</t>
    <rPh sb="0" eb="2">
      <t>カンゴ</t>
    </rPh>
    <rPh sb="2" eb="5">
      <t>ホジョシャ</t>
    </rPh>
    <phoneticPr fontId="2"/>
  </si>
  <si>
    <t>栄養士</t>
    <rPh sb="0" eb="3">
      <t>エイヨウシ</t>
    </rPh>
    <phoneticPr fontId="2"/>
  </si>
  <si>
    <t>販売関連従事者</t>
    <rPh sb="0" eb="2">
      <t>ハンバイ</t>
    </rPh>
    <rPh sb="2" eb="4">
      <t>カンレン</t>
    </rPh>
    <rPh sb="4" eb="7">
      <t>ジュウジシャ</t>
    </rPh>
    <phoneticPr fontId="2"/>
  </si>
  <si>
    <t>サービス関連職業従事者</t>
  </si>
  <si>
    <t>保安関連職業従事者</t>
  </si>
  <si>
    <t>運輸・通信関連従事者</t>
  </si>
  <si>
    <t>航空機操縦士</t>
  </si>
  <si>
    <t>生産工程・労務関連作業者</t>
  </si>
  <si>
    <t>自動車整備工</t>
  </si>
  <si>
    <t>パン・洋生菓子製造工</t>
  </si>
  <si>
    <t>その他役職</t>
    <rPh sb="2" eb="3">
      <t>タ</t>
    </rPh>
    <rPh sb="3" eb="5">
      <t>ヤクショク</t>
    </rPh>
    <phoneticPr fontId="2"/>
  </si>
  <si>
    <t>調査の対象となる役職・職種一覧表</t>
    <rPh sb="0" eb="2">
      <t>チョウサ</t>
    </rPh>
    <rPh sb="3" eb="5">
      <t>タイショウ</t>
    </rPh>
    <rPh sb="8" eb="10">
      <t>ヤクショク</t>
    </rPh>
    <rPh sb="11" eb="13">
      <t>ショクシュ</t>
    </rPh>
    <rPh sb="13" eb="15">
      <t>イチラン</t>
    </rPh>
    <rPh sb="15" eb="16">
      <t>ヒョウ</t>
    </rPh>
    <phoneticPr fontId="2"/>
  </si>
  <si>
    <t>満年齢・勤続年数早見表</t>
    <rPh sb="0" eb="3">
      <t>マンネンレイ</t>
    </rPh>
    <rPh sb="4" eb="6">
      <t>キンゾク</t>
    </rPh>
    <rPh sb="6" eb="8">
      <t>ネンスウ</t>
    </rPh>
    <rPh sb="8" eb="11">
      <t>ハヤミヒョウ</t>
    </rPh>
    <phoneticPr fontId="2"/>
  </si>
  <si>
    <r>
      <t>職種</t>
    </r>
    <r>
      <rPr>
        <sz val="11"/>
        <rFont val="ＭＳ Ｐゴシック"/>
        <family val="3"/>
        <charset val="128"/>
      </rPr>
      <t>　（一覧に該当する職種が無い場合は空欄としてください。）</t>
    </r>
    <rPh sb="0" eb="2">
      <t>ショクシュ</t>
    </rPh>
    <rPh sb="4" eb="6">
      <t>イチラン</t>
    </rPh>
    <rPh sb="7" eb="9">
      <t>ガイトウ</t>
    </rPh>
    <rPh sb="11" eb="13">
      <t>ショクシュ</t>
    </rPh>
    <rPh sb="14" eb="15">
      <t>ナ</t>
    </rPh>
    <rPh sb="16" eb="18">
      <t>バアイ</t>
    </rPh>
    <rPh sb="19" eb="21">
      <t>クウラン</t>
    </rPh>
    <phoneticPr fontId="2"/>
  </si>
  <si>
    <t>「その他」や「別掲を除く」等、単体で見て分かりづらい表現は出来るだけ具体的に記載しました。</t>
    <rPh sb="3" eb="4">
      <t>タ</t>
    </rPh>
    <rPh sb="7" eb="9">
      <t>ベッケイ</t>
    </rPh>
    <rPh sb="10" eb="11">
      <t>ノゾ</t>
    </rPh>
    <rPh sb="13" eb="14">
      <t>ナド</t>
    </rPh>
    <rPh sb="15" eb="17">
      <t>タンタイ</t>
    </rPh>
    <rPh sb="18" eb="19">
      <t>ミ</t>
    </rPh>
    <rPh sb="20" eb="21">
      <t>ワ</t>
    </rPh>
    <rPh sb="26" eb="28">
      <t>ヒョウゲン</t>
    </rPh>
    <rPh sb="29" eb="31">
      <t>デキ</t>
    </rPh>
    <rPh sb="34" eb="37">
      <t>グタイテキ</t>
    </rPh>
    <rPh sb="38" eb="40">
      <t>キサイ</t>
    </rPh>
    <phoneticPr fontId="2"/>
  </si>
  <si>
    <t>※基本的に日本標準産業分類の表現にあわせています。</t>
    <rPh sb="1" eb="4">
      <t>キホンテキ</t>
    </rPh>
    <rPh sb="5" eb="7">
      <t>ニホン</t>
    </rPh>
    <rPh sb="7" eb="9">
      <t>ヒョウジュン</t>
    </rPh>
    <rPh sb="9" eb="11">
      <t>サンギョウ</t>
    </rPh>
    <rPh sb="11" eb="13">
      <t>ブンルイ</t>
    </rPh>
    <rPh sb="14" eb="16">
      <t>ヒョウゲン</t>
    </rPh>
    <phoneticPr fontId="2"/>
  </si>
  <si>
    <t>C05 鉱業，採石業，砂利採取業</t>
  </si>
  <si>
    <t>D06 建設業</t>
  </si>
  <si>
    <t>D07 建設業</t>
  </si>
  <si>
    <t>D08 建設業</t>
  </si>
  <si>
    <t>E09 食料品製造業</t>
  </si>
  <si>
    <t>E10 飲料・たばこ・飼料製造業</t>
  </si>
  <si>
    <t>E11 繊維工業</t>
  </si>
  <si>
    <t>E12 木材・木製品製造業（家具を除く）</t>
  </si>
  <si>
    <t>E13 家具・装備品製造業</t>
  </si>
  <si>
    <t>E14 パルプ・紙・紙加工品製造業</t>
  </si>
  <si>
    <t>E15 印刷・同関連業</t>
  </si>
  <si>
    <t>E16 化学工業</t>
  </si>
  <si>
    <t>E17 石油製品・石炭製品製造業</t>
  </si>
  <si>
    <t>E18 プラスチック製品製造業</t>
  </si>
  <si>
    <t>E19 ゴム製品製造業</t>
  </si>
  <si>
    <t>E20 なめし革・同製品・毛皮製造業</t>
  </si>
  <si>
    <t>E21 窯業・土石製品製造業</t>
  </si>
  <si>
    <t>E22 鉄鋼業</t>
  </si>
  <si>
    <t>E23 非鉄金属製造業</t>
  </si>
  <si>
    <t>E24 金属製品製造業</t>
  </si>
  <si>
    <t>E25 はん用機械器具製造業</t>
  </si>
  <si>
    <t>E26 生産用機械器具製造業</t>
  </si>
  <si>
    <t>E27 業務用機械器具製造業</t>
  </si>
  <si>
    <t>E28 電子部品・デバイス・電子回路製造業</t>
  </si>
  <si>
    <t>E29 電気機械器具製造業</t>
  </si>
  <si>
    <t>E30 情報通信機械器具製造業</t>
  </si>
  <si>
    <t>E31 輸送用機械器具製造業</t>
  </si>
  <si>
    <t>E32 装身具･時計･楽器･運動･事務用品･畳等生活雑貨等製造業</t>
  </si>
  <si>
    <t>F33 電気業</t>
  </si>
  <si>
    <t>F34 ガス業</t>
  </si>
  <si>
    <t>F35 熱供給業</t>
  </si>
  <si>
    <t>F36 水道業</t>
  </si>
  <si>
    <t>G37 通信業</t>
  </si>
  <si>
    <t>G38 放送業</t>
  </si>
  <si>
    <t>G39 情報サービス業</t>
  </si>
  <si>
    <t>G40 インターネット附随サービス業</t>
  </si>
  <si>
    <t>G41 映像・音声・文字情報制作業(新聞業、出版業含む)</t>
  </si>
  <si>
    <t>H42 鉄道業</t>
  </si>
  <si>
    <t>H43 道路旅客運送業</t>
  </si>
  <si>
    <t>H44 道路貨物運送業</t>
  </si>
  <si>
    <t>H45 水運業</t>
  </si>
  <si>
    <t>H46 航空運輸業</t>
  </si>
  <si>
    <t>H47 倉庫業</t>
  </si>
  <si>
    <t>H48 運輸に附帯するサービス業</t>
  </si>
  <si>
    <t>H49 郵便業（信書便事業を含む）</t>
  </si>
  <si>
    <t>I50 各種商品卸売業</t>
  </si>
  <si>
    <t>I51 繊維・衣服等卸売業</t>
  </si>
  <si>
    <t>I52 飲食料品卸売業</t>
  </si>
  <si>
    <t>I53 建築材料，鉱物・金属材料等卸売業</t>
  </si>
  <si>
    <t>I54 機械器具卸売業</t>
  </si>
  <si>
    <t>I55 家具・じゅう器・医薬品・化粧品・紙製品等卸売業</t>
  </si>
  <si>
    <t>I56 百貨店，総合スーパー等各種商品小売業</t>
  </si>
  <si>
    <t>I57 織物・衣服・身の回り品小売業</t>
  </si>
  <si>
    <t>I58 飲食料品小売業</t>
  </si>
  <si>
    <t>I59 機械器具小売業</t>
  </si>
  <si>
    <t>I60 家具･医薬品･化粧品･農耕用品･燃料･書籍･娯楽用品等小売業</t>
  </si>
  <si>
    <t>I61 通信販売･訪問販売･自動車販売等無店舗小売業</t>
  </si>
  <si>
    <t>J62 銀行業</t>
  </si>
  <si>
    <t>J63 協同組織金融業</t>
  </si>
  <si>
    <t>J64 貸金業，クレジットカード業等非預金信用機関</t>
  </si>
  <si>
    <t>J65 金融商品取引業，商品先物取引業</t>
  </si>
  <si>
    <t>J66 補助的金融業等</t>
  </si>
  <si>
    <t>J67 保険業（保険媒介代理業，保険サービス業を含む）</t>
  </si>
  <si>
    <t>K68 不動産取引業</t>
  </si>
  <si>
    <t>K69 不動産賃貸業・管理業</t>
  </si>
  <si>
    <t>K70 物品賃貸業</t>
  </si>
  <si>
    <t>L71 学術・開発研究機関</t>
  </si>
  <si>
    <t>L72 法律･司法書士･税理士等事務所,芸術家･経営ｺﾝｻﾙ等専門ｻｰﾋﾞｽ業</t>
  </si>
  <si>
    <t>L73 広告業</t>
  </si>
  <si>
    <t>L74 獣医,土木建築ｻｰﾋﾞｽ,機械設計,検査,軽量証明,写真等技術ｻｰﾋﾞｽ業</t>
  </si>
  <si>
    <t>M75 宿泊業</t>
  </si>
  <si>
    <t>M76 飲食店</t>
  </si>
  <si>
    <t>M77 持ち帰り・配達飲食サービス業</t>
  </si>
  <si>
    <t>N78 洗濯・理容・美容・浴場業</t>
  </si>
  <si>
    <t>N79 旅行,裁縫修理,物品預り,墓地管理,冠婚葬祭等生活関連ｻｰﾋﾞｽ業</t>
  </si>
  <si>
    <t>N80 娯楽業</t>
  </si>
  <si>
    <t>O81 学校教育</t>
  </si>
  <si>
    <t>O82 学校以外(職業･教育支援施設,学習塾等)の教育，学習支援業</t>
  </si>
  <si>
    <t>P83 医療業</t>
  </si>
  <si>
    <t>P84 保健衛生</t>
  </si>
  <si>
    <t>P85 社会保険・社会福祉・介護事業</t>
  </si>
  <si>
    <t>Q86 郵便局</t>
  </si>
  <si>
    <t>Q87 信用事業又は共済事業と併せて各種サービスをする協同組合</t>
  </si>
  <si>
    <t>R88 廃棄物処理業</t>
  </si>
  <si>
    <t>R89 自動車整備業</t>
  </si>
  <si>
    <t>R90 機械等修理業</t>
  </si>
  <si>
    <t>R91 職業紹介・労働者派遣業</t>
  </si>
  <si>
    <t>R92 速記,入力,複写,ビルメンテナンス,警備等事業サービス業</t>
  </si>
  <si>
    <t>R93 政治・経済・文化団体</t>
  </si>
  <si>
    <t>R94 宗教</t>
  </si>
  <si>
    <t>R95 文化会館等集会場,と畜場，卸売市場等サービス業</t>
  </si>
  <si>
    <t>事務関連従事者</t>
    <phoneticPr fontId="2"/>
  </si>
  <si>
    <t>ワープロ・オペレーター</t>
    <phoneticPr fontId="2"/>
  </si>
  <si>
    <t>製鋼工</t>
    <phoneticPr fontId="2"/>
  </si>
  <si>
    <t>家具工</t>
    <phoneticPr fontId="2"/>
  </si>
  <si>
    <t>キーパンチャー</t>
    <phoneticPr fontId="2"/>
  </si>
  <si>
    <t>非鉄金属精錬工</t>
    <phoneticPr fontId="2"/>
  </si>
  <si>
    <t>建具製造工</t>
    <phoneticPr fontId="2"/>
  </si>
  <si>
    <t>電子計算機オペレーター</t>
    <phoneticPr fontId="2"/>
  </si>
  <si>
    <t>鋳物工</t>
    <phoneticPr fontId="2"/>
  </si>
  <si>
    <t>製紙工</t>
    <phoneticPr fontId="2"/>
  </si>
  <si>
    <t>型鍛造工</t>
    <phoneticPr fontId="2"/>
  </si>
  <si>
    <t>紙器工</t>
    <phoneticPr fontId="2"/>
  </si>
  <si>
    <t>鉄鋼熱処理工</t>
    <phoneticPr fontId="2"/>
  </si>
  <si>
    <t>プロセス製版工</t>
    <phoneticPr fontId="2"/>
  </si>
  <si>
    <t>システム・エンジニア</t>
    <phoneticPr fontId="2"/>
  </si>
  <si>
    <t>百貨店店員</t>
    <phoneticPr fontId="2"/>
  </si>
  <si>
    <t>圧延伸張工</t>
    <phoneticPr fontId="2"/>
  </si>
  <si>
    <t>オフセット印刷工</t>
    <phoneticPr fontId="2"/>
  </si>
  <si>
    <t>プログラマー</t>
    <phoneticPr fontId="2"/>
  </si>
  <si>
    <t>販売店員（百貨店店員を除く。）</t>
    <phoneticPr fontId="2"/>
  </si>
  <si>
    <t>金属検査工</t>
    <phoneticPr fontId="2"/>
  </si>
  <si>
    <t>合成樹脂製品成形工</t>
    <phoneticPr fontId="2"/>
  </si>
  <si>
    <t>スーパー店チェッカー</t>
    <phoneticPr fontId="2"/>
  </si>
  <si>
    <t>一般化学工</t>
    <phoneticPr fontId="2"/>
  </si>
  <si>
    <t>金属・建築塗装工</t>
    <phoneticPr fontId="2"/>
  </si>
  <si>
    <t>自動車外交販売員</t>
    <phoneticPr fontId="2"/>
  </si>
  <si>
    <t>化繊紡糸工</t>
    <phoneticPr fontId="2"/>
  </si>
  <si>
    <t>機械製図工</t>
    <phoneticPr fontId="2"/>
  </si>
  <si>
    <t>家庭用品外交販売員</t>
    <phoneticPr fontId="2"/>
  </si>
  <si>
    <t>ガラス製品工</t>
    <phoneticPr fontId="2"/>
  </si>
  <si>
    <t>ボイラー工</t>
    <phoneticPr fontId="2"/>
  </si>
  <si>
    <t>保険外交員</t>
    <phoneticPr fontId="2"/>
  </si>
  <si>
    <t>陶磁器工</t>
    <phoneticPr fontId="2"/>
  </si>
  <si>
    <t>クレーン運転工</t>
    <phoneticPr fontId="2"/>
  </si>
  <si>
    <t>旋盤工</t>
    <phoneticPr fontId="2"/>
  </si>
  <si>
    <t>建設機械運転工</t>
    <phoneticPr fontId="2"/>
  </si>
  <si>
    <t>フライス盤工</t>
    <phoneticPr fontId="2"/>
  </si>
  <si>
    <t>玉掛け作業員</t>
    <phoneticPr fontId="2"/>
  </si>
  <si>
    <t>理容・美容師</t>
    <phoneticPr fontId="2"/>
  </si>
  <si>
    <t>金属プレス工</t>
    <phoneticPr fontId="2"/>
  </si>
  <si>
    <t>発電・変電工</t>
    <phoneticPr fontId="2"/>
  </si>
  <si>
    <t>診療放射線・診療エックス線技師</t>
    <phoneticPr fontId="2"/>
  </si>
  <si>
    <t>洗たく工</t>
    <phoneticPr fontId="2"/>
  </si>
  <si>
    <t>鉄工</t>
    <phoneticPr fontId="2"/>
  </si>
  <si>
    <t>電気工</t>
    <phoneticPr fontId="2"/>
  </si>
  <si>
    <t>臨床検査技師</t>
    <phoneticPr fontId="2"/>
  </si>
  <si>
    <t>調理士</t>
    <phoneticPr fontId="2"/>
  </si>
  <si>
    <t>板金工</t>
    <phoneticPr fontId="2"/>
  </si>
  <si>
    <t>掘削・発破工</t>
    <phoneticPr fontId="2"/>
  </si>
  <si>
    <t>理学療法士、作業療法士</t>
    <phoneticPr fontId="2"/>
  </si>
  <si>
    <t>調理士見習</t>
    <phoneticPr fontId="2"/>
  </si>
  <si>
    <t>電気めっき工</t>
    <phoneticPr fontId="2"/>
  </si>
  <si>
    <t>型枠大工</t>
    <phoneticPr fontId="2"/>
  </si>
  <si>
    <t>歯科衛生士</t>
    <phoneticPr fontId="2"/>
  </si>
  <si>
    <t>給仕従事者</t>
    <phoneticPr fontId="2"/>
  </si>
  <si>
    <t>バフ研磨工</t>
    <phoneticPr fontId="2"/>
  </si>
  <si>
    <t>とび工</t>
    <phoneticPr fontId="2"/>
  </si>
  <si>
    <t>歯科技工士</t>
    <phoneticPr fontId="2"/>
  </si>
  <si>
    <t>娯楽接客員</t>
    <phoneticPr fontId="2"/>
  </si>
  <si>
    <t>仕上工</t>
    <phoneticPr fontId="2"/>
  </si>
  <si>
    <t>鉄筋工</t>
    <phoneticPr fontId="2"/>
  </si>
  <si>
    <t>溶接工</t>
    <phoneticPr fontId="2"/>
  </si>
  <si>
    <t>大工</t>
    <phoneticPr fontId="2"/>
  </si>
  <si>
    <t>保育士（保母・保父）</t>
    <phoneticPr fontId="2"/>
  </si>
  <si>
    <t>機械組立工</t>
    <phoneticPr fontId="2"/>
  </si>
  <si>
    <t>左官</t>
    <phoneticPr fontId="2"/>
  </si>
  <si>
    <t>介護支援専門員(ケアマネージャー)</t>
    <phoneticPr fontId="2"/>
  </si>
  <si>
    <t>警備員</t>
    <phoneticPr fontId="2"/>
  </si>
  <si>
    <t>機械検査工</t>
    <phoneticPr fontId="2"/>
  </si>
  <si>
    <t>配管工</t>
    <phoneticPr fontId="2"/>
  </si>
  <si>
    <t>ホームヘルパー</t>
    <phoneticPr fontId="2"/>
  </si>
  <si>
    <t>守衛</t>
    <phoneticPr fontId="2"/>
  </si>
  <si>
    <t>機械修理工</t>
    <phoneticPr fontId="2"/>
  </si>
  <si>
    <t>はつり工</t>
    <phoneticPr fontId="2"/>
  </si>
  <si>
    <t>福祉施設介護員</t>
    <phoneticPr fontId="2"/>
  </si>
  <si>
    <t>重電機器組立工</t>
    <phoneticPr fontId="2"/>
  </si>
  <si>
    <t>土工</t>
    <phoneticPr fontId="2"/>
  </si>
  <si>
    <t>弁護士</t>
    <phoneticPr fontId="2"/>
  </si>
  <si>
    <t>通信機器組立工</t>
    <phoneticPr fontId="2"/>
  </si>
  <si>
    <t>港湾荷役作業員</t>
    <phoneticPr fontId="2"/>
  </si>
  <si>
    <t>公認会計士、税理士</t>
    <phoneticPr fontId="2"/>
  </si>
  <si>
    <t>電車運転士</t>
    <phoneticPr fontId="2"/>
  </si>
  <si>
    <t>半導体チップ製造工</t>
    <phoneticPr fontId="2"/>
  </si>
  <si>
    <t>ビル清掃員</t>
    <phoneticPr fontId="2"/>
  </si>
  <si>
    <t>社会保険労務士</t>
    <phoneticPr fontId="2"/>
  </si>
  <si>
    <t>電車車掌</t>
    <phoneticPr fontId="2"/>
  </si>
  <si>
    <t>プリント配線工</t>
    <phoneticPr fontId="2"/>
  </si>
  <si>
    <t>用務員</t>
    <phoneticPr fontId="2"/>
  </si>
  <si>
    <t>不動産鑑定士</t>
    <phoneticPr fontId="2"/>
  </si>
  <si>
    <t>旅客掛</t>
    <phoneticPr fontId="2"/>
  </si>
  <si>
    <t>軽電機器検査工</t>
    <phoneticPr fontId="2"/>
  </si>
  <si>
    <t>幼稚園教諭</t>
    <phoneticPr fontId="2"/>
  </si>
  <si>
    <t>自家用乗用自動車運転者</t>
    <phoneticPr fontId="2"/>
  </si>
  <si>
    <t>自動車組立工</t>
    <phoneticPr fontId="2"/>
  </si>
  <si>
    <t>高等学校教員</t>
    <phoneticPr fontId="2"/>
  </si>
  <si>
    <t>自家用貨物自動車運転者</t>
    <phoneticPr fontId="2"/>
  </si>
  <si>
    <t>大学教授</t>
    <phoneticPr fontId="2"/>
  </si>
  <si>
    <t>タクシー運転者</t>
    <phoneticPr fontId="2"/>
  </si>
  <si>
    <t>大学准教授</t>
    <phoneticPr fontId="2"/>
  </si>
  <si>
    <t>営業用バス運転者</t>
    <phoneticPr fontId="2"/>
  </si>
  <si>
    <t>精紡工</t>
    <phoneticPr fontId="2"/>
  </si>
  <si>
    <t>大学講師</t>
    <phoneticPr fontId="2"/>
  </si>
  <si>
    <t>営業用大型貨物自動車運転者</t>
    <phoneticPr fontId="2"/>
  </si>
  <si>
    <t>織布工</t>
    <phoneticPr fontId="2"/>
  </si>
  <si>
    <t>各種学校・専修学校教員</t>
    <phoneticPr fontId="2"/>
  </si>
  <si>
    <t>営業用普通・小型貨物自動車運転者</t>
    <phoneticPr fontId="2"/>
  </si>
  <si>
    <t>洋裁工</t>
    <phoneticPr fontId="2"/>
  </si>
  <si>
    <t>個人教師、塾・予備校講師</t>
    <phoneticPr fontId="2"/>
  </si>
  <si>
    <t>ミシン縫製工</t>
    <phoneticPr fontId="2"/>
  </si>
  <si>
    <t>記者</t>
    <phoneticPr fontId="2"/>
  </si>
  <si>
    <t>航空機客室乗務員</t>
    <phoneticPr fontId="2"/>
  </si>
  <si>
    <t>製材工</t>
    <phoneticPr fontId="2"/>
  </si>
  <si>
    <t>デザイナー</t>
    <phoneticPr fontId="2"/>
  </si>
  <si>
    <t>木型工</t>
    <phoneticPr fontId="2"/>
  </si>
  <si>
    <t>※貴事業所の産業は「</t>
    <phoneticPr fontId="2"/>
  </si>
  <si>
    <t>」に分類されています。</t>
    <phoneticPr fontId="2"/>
  </si>
  <si>
    <r>
      <rPr>
        <sz val="11"/>
        <color theme="1" tint="4.9989318521683403E-2"/>
        <rFont val="ＭＳ 明朝"/>
        <family val="1"/>
        <charset val="128"/>
      </rPr>
      <t>誕生又は
入社の年</t>
    </r>
    <rPh sb="0" eb="2">
      <t>タンジョウ</t>
    </rPh>
    <rPh sb="2" eb="3">
      <t>マタ</t>
    </rPh>
    <rPh sb="5" eb="7">
      <t>ニュウシャ</t>
    </rPh>
    <rPh sb="8" eb="9">
      <t>トシ</t>
    </rPh>
    <phoneticPr fontId="2"/>
  </si>
  <si>
    <r>
      <rPr>
        <sz val="11"/>
        <color theme="1" tint="4.9989318521683403E-2"/>
        <rFont val="ＭＳ 明朝"/>
        <family val="1"/>
        <charset val="128"/>
      </rPr>
      <t>年齢又は勤続年数</t>
    </r>
    <rPh sb="0" eb="2">
      <t>ネンレイ</t>
    </rPh>
    <rPh sb="2" eb="3">
      <t>マタ</t>
    </rPh>
    <rPh sb="4" eb="6">
      <t>キンゾク</t>
    </rPh>
    <rPh sb="6" eb="8">
      <t>ネンスウ</t>
    </rPh>
    <phoneticPr fontId="2"/>
  </si>
  <si>
    <r>
      <rPr>
        <sz val="11"/>
        <color theme="1" tint="4.9989318521683403E-2"/>
        <rFont val="ＭＳ 明朝"/>
        <family val="1"/>
        <charset val="128"/>
      </rPr>
      <t>誕生月又は入社月が</t>
    </r>
    <rPh sb="0" eb="2">
      <t>タンジョウ</t>
    </rPh>
    <rPh sb="2" eb="3">
      <t>ヅキ</t>
    </rPh>
    <rPh sb="3" eb="4">
      <t>マタ</t>
    </rPh>
    <rPh sb="5" eb="7">
      <t>ニュウシャ</t>
    </rPh>
    <rPh sb="7" eb="8">
      <t>ツキ</t>
    </rPh>
    <phoneticPr fontId="2"/>
  </si>
  <si>
    <r>
      <rPr>
        <sz val="11"/>
        <color theme="1" tint="4.9989318521683403E-2"/>
        <rFont val="ＭＳ 明朝"/>
        <family val="1"/>
        <charset val="128"/>
      </rPr>
      <t>西暦</t>
    </r>
    <rPh sb="0" eb="2">
      <t>セイレキ</t>
    </rPh>
    <phoneticPr fontId="2"/>
  </si>
  <si>
    <r>
      <rPr>
        <sz val="11"/>
        <color theme="1" tint="4.9989318521683403E-2"/>
        <rFont val="ＭＳ 明朝"/>
        <family val="1"/>
        <charset val="128"/>
      </rPr>
      <t>和暦</t>
    </r>
    <rPh sb="0" eb="2">
      <t>ワレキ</t>
    </rPh>
    <phoneticPr fontId="2"/>
  </si>
  <si>
    <r>
      <t>1</t>
    </r>
    <r>
      <rPr>
        <sz val="11"/>
        <color theme="1" tint="4.9989318521683403E-2"/>
        <rFont val="ＭＳ 明朝"/>
        <family val="1"/>
        <charset val="128"/>
      </rPr>
      <t>～</t>
    </r>
    <r>
      <rPr>
        <sz val="11"/>
        <color theme="1" tint="4.9989318521683403E-2"/>
        <rFont val="Arial"/>
        <family val="2"/>
      </rPr>
      <t>6</t>
    </r>
    <r>
      <rPr>
        <sz val="11"/>
        <color theme="1" tint="4.9989318521683403E-2"/>
        <rFont val="ＭＳ 明朝"/>
        <family val="1"/>
        <charset val="128"/>
      </rPr>
      <t>月</t>
    </r>
    <rPh sb="3" eb="4">
      <t>ガツ</t>
    </rPh>
    <phoneticPr fontId="2"/>
  </si>
  <si>
    <r>
      <t>7</t>
    </r>
    <r>
      <rPr>
        <sz val="11"/>
        <color theme="1" tint="4.9989318521683403E-2"/>
        <rFont val="ＭＳ 明朝"/>
        <family val="1"/>
        <charset val="128"/>
      </rPr>
      <t>～</t>
    </r>
    <r>
      <rPr>
        <sz val="11"/>
        <color theme="1" tint="4.9989318521683403E-2"/>
        <rFont val="Arial"/>
        <family val="2"/>
      </rPr>
      <t>12</t>
    </r>
    <r>
      <rPr>
        <sz val="11"/>
        <color theme="1" tint="4.9989318521683403E-2"/>
        <rFont val="ＭＳ 明朝"/>
        <family val="1"/>
        <charset val="128"/>
      </rPr>
      <t>月</t>
    </r>
    <rPh sb="4" eb="5">
      <t>ガツ</t>
    </rPh>
    <phoneticPr fontId="2"/>
  </si>
  <si>
    <r>
      <rPr>
        <sz val="9"/>
        <color theme="1" tint="4.9989318521683403E-2"/>
        <rFont val="ＭＳ 明朝"/>
        <family val="1"/>
        <charset val="128"/>
      </rPr>
      <t>歳・年</t>
    </r>
    <rPh sb="0" eb="1">
      <t>サイ</t>
    </rPh>
    <rPh sb="2" eb="3">
      <t>ネン</t>
    </rPh>
    <phoneticPr fontId="2"/>
  </si>
  <si>
    <r>
      <t>2016</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</si>
  <si>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28</t>
    </r>
    <r>
      <rPr>
        <sz val="11"/>
        <color theme="1" tint="4.9989318521683403E-2"/>
        <rFont val="ＭＳ 明朝"/>
        <family val="1"/>
        <charset val="128"/>
      </rPr>
      <t>年</t>
    </r>
    <rPh sb="0" eb="2">
      <t>ヘイセイ</t>
    </rPh>
    <rPh sb="4" eb="5">
      <t>ネン</t>
    </rPh>
    <phoneticPr fontId="36"/>
  </si>
  <si>
    <r>
      <t>1976</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</si>
  <si>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51</t>
    </r>
    <r>
      <rPr>
        <sz val="11"/>
        <color theme="1" tint="4.9989318521683403E-2"/>
        <rFont val="ＭＳ 明朝"/>
        <family val="1"/>
        <charset val="128"/>
      </rPr>
      <t>年</t>
    </r>
    <rPh sb="0" eb="2">
      <t>ショウワ</t>
    </rPh>
    <rPh sb="4" eb="5">
      <t>ネン</t>
    </rPh>
    <phoneticPr fontId="36"/>
  </si>
  <si>
    <r>
      <t>2015</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</si>
  <si>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27</t>
    </r>
    <r>
      <rPr>
        <sz val="11"/>
        <color theme="1" tint="4.9989318521683403E-2"/>
        <rFont val="ＭＳ 明朝"/>
        <family val="1"/>
        <charset val="128"/>
      </rPr>
      <t>年</t>
    </r>
    <rPh sb="0" eb="2">
      <t>ヘイセイ</t>
    </rPh>
    <rPh sb="4" eb="5">
      <t>ネン</t>
    </rPh>
    <phoneticPr fontId="36"/>
  </si>
  <si>
    <r>
      <t>1975</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</si>
  <si>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50</t>
    </r>
    <r>
      <rPr>
        <sz val="11"/>
        <color theme="1" tint="4.9989318521683403E-2"/>
        <rFont val="ＭＳ 明朝"/>
        <family val="1"/>
        <charset val="128"/>
      </rPr>
      <t>年</t>
    </r>
    <rPh sb="0" eb="2">
      <t>ショウワ</t>
    </rPh>
    <rPh sb="4" eb="5">
      <t>ネン</t>
    </rPh>
    <phoneticPr fontId="36"/>
  </si>
  <si>
    <r>
      <t>2014</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</si>
  <si>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26</t>
    </r>
    <r>
      <rPr>
        <sz val="11"/>
        <color theme="1" tint="4.9989318521683403E-2"/>
        <rFont val="ＭＳ 明朝"/>
        <family val="1"/>
        <charset val="128"/>
      </rPr>
      <t>年</t>
    </r>
    <rPh sb="0" eb="2">
      <t>ヘイセイ</t>
    </rPh>
    <rPh sb="4" eb="5">
      <t>ネン</t>
    </rPh>
    <phoneticPr fontId="36"/>
  </si>
  <si>
    <r>
      <t>1974</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</si>
  <si>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49</t>
    </r>
    <r>
      <rPr>
        <sz val="11"/>
        <color theme="1" tint="4.9989318521683403E-2"/>
        <rFont val="ＭＳ 明朝"/>
        <family val="1"/>
        <charset val="128"/>
      </rPr>
      <t>年</t>
    </r>
    <rPh sb="0" eb="2">
      <t>ショウワ</t>
    </rPh>
    <rPh sb="4" eb="5">
      <t>ネン</t>
    </rPh>
    <phoneticPr fontId="36"/>
  </si>
  <si>
    <r>
      <t>2013</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</si>
  <si>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25</t>
    </r>
    <r>
      <rPr>
        <sz val="11"/>
        <color theme="1" tint="4.9989318521683403E-2"/>
        <rFont val="ＭＳ 明朝"/>
        <family val="1"/>
        <charset val="128"/>
      </rPr>
      <t>年</t>
    </r>
    <rPh sb="0" eb="2">
      <t>ヘイセイ</t>
    </rPh>
    <rPh sb="4" eb="5">
      <t>ネン</t>
    </rPh>
    <phoneticPr fontId="36"/>
  </si>
  <si>
    <r>
      <t>1973</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</si>
  <si>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48</t>
    </r>
    <r>
      <rPr>
        <sz val="11"/>
        <color theme="1" tint="4.9989318521683403E-2"/>
        <rFont val="ＭＳ 明朝"/>
        <family val="1"/>
        <charset val="128"/>
      </rPr>
      <t>年</t>
    </r>
    <rPh sb="0" eb="2">
      <t>ショウワ</t>
    </rPh>
    <rPh sb="4" eb="5">
      <t>ネン</t>
    </rPh>
    <phoneticPr fontId="36"/>
  </si>
  <si>
    <r>
      <t>2012</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</si>
  <si>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24</t>
    </r>
    <r>
      <rPr>
        <sz val="11"/>
        <color theme="1" tint="4.9989318521683403E-2"/>
        <rFont val="ＭＳ 明朝"/>
        <family val="1"/>
        <charset val="128"/>
      </rPr>
      <t>年</t>
    </r>
    <rPh sb="0" eb="2">
      <t>ヘイセイ</t>
    </rPh>
    <rPh sb="4" eb="5">
      <t>ネン</t>
    </rPh>
    <phoneticPr fontId="36"/>
  </si>
  <si>
    <r>
      <t>1972</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</si>
  <si>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47</t>
    </r>
    <r>
      <rPr>
        <sz val="11"/>
        <color theme="1" tint="4.9989318521683403E-2"/>
        <rFont val="ＭＳ 明朝"/>
        <family val="1"/>
        <charset val="128"/>
      </rPr>
      <t>年</t>
    </r>
    <rPh sb="0" eb="2">
      <t>ショウワ</t>
    </rPh>
    <rPh sb="4" eb="5">
      <t>ネン</t>
    </rPh>
    <phoneticPr fontId="36"/>
  </si>
  <si>
    <r>
      <t>2011</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</si>
  <si>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23</t>
    </r>
    <r>
      <rPr>
        <sz val="11"/>
        <color theme="1" tint="4.9989318521683403E-2"/>
        <rFont val="ＭＳ 明朝"/>
        <family val="1"/>
        <charset val="128"/>
      </rPr>
      <t>年</t>
    </r>
    <rPh sb="0" eb="2">
      <t>ヘイセイ</t>
    </rPh>
    <rPh sb="4" eb="5">
      <t>ネン</t>
    </rPh>
    <phoneticPr fontId="36"/>
  </si>
  <si>
    <r>
      <t>1971</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</si>
  <si>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46</t>
    </r>
    <r>
      <rPr>
        <sz val="11"/>
        <color theme="1" tint="4.9989318521683403E-2"/>
        <rFont val="ＭＳ 明朝"/>
        <family val="1"/>
        <charset val="128"/>
      </rPr>
      <t>年</t>
    </r>
    <rPh sb="0" eb="2">
      <t>ショウワ</t>
    </rPh>
    <rPh sb="4" eb="5">
      <t>ネン</t>
    </rPh>
    <phoneticPr fontId="36"/>
  </si>
  <si>
    <r>
      <t>2010</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</si>
  <si>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22</t>
    </r>
    <r>
      <rPr>
        <sz val="11"/>
        <color theme="1" tint="4.9989318521683403E-2"/>
        <rFont val="ＭＳ 明朝"/>
        <family val="1"/>
        <charset val="128"/>
      </rPr>
      <t>年</t>
    </r>
    <rPh sb="0" eb="2">
      <t>ヘイセイ</t>
    </rPh>
    <rPh sb="4" eb="5">
      <t>ネン</t>
    </rPh>
    <phoneticPr fontId="36"/>
  </si>
  <si>
    <r>
      <t>1970</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</si>
  <si>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45</t>
    </r>
    <r>
      <rPr>
        <sz val="11"/>
        <color theme="1" tint="4.9989318521683403E-2"/>
        <rFont val="ＭＳ 明朝"/>
        <family val="1"/>
        <charset val="128"/>
      </rPr>
      <t>年</t>
    </r>
    <rPh sb="0" eb="2">
      <t>ショウワ</t>
    </rPh>
    <rPh sb="4" eb="5">
      <t>ネン</t>
    </rPh>
    <phoneticPr fontId="36"/>
  </si>
  <si>
    <r>
      <t>2009</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</si>
  <si>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21</t>
    </r>
    <r>
      <rPr>
        <sz val="11"/>
        <color theme="1" tint="4.9989318521683403E-2"/>
        <rFont val="ＭＳ 明朝"/>
        <family val="1"/>
        <charset val="128"/>
      </rPr>
      <t>年</t>
    </r>
    <rPh sb="0" eb="2">
      <t>ヘイセイ</t>
    </rPh>
    <rPh sb="4" eb="5">
      <t>ネン</t>
    </rPh>
    <phoneticPr fontId="36"/>
  </si>
  <si>
    <r>
      <t>1969</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</si>
  <si>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44</t>
    </r>
    <r>
      <rPr>
        <sz val="11"/>
        <color theme="1" tint="4.9989318521683403E-2"/>
        <rFont val="ＭＳ 明朝"/>
        <family val="1"/>
        <charset val="128"/>
      </rPr>
      <t>年</t>
    </r>
    <rPh sb="0" eb="2">
      <t>ショウワ</t>
    </rPh>
    <rPh sb="4" eb="5">
      <t>ネン</t>
    </rPh>
    <phoneticPr fontId="36"/>
  </si>
  <si>
    <r>
      <t>2008</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</si>
  <si>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20</t>
    </r>
    <r>
      <rPr>
        <sz val="11"/>
        <color theme="1" tint="4.9989318521683403E-2"/>
        <rFont val="ＭＳ 明朝"/>
        <family val="1"/>
        <charset val="128"/>
      </rPr>
      <t>年</t>
    </r>
    <rPh sb="0" eb="2">
      <t>ヘイセイ</t>
    </rPh>
    <rPh sb="4" eb="5">
      <t>ネン</t>
    </rPh>
    <phoneticPr fontId="36"/>
  </si>
  <si>
    <r>
      <t>1968</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</si>
  <si>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43</t>
    </r>
    <r>
      <rPr>
        <sz val="11"/>
        <color theme="1" tint="4.9989318521683403E-2"/>
        <rFont val="ＭＳ 明朝"/>
        <family val="1"/>
        <charset val="128"/>
      </rPr>
      <t>年</t>
    </r>
    <rPh sb="0" eb="2">
      <t>ショウワ</t>
    </rPh>
    <rPh sb="4" eb="5">
      <t>ネン</t>
    </rPh>
    <phoneticPr fontId="36"/>
  </si>
  <si>
    <r>
      <t>2007</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</si>
  <si>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19</t>
    </r>
    <r>
      <rPr>
        <sz val="11"/>
        <color theme="1" tint="4.9989318521683403E-2"/>
        <rFont val="ＭＳ 明朝"/>
        <family val="1"/>
        <charset val="128"/>
      </rPr>
      <t>年</t>
    </r>
    <rPh sb="0" eb="2">
      <t>ヘイセイ</t>
    </rPh>
    <rPh sb="4" eb="5">
      <t>ネン</t>
    </rPh>
    <phoneticPr fontId="36"/>
  </si>
  <si>
    <r>
      <t>1967</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</si>
  <si>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42</t>
    </r>
    <r>
      <rPr>
        <sz val="11"/>
        <color theme="1" tint="4.9989318521683403E-2"/>
        <rFont val="ＭＳ 明朝"/>
        <family val="1"/>
        <charset val="128"/>
      </rPr>
      <t>年</t>
    </r>
    <rPh sb="0" eb="2">
      <t>ショウワ</t>
    </rPh>
    <rPh sb="4" eb="5">
      <t>ネン</t>
    </rPh>
    <phoneticPr fontId="36"/>
  </si>
  <si>
    <r>
      <t>2006</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</si>
  <si>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18</t>
    </r>
    <r>
      <rPr>
        <sz val="11"/>
        <color theme="1" tint="4.9989318521683403E-2"/>
        <rFont val="ＭＳ 明朝"/>
        <family val="1"/>
        <charset val="128"/>
      </rPr>
      <t>年</t>
    </r>
    <rPh sb="0" eb="2">
      <t>ヘイセイ</t>
    </rPh>
    <rPh sb="4" eb="5">
      <t>ネン</t>
    </rPh>
    <phoneticPr fontId="36"/>
  </si>
  <si>
    <r>
      <t>1966</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</si>
  <si>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41</t>
    </r>
    <r>
      <rPr>
        <sz val="11"/>
        <color theme="1" tint="4.9989318521683403E-2"/>
        <rFont val="ＭＳ 明朝"/>
        <family val="1"/>
        <charset val="128"/>
      </rPr>
      <t>年</t>
    </r>
    <rPh sb="0" eb="2">
      <t>ショウワ</t>
    </rPh>
    <rPh sb="4" eb="5">
      <t>ネン</t>
    </rPh>
    <phoneticPr fontId="36"/>
  </si>
  <si>
    <r>
      <t>2005</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</si>
  <si>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17</t>
    </r>
    <r>
      <rPr>
        <sz val="11"/>
        <color theme="1" tint="4.9989318521683403E-2"/>
        <rFont val="ＭＳ 明朝"/>
        <family val="1"/>
        <charset val="128"/>
      </rPr>
      <t>年</t>
    </r>
    <rPh sb="0" eb="2">
      <t>ヘイセイ</t>
    </rPh>
    <rPh sb="4" eb="5">
      <t>ネン</t>
    </rPh>
    <phoneticPr fontId="36"/>
  </si>
  <si>
    <r>
      <t>1965</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</si>
  <si>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40</t>
    </r>
    <r>
      <rPr>
        <sz val="11"/>
        <color theme="1" tint="4.9989318521683403E-2"/>
        <rFont val="ＭＳ 明朝"/>
        <family val="1"/>
        <charset val="128"/>
      </rPr>
      <t>年</t>
    </r>
    <rPh sb="0" eb="2">
      <t>ショウワ</t>
    </rPh>
    <rPh sb="4" eb="5">
      <t>ネン</t>
    </rPh>
    <phoneticPr fontId="36"/>
  </si>
  <si>
    <r>
      <t>2004</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</si>
  <si>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16</t>
    </r>
    <r>
      <rPr>
        <sz val="11"/>
        <color theme="1" tint="4.9989318521683403E-2"/>
        <rFont val="ＭＳ 明朝"/>
        <family val="1"/>
        <charset val="128"/>
      </rPr>
      <t>年</t>
    </r>
    <rPh sb="0" eb="2">
      <t>ヘイセイ</t>
    </rPh>
    <rPh sb="4" eb="5">
      <t>ネン</t>
    </rPh>
    <phoneticPr fontId="36"/>
  </si>
  <si>
    <r>
      <t>1964</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</si>
  <si>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39</t>
    </r>
    <r>
      <rPr>
        <sz val="11"/>
        <color theme="1" tint="4.9989318521683403E-2"/>
        <rFont val="ＭＳ 明朝"/>
        <family val="1"/>
        <charset val="128"/>
      </rPr>
      <t>年</t>
    </r>
    <rPh sb="0" eb="2">
      <t>ショウワ</t>
    </rPh>
    <rPh sb="4" eb="5">
      <t>ネン</t>
    </rPh>
    <phoneticPr fontId="36"/>
  </si>
  <si>
    <r>
      <t>2003</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</si>
  <si>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15</t>
    </r>
    <r>
      <rPr>
        <sz val="11"/>
        <color theme="1" tint="4.9989318521683403E-2"/>
        <rFont val="ＭＳ 明朝"/>
        <family val="1"/>
        <charset val="128"/>
      </rPr>
      <t>年</t>
    </r>
    <rPh sb="0" eb="2">
      <t>ヘイセイ</t>
    </rPh>
    <rPh sb="4" eb="5">
      <t>ネン</t>
    </rPh>
    <phoneticPr fontId="36"/>
  </si>
  <si>
    <r>
      <t>1963</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</si>
  <si>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38</t>
    </r>
    <r>
      <rPr>
        <sz val="11"/>
        <color theme="1" tint="4.9989318521683403E-2"/>
        <rFont val="ＭＳ 明朝"/>
        <family val="1"/>
        <charset val="128"/>
      </rPr>
      <t>年</t>
    </r>
    <rPh sb="0" eb="2">
      <t>ショウワ</t>
    </rPh>
    <rPh sb="4" eb="5">
      <t>ネン</t>
    </rPh>
    <phoneticPr fontId="36"/>
  </si>
  <si>
    <r>
      <t>2002</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</si>
  <si>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14</t>
    </r>
    <r>
      <rPr>
        <sz val="11"/>
        <color theme="1" tint="4.9989318521683403E-2"/>
        <rFont val="ＭＳ 明朝"/>
        <family val="1"/>
        <charset val="128"/>
      </rPr>
      <t>年</t>
    </r>
    <rPh sb="0" eb="2">
      <t>ヘイセイ</t>
    </rPh>
    <rPh sb="4" eb="5">
      <t>ネン</t>
    </rPh>
    <phoneticPr fontId="36"/>
  </si>
  <si>
    <r>
      <t>1962</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</si>
  <si>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37</t>
    </r>
    <r>
      <rPr>
        <sz val="11"/>
        <color theme="1" tint="4.9989318521683403E-2"/>
        <rFont val="ＭＳ 明朝"/>
        <family val="1"/>
        <charset val="128"/>
      </rPr>
      <t>年</t>
    </r>
    <rPh sb="0" eb="2">
      <t>ショウワ</t>
    </rPh>
    <rPh sb="4" eb="5">
      <t>ネン</t>
    </rPh>
    <phoneticPr fontId="36"/>
  </si>
  <si>
    <r>
      <t>2001</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</si>
  <si>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13</t>
    </r>
    <r>
      <rPr>
        <sz val="11"/>
        <color theme="1" tint="4.9989318521683403E-2"/>
        <rFont val="ＭＳ 明朝"/>
        <family val="1"/>
        <charset val="128"/>
      </rPr>
      <t>年</t>
    </r>
    <rPh sb="0" eb="2">
      <t>ヘイセイ</t>
    </rPh>
    <rPh sb="4" eb="5">
      <t>ネン</t>
    </rPh>
    <phoneticPr fontId="36"/>
  </si>
  <si>
    <r>
      <t>1961</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</si>
  <si>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36</t>
    </r>
    <r>
      <rPr>
        <sz val="11"/>
        <color theme="1" tint="4.9989318521683403E-2"/>
        <rFont val="ＭＳ 明朝"/>
        <family val="1"/>
        <charset val="128"/>
      </rPr>
      <t>年</t>
    </r>
    <rPh sb="0" eb="2">
      <t>ショウワ</t>
    </rPh>
    <rPh sb="4" eb="5">
      <t>ネン</t>
    </rPh>
    <phoneticPr fontId="36"/>
  </si>
  <si>
    <r>
      <t>2000</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</si>
  <si>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12</t>
    </r>
    <r>
      <rPr>
        <sz val="11"/>
        <color theme="1" tint="4.9989318521683403E-2"/>
        <rFont val="ＭＳ 明朝"/>
        <family val="1"/>
        <charset val="128"/>
      </rPr>
      <t>年</t>
    </r>
    <rPh sb="0" eb="2">
      <t>ヘイセイ</t>
    </rPh>
    <rPh sb="4" eb="5">
      <t>ネン</t>
    </rPh>
    <phoneticPr fontId="36"/>
  </si>
  <si>
    <r>
      <t>1960</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</si>
  <si>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35</t>
    </r>
    <r>
      <rPr>
        <sz val="11"/>
        <color theme="1" tint="4.9989318521683403E-2"/>
        <rFont val="ＭＳ 明朝"/>
        <family val="1"/>
        <charset val="128"/>
      </rPr>
      <t>年</t>
    </r>
    <rPh sb="0" eb="2">
      <t>ショウワ</t>
    </rPh>
    <rPh sb="4" eb="5">
      <t>ネン</t>
    </rPh>
    <phoneticPr fontId="36"/>
  </si>
  <si>
    <r>
      <t>1999</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</si>
  <si>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11</t>
    </r>
    <r>
      <rPr>
        <sz val="11"/>
        <color theme="1" tint="4.9989318521683403E-2"/>
        <rFont val="ＭＳ 明朝"/>
        <family val="1"/>
        <charset val="128"/>
      </rPr>
      <t>年</t>
    </r>
    <rPh sb="0" eb="2">
      <t>ヘイセイ</t>
    </rPh>
    <rPh sb="4" eb="5">
      <t>ネン</t>
    </rPh>
    <phoneticPr fontId="36"/>
  </si>
  <si>
    <r>
      <t>1959</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</si>
  <si>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34</t>
    </r>
    <r>
      <rPr>
        <sz val="11"/>
        <color theme="1" tint="4.9989318521683403E-2"/>
        <rFont val="ＭＳ 明朝"/>
        <family val="1"/>
        <charset val="128"/>
      </rPr>
      <t>年</t>
    </r>
    <rPh sb="0" eb="2">
      <t>ショウワ</t>
    </rPh>
    <rPh sb="4" eb="5">
      <t>ネン</t>
    </rPh>
    <phoneticPr fontId="36"/>
  </si>
  <si>
    <r>
      <t>1998</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</si>
  <si>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10</t>
    </r>
    <r>
      <rPr>
        <sz val="11"/>
        <color theme="1" tint="4.9989318521683403E-2"/>
        <rFont val="ＭＳ 明朝"/>
        <family val="1"/>
        <charset val="128"/>
      </rPr>
      <t>年</t>
    </r>
    <rPh sb="0" eb="2">
      <t>ヘイセイ</t>
    </rPh>
    <rPh sb="4" eb="5">
      <t>ネン</t>
    </rPh>
    <phoneticPr fontId="36"/>
  </si>
  <si>
    <r>
      <t>1958</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</si>
  <si>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33</t>
    </r>
    <r>
      <rPr>
        <sz val="11"/>
        <color theme="1" tint="4.9989318521683403E-2"/>
        <rFont val="ＭＳ 明朝"/>
        <family val="1"/>
        <charset val="128"/>
      </rPr>
      <t>年</t>
    </r>
    <rPh sb="0" eb="2">
      <t>ショウワ</t>
    </rPh>
    <rPh sb="4" eb="5">
      <t>ネン</t>
    </rPh>
    <phoneticPr fontId="36"/>
  </si>
  <si>
    <r>
      <t>1997</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</si>
  <si>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9</t>
    </r>
    <r>
      <rPr>
        <sz val="11"/>
        <color theme="1" tint="4.9989318521683403E-2"/>
        <rFont val="ＭＳ 明朝"/>
        <family val="1"/>
        <charset val="128"/>
      </rPr>
      <t>年</t>
    </r>
    <rPh sb="0" eb="2">
      <t>ヘイセイ</t>
    </rPh>
    <rPh sb="3" eb="4">
      <t>ネン</t>
    </rPh>
    <phoneticPr fontId="36"/>
  </si>
  <si>
    <r>
      <t>1957</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</si>
  <si>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32</t>
    </r>
    <r>
      <rPr>
        <sz val="11"/>
        <color theme="1" tint="4.9989318521683403E-2"/>
        <rFont val="ＭＳ 明朝"/>
        <family val="1"/>
        <charset val="128"/>
      </rPr>
      <t>年</t>
    </r>
    <rPh sb="0" eb="2">
      <t>ショウワ</t>
    </rPh>
    <rPh sb="4" eb="5">
      <t>ネン</t>
    </rPh>
    <phoneticPr fontId="36"/>
  </si>
  <si>
    <r>
      <t>1996</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</si>
  <si>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8</t>
    </r>
    <r>
      <rPr>
        <sz val="11"/>
        <color theme="1" tint="4.9989318521683403E-2"/>
        <rFont val="ＭＳ 明朝"/>
        <family val="1"/>
        <charset val="128"/>
      </rPr>
      <t>年</t>
    </r>
    <rPh sb="0" eb="2">
      <t>ヘイセイ</t>
    </rPh>
    <rPh sb="3" eb="4">
      <t>ネン</t>
    </rPh>
    <phoneticPr fontId="36"/>
  </si>
  <si>
    <r>
      <t>1956</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</si>
  <si>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31</t>
    </r>
    <r>
      <rPr>
        <sz val="11"/>
        <color theme="1" tint="4.9989318521683403E-2"/>
        <rFont val="ＭＳ 明朝"/>
        <family val="1"/>
        <charset val="128"/>
      </rPr>
      <t>年</t>
    </r>
    <rPh sb="0" eb="2">
      <t>ショウワ</t>
    </rPh>
    <rPh sb="4" eb="5">
      <t>ネン</t>
    </rPh>
    <phoneticPr fontId="36"/>
  </si>
  <si>
    <r>
      <t>1995</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</si>
  <si>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7</t>
    </r>
    <r>
      <rPr>
        <sz val="11"/>
        <color theme="1" tint="4.9989318521683403E-2"/>
        <rFont val="ＭＳ 明朝"/>
        <family val="1"/>
        <charset val="128"/>
      </rPr>
      <t>年</t>
    </r>
    <rPh sb="0" eb="2">
      <t>ヘイセイ</t>
    </rPh>
    <rPh sb="3" eb="4">
      <t>ネン</t>
    </rPh>
    <phoneticPr fontId="36"/>
  </si>
  <si>
    <r>
      <t>1955</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</si>
  <si>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30</t>
    </r>
    <r>
      <rPr>
        <sz val="11"/>
        <color theme="1" tint="4.9989318521683403E-2"/>
        <rFont val="ＭＳ 明朝"/>
        <family val="1"/>
        <charset val="128"/>
      </rPr>
      <t>年</t>
    </r>
    <rPh sb="0" eb="2">
      <t>ショウワ</t>
    </rPh>
    <rPh sb="4" eb="5">
      <t>ネン</t>
    </rPh>
    <phoneticPr fontId="36"/>
  </si>
  <si>
    <r>
      <t>1994</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</si>
  <si>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6</t>
    </r>
    <r>
      <rPr>
        <sz val="11"/>
        <color theme="1" tint="4.9989318521683403E-2"/>
        <rFont val="ＭＳ 明朝"/>
        <family val="1"/>
        <charset val="128"/>
      </rPr>
      <t>年</t>
    </r>
    <rPh sb="0" eb="2">
      <t>ヘイセイ</t>
    </rPh>
    <rPh sb="3" eb="4">
      <t>ネン</t>
    </rPh>
    <phoneticPr fontId="36"/>
  </si>
  <si>
    <r>
      <t>1954</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</si>
  <si>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29</t>
    </r>
    <r>
      <rPr>
        <sz val="11"/>
        <color theme="1" tint="4.9989318521683403E-2"/>
        <rFont val="ＭＳ 明朝"/>
        <family val="1"/>
        <charset val="128"/>
      </rPr>
      <t>年</t>
    </r>
    <rPh sb="0" eb="2">
      <t>ショウワ</t>
    </rPh>
    <rPh sb="4" eb="5">
      <t>ネン</t>
    </rPh>
    <phoneticPr fontId="36"/>
  </si>
  <si>
    <r>
      <t>1993</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</si>
  <si>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5</t>
    </r>
    <r>
      <rPr>
        <sz val="11"/>
        <color theme="1" tint="4.9989318521683403E-2"/>
        <rFont val="ＭＳ 明朝"/>
        <family val="1"/>
        <charset val="128"/>
      </rPr>
      <t>年</t>
    </r>
    <rPh sb="0" eb="2">
      <t>ヘイセイ</t>
    </rPh>
    <rPh sb="3" eb="4">
      <t>ネン</t>
    </rPh>
    <phoneticPr fontId="36"/>
  </si>
  <si>
    <r>
      <t>1953</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</si>
  <si>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28</t>
    </r>
    <r>
      <rPr>
        <sz val="11"/>
        <color theme="1" tint="4.9989318521683403E-2"/>
        <rFont val="ＭＳ 明朝"/>
        <family val="1"/>
        <charset val="128"/>
      </rPr>
      <t>年</t>
    </r>
    <rPh sb="0" eb="2">
      <t>ショウワ</t>
    </rPh>
    <rPh sb="4" eb="5">
      <t>ネン</t>
    </rPh>
    <phoneticPr fontId="36"/>
  </si>
  <si>
    <r>
      <t>1992</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</si>
  <si>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4</t>
    </r>
    <r>
      <rPr>
        <sz val="11"/>
        <color theme="1" tint="4.9989318521683403E-2"/>
        <rFont val="ＭＳ 明朝"/>
        <family val="1"/>
        <charset val="128"/>
      </rPr>
      <t>年</t>
    </r>
    <rPh sb="0" eb="2">
      <t>ヘイセイ</t>
    </rPh>
    <rPh sb="3" eb="4">
      <t>ネン</t>
    </rPh>
    <phoneticPr fontId="36"/>
  </si>
  <si>
    <r>
      <t>1952</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</si>
  <si>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27</t>
    </r>
    <r>
      <rPr>
        <sz val="11"/>
        <color theme="1" tint="4.9989318521683403E-2"/>
        <rFont val="ＭＳ 明朝"/>
        <family val="1"/>
        <charset val="128"/>
      </rPr>
      <t>年</t>
    </r>
    <rPh sb="0" eb="2">
      <t>ショウワ</t>
    </rPh>
    <rPh sb="4" eb="5">
      <t>ネン</t>
    </rPh>
    <phoneticPr fontId="36"/>
  </si>
  <si>
    <r>
      <t>1991</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</si>
  <si>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3</t>
    </r>
    <r>
      <rPr>
        <sz val="11"/>
        <color theme="1" tint="4.9989318521683403E-2"/>
        <rFont val="ＭＳ 明朝"/>
        <family val="1"/>
        <charset val="128"/>
      </rPr>
      <t>年</t>
    </r>
    <rPh sb="0" eb="2">
      <t>ヘイセイ</t>
    </rPh>
    <rPh sb="3" eb="4">
      <t>ネン</t>
    </rPh>
    <phoneticPr fontId="36"/>
  </si>
  <si>
    <r>
      <t>1951</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</si>
  <si>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26</t>
    </r>
    <r>
      <rPr>
        <sz val="11"/>
        <color theme="1" tint="4.9989318521683403E-2"/>
        <rFont val="ＭＳ 明朝"/>
        <family val="1"/>
        <charset val="128"/>
      </rPr>
      <t>年</t>
    </r>
    <rPh sb="0" eb="2">
      <t>ショウワ</t>
    </rPh>
    <rPh sb="4" eb="5">
      <t>ネン</t>
    </rPh>
    <phoneticPr fontId="36"/>
  </si>
  <si>
    <r>
      <t>1990</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</si>
  <si>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t>
    </r>
    <r>
      <rPr>
        <sz val="11"/>
        <color theme="1" tint="4.9989318521683403E-2"/>
        <rFont val="Arial"/>
        <family val="2"/>
      </rPr>
      <t>2</t>
    </r>
    <r>
      <rPr>
        <sz val="11"/>
        <color theme="1" tint="4.9989318521683403E-2"/>
        <rFont val="ＭＳ 明朝"/>
        <family val="1"/>
        <charset val="128"/>
      </rPr>
      <t>年</t>
    </r>
    <rPh sb="0" eb="2">
      <t>ヘイセイ</t>
    </rPh>
    <rPh sb="3" eb="4">
      <t>ネン</t>
    </rPh>
    <phoneticPr fontId="36"/>
  </si>
  <si>
    <r>
      <t>1950</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</si>
  <si>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25</t>
    </r>
    <r>
      <rPr>
        <sz val="11"/>
        <color theme="1" tint="4.9989318521683403E-2"/>
        <rFont val="ＭＳ 明朝"/>
        <family val="1"/>
        <charset val="128"/>
      </rPr>
      <t>年</t>
    </r>
    <rPh sb="0" eb="2">
      <t>ショウワ</t>
    </rPh>
    <rPh sb="4" eb="5">
      <t>ネン</t>
    </rPh>
    <phoneticPr fontId="36"/>
  </si>
  <si>
    <r>
      <t>1989</t>
    </r>
    <r>
      <rPr>
        <sz val="11"/>
        <color theme="1" tint="4.9989318521683403E-2"/>
        <rFont val="ＭＳ 明朝"/>
        <family val="1"/>
        <charset val="128"/>
      </rPr>
      <t>年</t>
    </r>
    <rPh sb="4" eb="5">
      <t>ネン</t>
    </rPh>
    <phoneticPr fontId="36"/>
  </si>
  <si>
    <r>
      <rPr>
        <sz val="11"/>
        <color theme="1" tint="4.9989318521683403E-2"/>
        <rFont val="ＭＳ 明朝"/>
        <family val="1"/>
        <charset val="128"/>
      </rPr>
      <t>平成元年</t>
    </r>
    <rPh sb="0" eb="2">
      <t>ヘイセイ</t>
    </rPh>
    <rPh sb="2" eb="4">
      <t>ガンネン</t>
    </rPh>
    <rPh sb="3" eb="4">
      <t>ネン</t>
    </rPh>
    <phoneticPr fontId="36"/>
  </si>
  <si>
    <r>
      <t>1949</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</si>
  <si>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24</t>
    </r>
    <r>
      <rPr>
        <sz val="11"/>
        <color theme="1" tint="4.9989318521683403E-2"/>
        <rFont val="ＭＳ 明朝"/>
        <family val="1"/>
        <charset val="128"/>
      </rPr>
      <t>年</t>
    </r>
    <rPh sb="0" eb="2">
      <t>ショウワ</t>
    </rPh>
    <rPh sb="4" eb="5">
      <t>ネン</t>
    </rPh>
    <phoneticPr fontId="36"/>
  </si>
  <si>
    <r>
      <rPr>
        <sz val="11"/>
        <color theme="1" tint="4.9989318521683403E-2"/>
        <rFont val="ＭＳ 明朝"/>
        <family val="1"/>
        <charset val="128"/>
      </rPr>
      <t>昭和</t>
    </r>
    <r>
      <rPr>
        <sz val="11"/>
        <color theme="1" tint="4.9989318521683403E-2"/>
        <rFont val="Arial"/>
        <family val="2"/>
      </rPr>
      <t>64</t>
    </r>
    <r>
      <rPr>
        <sz val="11"/>
        <color theme="1" tint="4.9989318521683403E-2"/>
        <rFont val="ＭＳ 明朝"/>
        <family val="1"/>
        <charset val="128"/>
      </rPr>
      <t>年</t>
    </r>
    <rPh sb="0" eb="2">
      <t>ショウワ</t>
    </rPh>
    <rPh sb="4" eb="5">
      <t>ネン</t>
    </rPh>
    <phoneticPr fontId="36"/>
  </si>
  <si>
    <r>
      <t>1948</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</si>
  <si>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23</t>
    </r>
    <r>
      <rPr>
        <sz val="11"/>
        <color theme="1" tint="4.9989318521683403E-2"/>
        <rFont val="ＭＳ 明朝"/>
        <family val="1"/>
        <charset val="128"/>
      </rPr>
      <t>年</t>
    </r>
    <rPh sb="0" eb="2">
      <t>ショウワ</t>
    </rPh>
    <rPh sb="4" eb="5">
      <t>ネン</t>
    </rPh>
    <phoneticPr fontId="36"/>
  </si>
  <si>
    <r>
      <t>1988</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</si>
  <si>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63</t>
    </r>
    <r>
      <rPr>
        <sz val="11"/>
        <color theme="1" tint="4.9989318521683403E-2"/>
        <rFont val="ＭＳ 明朝"/>
        <family val="1"/>
        <charset val="128"/>
      </rPr>
      <t>年</t>
    </r>
    <rPh sb="0" eb="2">
      <t>ショウワ</t>
    </rPh>
    <rPh sb="4" eb="5">
      <t>ネン</t>
    </rPh>
    <phoneticPr fontId="36"/>
  </si>
  <si>
    <r>
      <t>1947</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</si>
  <si>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22</t>
    </r>
    <r>
      <rPr>
        <sz val="11"/>
        <color theme="1" tint="4.9989318521683403E-2"/>
        <rFont val="ＭＳ 明朝"/>
        <family val="1"/>
        <charset val="128"/>
      </rPr>
      <t>年</t>
    </r>
    <rPh sb="0" eb="2">
      <t>ショウワ</t>
    </rPh>
    <rPh sb="4" eb="5">
      <t>ネン</t>
    </rPh>
    <phoneticPr fontId="36"/>
  </si>
  <si>
    <r>
      <t>1987</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</si>
  <si>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62</t>
    </r>
    <r>
      <rPr>
        <sz val="11"/>
        <color theme="1" tint="4.9989318521683403E-2"/>
        <rFont val="ＭＳ 明朝"/>
        <family val="1"/>
        <charset val="128"/>
      </rPr>
      <t>年</t>
    </r>
    <rPh sb="0" eb="2">
      <t>ショウワ</t>
    </rPh>
    <rPh sb="4" eb="5">
      <t>ネン</t>
    </rPh>
    <phoneticPr fontId="36"/>
  </si>
  <si>
    <r>
      <t>1946</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</si>
  <si>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21</t>
    </r>
    <r>
      <rPr>
        <sz val="11"/>
        <color theme="1" tint="4.9989318521683403E-2"/>
        <rFont val="ＭＳ 明朝"/>
        <family val="1"/>
        <charset val="128"/>
      </rPr>
      <t>年</t>
    </r>
    <rPh sb="0" eb="2">
      <t>ショウワ</t>
    </rPh>
    <rPh sb="4" eb="5">
      <t>ネン</t>
    </rPh>
    <phoneticPr fontId="36"/>
  </si>
  <si>
    <r>
      <t>1986</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</si>
  <si>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61</t>
    </r>
    <r>
      <rPr>
        <sz val="11"/>
        <color theme="1" tint="4.9989318521683403E-2"/>
        <rFont val="ＭＳ 明朝"/>
        <family val="1"/>
        <charset val="128"/>
      </rPr>
      <t>年</t>
    </r>
    <rPh sb="0" eb="2">
      <t>ショウワ</t>
    </rPh>
    <rPh sb="4" eb="5">
      <t>ネン</t>
    </rPh>
    <phoneticPr fontId="36"/>
  </si>
  <si>
    <r>
      <t>1945</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</si>
  <si>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20</t>
    </r>
    <r>
      <rPr>
        <sz val="11"/>
        <color theme="1" tint="4.9989318521683403E-2"/>
        <rFont val="ＭＳ 明朝"/>
        <family val="1"/>
        <charset val="128"/>
      </rPr>
      <t>年</t>
    </r>
    <rPh sb="0" eb="2">
      <t>ショウワ</t>
    </rPh>
    <rPh sb="4" eb="5">
      <t>ネン</t>
    </rPh>
    <phoneticPr fontId="36"/>
  </si>
  <si>
    <r>
      <t>1985</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</si>
  <si>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60</t>
    </r>
    <r>
      <rPr>
        <sz val="11"/>
        <color theme="1" tint="4.9989318521683403E-2"/>
        <rFont val="ＭＳ 明朝"/>
        <family val="1"/>
        <charset val="128"/>
      </rPr>
      <t>年</t>
    </r>
    <rPh sb="0" eb="2">
      <t>ショウワ</t>
    </rPh>
    <rPh sb="4" eb="5">
      <t>ネン</t>
    </rPh>
    <phoneticPr fontId="36"/>
  </si>
  <si>
    <r>
      <t>1944</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</si>
  <si>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19</t>
    </r>
    <r>
      <rPr>
        <sz val="11"/>
        <color theme="1" tint="4.9989318521683403E-2"/>
        <rFont val="ＭＳ 明朝"/>
        <family val="1"/>
        <charset val="128"/>
      </rPr>
      <t>年</t>
    </r>
    <rPh sb="0" eb="2">
      <t>ショウワ</t>
    </rPh>
    <rPh sb="4" eb="5">
      <t>ネン</t>
    </rPh>
    <phoneticPr fontId="36"/>
  </si>
  <si>
    <r>
      <t>1984</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</si>
  <si>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59</t>
    </r>
    <r>
      <rPr>
        <sz val="11"/>
        <color theme="1" tint="4.9989318521683403E-2"/>
        <rFont val="ＭＳ 明朝"/>
        <family val="1"/>
        <charset val="128"/>
      </rPr>
      <t>年</t>
    </r>
    <rPh sb="0" eb="2">
      <t>ショウワ</t>
    </rPh>
    <rPh sb="4" eb="5">
      <t>ネン</t>
    </rPh>
    <phoneticPr fontId="36"/>
  </si>
  <si>
    <r>
      <t>1943</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</si>
  <si>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18</t>
    </r>
    <r>
      <rPr>
        <sz val="11"/>
        <color theme="1" tint="4.9989318521683403E-2"/>
        <rFont val="ＭＳ 明朝"/>
        <family val="1"/>
        <charset val="128"/>
      </rPr>
      <t>年</t>
    </r>
    <rPh sb="0" eb="2">
      <t>ショウワ</t>
    </rPh>
    <rPh sb="4" eb="5">
      <t>ネン</t>
    </rPh>
    <phoneticPr fontId="36"/>
  </si>
  <si>
    <r>
      <t>1983</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</si>
  <si>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58</t>
    </r>
    <r>
      <rPr>
        <sz val="11"/>
        <color theme="1" tint="4.9989318521683403E-2"/>
        <rFont val="ＭＳ 明朝"/>
        <family val="1"/>
        <charset val="128"/>
      </rPr>
      <t>年</t>
    </r>
    <rPh sb="0" eb="2">
      <t>ショウワ</t>
    </rPh>
    <rPh sb="4" eb="5">
      <t>ネン</t>
    </rPh>
    <phoneticPr fontId="36"/>
  </si>
  <si>
    <r>
      <t>1942</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</si>
  <si>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17</t>
    </r>
    <r>
      <rPr>
        <sz val="11"/>
        <color theme="1" tint="4.9989318521683403E-2"/>
        <rFont val="ＭＳ 明朝"/>
        <family val="1"/>
        <charset val="128"/>
      </rPr>
      <t>年</t>
    </r>
    <rPh sb="0" eb="2">
      <t>ショウワ</t>
    </rPh>
    <rPh sb="4" eb="5">
      <t>ネン</t>
    </rPh>
    <phoneticPr fontId="36"/>
  </si>
  <si>
    <r>
      <t>1982</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</si>
  <si>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57</t>
    </r>
    <r>
      <rPr>
        <sz val="11"/>
        <color theme="1" tint="4.9989318521683403E-2"/>
        <rFont val="ＭＳ 明朝"/>
        <family val="1"/>
        <charset val="128"/>
      </rPr>
      <t>年</t>
    </r>
    <rPh sb="0" eb="2">
      <t>ショウワ</t>
    </rPh>
    <rPh sb="4" eb="5">
      <t>ネン</t>
    </rPh>
    <phoneticPr fontId="36"/>
  </si>
  <si>
    <r>
      <t>1941</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</si>
  <si>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16</t>
    </r>
    <r>
      <rPr>
        <sz val="11"/>
        <color theme="1" tint="4.9989318521683403E-2"/>
        <rFont val="ＭＳ 明朝"/>
        <family val="1"/>
        <charset val="128"/>
      </rPr>
      <t>年</t>
    </r>
    <rPh sb="0" eb="2">
      <t>ショウワ</t>
    </rPh>
    <rPh sb="4" eb="5">
      <t>ネン</t>
    </rPh>
    <phoneticPr fontId="36"/>
  </si>
  <si>
    <r>
      <t>1981</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</si>
  <si>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56</t>
    </r>
    <r>
      <rPr>
        <sz val="11"/>
        <color theme="1" tint="4.9989318521683403E-2"/>
        <rFont val="ＭＳ 明朝"/>
        <family val="1"/>
        <charset val="128"/>
      </rPr>
      <t>年</t>
    </r>
    <rPh sb="0" eb="2">
      <t>ショウワ</t>
    </rPh>
    <rPh sb="4" eb="5">
      <t>ネン</t>
    </rPh>
    <phoneticPr fontId="36"/>
  </si>
  <si>
    <r>
      <t>1940</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</si>
  <si>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15</t>
    </r>
    <r>
      <rPr>
        <sz val="11"/>
        <color theme="1" tint="4.9989318521683403E-2"/>
        <rFont val="ＭＳ 明朝"/>
        <family val="1"/>
        <charset val="128"/>
      </rPr>
      <t>年</t>
    </r>
    <rPh sb="0" eb="2">
      <t>ショウワ</t>
    </rPh>
    <rPh sb="4" eb="5">
      <t>ネン</t>
    </rPh>
    <phoneticPr fontId="36"/>
  </si>
  <si>
    <r>
      <t>1980</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</si>
  <si>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55</t>
    </r>
    <r>
      <rPr>
        <sz val="11"/>
        <color theme="1" tint="4.9989318521683403E-2"/>
        <rFont val="ＭＳ 明朝"/>
        <family val="1"/>
        <charset val="128"/>
      </rPr>
      <t>年</t>
    </r>
    <rPh sb="0" eb="2">
      <t>ショウワ</t>
    </rPh>
    <rPh sb="4" eb="5">
      <t>ネン</t>
    </rPh>
    <phoneticPr fontId="36"/>
  </si>
  <si>
    <r>
      <t>1939</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</si>
  <si>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14</t>
    </r>
    <r>
      <rPr>
        <sz val="11"/>
        <color theme="1" tint="4.9989318521683403E-2"/>
        <rFont val="ＭＳ 明朝"/>
        <family val="1"/>
        <charset val="128"/>
      </rPr>
      <t>年</t>
    </r>
    <rPh sb="0" eb="2">
      <t>ショウワ</t>
    </rPh>
    <rPh sb="4" eb="5">
      <t>ネン</t>
    </rPh>
    <phoneticPr fontId="36"/>
  </si>
  <si>
    <r>
      <t>1979</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</si>
  <si>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54</t>
    </r>
    <r>
      <rPr>
        <sz val="11"/>
        <color theme="1" tint="4.9989318521683403E-2"/>
        <rFont val="ＭＳ 明朝"/>
        <family val="1"/>
        <charset val="128"/>
      </rPr>
      <t>年</t>
    </r>
    <rPh sb="0" eb="2">
      <t>ショウワ</t>
    </rPh>
    <rPh sb="4" eb="5">
      <t>ネン</t>
    </rPh>
    <phoneticPr fontId="36"/>
  </si>
  <si>
    <r>
      <t>1978</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</si>
  <si>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53</t>
    </r>
    <r>
      <rPr>
        <sz val="11"/>
        <color theme="1" tint="4.9989318521683403E-2"/>
        <rFont val="ＭＳ 明朝"/>
        <family val="1"/>
        <charset val="128"/>
      </rPr>
      <t>年</t>
    </r>
    <rPh sb="0" eb="2">
      <t>ショウワ</t>
    </rPh>
    <rPh sb="4" eb="5">
      <t>ネン</t>
    </rPh>
    <phoneticPr fontId="36"/>
  </si>
  <si>
    <r>
      <t>1977</t>
    </r>
    <r>
      <rPr>
        <sz val="11"/>
        <color theme="1" tint="4.9989318521683403E-2"/>
        <rFont val="ＭＳ 明朝"/>
        <family val="1"/>
        <charset val="128"/>
      </rPr>
      <t>年</t>
    </r>
    <rPh sb="4" eb="5">
      <t>ネン</t>
    </rPh>
    <phoneticPr fontId="36"/>
  </si>
  <si>
    <r>
      <rPr>
        <sz val="11"/>
        <color theme="1" tint="4.9989318521683403E-2"/>
        <rFont val="ＭＳ 明朝"/>
        <family val="1"/>
        <charset val="128"/>
      </rPr>
      <t>昭和</t>
    </r>
    <r>
      <rPr>
        <sz val="11"/>
        <color theme="1" tint="4.9989318521683403E-2"/>
        <rFont val="Arial"/>
        <family val="2"/>
      </rPr>
      <t>52</t>
    </r>
    <r>
      <rPr>
        <sz val="11"/>
        <color theme="1" tint="4.9989318521683403E-2"/>
        <rFont val="ＭＳ 明朝"/>
        <family val="1"/>
        <charset val="128"/>
      </rPr>
      <t>年</t>
    </r>
    <rPh sb="0" eb="2">
      <t>ショウワ</t>
    </rPh>
    <rPh sb="4" eb="5">
      <t>ネン</t>
    </rPh>
    <phoneticPr fontId="36"/>
  </si>
  <si>
    <r>
      <t>2017年</t>
    </r>
    <r>
      <rPr>
        <sz val="11"/>
        <color theme="1" tint="4.9989318521683403E-2"/>
        <rFont val="ＭＳ 明朝"/>
        <family val="1"/>
        <charset val="128"/>
      </rPr>
      <t/>
    </r>
    <rPh sb="4" eb="5">
      <t>ネン</t>
    </rPh>
    <phoneticPr fontId="36"/>
  </si>
  <si>
    <r>
      <rPr>
        <sz val="11"/>
        <color theme="1" tint="4.9989318521683403E-2"/>
        <rFont val="ＭＳ 明朝"/>
        <family val="1"/>
        <charset val="128"/>
      </rPr>
      <t>平成</t>
    </r>
    <r>
      <rPr>
        <sz val="11"/>
        <color theme="1" tint="4.9989318521683403E-2"/>
        <rFont val="Arial"/>
        <family val="2"/>
      </rPr>
      <t>29年</t>
    </r>
    <r>
      <rPr>
        <sz val="11"/>
        <color theme="1" tint="4.9989318521683403E-2"/>
        <rFont val="ＭＳ 明朝"/>
        <family val="1"/>
        <charset val="128"/>
      </rPr>
      <t/>
    </r>
    <rPh sb="0" eb="2">
      <t>ヘイセイ</t>
    </rPh>
    <rPh sb="4" eb="5">
      <t>ネン</t>
    </rPh>
    <phoneticPr fontId="36"/>
  </si>
  <si>
    <r>
      <t>2018</t>
    </r>
    <r>
      <rPr>
        <sz val="11"/>
        <color theme="1" tint="4.9989318521683403E-2"/>
        <rFont val="ＭＳ Ｐゴシック"/>
        <family val="3"/>
        <charset val="128"/>
      </rPr>
      <t>年</t>
    </r>
    <r>
      <rPr>
        <sz val="11"/>
        <color theme="1" tint="4.9989318521683403E-2"/>
        <rFont val="ＭＳ 明朝"/>
        <family val="1"/>
        <charset val="128"/>
      </rPr>
      <t/>
    </r>
    <rPh sb="4" eb="5">
      <t>ネン</t>
    </rPh>
    <phoneticPr fontId="36"/>
  </si>
  <si>
    <t>雇用形態</t>
    <rPh sb="0" eb="1">
      <t>ヤトイ</t>
    </rPh>
    <rPh sb="1" eb="2">
      <t>ヨウ</t>
    </rPh>
    <rPh sb="2" eb="3">
      <t>カタチ</t>
    </rPh>
    <rPh sb="3" eb="4">
      <t>タイ</t>
    </rPh>
    <phoneticPr fontId="2"/>
  </si>
  <si>
    <t>就業形態</t>
    <rPh sb="0" eb="2">
      <t>シュウギョウ</t>
    </rPh>
    <rPh sb="2" eb="4">
      <t>ケイタイ</t>
    </rPh>
    <phoneticPr fontId="2"/>
  </si>
  <si>
    <t>勤続年数</t>
    <rPh sb="0" eb="2">
      <t>キンゾク</t>
    </rPh>
    <rPh sb="2" eb="4">
      <t>ネンスウ</t>
    </rPh>
    <phoneticPr fontId="2"/>
  </si>
  <si>
    <t>労働者の
種類</t>
    <rPh sb="0" eb="3">
      <t>ロウドウシャ</t>
    </rPh>
    <rPh sb="5" eb="7">
      <t>シュルイ</t>
    </rPh>
    <phoneticPr fontId="2"/>
  </si>
  <si>
    <t>役職番号</t>
    <rPh sb="0" eb="2">
      <t>ヤクショク</t>
    </rPh>
    <rPh sb="2" eb="4">
      <t>バンゴウ</t>
    </rPh>
    <phoneticPr fontId="2"/>
  </si>
  <si>
    <t>実労働日数</t>
    <rPh sb="0" eb="3">
      <t>ジツロウドウ</t>
    </rPh>
    <rPh sb="3" eb="5">
      <t>ニッスウ</t>
    </rPh>
    <phoneticPr fontId="2"/>
  </si>
  <si>
    <t>きまって支給する現金給与額</t>
    <rPh sb="4" eb="6">
      <t>シキュウ</t>
    </rPh>
    <rPh sb="8" eb="13">
      <t>ゲンキンキュウヨガク</t>
    </rPh>
    <phoneticPr fontId="2"/>
  </si>
  <si>
    <t>１-男
２-女</t>
    <rPh sb="2" eb="3">
      <t>オトコ</t>
    </rPh>
    <rPh sb="6" eb="7">
      <t>オンナ</t>
    </rPh>
    <phoneticPr fontId="2"/>
  </si>
  <si>
    <t>１-一般
２-短時間</t>
    <rPh sb="2" eb="4">
      <t>イッパン</t>
    </rPh>
    <rPh sb="7" eb="10">
      <t>タンジカン</t>
    </rPh>
    <phoneticPr fontId="2"/>
  </si>
  <si>
    <t>１-中学
２-高校
３-短大
４-大学</t>
    <rPh sb="2" eb="4">
      <t>チュウガク</t>
    </rPh>
    <rPh sb="7" eb="9">
      <t>コウコウ</t>
    </rPh>
    <rPh sb="12" eb="14">
      <t>タンダイ</t>
    </rPh>
    <rPh sb="17" eb="19">
      <t>ダイガク</t>
    </rPh>
    <phoneticPr fontId="2"/>
  </si>
  <si>
    <t>生年月日
(YYYY/MM/DD)</t>
    <rPh sb="0" eb="2">
      <t>セイネン</t>
    </rPh>
    <rPh sb="2" eb="4">
      <t>ガッピ</t>
    </rPh>
    <phoneticPr fontId="2"/>
  </si>
  <si>
    <t>年齢
（記入用）</t>
    <rPh sb="0" eb="2">
      <t>ネンレイ</t>
    </rPh>
    <rPh sb="4" eb="6">
      <t>キニュウ</t>
    </rPh>
    <rPh sb="6" eb="7">
      <t>ヨウ</t>
    </rPh>
    <phoneticPr fontId="2"/>
  </si>
  <si>
    <t>年齢
（自動計算）</t>
    <rPh sb="0" eb="2">
      <t>ネンレイ</t>
    </rPh>
    <rPh sb="4" eb="6">
      <t>ジドウ</t>
    </rPh>
    <rPh sb="6" eb="8">
      <t>ケイサン</t>
    </rPh>
    <phoneticPr fontId="2"/>
  </si>
  <si>
    <t>入社年月日
(YYYY/MM/DD)</t>
    <rPh sb="0" eb="2">
      <t>ニュウシャ</t>
    </rPh>
    <rPh sb="2" eb="5">
      <t>ネンガッピ</t>
    </rPh>
    <rPh sb="3" eb="5">
      <t>ガッピ</t>
    </rPh>
    <phoneticPr fontId="2"/>
  </si>
  <si>
    <t>勤続年数
（記入用）</t>
    <rPh sb="0" eb="2">
      <t>キンゾク</t>
    </rPh>
    <rPh sb="2" eb="4">
      <t>ネンスウ</t>
    </rPh>
    <rPh sb="6" eb="8">
      <t>キニュウ</t>
    </rPh>
    <rPh sb="8" eb="9">
      <t>ヨウ</t>
    </rPh>
    <phoneticPr fontId="2"/>
  </si>
  <si>
    <t>勤続年数
（自動計算）</t>
    <rPh sb="0" eb="2">
      <t>キンゾク</t>
    </rPh>
    <rPh sb="2" eb="4">
      <t>ネンスウ</t>
    </rPh>
    <rPh sb="6" eb="8">
      <t>ジドウ</t>
    </rPh>
    <rPh sb="8" eb="10">
      <t>ケイサン</t>
    </rPh>
    <phoneticPr fontId="2"/>
  </si>
  <si>
    <t>１-生産
２-管理
　　事務
　  技術</t>
    <rPh sb="2" eb="4">
      <t>セイサン</t>
    </rPh>
    <rPh sb="8" eb="10">
      <t>カンリ</t>
    </rPh>
    <rPh sb="13" eb="15">
      <t>ジム</t>
    </rPh>
    <rPh sb="19" eb="21">
      <t>ギジュツ</t>
    </rPh>
    <phoneticPr fontId="2"/>
  </si>
  <si>
    <t>101～
105</t>
    <phoneticPr fontId="2"/>
  </si>
  <si>
    <t>201～
864</t>
    <phoneticPr fontId="2"/>
  </si>
  <si>
    <t>その職に就いた
年月日
(YYYY/MM/DD)</t>
    <rPh sb="2" eb="3">
      <t>ショク</t>
    </rPh>
    <rPh sb="4" eb="5">
      <t>ツ</t>
    </rPh>
    <rPh sb="8" eb="11">
      <t>ネンガッピ</t>
    </rPh>
    <rPh sb="9" eb="11">
      <t>ガッピ</t>
    </rPh>
    <phoneticPr fontId="2"/>
  </si>
  <si>
    <t>経験年数
（記入用）</t>
    <rPh sb="0" eb="2">
      <t>ケイケン</t>
    </rPh>
    <rPh sb="2" eb="4">
      <t>ネンスウ</t>
    </rPh>
    <rPh sb="6" eb="8">
      <t>キニュウ</t>
    </rPh>
    <rPh sb="8" eb="9">
      <t>ヨウ</t>
    </rPh>
    <phoneticPr fontId="2"/>
  </si>
  <si>
    <t>経験年数
（自動計算）</t>
    <rPh sb="0" eb="2">
      <t>ケイケン</t>
    </rPh>
    <rPh sb="2" eb="4">
      <t>ネンスウ</t>
    </rPh>
    <rPh sb="6" eb="8">
      <t>ジドウ</t>
    </rPh>
    <rPh sb="8" eb="10">
      <t>ケイサン</t>
    </rPh>
    <phoneticPr fontId="2"/>
  </si>
  <si>
    <t>経験年数
（階級）</t>
    <rPh sb="0" eb="2">
      <t>ケイケン</t>
    </rPh>
    <rPh sb="2" eb="4">
      <t>ネンスウ</t>
    </rPh>
    <rPh sb="6" eb="8">
      <t>カイキュウ</t>
    </rPh>
    <phoneticPr fontId="2"/>
  </si>
  <si>
    <t>所定
労働日数</t>
    <rPh sb="0" eb="2">
      <t>ショテイ</t>
    </rPh>
    <rPh sb="3" eb="6">
      <t>ロウドウビ</t>
    </rPh>
    <rPh sb="6" eb="7">
      <t>スウ</t>
    </rPh>
    <phoneticPr fontId="2"/>
  </si>
  <si>
    <t>実労働
日数
（自動計算）</t>
    <rPh sb="0" eb="1">
      <t>ジツ</t>
    </rPh>
    <rPh sb="1" eb="3">
      <t>ロウドウ</t>
    </rPh>
    <rPh sb="4" eb="6">
      <t>ニッスウ</t>
    </rPh>
    <rPh sb="8" eb="10">
      <t>ジドウ</t>
    </rPh>
    <rPh sb="10" eb="12">
      <t>ケイサン</t>
    </rPh>
    <phoneticPr fontId="2"/>
  </si>
  <si>
    <t>基本給
（円）</t>
    <rPh sb="0" eb="3">
      <t>キホンキュウ</t>
    </rPh>
    <rPh sb="5" eb="6">
      <t>エン</t>
    </rPh>
    <phoneticPr fontId="2"/>
  </si>
  <si>
    <t>宿日直
手当等
（円）</t>
    <rPh sb="0" eb="1">
      <t>シュク</t>
    </rPh>
    <rPh sb="1" eb="3">
      <t>ニッチョク</t>
    </rPh>
    <rPh sb="4" eb="6">
      <t>テアテ</t>
    </rPh>
    <rPh sb="6" eb="7">
      <t>トウ</t>
    </rPh>
    <phoneticPr fontId="2"/>
  </si>
  <si>
    <t>通勤
手当
（百円）</t>
    <rPh sb="0" eb="2">
      <t>ツウキン</t>
    </rPh>
    <rPh sb="3" eb="5">
      <t>テアテ</t>
    </rPh>
    <phoneticPr fontId="2"/>
  </si>
  <si>
    <t>精皆勤
手当
（百円）</t>
    <rPh sb="0" eb="1">
      <t>セイ</t>
    </rPh>
    <rPh sb="1" eb="3">
      <t>カイキン</t>
    </rPh>
    <rPh sb="4" eb="6">
      <t>テアテ</t>
    </rPh>
    <phoneticPr fontId="2"/>
  </si>
  <si>
    <t>家族
手当
（百円）</t>
    <rPh sb="0" eb="2">
      <t>カゾク</t>
    </rPh>
    <rPh sb="3" eb="5">
      <t>テアテ</t>
    </rPh>
    <phoneticPr fontId="2"/>
  </si>
  <si>
    <t>昨年１年間
の賞与、
期末手当等
特別給与額
（百円）</t>
    <rPh sb="24" eb="25">
      <t>ヒャク</t>
    </rPh>
    <rPh sb="25" eb="26">
      <t>エン</t>
    </rPh>
    <phoneticPr fontId="2"/>
  </si>
  <si>
    <t>例</t>
    <rPh sb="0" eb="1">
      <t>レイ</t>
    </rPh>
    <phoneticPr fontId="2"/>
  </si>
  <si>
    <t>記入内容が特異な場合は、その理由を記入してください。</t>
  </si>
  <si>
    <t>休日労働
日数</t>
    <rPh sb="0" eb="2">
      <t>キュウジツ</t>
    </rPh>
    <rPh sb="2" eb="4">
      <t>ロウドウ</t>
    </rPh>
    <rPh sb="5" eb="7">
      <t>ニッスウ</t>
    </rPh>
    <phoneticPr fontId="2"/>
  </si>
  <si>
    <t>昨年の賞与
（２回目）
（円）</t>
    <rPh sb="8" eb="10">
      <t>カイメ</t>
    </rPh>
    <rPh sb="13" eb="14">
      <t>エン</t>
    </rPh>
    <phoneticPr fontId="2"/>
  </si>
  <si>
    <t>昨年の賞与
（１回目）
（円）</t>
    <rPh sb="8" eb="10">
      <t>カイメ</t>
    </rPh>
    <rPh sb="13" eb="14">
      <t>エン</t>
    </rPh>
    <phoneticPr fontId="2"/>
  </si>
  <si>
    <t>通勤手当等
（算定期間
３か月超）
（円）</t>
    <rPh sb="0" eb="2">
      <t>ツウキン</t>
    </rPh>
    <rPh sb="2" eb="4">
      <t>テアテ</t>
    </rPh>
    <rPh sb="4" eb="5">
      <t>トウ</t>
    </rPh>
    <rPh sb="7" eb="9">
      <t>サンテイ</t>
    </rPh>
    <rPh sb="9" eb="11">
      <t>キカン</t>
    </rPh>
    <rPh sb="14" eb="15">
      <t>ゲツ</t>
    </rPh>
    <rPh sb="15" eb="16">
      <t>チョウ</t>
    </rPh>
    <rPh sb="19" eb="20">
      <t>エン</t>
    </rPh>
    <phoneticPr fontId="2"/>
  </si>
  <si>
    <t>通勤手当
（算定期間
３か月内）
（円）</t>
    <rPh sb="0" eb="2">
      <t>ツウキン</t>
    </rPh>
    <rPh sb="2" eb="4">
      <t>テアテ</t>
    </rPh>
    <rPh sb="6" eb="8">
      <t>サンテイ</t>
    </rPh>
    <rPh sb="8" eb="10">
      <t>キカン</t>
    </rPh>
    <rPh sb="13" eb="14">
      <t>ゲツ</t>
    </rPh>
    <rPh sb="14" eb="15">
      <t>ナイ</t>
    </rPh>
    <phoneticPr fontId="2"/>
  </si>
  <si>
    <t>その他の
手当
（円）</t>
    <rPh sb="2" eb="3">
      <t>タ</t>
    </rPh>
    <rPh sb="5" eb="7">
      <t>テアテ</t>
    </rPh>
    <phoneticPr fontId="2"/>
  </si>
  <si>
    <t>ベースアップの差額の追給分
（円）</t>
    <rPh sb="7" eb="9">
      <t>サガク</t>
    </rPh>
    <rPh sb="10" eb="12">
      <t>ツイキュウ</t>
    </rPh>
    <rPh sb="12" eb="13">
      <t>ブン</t>
    </rPh>
    <rPh sb="15" eb="16">
      <t>エン</t>
    </rPh>
    <phoneticPr fontId="2"/>
  </si>
  <si>
    <t>きまって支給する現金給与額
（百円）</t>
    <rPh sb="4" eb="6">
      <t>シキュウ</t>
    </rPh>
    <rPh sb="8" eb="10">
      <t>ゲンキン</t>
    </rPh>
    <rPh sb="10" eb="13">
      <t>キュウヨガク</t>
    </rPh>
    <rPh sb="15" eb="16">
      <t>ヒャク</t>
    </rPh>
    <rPh sb="16" eb="17">
      <t>エン</t>
    </rPh>
    <phoneticPr fontId="2"/>
  </si>
  <si>
    <t>一時的・突発的に支払われた給与
（円）</t>
    <rPh sb="0" eb="3">
      <t>イチジテキ</t>
    </rPh>
    <rPh sb="4" eb="7">
      <t>トッパツテキ</t>
    </rPh>
    <rPh sb="8" eb="10">
      <t>シハラ</t>
    </rPh>
    <rPh sb="13" eb="15">
      <t>キュウヨ</t>
    </rPh>
    <rPh sb="17" eb="18">
      <t>エン</t>
    </rPh>
    <phoneticPr fontId="2"/>
  </si>
  <si>
    <t>昨年１年間の賞与、期末手当等特別給与額</t>
    <rPh sb="0" eb="2">
      <t>サクネン</t>
    </rPh>
    <rPh sb="3" eb="5">
      <t>ネンカン</t>
    </rPh>
    <rPh sb="6" eb="8">
      <t>ショウヨ</t>
    </rPh>
    <rPh sb="9" eb="11">
      <t>キマツ</t>
    </rPh>
    <rPh sb="11" eb="13">
      <t>テアテ</t>
    </rPh>
    <rPh sb="13" eb="14">
      <t>トウ</t>
    </rPh>
    <rPh sb="14" eb="16">
      <t>トクベツ</t>
    </rPh>
    <rPh sb="16" eb="18">
      <t>キュウヨ</t>
    </rPh>
    <rPh sb="18" eb="19">
      <t>ガク</t>
    </rPh>
    <phoneticPr fontId="2"/>
  </si>
  <si>
    <t>備考</t>
    <rPh sb="0" eb="2">
      <t>ビコウ</t>
    </rPh>
    <phoneticPr fontId="2"/>
  </si>
  <si>
    <t>有給使用</t>
    <rPh sb="0" eb="2">
      <t>ユウキュウ</t>
    </rPh>
    <rPh sb="2" eb="4">
      <t>シヨウ</t>
    </rPh>
    <phoneticPr fontId="2"/>
  </si>
  <si>
    <t>欠勤のため</t>
    <rPh sb="0" eb="2">
      <t>ケッキン</t>
    </rPh>
    <phoneticPr fontId="2"/>
  </si>
  <si>
    <t>賞与なし</t>
    <rPh sb="0" eb="2">
      <t>ショウヨ</t>
    </rPh>
    <phoneticPr fontId="2"/>
  </si>
  <si>
    <t>深夜手当のみ</t>
    <rPh sb="0" eb="2">
      <t>シンヤ</t>
    </rPh>
    <rPh sb="2" eb="4">
      <t>テアテ</t>
    </rPh>
    <phoneticPr fontId="2"/>
  </si>
  <si>
    <t>30分未満</t>
    <rPh sb="2" eb="3">
      <t>フン</t>
    </rPh>
    <rPh sb="3" eb="5">
      <t>ミマン</t>
    </rPh>
    <phoneticPr fontId="2"/>
  </si>
  <si>
    <t xml:space="preserve">欠勤日数
</t>
    <rPh sb="0" eb="2">
      <t>ケッキン</t>
    </rPh>
    <rPh sb="2" eb="4">
      <t>ニッスウ</t>
    </rPh>
    <phoneticPr fontId="2"/>
  </si>
  <si>
    <t>所定内実労働時間数</t>
    <rPh sb="0" eb="3">
      <t>ショテイナイ</t>
    </rPh>
    <rPh sb="3" eb="6">
      <t>ジツロウドウ</t>
    </rPh>
    <rPh sb="6" eb="9">
      <t>ジカンスウ</t>
    </rPh>
    <phoneticPr fontId="2"/>
  </si>
  <si>
    <t>所定内実労働時間数
（自動計算）</t>
    <rPh sb="0" eb="3">
      <t>ショテイナイ</t>
    </rPh>
    <rPh sb="3" eb="6">
      <t>ジツロウドウ</t>
    </rPh>
    <rPh sb="6" eb="9">
      <t>ジカンスウ</t>
    </rPh>
    <rPh sb="11" eb="13">
      <t>ジドウ</t>
    </rPh>
    <rPh sb="13" eb="15">
      <t>ケイサン</t>
    </rPh>
    <phoneticPr fontId="2"/>
  </si>
  <si>
    <t>超過実労働時間数</t>
    <rPh sb="0" eb="2">
      <t>チョウカ</t>
    </rPh>
    <rPh sb="2" eb="5">
      <t>ジツロウドウ</t>
    </rPh>
    <rPh sb="5" eb="8">
      <t>ジカンスウ</t>
    </rPh>
    <phoneticPr fontId="2"/>
  </si>
  <si>
    <t>超過実労働時間数
（自動計算）</t>
    <rPh sb="0" eb="2">
      <t>チョウカ</t>
    </rPh>
    <rPh sb="2" eb="5">
      <t>ジツロウドウ</t>
    </rPh>
    <rPh sb="5" eb="8">
      <t>ジカンスウ</t>
    </rPh>
    <rPh sb="10" eb="14">
      <t>ジドウケイサン</t>
    </rPh>
    <phoneticPr fontId="2"/>
  </si>
  <si>
    <t>時間外手当
（定額で支払われるもの）
（円）</t>
    <rPh sb="0" eb="3">
      <t>ジカンガイ</t>
    </rPh>
    <rPh sb="3" eb="5">
      <t>テアテ</t>
    </rPh>
    <rPh sb="7" eb="9">
      <t>テイガク</t>
    </rPh>
    <rPh sb="10" eb="12">
      <t>シハラ</t>
    </rPh>
    <rPh sb="20" eb="21">
      <t>エン</t>
    </rPh>
    <phoneticPr fontId="2"/>
  </si>
  <si>
    <t>時間外手当
（円）</t>
    <rPh sb="0" eb="3">
      <t>ジカンガイ</t>
    </rPh>
    <rPh sb="3" eb="5">
      <t>テアテ</t>
    </rPh>
    <rPh sb="7" eb="8">
      <t>エン</t>
    </rPh>
    <phoneticPr fontId="2"/>
  </si>
  <si>
    <t>深夜手当
（円）</t>
    <rPh sb="0" eb="2">
      <t>シンヤ</t>
    </rPh>
    <rPh sb="2" eb="4">
      <t>テアテ</t>
    </rPh>
    <phoneticPr fontId="2"/>
  </si>
  <si>
    <t>休日手当
（円）</t>
    <rPh sb="0" eb="2">
      <t>キュウジツ</t>
    </rPh>
    <rPh sb="2" eb="4">
      <t>テアテ</t>
    </rPh>
    <phoneticPr fontId="2"/>
  </si>
  <si>
    <t>精皆勤手当
（円）</t>
    <rPh sb="0" eb="1">
      <t>セイ</t>
    </rPh>
    <rPh sb="1" eb="3">
      <t>カイキン</t>
    </rPh>
    <rPh sb="3" eb="5">
      <t>テアテ</t>
    </rPh>
    <phoneticPr fontId="2"/>
  </si>
  <si>
    <t>家族手当
（円）</t>
    <rPh sb="0" eb="2">
      <t>カゾク</t>
    </rPh>
    <rPh sb="2" eb="4">
      <t>テアテ</t>
    </rPh>
    <phoneticPr fontId="2"/>
  </si>
  <si>
    <t>役職名</t>
    <rPh sb="0" eb="3">
      <t>ヤクショクメイ</t>
    </rPh>
    <phoneticPr fontId="2"/>
  </si>
  <si>
    <t>職種名</t>
    <rPh sb="0" eb="2">
      <t>ショクシュ</t>
    </rPh>
    <rPh sb="2" eb="3">
      <t>メイ</t>
    </rPh>
    <phoneticPr fontId="2"/>
  </si>
  <si>
    <t>システム・エンジニア</t>
  </si>
  <si>
    <t>プログラマー</t>
  </si>
  <si>
    <t>診療放射線・診療エックス線技師</t>
  </si>
  <si>
    <t>臨床検査技師</t>
  </si>
  <si>
    <t>理学療法士、作業療法士</t>
  </si>
  <si>
    <t>歯科衛生士</t>
  </si>
  <si>
    <t>歯科技工士</t>
  </si>
  <si>
    <t>保育士（保母・保父）</t>
  </si>
  <si>
    <t>介護支援専門員(ケアマネージャー)</t>
  </si>
  <si>
    <t>ホームヘルパー</t>
  </si>
  <si>
    <t>福祉施設介護員</t>
  </si>
  <si>
    <t>弁護士</t>
  </si>
  <si>
    <t>公認会計士、税理士</t>
  </si>
  <si>
    <t>社会保険労務士</t>
  </si>
  <si>
    <t>不動産鑑定士</t>
  </si>
  <si>
    <t>幼稚園教諭</t>
  </si>
  <si>
    <t>高等学校教員</t>
  </si>
  <si>
    <t>大学教授</t>
  </si>
  <si>
    <t>大学准教授</t>
  </si>
  <si>
    <t>大学講師</t>
  </si>
  <si>
    <t>各種学校・専修学校教員</t>
  </si>
  <si>
    <t>個人教師、塾・予備校講師</t>
  </si>
  <si>
    <t>記者</t>
  </si>
  <si>
    <t>デザイナー</t>
  </si>
  <si>
    <t>ワープロ・オペレーター</t>
  </si>
  <si>
    <t>キーパンチャー</t>
  </si>
  <si>
    <t>電子計算機オペレーター</t>
  </si>
  <si>
    <t>百貨店店員</t>
  </si>
  <si>
    <t>販売店員（百貨店店員を除く。）</t>
  </si>
  <si>
    <t>スーパー店チェッカー</t>
  </si>
  <si>
    <t>自動車外交販売員</t>
  </si>
  <si>
    <t>家庭用品外交販売員</t>
  </si>
  <si>
    <t>保険外交員</t>
  </si>
  <si>
    <t>理容・美容師</t>
  </si>
  <si>
    <t>洗たく工</t>
  </si>
  <si>
    <t>調理士</t>
  </si>
  <si>
    <t>調理士見習</t>
  </si>
  <si>
    <t>給仕従事者</t>
  </si>
  <si>
    <t>娯楽接客員</t>
  </si>
  <si>
    <t>警備員</t>
  </si>
  <si>
    <t>守衛</t>
  </si>
  <si>
    <t>電車運転士</t>
  </si>
  <si>
    <t>電車車掌</t>
  </si>
  <si>
    <t>旅客掛</t>
  </si>
  <si>
    <t>自家用乗用自動車運転者</t>
  </si>
  <si>
    <t>自家用貨物自動車運転者</t>
  </si>
  <si>
    <t>タクシー運転者</t>
  </si>
  <si>
    <t>営業用バス運転者</t>
  </si>
  <si>
    <t>営業用大型貨物自動車運転者</t>
  </si>
  <si>
    <t>営業用普通・小型貨物自動車運転者</t>
  </si>
  <si>
    <t>航空機客室乗務員</t>
  </si>
  <si>
    <t>製鋼工</t>
  </si>
  <si>
    <t>非鉄金属精錬工</t>
  </si>
  <si>
    <t>鋳物工</t>
  </si>
  <si>
    <t>型鍛造工</t>
  </si>
  <si>
    <t>鉄鋼熱処理工</t>
  </si>
  <si>
    <t>圧延伸張工</t>
  </si>
  <si>
    <t>金属検査工</t>
  </si>
  <si>
    <t>一般化学工</t>
  </si>
  <si>
    <t>化繊紡糸工</t>
  </si>
  <si>
    <t>ガラス製品工</t>
  </si>
  <si>
    <t>陶磁器工</t>
  </si>
  <si>
    <t>旋盤工</t>
  </si>
  <si>
    <t>フライス盤工</t>
  </si>
  <si>
    <t>金属プレス工</t>
  </si>
  <si>
    <t>鉄工</t>
  </si>
  <si>
    <t>板金工</t>
  </si>
  <si>
    <t>電気めっき工</t>
  </si>
  <si>
    <t>バフ研磨工</t>
  </si>
  <si>
    <t>仕上工</t>
  </si>
  <si>
    <t>溶接工</t>
  </si>
  <si>
    <t>機械組立工</t>
  </si>
  <si>
    <t>機械検査工</t>
  </si>
  <si>
    <t>機械修理工</t>
  </si>
  <si>
    <t>重電機器組立工</t>
  </si>
  <si>
    <t>通信機器組立工</t>
  </si>
  <si>
    <t>半導体チップ製造工</t>
  </si>
  <si>
    <t>プリント配線工</t>
  </si>
  <si>
    <t>軽電機器検査工</t>
  </si>
  <si>
    <t>自動車組立工</t>
  </si>
  <si>
    <t>精紡工</t>
  </si>
  <si>
    <t>織布工</t>
  </si>
  <si>
    <t>洋裁工</t>
  </si>
  <si>
    <t>ミシン縫製工</t>
  </si>
  <si>
    <t>製材工</t>
  </si>
  <si>
    <t>木型工</t>
  </si>
  <si>
    <t>家具工</t>
  </si>
  <si>
    <t>建具製造工</t>
  </si>
  <si>
    <t>製紙工</t>
  </si>
  <si>
    <t>紙器工</t>
  </si>
  <si>
    <t>プロセス製版工</t>
  </si>
  <si>
    <t>オフセット印刷工</t>
  </si>
  <si>
    <t>合成樹脂製品成形工</t>
  </si>
  <si>
    <t>金属・建築塗装工</t>
  </si>
  <si>
    <t>機械製図工</t>
  </si>
  <si>
    <t>ボイラー工</t>
  </si>
  <si>
    <t>クレーン運転工</t>
  </si>
  <si>
    <t>建設機械運転工</t>
  </si>
  <si>
    <t>玉掛け作業員</t>
  </si>
  <si>
    <t>発電・変電工</t>
  </si>
  <si>
    <t>電気工</t>
  </si>
  <si>
    <t>掘削・発破工</t>
  </si>
  <si>
    <t>型枠大工</t>
  </si>
  <si>
    <t>とび工</t>
  </si>
  <si>
    <t>鉄筋工</t>
  </si>
  <si>
    <t>大工</t>
  </si>
  <si>
    <t>左官</t>
  </si>
  <si>
    <t>配管工</t>
  </si>
  <si>
    <t>はつり工</t>
  </si>
  <si>
    <t>土工</t>
  </si>
  <si>
    <t>港湾荷役作業員</t>
  </si>
  <si>
    <t>ビル清掃員</t>
  </si>
  <si>
    <t>用務員</t>
  </si>
  <si>
    <t>年次有給休
暇取得日数
（時間単位での取得を除く）</t>
    <rPh sb="0" eb="2">
      <t>ネンジ</t>
    </rPh>
    <rPh sb="2" eb="4">
      <t>ユウキュウ</t>
    </rPh>
    <rPh sb="4" eb="5">
      <t>キュウ</t>
    </rPh>
    <rPh sb="6" eb="7">
      <t>ヒマ</t>
    </rPh>
    <rPh sb="7" eb="9">
      <t>シュトク</t>
    </rPh>
    <rPh sb="9" eb="11">
      <t>ニッスウ</t>
    </rPh>
    <rPh sb="13" eb="15">
      <t>ジカン</t>
    </rPh>
    <rPh sb="15" eb="17">
      <t>タンイ</t>
    </rPh>
    <rPh sb="19" eb="21">
      <t>シュトク</t>
    </rPh>
    <rPh sb="22" eb="23">
      <t>ノゾ</t>
    </rPh>
    <phoneticPr fontId="2"/>
  </si>
  <si>
    <t>固定超過労働時間内の
超過労働時間数</t>
    <rPh sb="0" eb="2">
      <t>コテイ</t>
    </rPh>
    <rPh sb="2" eb="4">
      <t>チョウカ</t>
    </rPh>
    <rPh sb="4" eb="6">
      <t>ロウドウ</t>
    </rPh>
    <rPh sb="6" eb="8">
      <t>ジカン</t>
    </rPh>
    <rPh sb="8" eb="9">
      <t>ナイ</t>
    </rPh>
    <rPh sb="11" eb="13">
      <t>チョウカ</t>
    </rPh>
    <rPh sb="13" eb="15">
      <t>ロウドウ</t>
    </rPh>
    <rPh sb="15" eb="17">
      <t>ジカン</t>
    </rPh>
    <rPh sb="17" eb="18">
      <t>スウ</t>
    </rPh>
    <phoneticPr fontId="2"/>
  </si>
  <si>
    <t>所定内労働時間数</t>
    <rPh sb="0" eb="3">
      <t>ショテイナイ</t>
    </rPh>
    <rPh sb="3" eb="5">
      <t>ロウドウ</t>
    </rPh>
    <rPh sb="5" eb="8">
      <t>ジカンスウ</t>
    </rPh>
    <phoneticPr fontId="2"/>
  </si>
  <si>
    <t>※職種一覧</t>
    <rPh sb="1" eb="3">
      <t>ショクシュ</t>
    </rPh>
    <rPh sb="3" eb="5">
      <t>イチラン</t>
    </rPh>
    <phoneticPr fontId="2"/>
  </si>
  <si>
    <t>(2)</t>
    <phoneticPr fontId="2"/>
  </si>
  <si>
    <t>(3)</t>
    <phoneticPr fontId="2"/>
  </si>
  <si>
    <t>(4)</t>
    <phoneticPr fontId="2"/>
  </si>
  <si>
    <t>(5)</t>
    <phoneticPr fontId="2"/>
  </si>
  <si>
    <t>(7)</t>
    <phoneticPr fontId="2"/>
  </si>
  <si>
    <t>(8)</t>
    <phoneticPr fontId="2"/>
  </si>
  <si>
    <t>(10)</t>
    <phoneticPr fontId="2"/>
  </si>
  <si>
    <t>(12)</t>
    <phoneticPr fontId="2"/>
  </si>
  <si>
    <t>(13)</t>
    <phoneticPr fontId="2"/>
  </si>
  <si>
    <t>(16)</t>
    <phoneticPr fontId="2"/>
  </si>
  <si>
    <t>(17)</t>
    <phoneticPr fontId="2"/>
  </si>
  <si>
    <t>(18)</t>
    <phoneticPr fontId="2"/>
  </si>
  <si>
    <t>(19)</t>
    <phoneticPr fontId="2"/>
  </si>
  <si>
    <t>(20)</t>
    <phoneticPr fontId="2"/>
  </si>
  <si>
    <t>(21)</t>
    <phoneticPr fontId="2"/>
  </si>
  <si>
    <t>※在留資格一覧</t>
    <rPh sb="1" eb="5">
      <t>ザイリュウシカク</t>
    </rPh>
    <rPh sb="5" eb="7">
      <t>イチラン</t>
    </rPh>
    <phoneticPr fontId="2"/>
  </si>
  <si>
    <t>在留資格</t>
    <rPh sb="0" eb="2">
      <t>ザイリュウ</t>
    </rPh>
    <rPh sb="2" eb="4">
      <t>シカク</t>
    </rPh>
    <phoneticPr fontId="2"/>
  </si>
  <si>
    <t>深夜労働
時間数</t>
    <rPh sb="0" eb="2">
      <t>シンヤ</t>
    </rPh>
    <rPh sb="2" eb="4">
      <t>ロウドウ</t>
    </rPh>
    <rPh sb="5" eb="8">
      <t>ジカンスウ</t>
    </rPh>
    <phoneticPr fontId="2"/>
  </si>
  <si>
    <t>昨年の賞与
（３回目以降
の合計）
（円）</t>
    <rPh sb="8" eb="10">
      <t>カイメ</t>
    </rPh>
    <rPh sb="10" eb="12">
      <t>イコウ</t>
    </rPh>
    <rPh sb="14" eb="16">
      <t>ゴウケイ</t>
    </rPh>
    <rPh sb="19" eb="20">
      <t>エン</t>
    </rPh>
    <phoneticPr fontId="2"/>
  </si>
  <si>
    <t>在留資格番号</t>
    <rPh sb="0" eb="2">
      <t>ザイリュウ</t>
    </rPh>
    <rPh sb="2" eb="4">
      <t>シカク</t>
    </rPh>
    <rPh sb="4" eb="6">
      <t>バンゴウ</t>
    </rPh>
    <phoneticPr fontId="2"/>
  </si>
  <si>
    <t>教授</t>
  </si>
  <si>
    <t>芸術</t>
  </si>
  <si>
    <t>宗教</t>
  </si>
  <si>
    <t>報道</t>
  </si>
  <si>
    <t>高度専門職</t>
  </si>
  <si>
    <t>経営・管理</t>
  </si>
  <si>
    <t>法律・会計業務</t>
  </si>
  <si>
    <t>医療　　　　　</t>
  </si>
  <si>
    <t>研究</t>
  </si>
  <si>
    <t>教育</t>
  </si>
  <si>
    <t>技術・人文知識・国際業務</t>
  </si>
  <si>
    <t>企業内転勤</t>
  </si>
  <si>
    <t>介護</t>
  </si>
  <si>
    <t>興行</t>
  </si>
  <si>
    <t>技能　　　　　</t>
  </si>
  <si>
    <t>特定技能１号</t>
  </si>
  <si>
    <t>特定技能２号</t>
  </si>
  <si>
    <t>技能実習</t>
  </si>
  <si>
    <t>文化活動</t>
  </si>
  <si>
    <t>短期滞在</t>
  </si>
  <si>
    <t>留学</t>
  </si>
  <si>
    <t>研修</t>
  </si>
  <si>
    <t>家族滞在　　　　　</t>
  </si>
  <si>
    <t>特定活動</t>
  </si>
  <si>
    <t>永住者</t>
  </si>
  <si>
    <t>日本人の配偶者等</t>
  </si>
  <si>
    <t>永住者の配偶者等</t>
  </si>
  <si>
    <t>定住者</t>
  </si>
  <si>
    <t>１～28</t>
    <phoneticPr fontId="2"/>
  </si>
  <si>
    <t>１-正社員・正職員のうち雇用期間の定め無し
２-正社員・正職員のうち雇用期間の定め有り
３-正社員・正職員以外のうち雇用期間の定め無し
４-正社員・正職員以外のうち雇用期間の定め有り
５-臨時労働者</t>
    <phoneticPr fontId="2"/>
  </si>
  <si>
    <t>超過労働
時間数</t>
    <rPh sb="0" eb="2">
      <t>チョウカ</t>
    </rPh>
    <rPh sb="2" eb="4">
      <t>ロウドウ</t>
    </rPh>
    <rPh sb="5" eb="8">
      <t>ジカンスウ</t>
    </rPh>
    <phoneticPr fontId="2"/>
  </si>
  <si>
    <t>休日労働
時間数</t>
    <rPh sb="0" eb="2">
      <t>キュウジツ</t>
    </rPh>
    <rPh sb="2" eb="4">
      <t>ロウドウ</t>
    </rPh>
    <rPh sb="5" eb="7">
      <t>ジカン</t>
    </rPh>
    <rPh sb="7" eb="8">
      <t>スウ</t>
    </rPh>
    <phoneticPr fontId="2"/>
  </si>
  <si>
    <t>超過労働
給与額
（百円）</t>
    <rPh sb="0" eb="2">
      <t>チョウカ</t>
    </rPh>
    <rPh sb="2" eb="4">
      <t>ロウドウ</t>
    </rPh>
    <rPh sb="5" eb="8">
      <t>キュウヨガク</t>
    </rPh>
    <phoneticPr fontId="2"/>
  </si>
  <si>
    <t>調査の対象となる在留資格番号一覧表</t>
    <rPh sb="8" eb="10">
      <t>ザイリュウ</t>
    </rPh>
    <rPh sb="10" eb="12">
      <t>シカク</t>
    </rPh>
    <rPh sb="12" eb="14">
      <t>バンゴウ</t>
    </rPh>
    <phoneticPr fontId="2"/>
  </si>
  <si>
    <t>在留資格番号</t>
    <rPh sb="0" eb="6">
      <t>ザイリュウシカクバンゴウ</t>
    </rPh>
    <phoneticPr fontId="2"/>
  </si>
  <si>
    <r>
      <t>※１　「(</t>
    </r>
    <r>
      <rPr>
        <sz val="11"/>
        <rFont val="Arial"/>
        <family val="2"/>
      </rPr>
      <t>3</t>
    </r>
    <r>
      <rPr>
        <sz val="11"/>
        <rFont val="ＭＳ ゴシック"/>
        <family val="3"/>
        <charset val="128"/>
      </rPr>
      <t>)雇用形態」が「臨時労働者」の者については、記入不要です。</t>
    </r>
  </si>
  <si>
    <t>※２　特別永住者及び外交又は公用の在留資格をもって在留する者は記入不要です。</t>
  </si>
  <si>
    <t>令和元年賃金構造基本統計調査　個人票計算ツール</t>
    <rPh sb="0" eb="2">
      <t>レイワ</t>
    </rPh>
    <rPh sb="2" eb="4">
      <t>ガンネン</t>
    </rPh>
    <rPh sb="4" eb="14">
      <t>チンギンコウゾウキホントウケイチョウサ</t>
    </rPh>
    <rPh sb="15" eb="18">
      <t>コジンヒョウ</t>
    </rPh>
    <rPh sb="18" eb="20">
      <t>ケイサン</t>
    </rPh>
    <phoneticPr fontId="2"/>
  </si>
  <si>
    <t>00</t>
    <phoneticPr fontId="2"/>
  </si>
  <si>
    <t>【使い方】</t>
    <rPh sb="1" eb="2">
      <t>ツカ</t>
    </rPh>
    <rPh sb="3" eb="4">
      <t>カタ</t>
    </rPh>
    <phoneticPr fontId="2"/>
  </si>
  <si>
    <t>任意の文字列
（氏名は記入しないでください。）</t>
    <rPh sb="0" eb="2">
      <t>ニンイ</t>
    </rPh>
    <rPh sb="3" eb="6">
      <t>モジレツ</t>
    </rPh>
    <rPh sb="9" eb="11">
      <t>シメイ</t>
    </rPh>
    <rPh sb="12" eb="14">
      <t>キニュウ</t>
    </rPh>
    <phoneticPr fontId="2"/>
  </si>
  <si>
    <t>AB0123</t>
    <phoneticPr fontId="2"/>
  </si>
  <si>
    <t>　　右クリックして「コピー」をクリックしてください。</t>
    <rPh sb="2" eb="3">
      <t>ミギ</t>
    </rPh>
    <phoneticPr fontId="2"/>
  </si>
  <si>
    <t>【このエクセル形式による回答はできません】</t>
    <rPh sb="7" eb="9">
      <t>ケイシキ</t>
    </rPh>
    <rPh sb="12" eb="14">
      <t>カイトウ</t>
    </rPh>
    <phoneticPr fontId="2"/>
  </si>
  <si>
    <t>５．出てきたダイアログボックスの中にある「値」のラジオボタンをクリックしてから「ＯＫ」ボタンを押してください。</t>
    <rPh sb="2" eb="3">
      <t>デ</t>
    </rPh>
    <rPh sb="16" eb="17">
      <t>ナカ</t>
    </rPh>
    <rPh sb="21" eb="22">
      <t>アタイ</t>
    </rPh>
    <rPh sb="47" eb="48">
      <t>オ</t>
    </rPh>
    <phoneticPr fontId="2"/>
  </si>
  <si>
    <r>
      <rPr>
        <sz val="11"/>
        <color theme="1" tint="4.9989318521683403E-2"/>
        <rFont val="ＭＳ 明朝"/>
        <family val="1"/>
        <charset val="128"/>
      </rPr>
      <t>（令和元年</t>
    </r>
    <r>
      <rPr>
        <sz val="11"/>
        <color theme="1" tint="4.9989318521683403E-2"/>
        <rFont val="Arial"/>
        <family val="2"/>
      </rPr>
      <t>6</t>
    </r>
    <r>
      <rPr>
        <sz val="11"/>
        <color theme="1" tint="4.9989318521683403E-2"/>
        <rFont val="ＭＳ 明朝"/>
        <family val="1"/>
        <charset val="128"/>
      </rPr>
      <t>月</t>
    </r>
    <r>
      <rPr>
        <sz val="11"/>
        <color theme="1" tint="4.9989318521683403E-2"/>
        <rFont val="Arial"/>
        <family val="2"/>
      </rPr>
      <t>30</t>
    </r>
    <r>
      <rPr>
        <sz val="11"/>
        <color theme="1" tint="4.9989318521683403E-2"/>
        <rFont val="ＭＳ 明朝"/>
        <family val="1"/>
        <charset val="128"/>
      </rPr>
      <t>日現在）</t>
    </r>
    <rPh sb="1" eb="3">
      <t>レイワ</t>
    </rPh>
    <rPh sb="3" eb="5">
      <t>ガンネン</t>
    </rPh>
    <rPh sb="4" eb="5">
      <t>ネン</t>
    </rPh>
    <rPh sb="6" eb="7">
      <t>ツキ</t>
    </rPh>
    <rPh sb="9" eb="10">
      <t>ヒ</t>
    </rPh>
    <rPh sb="10" eb="12">
      <t>ゲンザイ</t>
    </rPh>
    <phoneticPr fontId="2"/>
  </si>
  <si>
    <r>
      <t>2019</t>
    </r>
    <r>
      <rPr>
        <sz val="11"/>
        <color theme="1" tint="4.9989318521683403E-2"/>
        <rFont val="ＭＳ Ｐゴシック"/>
        <family val="3"/>
        <charset val="128"/>
      </rPr>
      <t>年</t>
    </r>
    <rPh sb="4" eb="5">
      <t>ネン</t>
    </rPh>
    <phoneticPr fontId="2"/>
  </si>
  <si>
    <t>令和元年</t>
    <rPh sb="0" eb="2">
      <t>レイワ</t>
    </rPh>
    <rPh sb="2" eb="4">
      <t>ガンネン</t>
    </rPh>
    <phoneticPr fontId="2"/>
  </si>
  <si>
    <t>-</t>
  </si>
  <si>
    <r>
      <rPr>
        <sz val="11"/>
        <color theme="1" tint="4.9989318521683403E-2"/>
        <rFont val="ＭＳ Ｐゴシック"/>
        <family val="3"/>
        <charset val="128"/>
      </rPr>
      <t>平成</t>
    </r>
    <r>
      <rPr>
        <sz val="11"/>
        <color theme="1" tint="4.9989318521683403E-2"/>
        <rFont val="Arial"/>
        <family val="2"/>
      </rPr>
      <t>31</t>
    </r>
    <r>
      <rPr>
        <sz val="11"/>
        <color theme="1" tint="4.9989318521683403E-2"/>
        <rFont val="ＭＳ Ｐゴシック"/>
        <family val="3"/>
        <charset val="128"/>
      </rPr>
      <t>年</t>
    </r>
    <rPh sb="0" eb="2">
      <t>ヘイセイ</t>
    </rPh>
    <rPh sb="4" eb="5">
      <t>ネン</t>
    </rPh>
    <phoneticPr fontId="2"/>
  </si>
  <si>
    <r>
      <rPr>
        <sz val="11"/>
        <color theme="1" tint="4.9989318521683403E-2"/>
        <rFont val="ＭＳ 明朝"/>
        <family val="1"/>
        <charset val="128"/>
      </rPr>
      <t>平成</t>
    </r>
    <r>
      <rPr>
        <sz val="11"/>
        <color theme="1" tint="4.9989318521683403E-2"/>
        <rFont val="Arial"/>
        <family val="2"/>
      </rPr>
      <t>30</t>
    </r>
    <r>
      <rPr>
        <sz val="11"/>
        <color theme="1" tint="4.9989318521683403E-2"/>
        <rFont val="ＭＳ Ｐゴシック"/>
        <family val="3"/>
        <charset val="128"/>
      </rPr>
      <t>年</t>
    </r>
    <r>
      <rPr>
        <sz val="11"/>
        <color theme="1" tint="4.9989318521683403E-2"/>
        <rFont val="ＭＳ 明朝"/>
        <family val="1"/>
        <charset val="128"/>
      </rPr>
      <t/>
    </r>
    <rPh sb="0" eb="2">
      <t>ヘイセイ</t>
    </rPh>
    <rPh sb="4" eb="5">
      <t>ネン</t>
    </rPh>
    <phoneticPr fontId="36"/>
  </si>
  <si>
    <r>
      <rPr>
        <sz val="10"/>
        <color theme="1" tint="4.9989318521683403E-2"/>
        <rFont val="ＭＳ ゴシック"/>
        <family val="3"/>
        <charset val="128"/>
      </rPr>
      <t>注）法令上、</t>
    </r>
    <r>
      <rPr>
        <sz val="10"/>
        <color theme="1" tint="4.9989318521683403E-2"/>
        <rFont val="Arial"/>
        <family val="2"/>
      </rPr>
      <t>7</t>
    </r>
    <r>
      <rPr>
        <sz val="10"/>
        <color theme="1" tint="4.9989318521683403E-2"/>
        <rFont val="ＭＳ ゴシック"/>
        <family val="3"/>
        <charset val="128"/>
      </rPr>
      <t>月</t>
    </r>
    <r>
      <rPr>
        <sz val="10"/>
        <color theme="1" tint="4.9989318521683403E-2"/>
        <rFont val="Arial"/>
        <family val="2"/>
      </rPr>
      <t>1</t>
    </r>
    <r>
      <rPr>
        <sz val="10"/>
        <color theme="1" tint="4.9989318521683403E-2"/>
        <rFont val="ＭＳ ゴシック"/>
        <family val="3"/>
        <charset val="128"/>
      </rPr>
      <t>日生まれの人は、</t>
    </r>
    <r>
      <rPr>
        <sz val="10"/>
        <color theme="1" tint="4.9989318521683403E-2"/>
        <rFont val="Arial"/>
        <family val="2"/>
      </rPr>
      <t>7</t>
    </r>
    <r>
      <rPr>
        <sz val="10"/>
        <color theme="1" tint="4.9989318521683403E-2"/>
        <rFont val="ＭＳ ゴシック"/>
        <family val="3"/>
        <charset val="128"/>
      </rPr>
      <t>月</t>
    </r>
    <r>
      <rPr>
        <sz val="10"/>
        <color theme="1" tint="4.9989318521683403E-2"/>
        <rFont val="Arial"/>
        <family val="2"/>
      </rPr>
      <t>1</t>
    </r>
    <r>
      <rPr>
        <sz val="10"/>
        <color theme="1" tint="4.9989318521683403E-2"/>
        <rFont val="ＭＳ ゴシック"/>
        <family val="3"/>
        <charset val="128"/>
      </rPr>
      <t>日ではなく</t>
    </r>
    <r>
      <rPr>
        <sz val="10"/>
        <color theme="1" tint="4.9989318521683403E-2"/>
        <rFont val="Arial"/>
        <family val="2"/>
      </rPr>
      <t>6</t>
    </r>
    <r>
      <rPr>
        <sz val="10"/>
        <color theme="1" tint="4.9989318521683403E-2"/>
        <rFont val="ＭＳ ゴシック"/>
        <family val="3"/>
        <charset val="128"/>
      </rPr>
      <t>月</t>
    </r>
    <r>
      <rPr>
        <sz val="10"/>
        <color theme="1" tint="4.9989318521683403E-2"/>
        <rFont val="Arial"/>
        <family val="2"/>
      </rPr>
      <t>30</t>
    </r>
    <r>
      <rPr>
        <sz val="10"/>
        <color theme="1" tint="4.9989318521683403E-2"/>
        <rFont val="ＭＳ ゴシック"/>
        <family val="3"/>
        <charset val="128"/>
      </rPr>
      <t>日に満年齢がひとつ上がりますが、簡易に回答するために、この表のとおりに満年齢が上がっていないものとして記入して差し支えありません。</t>
    </r>
    <phoneticPr fontId="2"/>
  </si>
  <si>
    <t>(15)</t>
    <phoneticPr fontId="2"/>
  </si>
  <si>
    <t>(11)</t>
    <phoneticPr fontId="2"/>
  </si>
  <si>
    <t>【以下はコピー用の表です。記入は個人票記入用シートへお願いします。】</t>
    <rPh sb="1" eb="3">
      <t>イカ</t>
    </rPh>
    <rPh sb="7" eb="8">
      <t>ヨウ</t>
    </rPh>
    <rPh sb="9" eb="10">
      <t>ヒョウ</t>
    </rPh>
    <rPh sb="13" eb="15">
      <t>キニュウ</t>
    </rPh>
    <rPh sb="27" eb="28">
      <t>ネガ</t>
    </rPh>
    <phoneticPr fontId="2"/>
  </si>
  <si>
    <r>
      <t>２．厚生労働省ホームページに掲載している</t>
    </r>
    <r>
      <rPr>
        <sz val="10"/>
        <color rgb="FF00B0F0"/>
        <rFont val="ＭＳ ゴシック"/>
        <family val="3"/>
        <charset val="128"/>
      </rPr>
      <t>記入者支援機能付き調査票</t>
    </r>
    <r>
      <rPr>
        <sz val="10"/>
        <rFont val="ＭＳ ゴシック"/>
        <family val="3"/>
        <charset val="128"/>
      </rPr>
      <t>をダウンロードし、エクセルで開いてください。</t>
    </r>
    <rPh sb="2" eb="4">
      <t>コウセイ</t>
    </rPh>
    <rPh sb="4" eb="7">
      <t>ロウドウショウ</t>
    </rPh>
    <rPh sb="14" eb="16">
      <t>ケイサイ</t>
    </rPh>
    <rPh sb="20" eb="23">
      <t>キニュウシャ</t>
    </rPh>
    <rPh sb="23" eb="25">
      <t>シエン</t>
    </rPh>
    <rPh sb="25" eb="27">
      <t>キノウ</t>
    </rPh>
    <rPh sb="27" eb="28">
      <t>ツ</t>
    </rPh>
    <rPh sb="29" eb="32">
      <t>チョウサヒョウ</t>
    </rPh>
    <rPh sb="46" eb="47">
      <t>ヒラ</t>
    </rPh>
    <phoneticPr fontId="2"/>
  </si>
  <si>
    <t>備考</t>
    <rPh sb="0" eb="2">
      <t>ビコウ</t>
    </rPh>
    <phoneticPr fontId="2"/>
  </si>
  <si>
    <t>３．下にある白色の欄のうち、記入されている箇所（例：10人分であればC12セルからW21セルまで）を選択し、</t>
    <rPh sb="2" eb="3">
      <t>シタ</t>
    </rPh>
    <rPh sb="6" eb="8">
      <t>ハクショク</t>
    </rPh>
    <rPh sb="9" eb="10">
      <t>ラン</t>
    </rPh>
    <rPh sb="14" eb="16">
      <t>キニュウ</t>
    </rPh>
    <rPh sb="21" eb="23">
      <t>カショ</t>
    </rPh>
    <rPh sb="24" eb="25">
      <t>レイ</t>
    </rPh>
    <rPh sb="28" eb="29">
      <t>ニン</t>
    </rPh>
    <rPh sb="29" eb="30">
      <t>ブン</t>
    </rPh>
    <rPh sb="50" eb="52">
      <t>センタク</t>
    </rPh>
    <phoneticPr fontId="2"/>
  </si>
  <si>
    <r>
      <t>１．配布された調査票記入要領や、事業所で作成した賃金台帳等を参照し、「</t>
    </r>
    <r>
      <rPr>
        <sz val="10"/>
        <color rgb="FF00B050"/>
        <rFont val="ＭＳ ゴシック"/>
        <family val="3"/>
        <charset val="128"/>
      </rPr>
      <t>個人票記入用シート</t>
    </r>
    <r>
      <rPr>
        <sz val="10"/>
        <rFont val="ＭＳ ゴシック"/>
        <family val="3"/>
        <charset val="128"/>
      </rPr>
      <t>」の水色の欄を記入してください。（灰色の欄は記入不要です。）</t>
    </r>
    <rPh sb="2" eb="4">
      <t>ハイフ</t>
    </rPh>
    <rPh sb="7" eb="10">
      <t>チョウサヒョウ</t>
    </rPh>
    <rPh sb="10" eb="12">
      <t>キニュウ</t>
    </rPh>
    <rPh sb="12" eb="14">
      <t>ヨウリョウ</t>
    </rPh>
    <rPh sb="16" eb="19">
      <t>ジギョウショ</t>
    </rPh>
    <rPh sb="20" eb="22">
      <t>サクセイ</t>
    </rPh>
    <rPh sb="24" eb="26">
      <t>チンギン</t>
    </rPh>
    <rPh sb="26" eb="28">
      <t>ダイチョウ</t>
    </rPh>
    <rPh sb="28" eb="29">
      <t>トウ</t>
    </rPh>
    <rPh sb="30" eb="32">
      <t>サンショウ</t>
    </rPh>
    <rPh sb="35" eb="38">
      <t>コジンヒョウ</t>
    </rPh>
    <rPh sb="38" eb="40">
      <t>キニュウ</t>
    </rPh>
    <rPh sb="40" eb="41">
      <t>ヨウ</t>
    </rPh>
    <rPh sb="46" eb="48">
      <t>ミズイロ</t>
    </rPh>
    <rPh sb="49" eb="50">
      <t>ラン</t>
    </rPh>
    <rPh sb="51" eb="53">
      <t>キニュウ</t>
    </rPh>
    <rPh sb="61" eb="63">
      <t>ハイイロ</t>
    </rPh>
    <rPh sb="64" eb="65">
      <t>ラン</t>
    </rPh>
    <rPh sb="66" eb="68">
      <t>キニュウ</t>
    </rPh>
    <rPh sb="68" eb="70">
      <t>フヨウ</t>
    </rPh>
    <phoneticPr fontId="2"/>
  </si>
  <si>
    <r>
      <t>４．</t>
    </r>
    <r>
      <rPr>
        <sz val="10"/>
        <color rgb="FF00B0F0"/>
        <rFont val="ＭＳ ゴシック"/>
        <family val="3"/>
        <charset val="128"/>
      </rPr>
      <t>記入者支援機能付き調査票</t>
    </r>
    <r>
      <rPr>
        <sz val="10"/>
        <rFont val="ＭＳ ゴシック"/>
        <family val="3"/>
        <charset val="128"/>
      </rPr>
      <t>の「</t>
    </r>
    <r>
      <rPr>
        <sz val="10"/>
        <color rgb="FF00B050"/>
        <rFont val="ＭＳ ゴシック"/>
        <family val="3"/>
        <charset val="128"/>
      </rPr>
      <t>個人票</t>
    </r>
    <r>
      <rPr>
        <sz val="10"/>
        <rFont val="ＭＳ ゴシック"/>
        <family val="3"/>
        <charset val="128"/>
      </rPr>
      <t>」シートの</t>
    </r>
    <r>
      <rPr>
        <sz val="10"/>
        <color rgb="FF00B050"/>
        <rFont val="ＭＳ ゴシック"/>
        <family val="3"/>
        <charset val="128"/>
      </rPr>
      <t>C73セル</t>
    </r>
    <r>
      <rPr>
        <sz val="10"/>
        <rFont val="ＭＳ ゴシック"/>
        <family val="3"/>
        <charset val="128"/>
      </rPr>
      <t>を右クリックし、「形式を選択して貼り付け」をクリックしてください。</t>
    </r>
    <rPh sb="13" eb="14">
      <t>ヒョウ</t>
    </rPh>
    <rPh sb="16" eb="19">
      <t>コジンヒョウ</t>
    </rPh>
    <rPh sb="30" eb="31">
      <t>ミギ</t>
    </rPh>
    <rPh sb="38" eb="40">
      <t>ケイシキ</t>
    </rPh>
    <rPh sb="41" eb="43">
      <t>センタク</t>
    </rPh>
    <rPh sb="45" eb="46">
      <t>ハ</t>
    </rPh>
    <rPh sb="47" eb="48">
      <t>ツ</t>
    </rPh>
    <phoneticPr fontId="2"/>
  </si>
  <si>
    <t>労働者の
番号</t>
    <rPh sb="0" eb="3">
      <t>ロウドウシャ</t>
    </rPh>
    <rPh sb="5" eb="7">
      <t>バンゴウ</t>
    </rPh>
    <phoneticPr fontId="2"/>
  </si>
  <si>
    <t>１．配布された調査票記入要領や、事業所で作成した賃金台帳等を参照し、</t>
    <rPh sb="2" eb="4">
      <t>ハイフ</t>
    </rPh>
    <rPh sb="7" eb="10">
      <t>チョウサヒョウ</t>
    </rPh>
    <rPh sb="10" eb="12">
      <t>キニュウ</t>
    </rPh>
    <rPh sb="12" eb="14">
      <t>ヨウリョウ</t>
    </rPh>
    <rPh sb="16" eb="19">
      <t>ジギョウショ</t>
    </rPh>
    <rPh sb="20" eb="22">
      <t>サクセイ</t>
    </rPh>
    <rPh sb="24" eb="26">
      <t>チンギン</t>
    </rPh>
    <rPh sb="26" eb="28">
      <t>ダイチョウ</t>
    </rPh>
    <rPh sb="28" eb="29">
      <t>トウ</t>
    </rPh>
    <rPh sb="30" eb="32">
      <t>サンショウ</t>
    </rPh>
    <phoneticPr fontId="2"/>
  </si>
  <si>
    <t>　　「個人票記入用シート」の水色の欄を記入してください。（灰色の欄は記入不要です。）</t>
    <phoneticPr fontId="2"/>
  </si>
  <si>
    <r>
      <t>３．「</t>
    </r>
    <r>
      <rPr>
        <sz val="10"/>
        <color rgb="FF00B050"/>
        <rFont val="ＭＳ ゴシック"/>
        <family val="3"/>
        <charset val="128"/>
      </rPr>
      <t>コピー用シート</t>
    </r>
    <r>
      <rPr>
        <sz val="10"/>
        <rFont val="ＭＳ ゴシック"/>
        <family val="3"/>
        <charset val="128"/>
      </rPr>
      <t>」にある白色の欄のうち、記入されている箇所（例：10人分であればC12セルからW21セルまで）を選択し、</t>
    </r>
    <rPh sb="6" eb="7">
      <t>ヨウ</t>
    </rPh>
    <rPh sb="14" eb="16">
      <t>ハクショク</t>
    </rPh>
    <rPh sb="17" eb="18">
      <t>ラン</t>
    </rPh>
    <rPh sb="22" eb="24">
      <t>キニュウ</t>
    </rPh>
    <rPh sb="29" eb="31">
      <t>カショ</t>
    </rPh>
    <rPh sb="32" eb="33">
      <t>レイ</t>
    </rPh>
    <rPh sb="36" eb="37">
      <t>ニン</t>
    </rPh>
    <rPh sb="37" eb="38">
      <t>ブン</t>
    </rPh>
    <rPh sb="58" eb="60">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</si>
</sst>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_);[Red]\(0\)"/>
    <numFmt numFmtId="178" formatCode="#\ #0"/>
  </numFmts>
  <fonts count="57">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12"/>
      <name val="ＭＳ ゴシック"/>
      <family val="3"/>
      <charset val="128"/>
    </font>
    <font>
      <sz val="7.5"/>
      <name val="ＭＳ 明朝"/>
      <family val="1"/>
      <charset val="128"/>
    </font>
    <font>
      <sz val="12"/>
      <name val="ＭＳ 明朝"/>
      <family val="1"/>
      <charset val="128"/>
    </font>
    <font>
      <sz val="8"/>
      <name val="ＭＳ Ｐゴシック"/>
      <family val="3"/>
      <charset val="128"/>
    </font>
    <font>
      <sz val="8"/>
      <name val="ＭＳ ゴシック"/>
      <family val="3"/>
      <charset val="128"/>
    </font>
    <font>
      <sz val="9"/>
      <name val="ＭＳ ゴシック"/>
      <family val="3"/>
      <charset val="128"/>
    </font>
    <font>
      <sz val="16"/>
      <name val="ＭＳ 明朝"/>
      <family val="1"/>
      <charset val="128"/>
    </font>
    <font>
      <sz val="11"/>
      <name val="ＭＳ 明朝"/>
      <family val="1"/>
      <charset val="128"/>
    </font>
    <font>
      <sz val="11"/>
      <name val="ＭＳ ゴシック"/>
      <family val="3"/>
      <charset val="128"/>
    </font>
    <font>
      <sz val="11"/>
      <color theme="1"/>
      <name val="ＭＳ Ｐゴシック"/>
      <family val="3"/>
      <charset val="128"/>
    </font>
    <font>
      <sz val="11"/>
      <color theme="1"/>
      <name val="ＭＳ 明朝"/>
      <family val="1"/>
      <charset val="128"/>
    </font>
    <font>
      <b/>
      <sz val="9"/>
      <color indexed="81"/>
      <name val="ＭＳ Ｐゴシック"/>
      <family val="3"/>
      <charset val="128"/>
    </font>
    <font>
      <b/>
      <sz val="11"/>
      <color indexed="81"/>
      <name val="ＭＳ Ｐゴシック"/>
      <family val="3"/>
      <charset val="128"/>
    </font>
    <font>
      <b/>
      <sz val="11"/>
      <color indexed="10"/>
      <name val="ＭＳ Ｐゴシック"/>
      <family val="3"/>
      <charset val="128"/>
    </font>
    <font>
      <sz val="9"/>
      <color indexed="81"/>
      <name val="ＭＳ Ｐゴシック"/>
      <family val="3"/>
      <charset val="128"/>
    </font>
    <font>
      <sz val="10"/>
      <color indexed="81"/>
      <name val="ＭＳ Ｐゴシック"/>
      <family val="3"/>
      <charset val="128"/>
    </font>
    <font>
      <b/>
      <sz val="10"/>
      <color indexed="81"/>
      <name val="ＭＳ Ｐゴシック"/>
      <family val="3"/>
      <charset val="128"/>
    </font>
    <font>
      <b/>
      <sz val="12"/>
      <color indexed="12"/>
      <name val="ＭＳ Ｐゴシック"/>
      <family val="3"/>
      <charset val="128"/>
    </font>
    <font>
      <b/>
      <sz val="12"/>
      <color indexed="18"/>
      <name val="ＭＳ Ｐゴシック"/>
      <family val="3"/>
      <charset val="128"/>
    </font>
    <font>
      <sz val="11"/>
      <color indexed="10"/>
      <name val="ＭＳ Ｐゴシック"/>
      <family val="3"/>
      <charset val="128"/>
    </font>
    <font>
      <b/>
      <sz val="9"/>
      <color indexed="12"/>
      <name val="ＭＳ Ｐゴシック"/>
      <family val="3"/>
      <charset val="128"/>
    </font>
    <font>
      <b/>
      <sz val="11"/>
      <color indexed="12"/>
      <name val="ＭＳ Ｐゴシック"/>
      <family val="3"/>
      <charset val="128"/>
    </font>
    <font>
      <b/>
      <sz val="9"/>
      <color indexed="10"/>
      <name val="ＭＳ Ｐゴシック"/>
      <family val="3"/>
      <charset val="128"/>
    </font>
    <font>
      <b/>
      <sz val="11"/>
      <color indexed="52"/>
      <name val="ＭＳ Ｐゴシック"/>
      <family val="3"/>
      <charset val="128"/>
    </font>
    <font>
      <b/>
      <sz val="12"/>
      <color indexed="48"/>
      <name val="ＭＳ Ｐゴシック"/>
      <family val="3"/>
      <charset val="128"/>
    </font>
    <font>
      <b/>
      <sz val="11"/>
      <name val="ＭＳ Ｐゴシック"/>
      <family val="3"/>
      <charset val="128"/>
    </font>
    <font>
      <sz val="14"/>
      <name val="ＭＳ Ｐゴシック"/>
      <family val="3"/>
      <charset val="128"/>
    </font>
    <font>
      <sz val="8"/>
      <color theme="0"/>
      <name val="ＭＳ 明朝"/>
      <family val="1"/>
      <charset val="128"/>
    </font>
    <font>
      <sz val="10"/>
      <name val="ＭＳ Ｐゴシック"/>
      <family val="3"/>
      <charset val="128"/>
    </font>
    <font>
      <sz val="10"/>
      <color theme="1"/>
      <name val="ＭＳ 明朝"/>
      <family val="1"/>
      <charset val="128"/>
    </font>
    <font>
      <sz val="13"/>
      <name val="ＭＳ 明朝"/>
      <family val="1"/>
      <charset val="128"/>
    </font>
    <font>
      <b/>
      <sz val="16"/>
      <color theme="1" tint="4.9989318521683403E-2"/>
      <name val="ＭＳ Ｐゴシック"/>
      <family val="3"/>
      <charset val="128"/>
    </font>
    <font>
      <sz val="11"/>
      <color theme="1" tint="4.9989318521683403E-2"/>
      <name val="ＭＳ Ｐゴシック"/>
      <family val="3"/>
      <charset val="128"/>
    </font>
    <font>
      <sz val="11"/>
      <color theme="1" tint="4.9989318521683403E-2"/>
      <name val="Arial"/>
      <family val="2"/>
    </font>
    <font>
      <sz val="11"/>
      <color theme="1" tint="4.9989318521683403E-2"/>
      <name val="ＭＳ 明朝"/>
      <family val="1"/>
      <charset val="128"/>
    </font>
    <font>
      <sz val="9"/>
      <color theme="1" tint="4.9989318521683403E-2"/>
      <name val="Arial"/>
      <family val="2"/>
    </font>
    <font>
      <sz val="9"/>
      <color theme="1" tint="4.9989318521683403E-2"/>
      <name val="ＭＳ 明朝"/>
      <family val="1"/>
      <charset val="128"/>
    </font>
    <font>
      <sz val="10"/>
      <color theme="1" tint="4.9989318521683403E-2"/>
      <name val="ＭＳ ゴシック"/>
      <family val="3"/>
      <charset val="128"/>
    </font>
    <font>
      <sz val="16"/>
      <name val="ＭＳ Ｐゴシック"/>
      <family val="3"/>
      <charset val="128"/>
    </font>
    <font>
      <b/>
      <sz val="16"/>
      <name val="ＭＳ Ｐゴシック"/>
      <family val="3"/>
      <charset val="128"/>
    </font>
    <font>
      <sz val="9"/>
      <name val="ＭＳ Ｐゴシック"/>
      <family val="3"/>
      <charset val="128"/>
    </font>
    <font>
      <sz val="10"/>
      <color rgb="FF000000"/>
      <name val="ＭＳ Ｐ明朝"/>
      <family val="1"/>
      <charset val="128"/>
    </font>
    <font>
      <sz val="11"/>
      <color theme="0"/>
      <name val="ＭＳ Ｐゴシック"/>
      <family val="3"/>
      <charset val="128"/>
    </font>
    <font>
      <sz val="11"/>
      <name val="Arial"/>
      <family val="2"/>
    </font>
    <font>
      <sz val="10"/>
      <name val="ＭＳ ゴシック"/>
      <family val="3"/>
      <charset val="128"/>
    </font>
    <font>
      <b/>
      <sz val="10"/>
      <name val="ＭＳ ゴシック"/>
      <family val="3"/>
      <charset val="128"/>
    </font>
    <font>
      <b/>
      <sz val="10"/>
      <color theme="0"/>
      <name val="ＭＳ ゴシック"/>
      <family val="3"/>
      <charset val="128"/>
    </font>
    <font>
      <sz val="10"/>
      <color theme="0"/>
      <name val="ＭＳ ゴシック"/>
      <family val="3"/>
      <charset val="128"/>
    </font>
    <font>
      <sz val="10"/>
      <color theme="1" tint="4.9989318521683403E-2"/>
      <name val="Arial"/>
      <family val="2"/>
    </font>
    <font>
      <sz val="10"/>
      <color rgb="FF00B0F0"/>
      <name val="ＭＳ ゴシック"/>
      <family val="3"/>
      <charset val="128"/>
    </font>
    <font>
      <sz val="12"/>
      <color rgb="FF00B050"/>
      <name val="ＭＳ ゴシック"/>
      <family val="3"/>
      <charset val="128"/>
    </font>
    <font>
      <sz val="10"/>
      <color rgb="FF00B050"/>
      <name val="ＭＳ ゴシック"/>
      <family val="3"/>
      <charset val="128"/>
    </font>
    <font>
      <b/>
      <sz val="16"/>
      <color rgb="FFFF0000"/>
      <name val="ＭＳ Ｐゴシック"/>
      <family val="3"/>
      <charset val="128"/>
    </font>
  </fonts>
  <fills count="14">
    <fill>
      <patternFill patternType="none"/>
    </fill>
    <fill>
      <patternFill patternType="gray125"/>
    </fill>
    <fill>
      <patternFill patternType="solid">
        <fgColor theme="5" tint="0.39997558519241921"/>
        <bgColor indexed="64"/>
      </patternFill>
    </fill>
    <fill>
      <patternFill patternType="solid">
        <fgColor theme="3" tint="0.59996337778862885"/>
        <bgColor indexed="64"/>
      </patternFill>
    </fill>
    <fill>
      <patternFill patternType="solid">
        <fgColor theme="4" tint="0.59996337778862885"/>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4.9989318521683403E-2"/>
        <bgColor theme="5" tint="0.79998168889431442"/>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2"/>
        <bgColor indexed="64"/>
      </patternFill>
    </fill>
    <fill>
      <patternFill patternType="solid">
        <fgColor theme="0" tint="-0.14999847407452621"/>
        <bgColor indexed="64"/>
      </patternFill>
    </fill>
  </fills>
  <borders count="9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theme="2" tint="-0.24994659260841701"/>
      </right>
      <top style="thin">
        <color indexed="64"/>
      </top>
      <bottom style="thin">
        <color theme="2" tint="-0.24994659260841701"/>
      </bottom>
      <diagonal/>
    </border>
    <border>
      <left style="thin">
        <color theme="2" tint="-0.24994659260841701"/>
      </left>
      <right style="thin">
        <color theme="2" tint="-0.24994659260841701"/>
      </right>
      <top style="thin">
        <color indexed="64"/>
      </top>
      <bottom style="thin">
        <color theme="2" tint="-0.24994659260841701"/>
      </bottom>
      <diagonal/>
    </border>
    <border>
      <left style="thin">
        <color theme="2" tint="-0.24994659260841701"/>
      </left>
      <right/>
      <top style="thin">
        <color indexed="64"/>
      </top>
      <bottom style="thin">
        <color theme="2" tint="-0.24994659260841701"/>
      </bottom>
      <diagonal/>
    </border>
    <border>
      <left style="thin">
        <color theme="2" tint="-0.749961851863155"/>
      </left>
      <right style="thin">
        <color theme="2" tint="-0.749961851863155"/>
      </right>
      <top/>
      <bottom/>
      <diagonal/>
    </border>
    <border>
      <left/>
      <right style="thin">
        <color theme="2" tint="-0.24994659260841701"/>
      </right>
      <top style="thin">
        <color indexed="64"/>
      </top>
      <bottom style="thin">
        <color theme="2" tint="-0.24994659260841701"/>
      </bottom>
      <diagonal/>
    </border>
    <border>
      <left style="thin">
        <color theme="2" tint="-0.24994659260841701"/>
      </left>
      <right style="thin">
        <color indexed="64"/>
      </right>
      <top style="thin">
        <color indexed="64"/>
      </top>
      <bottom style="thin">
        <color theme="2" tint="-0.24994659260841701"/>
      </bottom>
      <diagonal/>
    </border>
    <border>
      <left style="thin">
        <color indexed="64"/>
      </left>
      <right style="thin">
        <color theme="2" tint="-0.24994659260841701"/>
      </right>
      <top style="thin">
        <color theme="2" tint="-0.24994659260841701"/>
      </top>
      <bottom style="thin">
        <color theme="2" tint="-0.24994659260841701"/>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n">
        <color theme="2" tint="-0.24994659260841701"/>
      </left>
      <right style="thin">
        <color indexed="64"/>
      </right>
      <top style="thin">
        <color theme="2" tint="-0.24994659260841701"/>
      </top>
      <bottom style="thin">
        <color theme="2" tint="-0.24994659260841701"/>
      </bottom>
      <diagonal/>
    </border>
    <border>
      <left style="thin">
        <color indexed="64"/>
      </left>
      <right style="thin">
        <color theme="2" tint="-0.24994659260841701"/>
      </right>
      <top style="thin">
        <color theme="2" tint="-0.24994659260841701"/>
      </top>
      <bottom style="thin">
        <color theme="2" tint="-0.749961851863155"/>
      </bottom>
      <diagonal/>
    </border>
    <border>
      <left style="thin">
        <color theme="2" tint="-0.24994659260841701"/>
      </left>
      <right style="thin">
        <color theme="2" tint="-0.24994659260841701"/>
      </right>
      <top style="thin">
        <color theme="2" tint="-0.24994659260841701"/>
      </top>
      <bottom style="thin">
        <color theme="2" tint="-0.749961851863155"/>
      </bottom>
      <diagonal/>
    </border>
    <border>
      <left style="thin">
        <color theme="2" tint="-0.24994659260841701"/>
      </left>
      <right/>
      <top style="thin">
        <color theme="2" tint="-0.24994659260841701"/>
      </top>
      <bottom style="thin">
        <color theme="2" tint="-0.749961851863155"/>
      </bottom>
      <diagonal/>
    </border>
    <border>
      <left/>
      <right style="thin">
        <color theme="2" tint="-0.24994659260841701"/>
      </right>
      <top style="thin">
        <color theme="2" tint="-0.24994659260841701"/>
      </top>
      <bottom style="thin">
        <color theme="2" tint="-0.749961851863155"/>
      </bottom>
      <diagonal/>
    </border>
    <border>
      <left style="thin">
        <color theme="2" tint="-0.24994659260841701"/>
      </left>
      <right style="thin">
        <color indexed="64"/>
      </right>
      <top style="thin">
        <color theme="2" tint="-0.24994659260841701"/>
      </top>
      <bottom style="thin">
        <color theme="2" tint="-0.749961851863155"/>
      </bottom>
      <diagonal/>
    </border>
    <border>
      <left style="thin">
        <color indexed="64"/>
      </left>
      <right style="thin">
        <color theme="2" tint="-0.24994659260841701"/>
      </right>
      <top/>
      <bottom style="thin">
        <color theme="2" tint="-0.24994659260841701"/>
      </bottom>
      <diagonal/>
    </border>
    <border>
      <left style="thin">
        <color theme="2" tint="-0.24994659260841701"/>
      </left>
      <right style="thin">
        <color theme="2" tint="-0.24994659260841701"/>
      </right>
      <top/>
      <bottom style="thin">
        <color theme="2" tint="-0.24994659260841701"/>
      </bottom>
      <diagonal/>
    </border>
    <border>
      <left style="thin">
        <color theme="2" tint="-0.24994659260841701"/>
      </left>
      <right/>
      <top/>
      <bottom style="thin">
        <color theme="2" tint="-0.24994659260841701"/>
      </bottom>
      <diagonal/>
    </border>
    <border>
      <left/>
      <right style="thin">
        <color theme="2" tint="-0.24994659260841701"/>
      </right>
      <top/>
      <bottom style="thin">
        <color theme="2" tint="-0.24994659260841701"/>
      </bottom>
      <diagonal/>
    </border>
    <border>
      <left style="thin">
        <color theme="2" tint="-0.24994659260841701"/>
      </left>
      <right style="thin">
        <color indexed="64"/>
      </right>
      <top/>
      <bottom style="thin">
        <color theme="2" tint="-0.24994659260841701"/>
      </bottom>
      <diagonal/>
    </border>
    <border>
      <left style="thin">
        <color theme="2" tint="-0.24994659260841701"/>
      </left>
      <right style="thin">
        <color theme="2" tint="-0.24994659260841701"/>
      </right>
      <top style="thin">
        <color theme="2" tint="-0.24994659260841701"/>
      </top>
      <bottom style="thin">
        <color indexed="64"/>
      </bottom>
      <diagonal/>
    </border>
    <border>
      <left style="thin">
        <color theme="2" tint="-0.24994659260841701"/>
      </left>
      <right style="thin">
        <color indexed="64"/>
      </right>
      <top style="thin">
        <color theme="2" tint="-0.24994659260841701"/>
      </top>
      <bottom style="thin">
        <color indexed="64"/>
      </bottom>
      <diagonal/>
    </border>
    <border>
      <left style="thin">
        <color theme="2" tint="-0.749961851863155"/>
      </left>
      <right style="thin">
        <color theme="2" tint="-0.24994659260841701"/>
      </right>
      <top style="thin">
        <color theme="2" tint="-0.24994659260841701"/>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thin">
        <color theme="2" tint="-0.24994659260841701"/>
      </right>
      <top style="thin">
        <color theme="2" tint="-0.24994659260841701"/>
      </top>
      <bottom/>
      <diagonal/>
    </border>
    <border>
      <left style="thin">
        <color theme="2" tint="-0.24994659260841701"/>
      </left>
      <right style="thin">
        <color theme="2" tint="-0.24994659260841701"/>
      </right>
      <top style="thin">
        <color theme="2" tint="-0.24994659260841701"/>
      </top>
      <bottom/>
      <diagonal/>
    </border>
    <border>
      <left style="thin">
        <color theme="2" tint="-0.24994659260841701"/>
      </left>
      <right style="thin">
        <color theme="2" tint="-0.749961851863155"/>
      </right>
      <top style="thin">
        <color theme="2" tint="-0.24994659260841701"/>
      </top>
      <bottom/>
      <diagonal/>
    </border>
    <border>
      <left style="thin">
        <color theme="2" tint="-0.24994659260841701"/>
      </left>
      <right style="thin">
        <color theme="2" tint="-0.749961851863155"/>
      </right>
      <top/>
      <bottom style="thin">
        <color theme="2" tint="-0.24994659260841701"/>
      </bottom>
      <diagonal/>
    </border>
    <border>
      <left/>
      <right style="thin">
        <color theme="2" tint="-0.749961851863155"/>
      </right>
      <top/>
      <bottom/>
      <diagonal/>
    </border>
    <border>
      <left style="thin">
        <color theme="2" tint="-0.24994659260841701"/>
      </left>
      <right/>
      <top style="thin">
        <color theme="2" tint="-0.24994659260841701"/>
      </top>
      <bottom/>
      <diagonal/>
    </border>
  </borders>
  <cellStyleXfs count="2">
    <xf numFmtId="0" fontId="0" fillId="0" borderId="0"/>
    <xf numFmtId="38" fontId="1" fillId="0" borderId="0" applyFont="0" applyFill="0" applyBorder="0" applyAlignment="0" applyProtection="0">
      <alignment vertical="center"/>
    </xf>
  </cellStyleXfs>
  <cellXfs count="322">
    <xf numFmtId="0" fontId="0" fillId="0" borderId="0" xfId="0"/>
    <xf numFmtId="0" fontId="13" fillId="0" borderId="0" xfId="0" applyFont="1"/>
    <xf numFmtId="0" fontId="14" fillId="0" borderId="0" xfId="0" applyFont="1"/>
    <xf numFmtId="0" fontId="14" fillId="0" borderId="0" xfId="0" applyFont="1" applyBorder="1"/>
    <xf numFmtId="0" fontId="13" fillId="0" borderId="0" xfId="0" applyFont="1" applyBorder="1"/>
    <xf numFmtId="0" fontId="13" fillId="0" borderId="18" xfId="0" applyFont="1" applyBorder="1"/>
    <xf numFmtId="0" fontId="14" fillId="0" borderId="18" xfId="0" applyFont="1" applyBorder="1" applyAlignment="1">
      <alignment horizontal="center"/>
    </xf>
    <xf numFmtId="0" fontId="14" fillId="0" borderId="18" xfId="0" applyFont="1" applyBorder="1"/>
    <xf numFmtId="0" fontId="14" fillId="0" borderId="17" xfId="0" applyFont="1" applyBorder="1" applyAlignment="1">
      <alignment horizontal="center" vertical="top"/>
    </xf>
    <xf numFmtId="0" fontId="14" fillId="0" borderId="17" xfId="0" applyFont="1" applyBorder="1" applyAlignment="1">
      <alignment horizontal="right" vertical="top"/>
    </xf>
    <xf numFmtId="0" fontId="14" fillId="0" borderId="19" xfId="0" applyFont="1" applyBorder="1" applyAlignment="1">
      <alignment vertical="center"/>
    </xf>
    <xf numFmtId="0" fontId="14" fillId="0" borderId="19" xfId="0" applyFont="1" applyBorder="1" applyAlignment="1">
      <alignment horizontal="center" vertical="center"/>
    </xf>
    <xf numFmtId="0" fontId="14" fillId="0" borderId="19" xfId="0" applyNumberFormat="1" applyFont="1" applyBorder="1" applyAlignment="1">
      <alignment horizontal="center" vertical="center"/>
    </xf>
    <xf numFmtId="0" fontId="13" fillId="0" borderId="17" xfId="0" applyFont="1" applyBorder="1"/>
    <xf numFmtId="0" fontId="13" fillId="0" borderId="19" xfId="0" applyFont="1" applyBorder="1"/>
    <xf numFmtId="0" fontId="14" fillId="0" borderId="19" xfId="0" applyFont="1" applyBorder="1"/>
    <xf numFmtId="0" fontId="0" fillId="0" borderId="18" xfId="0" applyBorder="1"/>
    <xf numFmtId="0" fontId="0" fillId="0" borderId="29" xfId="0" applyBorder="1"/>
    <xf numFmtId="0" fontId="0" fillId="0" borderId="32" xfId="0" applyBorder="1"/>
    <xf numFmtId="0" fontId="0" fillId="0" borderId="0" xfId="0" applyBorder="1"/>
    <xf numFmtId="0" fontId="0" fillId="0" borderId="21" xfId="0" applyBorder="1"/>
    <xf numFmtId="0" fontId="0" fillId="0" borderId="22" xfId="0" applyBorder="1"/>
    <xf numFmtId="0" fontId="0" fillId="0" borderId="24" xfId="0" applyBorder="1"/>
    <xf numFmtId="0" fontId="0" fillId="0" borderId="25" xfId="0" applyBorder="1"/>
    <xf numFmtId="0" fontId="0" fillId="0" borderId="27" xfId="0" applyBorder="1"/>
    <xf numFmtId="0" fontId="0" fillId="0" borderId="28" xfId="0" applyBorder="1"/>
    <xf numFmtId="0" fontId="0" fillId="0" borderId="39" xfId="0" applyBorder="1"/>
    <xf numFmtId="0" fontId="0" fillId="0" borderId="33" xfId="0" applyBorder="1"/>
    <xf numFmtId="0" fontId="0" fillId="0" borderId="7" xfId="0" applyBorder="1"/>
    <xf numFmtId="0" fontId="0" fillId="0" borderId="44" xfId="0" applyBorder="1"/>
    <xf numFmtId="0" fontId="0" fillId="0" borderId="30" xfId="0" applyBorder="1"/>
    <xf numFmtId="0" fontId="0" fillId="0" borderId="9" xfId="0" applyBorder="1"/>
    <xf numFmtId="0" fontId="0" fillId="0" borderId="17" xfId="0" applyBorder="1"/>
    <xf numFmtId="0" fontId="0" fillId="0" borderId="31" xfId="0" applyBorder="1"/>
    <xf numFmtId="0" fontId="0" fillId="0" borderId="0" xfId="0"/>
    <xf numFmtId="0" fontId="0" fillId="0" borderId="3" xfId="0" applyBorder="1"/>
    <xf numFmtId="0" fontId="0" fillId="0" borderId="45" xfId="0" applyBorder="1"/>
    <xf numFmtId="0" fontId="0" fillId="0" borderId="34" xfId="0" applyBorder="1"/>
    <xf numFmtId="0" fontId="0" fillId="0" borderId="16" xfId="0" applyBorder="1"/>
    <xf numFmtId="0" fontId="0" fillId="0" borderId="46" xfId="0" applyBorder="1"/>
    <xf numFmtId="0" fontId="29" fillId="2" borderId="37" xfId="0" applyFont="1" applyFill="1" applyBorder="1"/>
    <xf numFmtId="0" fontId="0" fillId="2" borderId="38" xfId="0" applyFill="1" applyBorder="1"/>
    <xf numFmtId="0" fontId="29" fillId="3" borderId="37" xfId="0" applyFont="1" applyFill="1" applyBorder="1"/>
    <xf numFmtId="0" fontId="0" fillId="3" borderId="40" xfId="0" applyFill="1" applyBorder="1"/>
    <xf numFmtId="0" fontId="0" fillId="3" borderId="38" xfId="0" applyFill="1" applyBorder="1"/>
    <xf numFmtId="0" fontId="0" fillId="4" borderId="42" xfId="0" applyFill="1" applyBorder="1"/>
    <xf numFmtId="0" fontId="0" fillId="4" borderId="43" xfId="0" applyFill="1" applyBorder="1"/>
    <xf numFmtId="0" fontId="0" fillId="5" borderId="0" xfId="0" applyFill="1"/>
    <xf numFmtId="0" fontId="14" fillId="6" borderId="18" xfId="0" applyFont="1" applyFill="1" applyBorder="1"/>
    <xf numFmtId="0" fontId="14" fillId="6" borderId="17" xfId="0" applyFont="1" applyFill="1" applyBorder="1" applyAlignment="1">
      <alignment horizontal="right" vertical="top"/>
    </xf>
    <xf numFmtId="0" fontId="13" fillId="7" borderId="0" xfId="0" applyFont="1" applyFill="1"/>
    <xf numFmtId="0" fontId="13" fillId="7" borderId="18" xfId="0" applyFont="1" applyFill="1" applyBorder="1"/>
    <xf numFmtId="0" fontId="14" fillId="7" borderId="17" xfId="0" applyFont="1" applyFill="1" applyBorder="1" applyAlignment="1">
      <alignment vertical="top"/>
    </xf>
    <xf numFmtId="0" fontId="14" fillId="7" borderId="19" xfId="0" applyNumberFormat="1" applyFont="1" applyFill="1" applyBorder="1" applyAlignment="1">
      <alignment vertical="center"/>
    </xf>
    <xf numFmtId="0" fontId="13" fillId="7" borderId="0" xfId="0" applyFont="1" applyFill="1" applyBorder="1"/>
    <xf numFmtId="0" fontId="14" fillId="6" borderId="19" xfId="0" applyNumberFormat="1" applyFont="1" applyFill="1" applyBorder="1" applyAlignment="1">
      <alignment horizontal="center" vertical="center"/>
    </xf>
    <xf numFmtId="0" fontId="32" fillId="0" borderId="0" xfId="0" applyFont="1"/>
    <xf numFmtId="0" fontId="33" fillId="5" borderId="0" xfId="0" applyFont="1" applyFill="1" applyBorder="1"/>
    <xf numFmtId="0" fontId="0" fillId="0" borderId="5" xfId="0" applyBorder="1"/>
    <xf numFmtId="0" fontId="36" fillId="0" borderId="0" xfId="0" applyFont="1" applyFill="1"/>
    <xf numFmtId="0" fontId="37" fillId="0" borderId="0" xfId="0" applyFont="1" applyFill="1"/>
    <xf numFmtId="0" fontId="37" fillId="0" borderId="51" xfId="0" applyFont="1" applyFill="1" applyBorder="1"/>
    <xf numFmtId="0" fontId="37" fillId="0" borderId="59" xfId="0" applyFont="1" applyFill="1" applyBorder="1" applyAlignment="1">
      <alignment horizontal="center" vertical="center"/>
    </xf>
    <xf numFmtId="0" fontId="37" fillId="0" borderId="60" xfId="0" applyFont="1" applyFill="1" applyBorder="1" applyAlignment="1">
      <alignment horizontal="center" vertical="center"/>
    </xf>
    <xf numFmtId="0" fontId="37" fillId="0" borderId="61" xfId="0" applyFont="1" applyFill="1" applyBorder="1" applyAlignment="1">
      <alignment horizontal="center" vertical="center"/>
    </xf>
    <xf numFmtId="0" fontId="37" fillId="0" borderId="62" xfId="0" applyFont="1" applyFill="1" applyBorder="1" applyAlignment="1">
      <alignment horizontal="center" vertical="center"/>
    </xf>
    <xf numFmtId="0" fontId="37" fillId="0" borderId="63" xfId="0" applyFont="1" applyFill="1" applyBorder="1" applyAlignment="1">
      <alignment horizontal="center" vertical="center"/>
    </xf>
    <xf numFmtId="0" fontId="37" fillId="0" borderId="64" xfId="0" applyFont="1" applyFill="1" applyBorder="1" applyAlignment="1">
      <alignment vertical="center"/>
    </xf>
    <xf numFmtId="0" fontId="37" fillId="0" borderId="65" xfId="0" applyFont="1" applyFill="1" applyBorder="1" applyAlignment="1">
      <alignment vertical="center"/>
    </xf>
    <xf numFmtId="0" fontId="39" fillId="0" borderId="65" xfId="0" applyFont="1" applyFill="1" applyBorder="1" applyAlignment="1">
      <alignment horizontal="right" vertical="center"/>
    </xf>
    <xf numFmtId="0" fontId="39" fillId="0" borderId="66" xfId="0" applyFont="1" applyFill="1" applyBorder="1" applyAlignment="1">
      <alignment horizontal="right" vertical="center"/>
    </xf>
    <xf numFmtId="0" fontId="37" fillId="0" borderId="67" xfId="0" applyFont="1" applyFill="1" applyBorder="1" applyAlignment="1">
      <alignment vertical="center"/>
    </xf>
    <xf numFmtId="0" fontId="39" fillId="0" borderId="68" xfId="0" applyFont="1" applyFill="1" applyBorder="1" applyAlignment="1">
      <alignment horizontal="right" vertical="center"/>
    </xf>
    <xf numFmtId="0" fontId="37" fillId="9" borderId="55" xfId="0" applyFont="1" applyFill="1" applyBorder="1" applyAlignment="1">
      <alignment horizontal="center" vertical="center"/>
    </xf>
    <xf numFmtId="0" fontId="37" fillId="9" borderId="56" xfId="0" applyFont="1" applyFill="1" applyBorder="1" applyAlignment="1">
      <alignment horizontal="center" vertical="center"/>
    </xf>
    <xf numFmtId="0" fontId="36" fillId="0" borderId="0" xfId="0" applyFont="1" applyFill="1" applyAlignment="1">
      <alignment vertical="center"/>
    </xf>
    <xf numFmtId="0" fontId="37" fillId="0" borderId="51" xfId="0" applyFont="1" applyFill="1" applyBorder="1" applyAlignment="1">
      <alignment vertical="center"/>
    </xf>
    <xf numFmtId="0" fontId="37" fillId="10" borderId="54" xfId="0" applyFont="1" applyFill="1" applyBorder="1" applyAlignment="1">
      <alignment horizontal="center" vertical="center"/>
    </xf>
    <xf numFmtId="0" fontId="37" fillId="10" borderId="55" xfId="0" applyFont="1" applyFill="1" applyBorder="1" applyAlignment="1">
      <alignment horizontal="center" vertical="center"/>
    </xf>
    <xf numFmtId="0" fontId="37" fillId="10" borderId="65" xfId="0" applyFont="1" applyFill="1" applyBorder="1" applyAlignment="1">
      <alignment horizontal="center" vertical="center"/>
    </xf>
    <xf numFmtId="0" fontId="37" fillId="10" borderId="67" xfId="0" applyFont="1" applyFill="1" applyBorder="1" applyAlignment="1">
      <alignment horizontal="center" vertical="center"/>
    </xf>
    <xf numFmtId="0" fontId="37" fillId="10" borderId="68" xfId="0" applyFont="1" applyFill="1" applyBorder="1" applyAlignment="1">
      <alignment horizontal="center" vertical="center"/>
    </xf>
    <xf numFmtId="0" fontId="37" fillId="0" borderId="54" xfId="0" applyFont="1" applyFill="1" applyBorder="1" applyAlignment="1">
      <alignment horizontal="center" vertical="center"/>
    </xf>
    <xf numFmtId="0" fontId="37" fillId="0" borderId="57" xfId="0" applyFont="1" applyFill="1" applyBorder="1" applyAlignment="1">
      <alignment horizontal="center" vertical="center"/>
    </xf>
    <xf numFmtId="0" fontId="37" fillId="10" borderId="56" xfId="0" applyFont="1" applyFill="1" applyBorder="1" applyAlignment="1">
      <alignment horizontal="center" vertical="center"/>
    </xf>
    <xf numFmtId="0" fontId="37" fillId="10" borderId="57" xfId="0" applyFont="1" applyFill="1" applyBorder="1" applyAlignment="1">
      <alignment horizontal="center" vertical="center"/>
    </xf>
    <xf numFmtId="0" fontId="37" fillId="10" borderId="58" xfId="0" applyFont="1" applyFill="1" applyBorder="1" applyAlignment="1">
      <alignment horizontal="center" vertical="center"/>
    </xf>
    <xf numFmtId="0" fontId="37" fillId="0" borderId="65" xfId="0" applyFont="1" applyFill="1" applyBorder="1" applyAlignment="1">
      <alignment horizontal="center" vertical="center"/>
    </xf>
    <xf numFmtId="0" fontId="37" fillId="10" borderId="69" xfId="0" applyFont="1" applyFill="1" applyBorder="1" applyAlignment="1">
      <alignment horizontal="center" vertical="center"/>
    </xf>
    <xf numFmtId="0" fontId="37" fillId="10" borderId="71" xfId="0" applyFont="1" applyFill="1" applyBorder="1" applyAlignment="1">
      <alignment horizontal="center" vertical="center"/>
    </xf>
    <xf numFmtId="0" fontId="37" fillId="10" borderId="70" xfId="0" applyFont="1" applyFill="1" applyBorder="1" applyAlignment="1">
      <alignment horizontal="center" vertical="center"/>
    </xf>
    <xf numFmtId="176" fontId="42" fillId="0" borderId="0" xfId="0" applyNumberFormat="1" applyFont="1" applyAlignment="1">
      <alignment horizontal="left" vertical="center"/>
    </xf>
    <xf numFmtId="176" fontId="43" fillId="0" borderId="0" xfId="0" applyNumberFormat="1" applyFont="1" applyAlignment="1">
      <alignment horizontal="left" vertical="center"/>
    </xf>
    <xf numFmtId="0" fontId="0" fillId="0" borderId="0" xfId="0" applyAlignment="1">
      <alignment horizontal="center"/>
    </xf>
    <xf numFmtId="14" fontId="0" fillId="0" borderId="0" xfId="0" applyNumberFormat="1" applyAlignment="1">
      <alignment horizontal="center"/>
    </xf>
    <xf numFmtId="176" fontId="0" fillId="0" borderId="0" xfId="0" applyNumberFormat="1" applyAlignment="1">
      <alignment horizontal="center"/>
    </xf>
    <xf numFmtId="0" fontId="0" fillId="0" borderId="0" xfId="0" applyFill="1" applyAlignment="1">
      <alignment horizontal="center"/>
    </xf>
    <xf numFmtId="177" fontId="0" fillId="0" borderId="0" xfId="0" applyNumberFormat="1" applyAlignment="1">
      <alignment horizontal="center"/>
    </xf>
    <xf numFmtId="3" fontId="0" fillId="0" borderId="0" xfId="0" applyNumberFormat="1" applyAlignment="1">
      <alignment horizontal="center"/>
    </xf>
    <xf numFmtId="176" fontId="0" fillId="0" borderId="72" xfId="0" applyNumberFormat="1" applyBorder="1" applyAlignment="1">
      <alignment horizontal="center" vertical="center" wrapText="1"/>
    </xf>
    <xf numFmtId="0" fontId="0" fillId="0" borderId="73" xfId="0" applyBorder="1" applyAlignment="1">
      <alignment horizontal="center" vertical="center"/>
    </xf>
    <xf numFmtId="14" fontId="0" fillId="0" borderId="73" xfId="0" applyNumberFormat="1" applyBorder="1" applyAlignment="1">
      <alignment horizontal="centerContinuous" vertical="center"/>
    </xf>
    <xf numFmtId="176" fontId="0" fillId="0" borderId="73" xfId="0" applyNumberFormat="1" applyBorder="1" applyAlignment="1">
      <alignment horizontal="centerContinuous" vertical="center"/>
    </xf>
    <xf numFmtId="0" fontId="0" fillId="0" borderId="73" xfId="0" applyFill="1" applyBorder="1" applyAlignment="1">
      <alignment horizontal="centerContinuous" vertical="center"/>
    </xf>
    <xf numFmtId="177" fontId="0" fillId="0" borderId="73" xfId="0" applyNumberFormat="1" applyBorder="1" applyAlignment="1">
      <alignment horizontal="centerContinuous" vertical="center"/>
    </xf>
    <xf numFmtId="0" fontId="0" fillId="0" borderId="73" xfId="0" applyBorder="1" applyAlignment="1">
      <alignment horizontal="center" vertical="center" wrapText="1"/>
    </xf>
    <xf numFmtId="0" fontId="0" fillId="0" borderId="73" xfId="0" applyBorder="1" applyAlignment="1">
      <alignment horizontal="centerContinuous" vertical="center"/>
    </xf>
    <xf numFmtId="3" fontId="0" fillId="0" borderId="73" xfId="0" applyNumberFormat="1" applyBorder="1" applyAlignment="1">
      <alignment horizontal="centerContinuous" vertical="center"/>
    </xf>
    <xf numFmtId="3" fontId="0" fillId="0" borderId="73" xfId="0" applyNumberFormat="1" applyBorder="1" applyAlignment="1">
      <alignment horizontal="centerContinuous" vertical="center" wrapText="1"/>
    </xf>
    <xf numFmtId="0" fontId="0" fillId="0" borderId="0" xfId="0" applyAlignment="1">
      <alignment horizontal="center" vertical="center"/>
    </xf>
    <xf numFmtId="176" fontId="0" fillId="0" borderId="15" xfId="0" applyNumberFormat="1" applyBorder="1" applyAlignment="1">
      <alignment horizontal="center" vertical="center"/>
    </xf>
    <xf numFmtId="0" fontId="0" fillId="0" borderId="47" xfId="0" applyBorder="1" applyAlignment="1">
      <alignment horizontal="center" vertical="center" wrapText="1"/>
    </xf>
    <xf numFmtId="0" fontId="0" fillId="0" borderId="47" xfId="0" applyBorder="1" applyAlignment="1">
      <alignment horizontal="center" vertical="center"/>
    </xf>
    <xf numFmtId="14" fontId="44" fillId="0" borderId="47" xfId="0" applyNumberFormat="1" applyFont="1" applyBorder="1" applyAlignment="1">
      <alignment horizontal="center" vertical="top" wrapText="1"/>
    </xf>
    <xf numFmtId="176" fontId="44" fillId="0" borderId="47" xfId="0" applyNumberFormat="1" applyFont="1" applyBorder="1" applyAlignment="1">
      <alignment horizontal="center" vertical="top" wrapText="1"/>
    </xf>
    <xf numFmtId="0" fontId="44" fillId="0" borderId="47" xfId="0" applyFont="1" applyFill="1" applyBorder="1" applyAlignment="1">
      <alignment horizontal="center" vertical="center" wrapText="1"/>
    </xf>
    <xf numFmtId="177" fontId="44" fillId="0" borderId="47" xfId="0" applyNumberFormat="1" applyFont="1" applyBorder="1" applyAlignment="1">
      <alignment horizontal="center" vertical="top" wrapText="1"/>
    </xf>
    <xf numFmtId="3" fontId="0" fillId="0" borderId="47" xfId="0" applyNumberFormat="1" applyBorder="1" applyAlignment="1">
      <alignment horizontal="center" vertical="center" wrapText="1"/>
    </xf>
    <xf numFmtId="14" fontId="0" fillId="0" borderId="47" xfId="0" applyNumberFormat="1" applyFont="1" applyBorder="1" applyAlignment="1">
      <alignment horizontal="center" vertical="center" wrapText="1"/>
    </xf>
    <xf numFmtId="176" fontId="0" fillId="0" borderId="47" xfId="0" applyNumberFormat="1" applyFont="1" applyBorder="1" applyAlignment="1">
      <alignment horizontal="center" vertical="center" wrapText="1"/>
    </xf>
    <xf numFmtId="0" fontId="0" fillId="11" borderId="47" xfId="0" applyFill="1" applyBorder="1" applyAlignment="1">
      <alignment horizontal="center" vertical="center"/>
    </xf>
    <xf numFmtId="177" fontId="0" fillId="0" borderId="47" xfId="0" applyNumberFormat="1" applyFont="1" applyBorder="1" applyAlignment="1">
      <alignment horizontal="center" vertical="center" wrapText="1"/>
    </xf>
    <xf numFmtId="3" fontId="0" fillId="0" borderId="47" xfId="0" applyNumberFormat="1" applyBorder="1" applyAlignment="1">
      <alignment horizontal="center" vertical="center"/>
    </xf>
    <xf numFmtId="176" fontId="0" fillId="0" borderId="15" xfId="0" applyNumberFormat="1" applyBorder="1" applyAlignment="1">
      <alignment horizontal="center"/>
    </xf>
    <xf numFmtId="176" fontId="0" fillId="0" borderId="76" xfId="0" applyNumberFormat="1" applyBorder="1" applyAlignment="1">
      <alignment horizontal="center"/>
    </xf>
    <xf numFmtId="0" fontId="0" fillId="11" borderId="77" xfId="0" applyFill="1" applyBorder="1" applyAlignment="1">
      <alignment horizontal="center" vertical="center"/>
    </xf>
    <xf numFmtId="0" fontId="0" fillId="11" borderId="79" xfId="0" applyFill="1" applyBorder="1" applyAlignment="1">
      <alignment horizontal="center" vertical="center"/>
    </xf>
    <xf numFmtId="0" fontId="0" fillId="0" borderId="47" xfId="0" applyFill="1" applyBorder="1" applyAlignment="1">
      <alignment horizontal="center" vertical="center" wrapText="1"/>
    </xf>
    <xf numFmtId="0" fontId="0" fillId="0" borderId="79" xfId="0" applyFill="1" applyBorder="1" applyAlignment="1">
      <alignment horizontal="center" vertical="center" wrapText="1"/>
    </xf>
    <xf numFmtId="0" fontId="0" fillId="0" borderId="73" xfId="0" applyFill="1" applyBorder="1" applyAlignment="1">
      <alignment horizontal="centerContinuous" vertical="center" wrapText="1"/>
    </xf>
    <xf numFmtId="0" fontId="0" fillId="0" borderId="78" xfId="0" applyFill="1" applyBorder="1" applyAlignment="1">
      <alignment horizontal="centerContinuous" vertical="center" wrapText="1"/>
    </xf>
    <xf numFmtId="0" fontId="0" fillId="0" borderId="74" xfId="0" applyBorder="1" applyAlignment="1">
      <alignment horizontal="centerContinuous" vertical="center" wrapText="1"/>
    </xf>
    <xf numFmtId="0" fontId="45" fillId="0" borderId="75" xfId="0" applyFont="1" applyBorder="1" applyAlignment="1">
      <alignment horizontal="center" vertical="center" wrapText="1" readingOrder="1"/>
    </xf>
    <xf numFmtId="0" fontId="0" fillId="0" borderId="0" xfId="0" applyFill="1" applyAlignment="1">
      <alignment horizontal="left"/>
    </xf>
    <xf numFmtId="0" fontId="0" fillId="0" borderId="0" xfId="0" applyAlignment="1">
      <alignment horizontal="left"/>
    </xf>
    <xf numFmtId="0" fontId="0" fillId="11" borderId="75" xfId="0" applyFill="1" applyBorder="1" applyAlignment="1">
      <alignment horizontal="left" vertical="center"/>
    </xf>
    <xf numFmtId="0" fontId="0" fillId="0" borderId="47" xfId="0" applyFill="1" applyBorder="1" applyAlignment="1">
      <alignment horizontal="center" vertical="center"/>
    </xf>
    <xf numFmtId="0" fontId="0" fillId="0" borderId="73" xfId="0" applyBorder="1" applyAlignment="1">
      <alignment horizontal="centerContinuous" vertical="center" wrapText="1"/>
    </xf>
    <xf numFmtId="0" fontId="0" fillId="11" borderId="47" xfId="0" applyFill="1" applyBorder="1" applyAlignment="1">
      <alignment horizontal="left" vertical="center"/>
    </xf>
    <xf numFmtId="0" fontId="0" fillId="11" borderId="77" xfId="0" applyFill="1" applyBorder="1" applyAlignment="1">
      <alignment horizontal="left" vertical="center"/>
    </xf>
    <xf numFmtId="0" fontId="30" fillId="0" borderId="0" xfId="0" applyFont="1" applyFill="1" applyAlignment="1">
      <alignment horizontal="left" vertical="center"/>
    </xf>
    <xf numFmtId="0" fontId="0" fillId="0" borderId="0" xfId="0" applyFill="1" applyAlignment="1">
      <alignment horizontal="center" vertical="center"/>
    </xf>
    <xf numFmtId="0" fontId="0" fillId="0" borderId="0" xfId="0" applyFill="1" applyAlignment="1">
      <alignment horizontal="left" vertical="center"/>
    </xf>
    <xf numFmtId="0" fontId="30" fillId="0" borderId="0" xfId="0" applyFont="1" applyFill="1" applyAlignment="1">
      <alignment horizontal="right" vertical="center"/>
    </xf>
    <xf numFmtId="0" fontId="0" fillId="0" borderId="81" xfId="0" applyBorder="1" applyAlignment="1">
      <alignment horizontal="center" vertical="center" wrapText="1"/>
    </xf>
    <xf numFmtId="14" fontId="46" fillId="0" borderId="0" xfId="0" applyNumberFormat="1" applyFont="1" applyAlignment="1">
      <alignment horizontal="center"/>
    </xf>
    <xf numFmtId="0" fontId="0" fillId="11" borderId="80" xfId="0" applyFill="1" applyBorder="1" applyAlignment="1">
      <alignment horizontal="center" vertical="center"/>
    </xf>
    <xf numFmtId="0" fontId="0" fillId="11" borderId="82" xfId="0" applyFill="1" applyBorder="1" applyAlignment="1">
      <alignment horizontal="left" vertical="center"/>
    </xf>
    <xf numFmtId="176" fontId="0" fillId="0" borderId="0" xfId="0" applyNumberFormat="1"/>
    <xf numFmtId="176" fontId="0" fillId="0" borderId="0" xfId="0" applyNumberFormat="1" applyFill="1" applyAlignment="1">
      <alignment horizontal="center"/>
    </xf>
    <xf numFmtId="176" fontId="0" fillId="0" borderId="73" xfId="0" applyNumberFormat="1" applyFill="1" applyBorder="1" applyAlignment="1">
      <alignment horizontal="centerContinuous" vertical="center"/>
    </xf>
    <xf numFmtId="176" fontId="0" fillId="0" borderId="47" xfId="0" applyNumberFormat="1" applyFill="1" applyBorder="1" applyAlignment="1">
      <alignment horizontal="center" vertical="center" wrapText="1"/>
    </xf>
    <xf numFmtId="176" fontId="0" fillId="0" borderId="79" xfId="0" applyNumberFormat="1" applyFill="1" applyBorder="1" applyAlignment="1">
      <alignment horizontal="center" vertical="center"/>
    </xf>
    <xf numFmtId="0" fontId="0" fillId="11" borderId="79" xfId="0" applyFill="1" applyBorder="1" applyAlignment="1">
      <alignment horizontal="left" vertical="center"/>
    </xf>
    <xf numFmtId="0" fontId="32" fillId="0" borderId="47" xfId="0" applyFont="1" applyBorder="1" applyAlignment="1">
      <alignment horizontal="center" vertical="center" wrapText="1"/>
    </xf>
    <xf numFmtId="0" fontId="44" fillId="11" borderId="47" xfId="0" applyFont="1" applyFill="1" applyBorder="1" applyAlignment="1">
      <alignment horizontal="center" vertical="center"/>
    </xf>
    <xf numFmtId="0" fontId="44" fillId="11" borderId="77" xfId="0" applyFont="1" applyFill="1" applyBorder="1" applyAlignment="1">
      <alignment horizontal="center" vertical="center"/>
    </xf>
    <xf numFmtId="0" fontId="32" fillId="0" borderId="47" xfId="0" applyFont="1" applyFill="1" applyBorder="1" applyAlignment="1">
      <alignment horizontal="center" vertical="center" wrapText="1"/>
    </xf>
    <xf numFmtId="3" fontId="32" fillId="0" borderId="47" xfId="0" applyNumberFormat="1" applyFont="1" applyBorder="1" applyAlignment="1">
      <alignment horizontal="center" vertical="center" wrapText="1"/>
    </xf>
    <xf numFmtId="0" fontId="0" fillId="8" borderId="79" xfId="0" applyFill="1" applyBorder="1" applyAlignment="1" applyProtection="1">
      <alignment horizontal="left" vertical="center"/>
      <protection locked="0"/>
    </xf>
    <xf numFmtId="0" fontId="0" fillId="8" borderId="80" xfId="0" applyFill="1" applyBorder="1" applyAlignment="1" applyProtection="1">
      <alignment horizontal="left" vertical="center"/>
      <protection locked="0"/>
    </xf>
    <xf numFmtId="176" fontId="0" fillId="8" borderId="79" xfId="0" applyNumberFormat="1" applyFill="1" applyBorder="1" applyAlignment="1" applyProtection="1">
      <alignment horizontal="center" vertical="center"/>
      <protection locked="0"/>
    </xf>
    <xf numFmtId="176" fontId="0" fillId="8" borderId="80" xfId="0" applyNumberFormat="1" applyFill="1" applyBorder="1" applyAlignment="1" applyProtection="1">
      <alignment horizontal="center" vertical="center"/>
      <protection locked="0"/>
    </xf>
    <xf numFmtId="3" fontId="0" fillId="8" borderId="47" xfId="0" applyNumberFormat="1" applyFill="1" applyBorder="1" applyAlignment="1" applyProtection="1">
      <alignment horizontal="center"/>
      <protection locked="0"/>
    </xf>
    <xf numFmtId="3" fontId="0" fillId="8" borderId="77" xfId="0" applyNumberFormat="1" applyFill="1" applyBorder="1" applyAlignment="1" applyProtection="1">
      <alignment horizontal="center"/>
      <protection locked="0"/>
    </xf>
    <xf numFmtId="0" fontId="0" fillId="8" borderId="47" xfId="0" applyFill="1" applyBorder="1" applyAlignment="1" applyProtection="1">
      <alignment horizontal="center"/>
      <protection locked="0"/>
    </xf>
    <xf numFmtId="0" fontId="0" fillId="8" borderId="77" xfId="0" applyFill="1" applyBorder="1" applyAlignment="1" applyProtection="1">
      <alignment horizontal="center"/>
      <protection locked="0"/>
    </xf>
    <xf numFmtId="0" fontId="0" fillId="8" borderId="47" xfId="0" applyFill="1" applyBorder="1" applyAlignment="1" applyProtection="1">
      <alignment horizontal="center" vertical="center"/>
      <protection locked="0"/>
    </xf>
    <xf numFmtId="0" fontId="0" fillId="8" borderId="77" xfId="0" applyFill="1" applyBorder="1" applyAlignment="1" applyProtection="1">
      <alignment horizontal="center" vertical="center"/>
      <protection locked="0"/>
    </xf>
    <xf numFmtId="14" fontId="0" fillId="8" borderId="47" xfId="0" applyNumberFormat="1" applyFill="1" applyBorder="1" applyAlignment="1" applyProtection="1">
      <alignment horizontal="center"/>
      <protection locked="0"/>
    </xf>
    <xf numFmtId="177" fontId="0" fillId="8" borderId="47" xfId="0" applyNumberFormat="1" applyFill="1" applyBorder="1" applyAlignment="1" applyProtection="1">
      <alignment horizontal="center"/>
      <protection locked="0"/>
    </xf>
    <xf numFmtId="14" fontId="0" fillId="8" borderId="77" xfId="0" applyNumberFormat="1" applyFill="1" applyBorder="1" applyAlignment="1" applyProtection="1">
      <alignment horizontal="center"/>
      <protection locked="0"/>
    </xf>
    <xf numFmtId="177" fontId="0" fillId="8" borderId="77" xfId="0" applyNumberFormat="1" applyFill="1" applyBorder="1" applyAlignment="1" applyProtection="1">
      <alignment horizontal="center"/>
      <protection locked="0"/>
    </xf>
    <xf numFmtId="176" fontId="0" fillId="8" borderId="47" xfId="0" applyNumberFormat="1" applyFill="1" applyBorder="1" applyAlignment="1" applyProtection="1">
      <alignment horizontal="center"/>
      <protection locked="0"/>
    </xf>
    <xf numFmtId="176" fontId="0" fillId="8" borderId="77" xfId="0" applyNumberFormat="1" applyFill="1" applyBorder="1" applyAlignment="1" applyProtection="1">
      <alignment horizontal="center"/>
      <protection locked="0"/>
    </xf>
    <xf numFmtId="0" fontId="0" fillId="0" borderId="2"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xf>
    <xf numFmtId="0" fontId="29" fillId="3" borderId="23" xfId="0" applyFont="1" applyFill="1" applyBorder="1" applyAlignment="1">
      <alignment vertical="center"/>
    </xf>
    <xf numFmtId="0" fontId="0" fillId="3" borderId="20" xfId="0" applyFill="1" applyBorder="1" applyAlignment="1">
      <alignment vertical="center"/>
    </xf>
    <xf numFmtId="0" fontId="0" fillId="3" borderId="26" xfId="0" applyFill="1" applyBorder="1" applyAlignment="1">
      <alignment vertical="center"/>
    </xf>
    <xf numFmtId="176" fontId="0" fillId="0" borderId="1" xfId="0" applyNumberFormat="1" applyBorder="1" applyAlignment="1">
      <alignment horizontal="center" vertical="center"/>
    </xf>
    <xf numFmtId="0" fontId="0" fillId="0" borderId="18" xfId="0" applyBorder="1" applyAlignment="1">
      <alignment horizontal="left" vertical="center"/>
    </xf>
    <xf numFmtId="176" fontId="0" fillId="0" borderId="2" xfId="0" applyNumberFormat="1" applyBorder="1" applyAlignment="1">
      <alignment horizontal="center" vertical="center"/>
    </xf>
    <xf numFmtId="176" fontId="0" fillId="12" borderId="4" xfId="0" applyNumberFormat="1" applyFill="1" applyBorder="1" applyAlignment="1">
      <alignment horizontal="center" vertical="center"/>
    </xf>
    <xf numFmtId="0" fontId="0" fillId="12" borderId="9" xfId="0" applyFill="1" applyBorder="1" applyAlignment="1">
      <alignment horizontal="left" vertical="center"/>
    </xf>
    <xf numFmtId="176" fontId="0" fillId="12" borderId="0" xfId="0" applyNumberFormat="1" applyFill="1" applyBorder="1" applyAlignment="1">
      <alignment horizontal="center" vertical="center"/>
    </xf>
    <xf numFmtId="0" fontId="0" fillId="12" borderId="0" xfId="0" applyFill="1" applyBorder="1" applyAlignment="1">
      <alignment horizontal="center" vertical="center"/>
    </xf>
    <xf numFmtId="176" fontId="0" fillId="0" borderId="4" xfId="0" applyNumberFormat="1" applyBorder="1" applyAlignment="1">
      <alignment horizontal="center" vertical="center"/>
    </xf>
    <xf numFmtId="0" fontId="0" fillId="0" borderId="9" xfId="0" applyBorder="1" applyAlignment="1">
      <alignment horizontal="left" vertical="center"/>
    </xf>
    <xf numFmtId="176" fontId="0" fillId="0" borderId="0" xfId="0" applyNumberFormat="1" applyBorder="1" applyAlignment="1">
      <alignment horizontal="center" vertical="center"/>
    </xf>
    <xf numFmtId="176" fontId="0" fillId="0" borderId="0" xfId="0" applyNumberFormat="1" applyFont="1" applyFill="1" applyBorder="1" applyAlignment="1">
      <alignment horizontal="center" vertical="center"/>
    </xf>
    <xf numFmtId="0" fontId="0" fillId="0" borderId="9" xfId="0" applyFont="1" applyFill="1" applyBorder="1" applyAlignment="1">
      <alignment horizontal="left" vertical="center"/>
    </xf>
    <xf numFmtId="176" fontId="0" fillId="0" borderId="8" xfId="0" applyNumberFormat="1" applyBorder="1" applyAlignment="1">
      <alignment horizontal="center" vertical="center"/>
    </xf>
    <xf numFmtId="0" fontId="0" fillId="0" borderId="17" xfId="0" applyBorder="1" applyAlignment="1">
      <alignment horizontal="left" vertical="center"/>
    </xf>
    <xf numFmtId="176" fontId="0" fillId="0" borderId="6" xfId="0" applyNumberFormat="1" applyBorder="1" applyAlignment="1">
      <alignment horizontal="center" vertical="center"/>
    </xf>
    <xf numFmtId="0" fontId="12" fillId="0" borderId="0" xfId="0" applyFont="1" applyAlignment="1">
      <alignment horizontal="left" vertical="center" indent="1"/>
    </xf>
    <xf numFmtId="176" fontId="0" fillId="0" borderId="85" xfId="0" applyNumberFormat="1" applyBorder="1" applyAlignment="1">
      <alignment horizontal="center" vertical="center" wrapText="1"/>
    </xf>
    <xf numFmtId="176" fontId="0" fillId="0" borderId="83" xfId="0" applyNumberFormat="1" applyBorder="1" applyAlignment="1">
      <alignment horizontal="center" vertical="center"/>
    </xf>
    <xf numFmtId="176" fontId="32" fillId="0" borderId="83" xfId="0" applyNumberFormat="1" applyFont="1" applyBorder="1" applyAlignment="1">
      <alignment horizontal="center" vertical="center" wrapText="1"/>
    </xf>
    <xf numFmtId="0" fontId="35" fillId="0" borderId="0" xfId="0" applyFont="1" applyFill="1" applyAlignment="1">
      <alignment horizontal="center"/>
    </xf>
    <xf numFmtId="0" fontId="37" fillId="0" borderId="55" xfId="0" applyFont="1" applyFill="1" applyBorder="1" applyAlignment="1">
      <alignment horizontal="center" vertical="center"/>
    </xf>
    <xf numFmtId="0" fontId="37" fillId="0" borderId="56" xfId="0" applyFont="1" applyFill="1" applyBorder="1" applyAlignment="1">
      <alignment horizontal="center" vertical="center"/>
    </xf>
    <xf numFmtId="0" fontId="37" fillId="0" borderId="58" xfId="0" applyFont="1" applyFill="1" applyBorder="1" applyAlignment="1">
      <alignment horizontal="center" vertical="center"/>
    </xf>
    <xf numFmtId="0" fontId="36" fillId="10" borderId="55" xfId="0" applyFont="1" applyFill="1" applyBorder="1" applyAlignment="1">
      <alignment horizontal="center" vertical="center"/>
    </xf>
    <xf numFmtId="0" fontId="37" fillId="0" borderId="67" xfId="0" applyFont="1" applyFill="1" applyBorder="1" applyAlignment="1">
      <alignment horizontal="center" vertical="center"/>
    </xf>
    <xf numFmtId="0" fontId="37" fillId="0" borderId="68" xfId="0" applyFont="1" applyFill="1" applyBorder="1" applyAlignment="1">
      <alignment horizontal="center" vertical="center"/>
    </xf>
    <xf numFmtId="0" fontId="37" fillId="0" borderId="91" xfId="0" applyFont="1" applyFill="1" applyBorder="1" applyAlignment="1">
      <alignment vertical="center"/>
    </xf>
    <xf numFmtId="0" fontId="37" fillId="0" borderId="87" xfId="0" applyFont="1" applyFill="1" applyBorder="1" applyAlignment="1">
      <alignment horizontal="center" vertical="center"/>
    </xf>
    <xf numFmtId="0" fontId="37" fillId="0" borderId="88" xfId="0" applyFont="1" applyFill="1" applyBorder="1" applyAlignment="1">
      <alignment horizontal="center" vertical="center"/>
    </xf>
    <xf numFmtId="0" fontId="37" fillId="0" borderId="92" xfId="0" applyFont="1" applyFill="1" applyBorder="1" applyAlignment="1">
      <alignment horizontal="center" vertical="center"/>
    </xf>
    <xf numFmtId="0" fontId="37" fillId="0" borderId="2" xfId="0" applyFont="1" applyFill="1" applyBorder="1" applyAlignment="1">
      <alignment horizontal="center" vertical="center"/>
    </xf>
    <xf numFmtId="0" fontId="10" fillId="0" borderId="11" xfId="0" applyFont="1" applyFill="1" applyBorder="1" applyAlignment="1" applyProtection="1">
      <alignment horizontal="center" wrapText="1"/>
      <protection locked="0"/>
    </xf>
    <xf numFmtId="0" fontId="11" fillId="0" borderId="11" xfId="0" applyFont="1" applyFill="1" applyBorder="1" applyAlignment="1" applyProtection="1">
      <alignment horizontal="center"/>
      <protection locked="0"/>
    </xf>
    <xf numFmtId="0" fontId="11" fillId="0" borderId="11" xfId="0" applyFont="1" applyFill="1" applyBorder="1" applyAlignment="1" applyProtection="1">
      <alignment horizontal="center" wrapText="1"/>
      <protection locked="0"/>
    </xf>
    <xf numFmtId="0" fontId="6" fillId="0" borderId="11" xfId="0" applyFont="1" applyFill="1" applyBorder="1" applyAlignment="1" applyProtection="1">
      <alignment horizontal="center" wrapText="1"/>
      <protection locked="0"/>
    </xf>
    <xf numFmtId="0" fontId="6" fillId="0" borderId="11" xfId="0" applyFont="1" applyFill="1" applyBorder="1" applyAlignment="1" applyProtection="1">
      <alignment horizontal="center"/>
      <protection locked="0"/>
    </xf>
    <xf numFmtId="178" fontId="34" fillId="0" borderId="11" xfId="1" applyNumberFormat="1" applyFont="1" applyFill="1" applyBorder="1" applyAlignment="1" applyProtection="1">
      <alignment horizontal="center" shrinkToFit="1"/>
      <protection locked="0"/>
    </xf>
    <xf numFmtId="176" fontId="34" fillId="0" borderId="10" xfId="1" applyNumberFormat="1" applyFont="1" applyFill="1" applyBorder="1" applyAlignment="1" applyProtection="1">
      <alignment horizontal="center" shrinkToFit="1"/>
      <protection locked="0"/>
    </xf>
    <xf numFmtId="0" fontId="10" fillId="0" borderId="12" xfId="0" applyFont="1" applyFill="1" applyBorder="1" applyAlignment="1" applyProtection="1">
      <alignment horizontal="center" wrapText="1"/>
      <protection locked="0"/>
    </xf>
    <xf numFmtId="0" fontId="11" fillId="0" borderId="12" xfId="0" applyFont="1" applyFill="1" applyBorder="1" applyAlignment="1" applyProtection="1">
      <alignment horizontal="center"/>
      <protection locked="0"/>
    </xf>
    <xf numFmtId="0" fontId="11" fillId="0" borderId="12" xfId="0" applyFont="1" applyFill="1" applyBorder="1" applyAlignment="1" applyProtection="1">
      <alignment horizontal="center" wrapText="1"/>
      <protection locked="0"/>
    </xf>
    <xf numFmtId="0" fontId="6" fillId="0" borderId="12" xfId="0" applyFont="1" applyFill="1" applyBorder="1" applyAlignment="1" applyProtection="1">
      <alignment horizontal="center" wrapText="1"/>
      <protection locked="0"/>
    </xf>
    <xf numFmtId="0" fontId="6" fillId="0" borderId="12" xfId="0" applyFont="1" applyFill="1" applyBorder="1" applyAlignment="1" applyProtection="1">
      <alignment horizontal="center"/>
      <protection locked="0"/>
    </xf>
    <xf numFmtId="178" fontId="34" fillId="0" borderId="12" xfId="1" applyNumberFormat="1" applyFont="1" applyFill="1" applyBorder="1" applyAlignment="1" applyProtection="1">
      <alignment horizontal="center" shrinkToFit="1"/>
      <protection locked="0"/>
    </xf>
    <xf numFmtId="176" fontId="34" fillId="0" borderId="13" xfId="1" applyNumberFormat="1" applyFont="1" applyFill="1" applyBorder="1" applyAlignment="1" applyProtection="1">
      <alignment horizontal="center" shrinkToFit="1"/>
      <protection locked="0"/>
    </xf>
    <xf numFmtId="0" fontId="10" fillId="0" borderId="14" xfId="0" applyFont="1" applyFill="1" applyBorder="1" applyAlignment="1" applyProtection="1">
      <alignment horizontal="center" wrapText="1"/>
      <protection locked="0"/>
    </xf>
    <xf numFmtId="0" fontId="11" fillId="0" borderId="14" xfId="0" applyFont="1" applyFill="1" applyBorder="1" applyAlignment="1" applyProtection="1">
      <alignment horizontal="center"/>
      <protection locked="0"/>
    </xf>
    <xf numFmtId="0" fontId="11" fillId="0" borderId="14" xfId="0" applyFont="1" applyFill="1" applyBorder="1" applyAlignment="1" applyProtection="1">
      <alignment horizontal="center" wrapText="1"/>
      <protection locked="0"/>
    </xf>
    <xf numFmtId="0" fontId="6" fillId="0" borderId="14" xfId="0" applyFont="1" applyFill="1" applyBorder="1" applyAlignment="1" applyProtection="1">
      <alignment horizontal="center" wrapText="1"/>
      <protection locked="0"/>
    </xf>
    <xf numFmtId="0" fontId="6" fillId="0" borderId="14" xfId="0" applyFont="1" applyFill="1" applyBorder="1" applyAlignment="1" applyProtection="1">
      <alignment horizontal="center"/>
      <protection locked="0"/>
    </xf>
    <xf numFmtId="178" fontId="34" fillId="0" borderId="14" xfId="1" applyNumberFormat="1" applyFont="1" applyFill="1" applyBorder="1" applyAlignment="1" applyProtection="1">
      <alignment horizontal="center" shrinkToFit="1"/>
      <protection locked="0"/>
    </xf>
    <xf numFmtId="176" fontId="34" fillId="0" borderId="8" xfId="1" applyNumberFormat="1" applyFont="1" applyFill="1" applyBorder="1" applyAlignment="1" applyProtection="1">
      <alignment horizontal="center" shrinkToFit="1"/>
      <protection locked="0"/>
    </xf>
    <xf numFmtId="0" fontId="7" fillId="13" borderId="0" xfId="0" applyFont="1" applyFill="1" applyBorder="1" applyAlignment="1">
      <alignment vertical="center"/>
    </xf>
    <xf numFmtId="0" fontId="48" fillId="13" borderId="0" xfId="0" applyFont="1" applyFill="1" applyBorder="1" applyAlignment="1">
      <alignment vertical="center"/>
    </xf>
    <xf numFmtId="0" fontId="8" fillId="13" borderId="0" xfId="0" applyFont="1" applyFill="1" applyBorder="1" applyAlignment="1">
      <alignment vertical="center"/>
    </xf>
    <xf numFmtId="0" fontId="54" fillId="13" borderId="0" xfId="0" applyFont="1" applyFill="1" applyBorder="1" applyAlignment="1">
      <alignment vertical="center"/>
    </xf>
    <xf numFmtId="0" fontId="6" fillId="13" borderId="0" xfId="0" applyFont="1" applyFill="1" applyBorder="1" applyAlignment="1">
      <alignment horizontal="center" vertical="center"/>
    </xf>
    <xf numFmtId="0" fontId="31" fillId="13" borderId="0" xfId="0" quotePrefix="1" applyFont="1" applyFill="1" applyBorder="1" applyAlignment="1">
      <alignment horizontal="center" vertical="center"/>
    </xf>
    <xf numFmtId="176" fontId="5" fillId="13" borderId="10" xfId="0" applyNumberFormat="1" applyFont="1" applyFill="1" applyBorder="1" applyAlignment="1" applyProtection="1">
      <alignment horizontal="center" vertical="center" shrinkToFit="1"/>
      <protection locked="0"/>
    </xf>
    <xf numFmtId="0" fontId="3" fillId="13" borderId="0" xfId="0" applyFont="1" applyFill="1" applyBorder="1" applyAlignment="1">
      <alignment horizontal="center" vertical="center"/>
    </xf>
    <xf numFmtId="49" fontId="5" fillId="13" borderId="14" xfId="0" applyNumberFormat="1" applyFont="1" applyFill="1" applyBorder="1" applyAlignment="1" applyProtection="1">
      <alignment horizontal="center" vertical="center" shrinkToFit="1"/>
      <protection locked="0"/>
    </xf>
    <xf numFmtId="0" fontId="48" fillId="13" borderId="0" xfId="0" applyFont="1" applyFill="1" applyBorder="1" applyAlignment="1">
      <alignment horizontal="center" vertical="center"/>
    </xf>
    <xf numFmtId="0" fontId="48" fillId="13" borderId="0" xfId="0" applyFont="1" applyFill="1" applyBorder="1" applyAlignment="1">
      <alignment horizontal="right" vertical="center"/>
    </xf>
    <xf numFmtId="0" fontId="50" fillId="13" borderId="0" xfId="0" applyFont="1" applyFill="1" applyBorder="1" applyAlignment="1">
      <alignment vertical="center"/>
    </xf>
    <xf numFmtId="0" fontId="50" fillId="13" borderId="0" xfId="0" applyFont="1" applyFill="1" applyBorder="1" applyAlignment="1">
      <alignment horizontal="distributed"/>
    </xf>
    <xf numFmtId="0" fontId="51" fillId="13" borderId="0" xfId="0" applyFont="1" applyFill="1" applyBorder="1" applyAlignment="1">
      <alignment vertical="center"/>
    </xf>
    <xf numFmtId="0" fontId="3" fillId="13" borderId="0" xfId="0" applyFont="1" applyFill="1" applyBorder="1" applyAlignment="1">
      <alignment vertical="center"/>
    </xf>
    <xf numFmtId="0" fontId="3" fillId="13" borderId="0" xfId="0" applyFont="1" applyFill="1" applyAlignment="1">
      <alignment vertical="center"/>
    </xf>
    <xf numFmtId="0" fontId="3" fillId="13" borderId="0" xfId="0" applyFont="1" applyFill="1" applyAlignment="1">
      <alignment vertical="center" shrinkToFit="1"/>
    </xf>
    <xf numFmtId="0" fontId="10" fillId="0" borderId="16" xfId="0" applyFont="1" applyFill="1" applyBorder="1" applyAlignment="1" applyProtection="1">
      <alignment horizontal="center" wrapText="1"/>
      <protection locked="0"/>
    </xf>
    <xf numFmtId="0" fontId="11" fillId="0" borderId="16" xfId="0" applyFont="1" applyFill="1" applyBorder="1" applyAlignment="1" applyProtection="1">
      <alignment horizontal="center"/>
      <protection locked="0"/>
    </xf>
    <xf numFmtId="0" fontId="11" fillId="0" borderId="16" xfId="0" applyFont="1" applyFill="1" applyBorder="1" applyAlignment="1" applyProtection="1">
      <alignment horizontal="center" wrapText="1"/>
      <protection locked="0"/>
    </xf>
    <xf numFmtId="0" fontId="6" fillId="0" borderId="16" xfId="0" applyFont="1" applyFill="1" applyBorder="1" applyAlignment="1" applyProtection="1">
      <alignment horizontal="center" wrapText="1"/>
      <protection locked="0"/>
    </xf>
    <xf numFmtId="0" fontId="6" fillId="0" borderId="16" xfId="0" applyFont="1" applyFill="1" applyBorder="1" applyAlignment="1" applyProtection="1">
      <alignment horizontal="center"/>
      <protection locked="0"/>
    </xf>
    <xf numFmtId="178" fontId="34" fillId="0" borderId="16" xfId="1" applyNumberFormat="1" applyFont="1" applyFill="1" applyBorder="1" applyAlignment="1" applyProtection="1">
      <alignment horizontal="center" shrinkToFit="1"/>
      <protection locked="0"/>
    </xf>
    <xf numFmtId="0" fontId="9" fillId="13" borderId="19" xfId="0" quotePrefix="1" applyFont="1" applyFill="1" applyBorder="1" applyAlignment="1">
      <alignment horizontal="center" vertical="center"/>
    </xf>
    <xf numFmtId="0" fontId="4" fillId="13" borderId="19" xfId="0" quotePrefix="1" applyFont="1" applyFill="1" applyBorder="1" applyAlignment="1">
      <alignment horizontal="center" vertical="center"/>
    </xf>
    <xf numFmtId="0" fontId="4" fillId="13" borderId="19" xfId="0" quotePrefix="1" applyFont="1" applyFill="1" applyBorder="1" applyAlignment="1">
      <alignment horizontal="center" vertical="center" wrapText="1"/>
    </xf>
    <xf numFmtId="0" fontId="4" fillId="13" borderId="19" xfId="0" quotePrefix="1" applyFont="1" applyFill="1" applyBorder="1" applyAlignment="1">
      <alignment vertical="center"/>
    </xf>
    <xf numFmtId="49" fontId="4" fillId="13" borderId="19" xfId="0" applyNumberFormat="1" applyFont="1" applyFill="1" applyBorder="1" applyAlignment="1">
      <alignment horizontal="center" vertical="center"/>
    </xf>
    <xf numFmtId="0" fontId="4" fillId="13" borderId="19" xfId="0" applyFont="1" applyFill="1" applyBorder="1" applyAlignment="1">
      <alignment horizontal="center" vertical="center"/>
    </xf>
    <xf numFmtId="49" fontId="3" fillId="0" borderId="16" xfId="0" applyNumberFormat="1" applyFont="1" applyFill="1" applyBorder="1" applyAlignment="1" applyProtection="1">
      <alignment horizontal="left" vertical="top" wrapText="1"/>
      <protection locked="0"/>
    </xf>
    <xf numFmtId="49" fontId="3" fillId="0" borderId="12" xfId="0" applyNumberFormat="1" applyFont="1" applyFill="1" applyBorder="1" applyAlignment="1" applyProtection="1">
      <alignment horizontal="left" vertical="top" wrapText="1"/>
      <protection locked="0"/>
    </xf>
    <xf numFmtId="49" fontId="3" fillId="0" borderId="17" xfId="0" applyNumberFormat="1" applyFont="1" applyFill="1" applyBorder="1" applyAlignment="1" applyProtection="1">
      <alignment horizontal="left" vertical="top" wrapText="1"/>
      <protection locked="0"/>
    </xf>
    <xf numFmtId="0" fontId="48" fillId="12" borderId="0" xfId="0" applyFont="1" applyFill="1" applyBorder="1" applyAlignment="1">
      <alignment vertical="center"/>
    </xf>
    <xf numFmtId="0" fontId="49" fillId="12" borderId="0" xfId="0" applyFont="1" applyFill="1" applyBorder="1" applyAlignment="1">
      <alignment horizontal="center" vertical="center"/>
    </xf>
    <xf numFmtId="0" fontId="48" fillId="12" borderId="0" xfId="0" applyFont="1" applyFill="1" applyBorder="1" applyAlignment="1">
      <alignment horizontal="distributed" vertical="center"/>
    </xf>
    <xf numFmtId="0" fontId="48" fillId="12" borderId="0" xfId="0" applyFont="1" applyFill="1" applyBorder="1" applyAlignment="1"/>
    <xf numFmtId="0" fontId="48" fillId="12" borderId="0" xfId="0" applyFont="1" applyFill="1" applyBorder="1" applyAlignment="1">
      <alignment vertical="top"/>
    </xf>
    <xf numFmtId="0" fontId="48" fillId="12" borderId="0" xfId="0" applyFont="1" applyFill="1" applyBorder="1" applyAlignment="1">
      <alignment horizontal="distributed"/>
    </xf>
    <xf numFmtId="0" fontId="49" fillId="12" borderId="0" xfId="0" applyFont="1" applyFill="1" applyBorder="1" applyAlignment="1">
      <alignment vertical="center"/>
    </xf>
    <xf numFmtId="0" fontId="49" fillId="12" borderId="0" xfId="0" applyFont="1" applyFill="1" applyBorder="1" applyAlignment="1">
      <alignment horizontal="distributed" vertical="center"/>
    </xf>
    <xf numFmtId="177" fontId="48" fillId="12" borderId="0" xfId="0" applyNumberFormat="1" applyFont="1" applyFill="1" applyBorder="1" applyAlignment="1">
      <alignment horizontal="center" vertical="center"/>
    </xf>
    <xf numFmtId="0" fontId="48" fillId="12" borderId="0" xfId="0" applyFont="1" applyFill="1" applyBorder="1" applyAlignment="1">
      <alignment horizontal="center" vertical="center"/>
    </xf>
    <xf numFmtId="0" fontId="48" fillId="12" borderId="0" xfId="0" applyNumberFormat="1" applyFont="1" applyFill="1" applyBorder="1" applyAlignment="1">
      <alignment horizontal="center" vertical="center" shrinkToFit="1"/>
    </xf>
    <xf numFmtId="0" fontId="48" fillId="12" borderId="0" xfId="0" applyFont="1" applyFill="1" applyBorder="1" applyAlignment="1">
      <alignment horizontal="right" vertical="center"/>
    </xf>
    <xf numFmtId="0" fontId="50" fillId="12" borderId="0" xfId="0" applyFont="1" applyFill="1" applyBorder="1" applyAlignment="1">
      <alignment vertical="center"/>
    </xf>
    <xf numFmtId="0" fontId="50" fillId="12" borderId="0" xfId="0" applyFont="1" applyFill="1" applyBorder="1" applyAlignment="1">
      <alignment horizontal="distributed"/>
    </xf>
    <xf numFmtId="0" fontId="51" fillId="12" borderId="0" xfId="0" applyFont="1" applyFill="1" applyBorder="1" applyAlignment="1">
      <alignment vertical="center"/>
    </xf>
    <xf numFmtId="176" fontId="43" fillId="13" borderId="0" xfId="0" applyNumberFormat="1" applyFont="1" applyFill="1" applyAlignment="1">
      <alignment horizontal="left" vertical="center"/>
    </xf>
    <xf numFmtId="0" fontId="0" fillId="13" borderId="0" xfId="0" applyFont="1" applyFill="1" applyBorder="1" applyAlignment="1"/>
    <xf numFmtId="0" fontId="56" fillId="13" borderId="0" xfId="0" applyFont="1" applyFill="1" applyBorder="1" applyAlignment="1">
      <alignment horizontal="right" vertical="center"/>
    </xf>
    <xf numFmtId="0" fontId="7" fillId="12" borderId="0" xfId="0" applyFont="1" applyFill="1" applyBorder="1" applyAlignment="1">
      <alignment vertical="center"/>
    </xf>
    <xf numFmtId="176" fontId="43" fillId="12" borderId="0" xfId="0" applyNumberFormat="1" applyFont="1" applyFill="1" applyAlignment="1">
      <alignment horizontal="left" vertical="center"/>
    </xf>
    <xf numFmtId="0" fontId="0" fillId="12" borderId="0" xfId="0" applyFont="1" applyFill="1" applyBorder="1" applyAlignment="1"/>
    <xf numFmtId="0" fontId="56" fillId="12" borderId="0" xfId="0" applyFont="1" applyFill="1" applyBorder="1" applyAlignment="1">
      <alignment horizontal="right" vertical="center"/>
    </xf>
    <xf numFmtId="0" fontId="0" fillId="12" borderId="0" xfId="0" applyFill="1"/>
    <xf numFmtId="0" fontId="56" fillId="12" borderId="0" xfId="0" applyFont="1" applyFill="1" applyBorder="1" applyAlignment="1">
      <alignment horizontal="left" vertical="center"/>
    </xf>
    <xf numFmtId="176" fontId="0" fillId="8" borderId="83" xfId="0" applyNumberFormat="1" applyFill="1" applyBorder="1" applyAlignment="1" applyProtection="1">
      <alignment horizontal="center"/>
      <protection locked="0"/>
    </xf>
    <xf numFmtId="176" fontId="0" fillId="8" borderId="86" xfId="0" applyNumberFormat="1" applyFill="1" applyBorder="1" applyAlignment="1" applyProtection="1">
      <alignment horizontal="center"/>
      <protection locked="0"/>
    </xf>
    <xf numFmtId="0" fontId="44" fillId="0" borderId="79" xfId="0" applyFont="1" applyBorder="1" applyAlignment="1">
      <alignment horizontal="left" vertical="top" wrapText="1"/>
    </xf>
    <xf numFmtId="0" fontId="44" fillId="0" borderId="84" xfId="0" applyFont="1" applyBorder="1" applyAlignment="1">
      <alignment horizontal="left" vertical="top" wrapText="1"/>
    </xf>
    <xf numFmtId="0" fontId="44" fillId="0" borderId="83" xfId="0" applyFont="1" applyBorder="1" applyAlignment="1">
      <alignment horizontal="left" vertical="top" wrapText="1"/>
    </xf>
    <xf numFmtId="0" fontId="29" fillId="4" borderId="35" xfId="0" applyFont="1" applyFill="1" applyBorder="1" applyAlignment="1">
      <alignment horizontal="left"/>
    </xf>
    <xf numFmtId="0" fontId="29" fillId="4" borderId="36" xfId="0" applyFont="1" applyFill="1" applyBorder="1" applyAlignment="1">
      <alignment horizontal="left"/>
    </xf>
    <xf numFmtId="0" fontId="29" fillId="4" borderId="42" xfId="0" applyFont="1" applyFill="1" applyBorder="1" applyAlignment="1">
      <alignment horizontal="left"/>
    </xf>
    <xf numFmtId="0" fontId="30" fillId="0" borderId="0" xfId="0" applyFont="1" applyAlignment="1">
      <alignment horizontal="center"/>
    </xf>
    <xf numFmtId="0" fontId="29" fillId="4" borderId="41" xfId="0" applyFont="1" applyFill="1" applyBorder="1" applyAlignment="1">
      <alignment horizontal="left"/>
    </xf>
    <xf numFmtId="0" fontId="30" fillId="0" borderId="0" xfId="0" applyFont="1" applyAlignment="1">
      <alignment horizontal="center" vertical="center"/>
    </xf>
    <xf numFmtId="0" fontId="37" fillId="10" borderId="87" xfId="0" applyFont="1" applyFill="1" applyBorder="1" applyAlignment="1">
      <alignment horizontal="center" vertical="center"/>
    </xf>
    <xf numFmtId="0" fontId="37" fillId="10" borderId="64" xfId="0" applyFont="1" applyFill="1" applyBorder="1" applyAlignment="1">
      <alignment horizontal="center" vertical="center"/>
    </xf>
    <xf numFmtId="0" fontId="37" fillId="10" borderId="88" xfId="0" applyFont="1" applyFill="1" applyBorder="1" applyAlignment="1">
      <alignment horizontal="center" vertical="center"/>
    </xf>
    <xf numFmtId="0" fontId="37" fillId="10" borderId="65" xfId="0" applyFont="1" applyFill="1" applyBorder="1" applyAlignment="1">
      <alignment horizontal="center" vertical="center"/>
    </xf>
    <xf numFmtId="0" fontId="37" fillId="10" borderId="89" xfId="0" applyFont="1" applyFill="1" applyBorder="1" applyAlignment="1">
      <alignment horizontal="center" vertical="center"/>
    </xf>
    <xf numFmtId="0" fontId="37" fillId="10" borderId="90" xfId="0" applyFont="1" applyFill="1" applyBorder="1" applyAlignment="1">
      <alignment horizontal="center" vertical="center"/>
    </xf>
    <xf numFmtId="0" fontId="52" fillId="0" borderId="0" xfId="0" applyFont="1" applyFill="1" applyBorder="1" applyAlignment="1">
      <alignment horizontal="left" vertical="center" wrapText="1"/>
    </xf>
    <xf numFmtId="0" fontId="35" fillId="0" borderId="0" xfId="0" applyFont="1" applyFill="1" applyAlignment="1">
      <alignment horizontal="center"/>
    </xf>
    <xf numFmtId="0" fontId="37" fillId="0" borderId="6" xfId="0" applyFont="1" applyFill="1" applyBorder="1" applyAlignment="1">
      <alignment horizontal="right" vertical="top"/>
    </xf>
    <xf numFmtId="0" fontId="37" fillId="0" borderId="48" xfId="0" applyFont="1" applyFill="1" applyBorder="1" applyAlignment="1">
      <alignment horizontal="center" vertical="center" wrapText="1"/>
    </xf>
    <xf numFmtId="0" fontId="37" fillId="0" borderId="49"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55" xfId="0" applyFont="1" applyFill="1" applyBorder="1" applyAlignment="1">
      <alignment horizontal="center" vertical="center" wrapText="1"/>
    </xf>
    <xf numFmtId="0" fontId="37" fillId="0" borderId="49" xfId="0" applyFont="1" applyFill="1" applyBorder="1" applyAlignment="1">
      <alignment horizontal="center" vertical="center"/>
    </xf>
    <xf numFmtId="0" fontId="37" fillId="0" borderId="50" xfId="0" applyFont="1" applyFill="1" applyBorder="1" applyAlignment="1">
      <alignment horizontal="center" vertical="center"/>
    </xf>
    <xf numFmtId="0" fontId="37" fillId="0" borderId="52" xfId="0" applyFont="1" applyFill="1" applyBorder="1" applyAlignment="1">
      <alignment horizontal="center" vertical="center" wrapText="1"/>
    </xf>
    <xf numFmtId="0" fontId="37" fillId="0" borderId="57" xfId="0" applyFont="1" applyFill="1" applyBorder="1" applyAlignment="1">
      <alignment horizontal="center" vertical="center" wrapText="1"/>
    </xf>
    <xf numFmtId="0" fontId="37" fillId="0" borderId="53" xfId="0" applyFont="1" applyFill="1" applyBorder="1" applyAlignment="1">
      <alignment horizontal="center" vertical="center"/>
    </xf>
    <xf numFmtId="0" fontId="37" fillId="0" borderId="55" xfId="0" applyFont="1" applyFill="1" applyBorder="1" applyAlignment="1">
      <alignment horizontal="center" vertical="center"/>
    </xf>
    <xf numFmtId="0" fontId="37" fillId="0" borderId="56" xfId="0" applyFont="1" applyFill="1" applyBorder="1" applyAlignment="1">
      <alignment horizontal="center" vertical="center"/>
    </xf>
    <xf numFmtId="0" fontId="37" fillId="0" borderId="58" xfId="0" applyFont="1" applyFill="1" applyBorder="1" applyAlignment="1">
      <alignment horizontal="center" vertical="center"/>
    </xf>
  </cellXfs>
  <cellStyles count="2">
    <cellStyle name="桁区切り" xfId="1" builtinId="6"/>
    <cellStyle name="標準" xfId="0" builtinId="0"/>
  </cellStyles>
  <dxfs count="13">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9" defaultPivotStyle="PivotStyleLight16"/>
  <colors>
    <mruColors>
      <color rgb="FFECECEC"/>
      <color rgb="FF00FF00"/>
      <color rgb="FFFBF237"/>
      <color rgb="FF520E0E"/>
      <color rgb="FFDF0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mhlw.go.jp/toukei/itiran/roudou/chingin/kouzou/detail/index.html#4"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mhlw.go.jp/toukei/itiran/roudou/chingin/kouzou/detail/index.html#4" TargetMode="External"/></Relationships>
</file>

<file path=xl/drawings/drawing1.xml><?xml version="1.0" encoding="utf-8"?>
<xdr:wsDr xmlns:xdr="http://schemas.openxmlformats.org/drawingml/2006/spreadsheetDrawing" xmlns:a="http://schemas.openxmlformats.org/drawingml/2006/main">
  <xdr:twoCellAnchor>
    <xdr:from>
      <xdr:col>7</xdr:col>
      <xdr:colOff>518015</xdr:colOff>
      <xdr:row>11</xdr:row>
      <xdr:rowOff>165588</xdr:rowOff>
    </xdr:from>
    <xdr:to>
      <xdr:col>12</xdr:col>
      <xdr:colOff>203690</xdr:colOff>
      <xdr:row>17</xdr:row>
      <xdr:rowOff>58615</xdr:rowOff>
    </xdr:to>
    <xdr:sp macro="" textlink="">
      <xdr:nvSpPr>
        <xdr:cNvPr id="2" name="テキスト ボックス 1">
          <a:hlinkClick xmlns:r="http://schemas.openxmlformats.org/officeDocument/2006/relationships" r:id="rId1"/>
        </xdr:cNvPr>
        <xdr:cNvSpPr txBox="1"/>
      </xdr:nvSpPr>
      <xdr:spPr>
        <a:xfrm>
          <a:off x="5339130" y="2253761"/>
          <a:ext cx="3129329" cy="904142"/>
        </a:xfrm>
        <a:prstGeom prst="rect">
          <a:avLst/>
        </a:prstGeom>
        <a:solidFill>
          <a:schemeClr val="accent3">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B0F0"/>
              </a:solidFill>
            </a:rPr>
            <a:t>記入者支援機能付き調査票</a:t>
          </a:r>
          <a:r>
            <a:rPr kumimoji="1" lang="ja-JP" altLang="en-US" sz="1100"/>
            <a:t>はこちら</a:t>
          </a:r>
          <a:endParaRPr kumimoji="1" lang="en-US" altLang="ja-JP" sz="1100"/>
        </a:p>
        <a:p>
          <a:r>
            <a:rPr kumimoji="1" lang="en-US" altLang="ja-JP" sz="1100"/>
            <a:t>https://www.mhlw.go.jp/toukei/itiran/roudou/chingin/kouzou/detail/index.html</a:t>
          </a:r>
        </a:p>
        <a:p>
          <a:r>
            <a:rPr kumimoji="1" lang="ja-JP" altLang="en-US" sz="1100"/>
            <a:t>（クリックすると該当ページへ接続します。）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390525</xdr:colOff>
      <xdr:row>2</xdr:row>
      <xdr:rowOff>361949</xdr:rowOff>
    </xdr:from>
    <xdr:to>
      <xdr:col>10</xdr:col>
      <xdr:colOff>609600</xdr:colOff>
      <xdr:row>2</xdr:row>
      <xdr:rowOff>828674</xdr:rowOff>
    </xdr:to>
    <xdr:sp macro="" textlink="">
      <xdr:nvSpPr>
        <xdr:cNvPr id="2" name="テキスト ボックス 1"/>
        <xdr:cNvSpPr txBox="1"/>
      </xdr:nvSpPr>
      <xdr:spPr>
        <a:xfrm>
          <a:off x="3609975" y="1276349"/>
          <a:ext cx="1123950"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どちらかを記入してください</a:t>
          </a:r>
        </a:p>
      </xdr:txBody>
    </xdr:sp>
    <xdr:clientData/>
  </xdr:twoCellAnchor>
  <xdr:twoCellAnchor>
    <xdr:from>
      <xdr:col>12</xdr:col>
      <xdr:colOff>390525</xdr:colOff>
      <xdr:row>2</xdr:row>
      <xdr:rowOff>361949</xdr:rowOff>
    </xdr:from>
    <xdr:to>
      <xdr:col>13</xdr:col>
      <xdr:colOff>609600</xdr:colOff>
      <xdr:row>2</xdr:row>
      <xdr:rowOff>828674</xdr:rowOff>
    </xdr:to>
    <xdr:sp macro="" textlink="">
      <xdr:nvSpPr>
        <xdr:cNvPr id="3" name="テキスト ボックス 2"/>
        <xdr:cNvSpPr txBox="1"/>
      </xdr:nvSpPr>
      <xdr:spPr>
        <a:xfrm>
          <a:off x="6105525" y="1276349"/>
          <a:ext cx="1123950"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どちらかを記入してください</a:t>
          </a:r>
        </a:p>
      </xdr:txBody>
    </xdr:sp>
    <xdr:clientData/>
  </xdr:twoCellAnchor>
  <xdr:twoCellAnchor>
    <xdr:from>
      <xdr:col>12</xdr:col>
      <xdr:colOff>390525</xdr:colOff>
      <xdr:row>2</xdr:row>
      <xdr:rowOff>361949</xdr:rowOff>
    </xdr:from>
    <xdr:to>
      <xdr:col>13</xdr:col>
      <xdr:colOff>609600</xdr:colOff>
      <xdr:row>2</xdr:row>
      <xdr:rowOff>828674</xdr:rowOff>
    </xdr:to>
    <xdr:sp macro="" textlink="">
      <xdr:nvSpPr>
        <xdr:cNvPr id="4" name="テキスト ボックス 3"/>
        <xdr:cNvSpPr txBox="1"/>
      </xdr:nvSpPr>
      <xdr:spPr>
        <a:xfrm>
          <a:off x="6105525" y="1276349"/>
          <a:ext cx="1123950"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どちらかを記入してください</a:t>
          </a:r>
        </a:p>
      </xdr:txBody>
    </xdr:sp>
    <xdr:clientData/>
  </xdr:twoCellAnchor>
  <xdr:twoCellAnchor>
    <xdr:from>
      <xdr:col>20</xdr:col>
      <xdr:colOff>390525</xdr:colOff>
      <xdr:row>2</xdr:row>
      <xdr:rowOff>419100</xdr:rowOff>
    </xdr:from>
    <xdr:to>
      <xdr:col>21</xdr:col>
      <xdr:colOff>609600</xdr:colOff>
      <xdr:row>2</xdr:row>
      <xdr:rowOff>857250</xdr:rowOff>
    </xdr:to>
    <xdr:sp macro="" textlink="">
      <xdr:nvSpPr>
        <xdr:cNvPr id="5" name="テキスト ボックス 4"/>
        <xdr:cNvSpPr txBox="1"/>
      </xdr:nvSpPr>
      <xdr:spPr>
        <a:xfrm>
          <a:off x="10658475" y="1333500"/>
          <a:ext cx="1123950"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kumimoji="1" lang="ja-JP" altLang="en-US" sz="1100"/>
            <a:t>どちらかを記入</a:t>
          </a:r>
          <a:endParaRPr kumimoji="1" lang="en-US" altLang="ja-JP" sz="1100"/>
        </a:p>
        <a:p>
          <a:r>
            <a:rPr kumimoji="1" lang="ja-JP" altLang="en-US" sz="1100"/>
            <a:t>してください</a:t>
          </a:r>
        </a:p>
      </xdr:txBody>
    </xdr:sp>
    <xdr:clientData/>
  </xdr:twoCellAnchor>
  <xdr:twoCellAnchor>
    <xdr:from>
      <xdr:col>4</xdr:col>
      <xdr:colOff>0</xdr:colOff>
      <xdr:row>2</xdr:row>
      <xdr:rowOff>657225</xdr:rowOff>
    </xdr:from>
    <xdr:to>
      <xdr:col>5</xdr:col>
      <xdr:colOff>0</xdr:colOff>
      <xdr:row>2</xdr:row>
      <xdr:rowOff>857251</xdr:rowOff>
    </xdr:to>
    <xdr:sp macro="" textlink="">
      <xdr:nvSpPr>
        <xdr:cNvPr id="6" name="テキスト ボックス 5"/>
        <xdr:cNvSpPr txBox="1"/>
      </xdr:nvSpPr>
      <xdr:spPr>
        <a:xfrm>
          <a:off x="1943100" y="1571625"/>
          <a:ext cx="781050" cy="200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900"/>
            <a:t>正社員</a:t>
          </a:r>
        </a:p>
      </xdr:txBody>
    </xdr:sp>
    <xdr:clientData/>
  </xdr:twoCellAnchor>
  <xdr:twoCellAnchor>
    <xdr:from>
      <xdr:col>5</xdr:col>
      <xdr:colOff>0</xdr:colOff>
      <xdr:row>2</xdr:row>
      <xdr:rowOff>657225</xdr:rowOff>
    </xdr:from>
    <xdr:to>
      <xdr:col>6</xdr:col>
      <xdr:colOff>0</xdr:colOff>
      <xdr:row>2</xdr:row>
      <xdr:rowOff>857251</xdr:rowOff>
    </xdr:to>
    <xdr:sp macro="" textlink="">
      <xdr:nvSpPr>
        <xdr:cNvPr id="7" name="テキスト ボックス 6"/>
        <xdr:cNvSpPr txBox="1"/>
      </xdr:nvSpPr>
      <xdr:spPr>
        <a:xfrm>
          <a:off x="2724150" y="1571625"/>
          <a:ext cx="781050" cy="200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900"/>
            <a:t>期間の定め</a:t>
          </a:r>
        </a:p>
      </xdr:txBody>
    </xdr:sp>
    <xdr:clientData/>
  </xdr:twoCellAnchor>
  <xdr:twoCellAnchor>
    <xdr:from>
      <xdr:col>6</xdr:col>
      <xdr:colOff>0</xdr:colOff>
      <xdr:row>2</xdr:row>
      <xdr:rowOff>657225</xdr:rowOff>
    </xdr:from>
    <xdr:to>
      <xdr:col>7</xdr:col>
      <xdr:colOff>0</xdr:colOff>
      <xdr:row>2</xdr:row>
      <xdr:rowOff>857251</xdr:rowOff>
    </xdr:to>
    <xdr:sp macro="" textlink="">
      <xdr:nvSpPr>
        <xdr:cNvPr id="8" name="テキスト ボックス 7"/>
        <xdr:cNvSpPr txBox="1"/>
      </xdr:nvSpPr>
      <xdr:spPr>
        <a:xfrm>
          <a:off x="3505200" y="1571625"/>
          <a:ext cx="781050" cy="2000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algn="ctr"/>
          <a:r>
            <a:rPr kumimoji="1" lang="ja-JP" altLang="en-US" sz="900"/>
            <a:t>臨時労働者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657225</xdr:colOff>
      <xdr:row>4</xdr:row>
      <xdr:rowOff>19050</xdr:rowOff>
    </xdr:from>
    <xdr:to>
      <xdr:col>22</xdr:col>
      <xdr:colOff>342900</xdr:colOff>
      <xdr:row>9</xdr:row>
      <xdr:rowOff>95250</xdr:rowOff>
    </xdr:to>
    <xdr:sp macro="" textlink="">
      <xdr:nvSpPr>
        <xdr:cNvPr id="2" name="テキスト ボックス 1">
          <a:hlinkClick xmlns:r="http://schemas.openxmlformats.org/officeDocument/2006/relationships" r:id="rId1"/>
        </xdr:cNvPr>
        <xdr:cNvSpPr txBox="1"/>
      </xdr:nvSpPr>
      <xdr:spPr>
        <a:xfrm>
          <a:off x="9315450" y="828675"/>
          <a:ext cx="3086100" cy="914400"/>
        </a:xfrm>
        <a:prstGeom prst="rect">
          <a:avLst/>
        </a:prstGeom>
        <a:solidFill>
          <a:schemeClr val="accent3">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B0F0"/>
              </a:solidFill>
            </a:rPr>
            <a:t>記入者支援機能付き調査票</a:t>
          </a:r>
          <a:r>
            <a:rPr kumimoji="1" lang="ja-JP" altLang="en-US" sz="1100"/>
            <a:t>はこちら</a:t>
          </a:r>
          <a:endParaRPr kumimoji="1" lang="en-US" altLang="ja-JP" sz="1100"/>
        </a:p>
        <a:p>
          <a:r>
            <a:rPr kumimoji="1" lang="en-US" altLang="ja-JP" sz="1100"/>
            <a:t>https://www.mhlw.go.jp/toukei/itiran/roudou/chingin/kouzou/detail/index.html</a:t>
          </a:r>
        </a:p>
        <a:p>
          <a:r>
            <a:rPr kumimoji="1" lang="ja-JP" altLang="en-US" sz="1100"/>
            <a:t>（クリックすると該当ページへ接続します。）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toukei/itiran/roudou/chingin/kouzou/detail/dl/&#35352;&#20837;&#32773;&#25903;&#25588;&#27231;&#33021;&#20184;&#12365;&#65288;&#26696;&#65289;06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所票"/>
      <sheetName val="個人票"/>
      <sheetName val="役職・職種一覧表"/>
      <sheetName val="在留資格番号表"/>
      <sheetName val="満年齢・勤続年数早見表"/>
      <sheetName val="抽出率テーブル"/>
    </sheetNames>
    <sheetDataSet>
      <sheetData sheetId="0"/>
      <sheetData sheetId="1">
        <row r="9">
          <cell r="D9" t="str">
            <v>(3)</v>
          </cell>
        </row>
        <row r="13">
          <cell r="D13" t="str">
            <v>雇 　　用 　　形 　　態</v>
          </cell>
        </row>
        <row r="26">
          <cell r="D26" t="str">
            <v xml:space="preserve">１　は正社員・正職員のうち
　　雇用期間の定めのない人。
２　は正社員・正職員のうち
　　雇用期間の定めがある人。
３　は正社員・正職員以外のうち
　　雇用期間の定めのない人。
４　は正社員・正職員以外のうち
　　雇用期間の定めがある人。
５　は常用労働者以外の人。
　　　　　　　　（臨時労働者）
</v>
          </cell>
        </row>
        <row r="72">
          <cell r="D72" t="str">
            <v>１から５を選択</v>
          </cell>
        </row>
      </sheetData>
      <sheetData sheetId="2"/>
      <sheetData sheetId="3"/>
      <sheetData sheetId="4"/>
      <sheetData sheetId="5">
        <row r="4">
          <cell r="P4">
            <v>101</v>
          </cell>
          <cell r="Q4">
            <v>101</v>
          </cell>
        </row>
        <row r="5">
          <cell r="P5">
            <v>102</v>
          </cell>
          <cell r="Q5">
            <v>102</v>
          </cell>
        </row>
        <row r="6">
          <cell r="P6">
            <v>103</v>
          </cell>
          <cell r="Q6">
            <v>103</v>
          </cell>
        </row>
        <row r="7">
          <cell r="P7">
            <v>104</v>
          </cell>
          <cell r="Q7">
            <v>105</v>
          </cell>
        </row>
        <row r="8">
          <cell r="P8">
            <v>105</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00"/>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image" Target="../media/image1.png"/></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11"/>
  <sheetViews>
    <sheetView showGridLines="0" tabSelected="1" zoomScale="145" zoomScaleNormal="145" workbookViewId="0"/>
  </sheetViews>
  <sheetFormatPr defaultRowHeight="13.5"/>
  <cols>
    <col min="1" max="1" width="3" style="288" customWidth="1"/>
    <col min="2" max="16384" width="9" style="288"/>
  </cols>
  <sheetData>
    <row r="1" spans="2:23" s="284" customFormat="1" ht="23.25" customHeight="1">
      <c r="B1" s="285" t="s">
        <v>676</v>
      </c>
      <c r="J1" s="286"/>
      <c r="K1" s="286"/>
      <c r="L1" s="286"/>
      <c r="M1" s="286"/>
      <c r="N1" s="286"/>
      <c r="O1" s="287"/>
    </row>
    <row r="2" spans="2:23" s="284" customFormat="1" ht="23.25" customHeight="1">
      <c r="B2" s="289" t="s">
        <v>682</v>
      </c>
      <c r="J2" s="286"/>
      <c r="K2" s="286"/>
      <c r="L2" s="286"/>
      <c r="M2" s="286"/>
      <c r="N2" s="286"/>
    </row>
    <row r="3" spans="2:23" s="266" customFormat="1" ht="13.5" customHeight="1">
      <c r="B3" s="266" t="s">
        <v>678</v>
      </c>
      <c r="D3" s="267"/>
      <c r="E3" s="268"/>
      <c r="F3" s="268"/>
      <c r="G3" s="268"/>
      <c r="H3" s="268"/>
      <c r="I3" s="268"/>
      <c r="J3" s="269"/>
      <c r="K3" s="269"/>
      <c r="L3" s="269"/>
      <c r="M3" s="269"/>
      <c r="N3" s="269"/>
      <c r="O3" s="269"/>
      <c r="R3" s="270"/>
      <c r="S3" s="270"/>
      <c r="T3" s="270"/>
      <c r="U3" s="270"/>
      <c r="W3" s="271"/>
    </row>
    <row r="4" spans="2:23" s="266" customFormat="1" ht="13.5" customHeight="1">
      <c r="B4" s="266" t="s">
        <v>700</v>
      </c>
      <c r="D4" s="267"/>
      <c r="E4" s="268"/>
      <c r="F4" s="268"/>
      <c r="G4" s="268"/>
      <c r="H4" s="268"/>
      <c r="I4" s="268"/>
      <c r="J4" s="272"/>
      <c r="K4" s="273"/>
      <c r="L4" s="273"/>
      <c r="M4" s="273"/>
      <c r="N4" s="273"/>
      <c r="O4" s="273"/>
      <c r="R4" s="270"/>
      <c r="S4" s="270"/>
      <c r="T4" s="270"/>
      <c r="U4" s="270"/>
      <c r="W4" s="271"/>
    </row>
    <row r="5" spans="2:23" s="266" customFormat="1" ht="13.5" customHeight="1">
      <c r="B5" s="266" t="s">
        <v>701</v>
      </c>
      <c r="D5" s="267"/>
      <c r="E5" s="268"/>
      <c r="F5" s="268"/>
      <c r="G5" s="268"/>
      <c r="H5" s="268"/>
      <c r="I5" s="268"/>
      <c r="J5" s="272"/>
      <c r="K5" s="273"/>
      <c r="L5" s="273"/>
      <c r="M5" s="273"/>
      <c r="N5" s="273"/>
      <c r="O5" s="273"/>
      <c r="R5" s="270"/>
      <c r="S5" s="270"/>
      <c r="T5" s="270"/>
      <c r="U5" s="270"/>
      <c r="W5" s="271"/>
    </row>
    <row r="6" spans="2:23" s="266" customFormat="1" ht="13.5" customHeight="1">
      <c r="B6" s="266" t="s">
        <v>694</v>
      </c>
      <c r="D6" s="267"/>
      <c r="E6" s="274"/>
      <c r="F6" s="268"/>
      <c r="G6" s="268"/>
      <c r="H6" s="268"/>
      <c r="I6" s="268"/>
      <c r="J6" s="272"/>
      <c r="K6" s="273"/>
      <c r="L6" s="273"/>
      <c r="M6" s="273"/>
      <c r="N6" s="273"/>
      <c r="O6" s="273"/>
      <c r="R6" s="270"/>
      <c r="S6" s="270"/>
      <c r="T6" s="270"/>
      <c r="U6" s="270"/>
      <c r="W6" s="273"/>
    </row>
    <row r="7" spans="2:23" s="266" customFormat="1" ht="13.5" customHeight="1">
      <c r="B7" s="266" t="s">
        <v>702</v>
      </c>
      <c r="E7" s="274"/>
      <c r="F7" s="268"/>
      <c r="G7" s="268"/>
      <c r="H7" s="268"/>
      <c r="I7" s="268"/>
      <c r="J7" s="272"/>
      <c r="K7" s="273"/>
      <c r="L7" s="273"/>
      <c r="M7" s="273"/>
      <c r="N7" s="273"/>
      <c r="O7" s="273"/>
      <c r="R7" s="270"/>
      <c r="S7" s="270"/>
      <c r="T7" s="270"/>
      <c r="U7" s="270"/>
      <c r="W7" s="273"/>
    </row>
    <row r="8" spans="2:23" s="266" customFormat="1" ht="13.5" customHeight="1">
      <c r="B8" s="266" t="s">
        <v>681</v>
      </c>
      <c r="C8" s="275"/>
      <c r="D8" s="275"/>
      <c r="E8" s="274"/>
      <c r="F8" s="268"/>
      <c r="G8" s="268"/>
      <c r="H8" s="268"/>
      <c r="I8" s="268"/>
      <c r="J8" s="271"/>
      <c r="K8" s="276"/>
      <c r="L8" s="276"/>
      <c r="M8" s="276"/>
      <c r="N8" s="276"/>
      <c r="O8" s="276"/>
      <c r="U8" s="277"/>
      <c r="V8" s="277"/>
      <c r="W8" s="273"/>
    </row>
    <row r="9" spans="2:23" s="266" customFormat="1" ht="13.5" customHeight="1">
      <c r="B9" s="266" t="s">
        <v>698</v>
      </c>
      <c r="C9" s="275"/>
      <c r="D9" s="275"/>
      <c r="E9" s="274"/>
      <c r="F9" s="268"/>
      <c r="G9" s="268"/>
      <c r="H9" s="268"/>
      <c r="I9" s="268"/>
      <c r="J9" s="271"/>
      <c r="K9" s="276"/>
      <c r="L9" s="276"/>
      <c r="M9" s="276"/>
      <c r="N9" s="276"/>
      <c r="O9" s="276"/>
      <c r="U9" s="277"/>
      <c r="V9" s="277"/>
      <c r="W9" s="273"/>
    </row>
    <row r="10" spans="2:23" s="266" customFormat="1" ht="12.75" customHeight="1">
      <c r="B10" s="266" t="s">
        <v>683</v>
      </c>
      <c r="C10" s="275"/>
      <c r="D10" s="275"/>
      <c r="H10" s="278"/>
      <c r="I10" s="279"/>
      <c r="J10" s="279"/>
      <c r="K10" s="275"/>
      <c r="L10" s="275"/>
      <c r="M10" s="275"/>
      <c r="N10" s="275"/>
      <c r="O10" s="275"/>
      <c r="R10" s="280"/>
      <c r="U10" s="277"/>
      <c r="V10" s="277"/>
    </row>
    <row r="11" spans="2:23" s="266" customFormat="1" ht="12.75" customHeight="1">
      <c r="C11" s="275"/>
      <c r="D11" s="275"/>
      <c r="H11" s="278"/>
      <c r="I11" s="279"/>
      <c r="J11" s="279"/>
      <c r="K11" s="275"/>
      <c r="L11" s="275"/>
      <c r="M11" s="275"/>
      <c r="N11" s="275"/>
      <c r="O11" s="275"/>
      <c r="R11" s="280"/>
      <c r="U11" s="277"/>
      <c r="V11" s="277"/>
    </row>
  </sheetData>
  <sheetProtection password="8AB5" sheet="1" objects="1" scenarios="1"/>
  <protectedRanges>
    <protectedRange sqref="E6:H9 W10:W11" name="範囲1"/>
  </protectedRange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BO104"/>
  <sheetViews>
    <sheetView zoomScale="115" zoomScaleNormal="115" workbookViewId="0">
      <pane xSplit="2" ySplit="3" topLeftCell="C4" activePane="bottomRight" state="frozen"/>
      <selection pane="topRight" activeCell="C1" sqref="C1"/>
      <selection pane="bottomLeft" activeCell="A4" sqref="A4"/>
      <selection pane="bottomRight" activeCell="C5" sqref="C5"/>
    </sheetView>
  </sheetViews>
  <sheetFormatPr defaultRowHeight="13.5"/>
  <cols>
    <col min="1" max="1" width="5" style="95" customWidth="1"/>
    <col min="2" max="2" width="10.625" style="95" customWidth="1"/>
    <col min="3" max="3" width="10.625" style="93" customWidth="1"/>
    <col min="4" max="7" width="10.25" style="93" customWidth="1"/>
    <col min="8" max="9" width="9" style="93"/>
    <col min="10" max="10" width="11.875" style="94" bestFit="1" customWidth="1"/>
    <col min="11" max="11" width="11.875" style="95" customWidth="1"/>
    <col min="12" max="12" width="9" style="96"/>
    <col min="13" max="13" width="11.875" style="94" bestFit="1" customWidth="1"/>
    <col min="14" max="14" width="11.875" style="97" customWidth="1"/>
    <col min="15" max="15" width="9" style="96"/>
    <col min="16" max="16" width="10.5" style="93" bestFit="1" customWidth="1"/>
    <col min="17" max="19" width="9" style="93"/>
    <col min="20" max="20" width="23.75" style="134" customWidth="1"/>
    <col min="21" max="21" width="11.875" style="94" bestFit="1" customWidth="1"/>
    <col min="22" max="22" width="11.875" style="97" customWidth="1"/>
    <col min="23" max="24" width="9" style="96"/>
    <col min="25" max="29" width="11.125" style="93" customWidth="1"/>
    <col min="30" max="31" width="10" style="96" customWidth="1"/>
    <col min="32" max="32" width="10" style="93" customWidth="1"/>
    <col min="33" max="34" width="10" style="96" customWidth="1"/>
    <col min="35" max="36" width="10" style="93" customWidth="1"/>
    <col min="37" max="46" width="11.25" style="98" customWidth="1"/>
    <col min="47" max="51" width="11.25" style="93" customWidth="1"/>
    <col min="52" max="57" width="11.25" style="98" customWidth="1"/>
    <col min="58" max="58" width="11.25" style="93" customWidth="1"/>
    <col min="59" max="59" width="8.25" style="149" customWidth="1"/>
    <col min="60" max="60" width="23.25" style="134" customWidth="1"/>
    <col min="61" max="65" width="8.5" style="96" customWidth="1"/>
    <col min="66" max="66" width="21.25" style="133" customWidth="1"/>
    <col min="67" max="67" width="50.25" style="134" customWidth="1"/>
    <col min="68" max="16384" width="9" style="93"/>
  </cols>
  <sheetData>
    <row r="1" spans="1:67" ht="30" customHeight="1">
      <c r="A1" s="91"/>
      <c r="B1" s="92" t="str">
        <f>コピー用シート!B1&amp;"　記入用シート"</f>
        <v>令和元年賃金構造基本統計調査　個人票計算ツール　記入用シート</v>
      </c>
      <c r="P1" s="145">
        <v>43646</v>
      </c>
      <c r="BI1" s="140"/>
      <c r="BJ1" s="141"/>
      <c r="BK1" s="141"/>
      <c r="BL1" s="141"/>
      <c r="BM1" s="141"/>
      <c r="BN1" s="142"/>
      <c r="BO1" s="143"/>
    </row>
    <row r="2" spans="1:67" s="109" customFormat="1" ht="42" customHeight="1">
      <c r="A2" s="99" t="s">
        <v>0</v>
      </c>
      <c r="B2" s="198" t="s">
        <v>699</v>
      </c>
      <c r="C2" s="100" t="s">
        <v>1</v>
      </c>
      <c r="D2" s="106" t="s">
        <v>440</v>
      </c>
      <c r="E2" s="106"/>
      <c r="F2" s="106"/>
      <c r="G2" s="106"/>
      <c r="H2" s="100" t="s">
        <v>441</v>
      </c>
      <c r="I2" s="100" t="s">
        <v>2</v>
      </c>
      <c r="J2" s="101" t="s">
        <v>3</v>
      </c>
      <c r="K2" s="102"/>
      <c r="L2" s="103"/>
      <c r="M2" s="101" t="s">
        <v>442</v>
      </c>
      <c r="N2" s="104"/>
      <c r="O2" s="103"/>
      <c r="P2" s="105" t="s">
        <v>443</v>
      </c>
      <c r="Q2" s="106" t="s">
        <v>444</v>
      </c>
      <c r="R2" s="106"/>
      <c r="S2" s="106" t="s">
        <v>5</v>
      </c>
      <c r="T2" s="106"/>
      <c r="U2" s="101" t="s">
        <v>6</v>
      </c>
      <c r="V2" s="104"/>
      <c r="W2" s="103"/>
      <c r="X2" s="103"/>
      <c r="Y2" s="106" t="s">
        <v>445</v>
      </c>
      <c r="Z2" s="106"/>
      <c r="AA2" s="106"/>
      <c r="AB2" s="106"/>
      <c r="AC2" s="106"/>
      <c r="AD2" s="137" t="s">
        <v>490</v>
      </c>
      <c r="AE2" s="103"/>
      <c r="AF2" s="137"/>
      <c r="AG2" s="137" t="s">
        <v>492</v>
      </c>
      <c r="AH2" s="137"/>
      <c r="AI2" s="137"/>
      <c r="AJ2" s="144" t="s">
        <v>636</v>
      </c>
      <c r="AK2" s="107" t="s">
        <v>446</v>
      </c>
      <c r="AL2" s="107"/>
      <c r="AM2" s="107"/>
      <c r="AN2" s="107"/>
      <c r="AO2" s="107"/>
      <c r="AP2" s="107"/>
      <c r="AQ2" s="107"/>
      <c r="AR2" s="107"/>
      <c r="AS2" s="107"/>
      <c r="AT2" s="107"/>
      <c r="AU2" s="106"/>
      <c r="AV2" s="106"/>
      <c r="AW2" s="106"/>
      <c r="AX2" s="106"/>
      <c r="AY2" s="106"/>
      <c r="AZ2" s="108" t="s">
        <v>482</v>
      </c>
      <c r="BA2" s="108"/>
      <c r="BB2" s="108"/>
      <c r="BC2" s="108"/>
      <c r="BD2" s="108"/>
      <c r="BE2" s="108"/>
      <c r="BF2" s="106"/>
      <c r="BG2" s="150" t="s">
        <v>638</v>
      </c>
      <c r="BH2" s="106"/>
      <c r="BI2" s="129" t="s">
        <v>483</v>
      </c>
      <c r="BJ2" s="130"/>
      <c r="BK2" s="130"/>
      <c r="BL2" s="130"/>
      <c r="BM2" s="130"/>
      <c r="BN2" s="130"/>
      <c r="BO2" s="131"/>
    </row>
    <row r="3" spans="1:67" s="109" customFormat="1" ht="68.25" customHeight="1">
      <c r="A3" s="110"/>
      <c r="B3" s="200" t="s">
        <v>679</v>
      </c>
      <c r="C3" s="111" t="s">
        <v>447</v>
      </c>
      <c r="D3" s="292" t="s">
        <v>668</v>
      </c>
      <c r="E3" s="293"/>
      <c r="F3" s="293"/>
      <c r="G3" s="294"/>
      <c r="H3" s="154" t="s">
        <v>448</v>
      </c>
      <c r="I3" s="111" t="s">
        <v>449</v>
      </c>
      <c r="J3" s="113" t="s">
        <v>450</v>
      </c>
      <c r="K3" s="114" t="s">
        <v>451</v>
      </c>
      <c r="L3" s="115" t="s">
        <v>452</v>
      </c>
      <c r="M3" s="113" t="s">
        <v>453</v>
      </c>
      <c r="N3" s="116" t="s">
        <v>454</v>
      </c>
      <c r="O3" s="115" t="s">
        <v>455</v>
      </c>
      <c r="P3" s="111" t="s">
        <v>456</v>
      </c>
      <c r="Q3" s="111" t="s">
        <v>457</v>
      </c>
      <c r="R3" s="111" t="s">
        <v>500</v>
      </c>
      <c r="S3" s="111" t="s">
        <v>458</v>
      </c>
      <c r="T3" s="111" t="s">
        <v>501</v>
      </c>
      <c r="U3" s="113" t="s">
        <v>459</v>
      </c>
      <c r="V3" s="116" t="s">
        <v>460</v>
      </c>
      <c r="W3" s="115" t="s">
        <v>461</v>
      </c>
      <c r="X3" s="115" t="s">
        <v>462</v>
      </c>
      <c r="Y3" s="111" t="s">
        <v>463</v>
      </c>
      <c r="Z3" s="154" t="s">
        <v>615</v>
      </c>
      <c r="AA3" s="111" t="s">
        <v>489</v>
      </c>
      <c r="AB3" s="111" t="s">
        <v>473</v>
      </c>
      <c r="AC3" s="111" t="s">
        <v>464</v>
      </c>
      <c r="AD3" s="154" t="s">
        <v>617</v>
      </c>
      <c r="AE3" s="157" t="s">
        <v>616</v>
      </c>
      <c r="AF3" s="154" t="s">
        <v>491</v>
      </c>
      <c r="AG3" s="127" t="s">
        <v>669</v>
      </c>
      <c r="AH3" s="127" t="s">
        <v>670</v>
      </c>
      <c r="AI3" s="154" t="s">
        <v>493</v>
      </c>
      <c r="AJ3" s="111" t="s">
        <v>636</v>
      </c>
      <c r="AK3" s="117" t="s">
        <v>465</v>
      </c>
      <c r="AL3" s="117" t="s">
        <v>495</v>
      </c>
      <c r="AM3" s="158" t="s">
        <v>494</v>
      </c>
      <c r="AN3" s="117" t="s">
        <v>496</v>
      </c>
      <c r="AO3" s="117" t="s">
        <v>497</v>
      </c>
      <c r="AP3" s="117" t="s">
        <v>466</v>
      </c>
      <c r="AQ3" s="158" t="s">
        <v>477</v>
      </c>
      <c r="AR3" s="117" t="s">
        <v>498</v>
      </c>
      <c r="AS3" s="117" t="s">
        <v>499</v>
      </c>
      <c r="AT3" s="117" t="s">
        <v>478</v>
      </c>
      <c r="AU3" s="154" t="s">
        <v>480</v>
      </c>
      <c r="AV3" s="111" t="s">
        <v>671</v>
      </c>
      <c r="AW3" s="111" t="s">
        <v>467</v>
      </c>
      <c r="AX3" s="111" t="s">
        <v>468</v>
      </c>
      <c r="AY3" s="111" t="s">
        <v>469</v>
      </c>
      <c r="AZ3" s="117" t="s">
        <v>475</v>
      </c>
      <c r="BA3" s="117" t="s">
        <v>474</v>
      </c>
      <c r="BB3" s="158" t="s">
        <v>637</v>
      </c>
      <c r="BC3" s="158" t="s">
        <v>481</v>
      </c>
      <c r="BD3" s="158" t="s">
        <v>476</v>
      </c>
      <c r="BE3" s="158" t="s">
        <v>479</v>
      </c>
      <c r="BF3" s="154" t="s">
        <v>470</v>
      </c>
      <c r="BG3" s="151" t="s">
        <v>667</v>
      </c>
      <c r="BH3" s="111" t="s">
        <v>635</v>
      </c>
      <c r="BI3" s="127" t="s">
        <v>484</v>
      </c>
      <c r="BJ3" s="128" t="s">
        <v>485</v>
      </c>
      <c r="BK3" s="128" t="s">
        <v>487</v>
      </c>
      <c r="BL3" s="128" t="s">
        <v>488</v>
      </c>
      <c r="BM3" s="128" t="s">
        <v>486</v>
      </c>
      <c r="BN3" s="128" t="s">
        <v>472</v>
      </c>
      <c r="BO3" s="132" t="s">
        <v>483</v>
      </c>
    </row>
    <row r="4" spans="1:67" s="109" customFormat="1" ht="13.5" customHeight="1">
      <c r="A4" s="110" t="s">
        <v>471</v>
      </c>
      <c r="B4" s="199" t="s">
        <v>680</v>
      </c>
      <c r="C4" s="111">
        <v>1</v>
      </c>
      <c r="D4" s="112">
        <v>2</v>
      </c>
      <c r="E4" s="155" t="str">
        <f>IF(OR(D4=1,D4=2),"○","")</f>
        <v>○</v>
      </c>
      <c r="F4" s="155" t="str">
        <f>IF(OR(D4=1,D4=3),"無し",IF(OR(D4=2,D4=4),"有り",""))</f>
        <v>有り</v>
      </c>
      <c r="G4" s="155" t="str">
        <f>IF(D4=5,"○","")</f>
        <v/>
      </c>
      <c r="H4" s="111">
        <v>1</v>
      </c>
      <c r="I4" s="111">
        <v>4</v>
      </c>
      <c r="J4" s="118">
        <v>29401</v>
      </c>
      <c r="K4" s="119"/>
      <c r="L4" s="120">
        <f t="shared" ref="L4:L35" si="0">IF(J4="",IF(K4="","",K4),DATEDIF(J4,$P$1,"Y"))</f>
        <v>39</v>
      </c>
      <c r="M4" s="118">
        <v>40817</v>
      </c>
      <c r="N4" s="121"/>
      <c r="O4" s="120">
        <f t="shared" ref="O4:O35" si="1">IF(M4="",IF(N4="","",N4),DATEDIF(M4,$P$1,"Y"))</f>
        <v>7</v>
      </c>
      <c r="P4" s="112"/>
      <c r="Q4" s="112"/>
      <c r="R4" s="120" t="str">
        <f>IF(Q4="","",VLOOKUP(Q4,役職・職種一覧表!$B$4:$C$8,2,FALSE))</f>
        <v/>
      </c>
      <c r="S4" s="112">
        <v>201</v>
      </c>
      <c r="T4" s="138" t="str">
        <f>IF(S4="","",VLOOKUP(S4,抽出率テーブル!V:W,2,FALSE))</f>
        <v>自然科学系研究者</v>
      </c>
      <c r="U4" s="118">
        <v>37530</v>
      </c>
      <c r="V4" s="121"/>
      <c r="W4" s="120">
        <f t="shared" ref="W4:W35" si="2">IF(U4="",IF(V4="","",V4),DATEDIF(U4,$P$1,"Y"))</f>
        <v>16</v>
      </c>
      <c r="X4" s="120">
        <f>IF(W4="","",IF(W4=0,1,IF(W4&lt;5,2,IF(W4&lt;10,3,IF(W4&lt;15,4,5)))))</f>
        <v>5</v>
      </c>
      <c r="Y4" s="112">
        <v>22</v>
      </c>
      <c r="Z4" s="112">
        <v>2</v>
      </c>
      <c r="AA4" s="112">
        <v>0</v>
      </c>
      <c r="AB4" s="112">
        <v>1</v>
      </c>
      <c r="AC4" s="120">
        <f>IF(Y4="","",Y4-Z4-AA4+AB4)</f>
        <v>21</v>
      </c>
      <c r="AD4" s="136">
        <v>172</v>
      </c>
      <c r="AE4" s="136"/>
      <c r="AF4" s="120">
        <f>IF(AD4="","",AD4+AE4)</f>
        <v>172</v>
      </c>
      <c r="AG4" s="136">
        <v>20</v>
      </c>
      <c r="AH4" s="136">
        <v>8</v>
      </c>
      <c r="AI4" s="120">
        <f>IF(AG4="","",AG4+AH4)</f>
        <v>28</v>
      </c>
      <c r="AJ4" s="112">
        <v>4</v>
      </c>
      <c r="AK4" s="122">
        <v>360000</v>
      </c>
      <c r="AL4" s="122">
        <v>72321</v>
      </c>
      <c r="AM4" s="122">
        <v>0</v>
      </c>
      <c r="AN4" s="122">
        <v>2000</v>
      </c>
      <c r="AO4" s="122">
        <v>0</v>
      </c>
      <c r="AP4" s="122">
        <v>0</v>
      </c>
      <c r="AQ4" s="122">
        <v>0</v>
      </c>
      <c r="AR4" s="122">
        <v>5000</v>
      </c>
      <c r="AS4" s="122">
        <v>10000</v>
      </c>
      <c r="AT4" s="122">
        <v>5000</v>
      </c>
      <c r="AU4" s="120">
        <f>IF(AK4="","",ROUND((AK4+AL4+AM4+AN4+AO4+AP4+AQ4+AR4+AS4+AT4)/100,0))</f>
        <v>4543</v>
      </c>
      <c r="AV4" s="120">
        <f>IF(AL4="","",ROUND((AL4+AN4+AO4+AP4)/100,0))</f>
        <v>743</v>
      </c>
      <c r="AW4" s="120">
        <f t="shared" ref="AW4:AY19" si="3">IF(AQ4="","",ROUND(AQ4/100,0))</f>
        <v>0</v>
      </c>
      <c r="AX4" s="120">
        <f t="shared" si="3"/>
        <v>50</v>
      </c>
      <c r="AY4" s="120">
        <f>IF(AS4="","",ROUND(AS4/100,0))</f>
        <v>100</v>
      </c>
      <c r="AZ4" s="122">
        <v>123456</v>
      </c>
      <c r="BA4" s="122">
        <v>789012</v>
      </c>
      <c r="BB4" s="122"/>
      <c r="BC4" s="122">
        <v>0</v>
      </c>
      <c r="BD4" s="122">
        <v>98765</v>
      </c>
      <c r="BE4" s="122">
        <v>0</v>
      </c>
      <c r="BF4" s="120">
        <f>IF(AZ4="","",ROUND((AZ4+BA4+BB4+BC4+BD4+BE4)/100,0))</f>
        <v>10112</v>
      </c>
      <c r="BG4" s="152">
        <v>9</v>
      </c>
      <c r="BH4" s="153" t="str">
        <f>IF(BG4="","",VLOOKUP(BG4,抽出率テーブル!Z:AA,2,FALSE))</f>
        <v>研究</v>
      </c>
      <c r="BI4" s="126" t="str">
        <f>IF(Z4&gt;0,"有給使用 ","")</f>
        <v xml:space="preserve">有給使用 </v>
      </c>
      <c r="BJ4" s="126" t="str">
        <f>IF(AA4&gt;0,"欠勤のため ","")</f>
        <v/>
      </c>
      <c r="BK4" s="126" t="str">
        <f>IF(AND(AL4=0,AN4&gt;0),"深夜手当のみ ","")</f>
        <v/>
      </c>
      <c r="BL4" s="126" t="str">
        <f>IF(AND(AI4=0,AL4&gt;0),"30分未満 ","")</f>
        <v/>
      </c>
      <c r="BM4" s="126" t="str">
        <f>IF(BF4=0,"賞与なし ","")</f>
        <v/>
      </c>
      <c r="BN4" s="159"/>
      <c r="BO4" s="135" t="str">
        <f>B4&amp;" "&amp;BI4&amp;BJ4&amp;BK4&amp;BL4&amp;BM4&amp;BN4</f>
        <v xml:space="preserve">AB0123 有給使用 </v>
      </c>
    </row>
    <row r="5" spans="1:67">
      <c r="A5" s="123">
        <v>1</v>
      </c>
      <c r="B5" s="290"/>
      <c r="C5" s="165"/>
      <c r="D5" s="165"/>
      <c r="E5" s="155" t="str">
        <f t="shared" ref="E5:E68" si="4">IF(OR(D5=1,D5=2),"○","")</f>
        <v/>
      </c>
      <c r="F5" s="155" t="str">
        <f t="shared" ref="F5:F68" si="5">IF(OR(D5=1,D5=3),"無し",IF(OR(D5=2,D5=4),"有り",""))</f>
        <v/>
      </c>
      <c r="G5" s="155" t="str">
        <f t="shared" ref="G5:G68" si="6">IF(D5=5,"○","")</f>
        <v/>
      </c>
      <c r="H5" s="165"/>
      <c r="I5" s="165"/>
      <c r="J5" s="169"/>
      <c r="K5" s="173"/>
      <c r="L5" s="120" t="str">
        <f t="shared" si="0"/>
        <v/>
      </c>
      <c r="M5" s="169"/>
      <c r="N5" s="170"/>
      <c r="O5" s="120" t="str">
        <f t="shared" si="1"/>
        <v/>
      </c>
      <c r="P5" s="165"/>
      <c r="Q5" s="165"/>
      <c r="R5" s="120" t="str">
        <f>IF(Q5="","",VLOOKUP(Q5,役職・職種一覧表!$B$4:$C$8,2,FALSE))</f>
        <v/>
      </c>
      <c r="S5" s="165"/>
      <c r="T5" s="138" t="str">
        <f>IF(S5="","",VLOOKUP(S5,抽出率テーブル!V:W,2,FALSE))</f>
        <v/>
      </c>
      <c r="U5" s="169"/>
      <c r="V5" s="170"/>
      <c r="W5" s="120" t="str">
        <f t="shared" si="2"/>
        <v/>
      </c>
      <c r="X5" s="120" t="str">
        <f t="shared" ref="X5:X68" si="7">IF(W5="","",IF(W5=0,1,IF(W5&lt;5,2,IF(W5&lt;10,3,IF(W5&lt;15,4,5)))))</f>
        <v/>
      </c>
      <c r="Y5" s="165"/>
      <c r="Z5" s="165"/>
      <c r="AA5" s="165"/>
      <c r="AB5" s="165"/>
      <c r="AC5" s="120" t="str">
        <f t="shared" ref="AC5:AC68" si="8">IF(Y5="","",Y5-Z5-AA5+AB5)</f>
        <v/>
      </c>
      <c r="AD5" s="167"/>
      <c r="AE5" s="167"/>
      <c r="AF5" s="120" t="str">
        <f t="shared" ref="AF5:AF68" si="9">IF(AD5="","",AD5+AE5)</f>
        <v/>
      </c>
      <c r="AG5" s="167"/>
      <c r="AH5" s="167"/>
      <c r="AI5" s="120" t="str">
        <f t="shared" ref="AI5:AI68" si="10">IF(AG5="","",AG5+AH5)</f>
        <v/>
      </c>
      <c r="AJ5" s="165"/>
      <c r="AK5" s="163"/>
      <c r="AL5" s="163"/>
      <c r="AM5" s="163"/>
      <c r="AN5" s="163"/>
      <c r="AO5" s="163"/>
      <c r="AP5" s="163"/>
      <c r="AQ5" s="163"/>
      <c r="AR5" s="163"/>
      <c r="AS5" s="163"/>
      <c r="AT5" s="163"/>
      <c r="AU5" s="120" t="str">
        <f t="shared" ref="AU5:AU68" si="11">IF(AK5="","",ROUND((AK5+AL5+AM5+AN5+AO5+AP5+AQ5+AR5+AS5+AT5)/100,0))</f>
        <v/>
      </c>
      <c r="AV5" s="120" t="str">
        <f t="shared" ref="AV5:AV68" si="12">IF(AL5="","",ROUND((AL5+AN5+AO5+AP5)/100,0))</f>
        <v/>
      </c>
      <c r="AW5" s="120" t="str">
        <f t="shared" si="3"/>
        <v/>
      </c>
      <c r="AX5" s="120" t="str">
        <f t="shared" si="3"/>
        <v/>
      </c>
      <c r="AY5" s="120" t="str">
        <f t="shared" si="3"/>
        <v/>
      </c>
      <c r="AZ5" s="163"/>
      <c r="BA5" s="163"/>
      <c r="BB5" s="163"/>
      <c r="BC5" s="163"/>
      <c r="BD5" s="163"/>
      <c r="BE5" s="163"/>
      <c r="BF5" s="120" t="str">
        <f t="shared" ref="BF5:BF68" si="13">IF(AZ5="","",ROUND((AZ5+BA5+BB5+BC5+BD5+BE5)/100,0))</f>
        <v/>
      </c>
      <c r="BG5" s="161"/>
      <c r="BH5" s="153" t="str">
        <f>IF(BG5="","",VLOOKUP(BG5,抽出率テーブル!Z:AA,2,FALSE))</f>
        <v/>
      </c>
      <c r="BI5" s="126" t="str">
        <f t="shared" ref="BI5:BI68" si="14">IF(Z5&gt;0,"有給使用 ","")</f>
        <v/>
      </c>
      <c r="BJ5" s="126" t="str">
        <f t="shared" ref="BJ5:BJ68" si="15">IF(AA5&gt;0,"欠勤のため ","")</f>
        <v/>
      </c>
      <c r="BK5" s="126" t="str">
        <f t="shared" ref="BK5:BK68" si="16">IF(AND(AL5=0,AN5&gt;0),"深夜手当のみ ","")</f>
        <v/>
      </c>
      <c r="BL5" s="126" t="str">
        <f t="shared" ref="BL5:BL68" si="17">IF(AND(AI5=0,AL5&gt;0),"30分未満 ","")</f>
        <v/>
      </c>
      <c r="BM5" s="126" t="str">
        <f t="shared" ref="BM5:BM68" si="18">IF(BF5=0,"賞与なし ","")</f>
        <v/>
      </c>
      <c r="BN5" s="159"/>
      <c r="BO5" s="135" t="str">
        <f>B5&amp;" "&amp;BI5&amp;BJ5&amp;BK5&amp;BL5&amp;BM5&amp;BN5</f>
        <v xml:space="preserve"> </v>
      </c>
    </row>
    <row r="6" spans="1:67">
      <c r="A6" s="123">
        <v>2</v>
      </c>
      <c r="B6" s="290"/>
      <c r="C6" s="165"/>
      <c r="D6" s="165"/>
      <c r="E6" s="155" t="str">
        <f t="shared" si="4"/>
        <v/>
      </c>
      <c r="F6" s="155" t="str">
        <f t="shared" si="5"/>
        <v/>
      </c>
      <c r="G6" s="155" t="str">
        <f t="shared" si="6"/>
        <v/>
      </c>
      <c r="H6" s="165"/>
      <c r="I6" s="165"/>
      <c r="J6" s="169"/>
      <c r="K6" s="173"/>
      <c r="L6" s="120" t="str">
        <f t="shared" si="0"/>
        <v/>
      </c>
      <c r="M6" s="169"/>
      <c r="N6" s="170"/>
      <c r="O6" s="120" t="str">
        <f t="shared" si="1"/>
        <v/>
      </c>
      <c r="P6" s="165"/>
      <c r="Q6" s="165"/>
      <c r="R6" s="120" t="str">
        <f>IF(Q6="","",VLOOKUP(Q6,役職・職種一覧表!$B$4:$C$8,2,FALSE))</f>
        <v/>
      </c>
      <c r="S6" s="165"/>
      <c r="T6" s="138" t="str">
        <f>IF(S6="","",VLOOKUP(S6,抽出率テーブル!V:W,2,FALSE))</f>
        <v/>
      </c>
      <c r="U6" s="169"/>
      <c r="V6" s="170"/>
      <c r="W6" s="120" t="str">
        <f t="shared" si="2"/>
        <v/>
      </c>
      <c r="X6" s="120" t="str">
        <f t="shared" si="7"/>
        <v/>
      </c>
      <c r="Y6" s="165"/>
      <c r="Z6" s="165"/>
      <c r="AA6" s="165"/>
      <c r="AB6" s="165"/>
      <c r="AC6" s="120" t="str">
        <f t="shared" si="8"/>
        <v/>
      </c>
      <c r="AD6" s="167"/>
      <c r="AE6" s="167"/>
      <c r="AF6" s="120" t="str">
        <f t="shared" si="9"/>
        <v/>
      </c>
      <c r="AG6" s="167"/>
      <c r="AH6" s="167"/>
      <c r="AI6" s="120" t="str">
        <f t="shared" si="10"/>
        <v/>
      </c>
      <c r="AJ6" s="165"/>
      <c r="AK6" s="163"/>
      <c r="AL6" s="163"/>
      <c r="AM6" s="163"/>
      <c r="AN6" s="163"/>
      <c r="AO6" s="163"/>
      <c r="AP6" s="163"/>
      <c r="AQ6" s="163"/>
      <c r="AR6" s="163"/>
      <c r="AS6" s="163"/>
      <c r="AT6" s="163"/>
      <c r="AU6" s="120" t="str">
        <f t="shared" si="11"/>
        <v/>
      </c>
      <c r="AV6" s="120" t="str">
        <f t="shared" si="12"/>
        <v/>
      </c>
      <c r="AW6" s="120" t="str">
        <f t="shared" si="3"/>
        <v/>
      </c>
      <c r="AX6" s="120" t="str">
        <f t="shared" si="3"/>
        <v/>
      </c>
      <c r="AY6" s="120" t="str">
        <f t="shared" si="3"/>
        <v/>
      </c>
      <c r="AZ6" s="163"/>
      <c r="BA6" s="163"/>
      <c r="BB6" s="163"/>
      <c r="BC6" s="163"/>
      <c r="BD6" s="163"/>
      <c r="BE6" s="163"/>
      <c r="BF6" s="120" t="str">
        <f t="shared" si="13"/>
        <v/>
      </c>
      <c r="BG6" s="161"/>
      <c r="BH6" s="153" t="str">
        <f>IF(BG6="","",VLOOKUP(BG6,抽出率テーブル!Z:AA,2,FALSE))</f>
        <v/>
      </c>
      <c r="BI6" s="126" t="str">
        <f t="shared" si="14"/>
        <v/>
      </c>
      <c r="BJ6" s="126" t="str">
        <f t="shared" si="15"/>
        <v/>
      </c>
      <c r="BK6" s="126" t="str">
        <f t="shared" si="16"/>
        <v/>
      </c>
      <c r="BL6" s="126" t="str">
        <f t="shared" si="17"/>
        <v/>
      </c>
      <c r="BM6" s="126" t="str">
        <f t="shared" si="18"/>
        <v/>
      </c>
      <c r="BN6" s="159"/>
      <c r="BO6" s="135" t="str">
        <f t="shared" ref="BO6:BO69" si="19">B6&amp;" "&amp;BI6&amp;BJ6&amp;BK6&amp;BL6&amp;BM6&amp;BN6</f>
        <v xml:space="preserve"> </v>
      </c>
    </row>
    <row r="7" spans="1:67">
      <c r="A7" s="123">
        <v>3</v>
      </c>
      <c r="B7" s="290"/>
      <c r="C7" s="165"/>
      <c r="D7" s="165"/>
      <c r="E7" s="155" t="str">
        <f t="shared" si="4"/>
        <v/>
      </c>
      <c r="F7" s="155" t="str">
        <f t="shared" si="5"/>
        <v/>
      </c>
      <c r="G7" s="155" t="str">
        <f t="shared" si="6"/>
        <v/>
      </c>
      <c r="H7" s="165"/>
      <c r="I7" s="165"/>
      <c r="J7" s="169"/>
      <c r="K7" s="173"/>
      <c r="L7" s="120" t="str">
        <f t="shared" si="0"/>
        <v/>
      </c>
      <c r="M7" s="169"/>
      <c r="N7" s="170"/>
      <c r="O7" s="120" t="str">
        <f t="shared" si="1"/>
        <v/>
      </c>
      <c r="P7" s="165"/>
      <c r="Q7" s="165"/>
      <c r="R7" s="120" t="str">
        <f>IF(Q7="","",VLOOKUP(Q7,役職・職種一覧表!$B$4:$C$8,2,FALSE))</f>
        <v/>
      </c>
      <c r="S7" s="165"/>
      <c r="T7" s="138" t="str">
        <f>IF(S7="","",VLOOKUP(S7,抽出率テーブル!V:W,2,FALSE))</f>
        <v/>
      </c>
      <c r="U7" s="169"/>
      <c r="V7" s="170"/>
      <c r="W7" s="120" t="str">
        <f t="shared" si="2"/>
        <v/>
      </c>
      <c r="X7" s="120" t="str">
        <f t="shared" si="7"/>
        <v/>
      </c>
      <c r="Y7" s="165"/>
      <c r="Z7" s="165"/>
      <c r="AA7" s="165"/>
      <c r="AB7" s="165"/>
      <c r="AC7" s="120" t="str">
        <f t="shared" si="8"/>
        <v/>
      </c>
      <c r="AD7" s="167"/>
      <c r="AE7" s="167"/>
      <c r="AF7" s="120" t="str">
        <f t="shared" si="9"/>
        <v/>
      </c>
      <c r="AG7" s="167"/>
      <c r="AH7" s="167"/>
      <c r="AI7" s="120" t="str">
        <f t="shared" si="10"/>
        <v/>
      </c>
      <c r="AJ7" s="165"/>
      <c r="AK7" s="163"/>
      <c r="AL7" s="163"/>
      <c r="AM7" s="163"/>
      <c r="AN7" s="163"/>
      <c r="AO7" s="163"/>
      <c r="AP7" s="163"/>
      <c r="AQ7" s="163"/>
      <c r="AR7" s="163"/>
      <c r="AS7" s="163"/>
      <c r="AT7" s="163"/>
      <c r="AU7" s="120" t="str">
        <f t="shared" si="11"/>
        <v/>
      </c>
      <c r="AV7" s="120" t="str">
        <f t="shared" si="12"/>
        <v/>
      </c>
      <c r="AW7" s="120" t="str">
        <f t="shared" si="3"/>
        <v/>
      </c>
      <c r="AX7" s="120" t="str">
        <f t="shared" si="3"/>
        <v/>
      </c>
      <c r="AY7" s="120" t="str">
        <f t="shared" si="3"/>
        <v/>
      </c>
      <c r="AZ7" s="163"/>
      <c r="BA7" s="163"/>
      <c r="BB7" s="163"/>
      <c r="BC7" s="163"/>
      <c r="BD7" s="163"/>
      <c r="BE7" s="163"/>
      <c r="BF7" s="120" t="str">
        <f t="shared" si="13"/>
        <v/>
      </c>
      <c r="BG7" s="161"/>
      <c r="BH7" s="138" t="str">
        <f>IF(BG7="","",VLOOKUP(BG7,抽出率テーブル!Z:AA,2,FALSE))</f>
        <v/>
      </c>
      <c r="BI7" s="126" t="str">
        <f t="shared" si="14"/>
        <v/>
      </c>
      <c r="BJ7" s="126" t="str">
        <f t="shared" si="15"/>
        <v/>
      </c>
      <c r="BK7" s="126" t="str">
        <f t="shared" si="16"/>
        <v/>
      </c>
      <c r="BL7" s="126" t="str">
        <f t="shared" si="17"/>
        <v/>
      </c>
      <c r="BM7" s="126" t="str">
        <f t="shared" si="18"/>
        <v/>
      </c>
      <c r="BN7" s="159"/>
      <c r="BO7" s="135" t="str">
        <f t="shared" si="19"/>
        <v xml:space="preserve"> </v>
      </c>
    </row>
    <row r="8" spans="1:67">
      <c r="A8" s="123">
        <v>4</v>
      </c>
      <c r="B8" s="290"/>
      <c r="C8" s="165"/>
      <c r="D8" s="165"/>
      <c r="E8" s="155" t="str">
        <f t="shared" si="4"/>
        <v/>
      </c>
      <c r="F8" s="155" t="str">
        <f t="shared" si="5"/>
        <v/>
      </c>
      <c r="G8" s="155" t="str">
        <f t="shared" si="6"/>
        <v/>
      </c>
      <c r="H8" s="165"/>
      <c r="I8" s="165"/>
      <c r="J8" s="169"/>
      <c r="K8" s="173"/>
      <c r="L8" s="120" t="str">
        <f t="shared" si="0"/>
        <v/>
      </c>
      <c r="M8" s="169"/>
      <c r="N8" s="170"/>
      <c r="O8" s="120" t="str">
        <f t="shared" si="1"/>
        <v/>
      </c>
      <c r="P8" s="165"/>
      <c r="Q8" s="165"/>
      <c r="R8" s="120" t="str">
        <f>IF(Q8="","",VLOOKUP(Q8,役職・職種一覧表!$B$4:$C$8,2,FALSE))</f>
        <v/>
      </c>
      <c r="S8" s="165"/>
      <c r="T8" s="138" t="str">
        <f>IF(S8="","",VLOOKUP(S8,抽出率テーブル!V:W,2,FALSE))</f>
        <v/>
      </c>
      <c r="U8" s="169"/>
      <c r="V8" s="170"/>
      <c r="W8" s="120" t="str">
        <f t="shared" si="2"/>
        <v/>
      </c>
      <c r="X8" s="120" t="str">
        <f t="shared" si="7"/>
        <v/>
      </c>
      <c r="Y8" s="165"/>
      <c r="Z8" s="165"/>
      <c r="AA8" s="165"/>
      <c r="AB8" s="165"/>
      <c r="AC8" s="120" t="str">
        <f t="shared" si="8"/>
        <v/>
      </c>
      <c r="AD8" s="167"/>
      <c r="AE8" s="167"/>
      <c r="AF8" s="120" t="str">
        <f t="shared" si="9"/>
        <v/>
      </c>
      <c r="AG8" s="167"/>
      <c r="AH8" s="167"/>
      <c r="AI8" s="120" t="str">
        <f t="shared" si="10"/>
        <v/>
      </c>
      <c r="AJ8" s="165"/>
      <c r="AK8" s="163"/>
      <c r="AL8" s="163"/>
      <c r="AM8" s="163"/>
      <c r="AN8" s="163"/>
      <c r="AO8" s="163"/>
      <c r="AP8" s="163"/>
      <c r="AQ8" s="163"/>
      <c r="AR8" s="163"/>
      <c r="AS8" s="163"/>
      <c r="AT8" s="163"/>
      <c r="AU8" s="120" t="str">
        <f t="shared" si="11"/>
        <v/>
      </c>
      <c r="AV8" s="120" t="str">
        <f t="shared" si="12"/>
        <v/>
      </c>
      <c r="AW8" s="120" t="str">
        <f t="shared" si="3"/>
        <v/>
      </c>
      <c r="AX8" s="120" t="str">
        <f t="shared" si="3"/>
        <v/>
      </c>
      <c r="AY8" s="120" t="str">
        <f t="shared" si="3"/>
        <v/>
      </c>
      <c r="AZ8" s="163"/>
      <c r="BA8" s="163"/>
      <c r="BB8" s="163"/>
      <c r="BC8" s="163"/>
      <c r="BD8" s="163"/>
      <c r="BE8" s="163"/>
      <c r="BF8" s="120" t="str">
        <f t="shared" si="13"/>
        <v/>
      </c>
      <c r="BG8" s="161"/>
      <c r="BH8" s="138" t="str">
        <f>IF(BG8="","",VLOOKUP(BG8,抽出率テーブル!Z:AA,2,FALSE))</f>
        <v/>
      </c>
      <c r="BI8" s="126" t="str">
        <f t="shared" si="14"/>
        <v/>
      </c>
      <c r="BJ8" s="126" t="str">
        <f t="shared" si="15"/>
        <v/>
      </c>
      <c r="BK8" s="126" t="str">
        <f t="shared" si="16"/>
        <v/>
      </c>
      <c r="BL8" s="126" t="str">
        <f t="shared" si="17"/>
        <v/>
      </c>
      <c r="BM8" s="126" t="str">
        <f t="shared" si="18"/>
        <v/>
      </c>
      <c r="BN8" s="159"/>
      <c r="BO8" s="135" t="str">
        <f t="shared" si="19"/>
        <v xml:space="preserve"> </v>
      </c>
    </row>
    <row r="9" spans="1:67">
      <c r="A9" s="123">
        <v>5</v>
      </c>
      <c r="B9" s="290"/>
      <c r="C9" s="165"/>
      <c r="D9" s="165"/>
      <c r="E9" s="155" t="str">
        <f t="shared" si="4"/>
        <v/>
      </c>
      <c r="F9" s="155" t="str">
        <f t="shared" si="5"/>
        <v/>
      </c>
      <c r="G9" s="155" t="str">
        <f t="shared" si="6"/>
        <v/>
      </c>
      <c r="H9" s="165"/>
      <c r="I9" s="165"/>
      <c r="J9" s="169"/>
      <c r="K9" s="173"/>
      <c r="L9" s="120" t="str">
        <f t="shared" si="0"/>
        <v/>
      </c>
      <c r="M9" s="169"/>
      <c r="N9" s="170"/>
      <c r="O9" s="120" t="str">
        <f t="shared" si="1"/>
        <v/>
      </c>
      <c r="P9" s="165"/>
      <c r="Q9" s="165"/>
      <c r="R9" s="120" t="str">
        <f>IF(Q9="","",VLOOKUP(Q9,役職・職種一覧表!$B$4:$C$8,2,FALSE))</f>
        <v/>
      </c>
      <c r="S9" s="165"/>
      <c r="T9" s="138" t="str">
        <f>IF(S9="","",VLOOKUP(S9,抽出率テーブル!V:W,2,FALSE))</f>
        <v/>
      </c>
      <c r="U9" s="169"/>
      <c r="V9" s="170"/>
      <c r="W9" s="120" t="str">
        <f t="shared" si="2"/>
        <v/>
      </c>
      <c r="X9" s="120" t="str">
        <f t="shared" si="7"/>
        <v/>
      </c>
      <c r="Y9" s="165"/>
      <c r="Z9" s="165"/>
      <c r="AA9" s="165"/>
      <c r="AB9" s="165"/>
      <c r="AC9" s="120" t="str">
        <f t="shared" si="8"/>
        <v/>
      </c>
      <c r="AD9" s="167"/>
      <c r="AE9" s="167"/>
      <c r="AF9" s="120" t="str">
        <f t="shared" si="9"/>
        <v/>
      </c>
      <c r="AG9" s="167"/>
      <c r="AH9" s="167"/>
      <c r="AI9" s="120" t="str">
        <f t="shared" si="10"/>
        <v/>
      </c>
      <c r="AJ9" s="165"/>
      <c r="AK9" s="163"/>
      <c r="AL9" s="163"/>
      <c r="AM9" s="163"/>
      <c r="AN9" s="163"/>
      <c r="AO9" s="163"/>
      <c r="AP9" s="163"/>
      <c r="AQ9" s="163"/>
      <c r="AR9" s="163"/>
      <c r="AS9" s="163"/>
      <c r="AT9" s="163"/>
      <c r="AU9" s="120" t="str">
        <f t="shared" si="11"/>
        <v/>
      </c>
      <c r="AV9" s="120" t="str">
        <f t="shared" si="12"/>
        <v/>
      </c>
      <c r="AW9" s="120" t="str">
        <f t="shared" si="3"/>
        <v/>
      </c>
      <c r="AX9" s="120" t="str">
        <f t="shared" si="3"/>
        <v/>
      </c>
      <c r="AY9" s="120" t="str">
        <f t="shared" si="3"/>
        <v/>
      </c>
      <c r="AZ9" s="163"/>
      <c r="BA9" s="163"/>
      <c r="BB9" s="163"/>
      <c r="BC9" s="163"/>
      <c r="BD9" s="163"/>
      <c r="BE9" s="163"/>
      <c r="BF9" s="120" t="str">
        <f t="shared" si="13"/>
        <v/>
      </c>
      <c r="BG9" s="161"/>
      <c r="BH9" s="138" t="str">
        <f>IF(BG9="","",VLOOKUP(BG9,抽出率テーブル!Z:AA,2,FALSE))</f>
        <v/>
      </c>
      <c r="BI9" s="126" t="str">
        <f t="shared" si="14"/>
        <v/>
      </c>
      <c r="BJ9" s="126" t="str">
        <f t="shared" si="15"/>
        <v/>
      </c>
      <c r="BK9" s="126" t="str">
        <f t="shared" si="16"/>
        <v/>
      </c>
      <c r="BL9" s="126" t="str">
        <f t="shared" si="17"/>
        <v/>
      </c>
      <c r="BM9" s="126" t="str">
        <f t="shared" si="18"/>
        <v/>
      </c>
      <c r="BN9" s="159"/>
      <c r="BO9" s="135" t="str">
        <f t="shared" si="19"/>
        <v xml:space="preserve"> </v>
      </c>
    </row>
    <row r="10" spans="1:67">
      <c r="A10" s="123">
        <v>6</v>
      </c>
      <c r="B10" s="290"/>
      <c r="C10" s="165"/>
      <c r="D10" s="165"/>
      <c r="E10" s="155" t="str">
        <f t="shared" si="4"/>
        <v/>
      </c>
      <c r="F10" s="155" t="str">
        <f t="shared" si="5"/>
        <v/>
      </c>
      <c r="G10" s="155" t="str">
        <f t="shared" si="6"/>
        <v/>
      </c>
      <c r="H10" s="165"/>
      <c r="I10" s="165"/>
      <c r="J10" s="169"/>
      <c r="K10" s="173"/>
      <c r="L10" s="120" t="str">
        <f t="shared" si="0"/>
        <v/>
      </c>
      <c r="M10" s="169"/>
      <c r="N10" s="170"/>
      <c r="O10" s="120" t="str">
        <f t="shared" si="1"/>
        <v/>
      </c>
      <c r="P10" s="165"/>
      <c r="Q10" s="165"/>
      <c r="R10" s="120" t="str">
        <f>IF(Q10="","",VLOOKUP(Q10,役職・職種一覧表!$B$4:$C$8,2,FALSE))</f>
        <v/>
      </c>
      <c r="S10" s="165"/>
      <c r="T10" s="138" t="str">
        <f>IF(S10="","",VLOOKUP(S10,抽出率テーブル!V:W,2,FALSE))</f>
        <v/>
      </c>
      <c r="U10" s="169"/>
      <c r="V10" s="170"/>
      <c r="W10" s="120" t="str">
        <f t="shared" si="2"/>
        <v/>
      </c>
      <c r="X10" s="120" t="str">
        <f t="shared" si="7"/>
        <v/>
      </c>
      <c r="Y10" s="165"/>
      <c r="Z10" s="165"/>
      <c r="AA10" s="165"/>
      <c r="AB10" s="165"/>
      <c r="AC10" s="120" t="str">
        <f t="shared" si="8"/>
        <v/>
      </c>
      <c r="AD10" s="167"/>
      <c r="AE10" s="167"/>
      <c r="AF10" s="120" t="str">
        <f t="shared" si="9"/>
        <v/>
      </c>
      <c r="AG10" s="167"/>
      <c r="AH10" s="167"/>
      <c r="AI10" s="120" t="str">
        <f t="shared" si="10"/>
        <v/>
      </c>
      <c r="AJ10" s="165"/>
      <c r="AK10" s="163"/>
      <c r="AL10" s="163"/>
      <c r="AM10" s="163"/>
      <c r="AN10" s="163"/>
      <c r="AO10" s="163"/>
      <c r="AP10" s="163"/>
      <c r="AQ10" s="163"/>
      <c r="AR10" s="163"/>
      <c r="AS10" s="163"/>
      <c r="AT10" s="163"/>
      <c r="AU10" s="120" t="str">
        <f t="shared" si="11"/>
        <v/>
      </c>
      <c r="AV10" s="120" t="str">
        <f t="shared" si="12"/>
        <v/>
      </c>
      <c r="AW10" s="120" t="str">
        <f t="shared" si="3"/>
        <v/>
      </c>
      <c r="AX10" s="120" t="str">
        <f t="shared" si="3"/>
        <v/>
      </c>
      <c r="AY10" s="120" t="str">
        <f t="shared" si="3"/>
        <v/>
      </c>
      <c r="AZ10" s="163"/>
      <c r="BA10" s="163"/>
      <c r="BB10" s="163"/>
      <c r="BC10" s="163"/>
      <c r="BD10" s="163"/>
      <c r="BE10" s="163"/>
      <c r="BF10" s="120" t="str">
        <f t="shared" si="13"/>
        <v/>
      </c>
      <c r="BG10" s="161"/>
      <c r="BH10" s="138" t="str">
        <f>IF(BG10="","",VLOOKUP(BG10,抽出率テーブル!Z:AA,2,FALSE))</f>
        <v/>
      </c>
      <c r="BI10" s="126" t="str">
        <f t="shared" si="14"/>
        <v/>
      </c>
      <c r="BJ10" s="126" t="str">
        <f t="shared" si="15"/>
        <v/>
      </c>
      <c r="BK10" s="126" t="str">
        <f t="shared" si="16"/>
        <v/>
      </c>
      <c r="BL10" s="126" t="str">
        <f t="shared" si="17"/>
        <v/>
      </c>
      <c r="BM10" s="126" t="str">
        <f t="shared" si="18"/>
        <v/>
      </c>
      <c r="BN10" s="159"/>
      <c r="BO10" s="135" t="str">
        <f t="shared" si="19"/>
        <v xml:space="preserve"> </v>
      </c>
    </row>
    <row r="11" spans="1:67">
      <c r="A11" s="123">
        <v>7</v>
      </c>
      <c r="B11" s="290"/>
      <c r="C11" s="165"/>
      <c r="D11" s="165"/>
      <c r="E11" s="155" t="str">
        <f t="shared" si="4"/>
        <v/>
      </c>
      <c r="F11" s="155" t="str">
        <f t="shared" si="5"/>
        <v/>
      </c>
      <c r="G11" s="155" t="str">
        <f t="shared" si="6"/>
        <v/>
      </c>
      <c r="H11" s="165"/>
      <c r="I11" s="165"/>
      <c r="J11" s="169"/>
      <c r="K11" s="173"/>
      <c r="L11" s="120" t="str">
        <f t="shared" si="0"/>
        <v/>
      </c>
      <c r="M11" s="169"/>
      <c r="N11" s="170"/>
      <c r="O11" s="120" t="str">
        <f t="shared" si="1"/>
        <v/>
      </c>
      <c r="P11" s="165"/>
      <c r="Q11" s="165"/>
      <c r="R11" s="120" t="str">
        <f>IF(Q11="","",VLOOKUP(Q11,役職・職種一覧表!$B$4:$C$8,2,FALSE))</f>
        <v/>
      </c>
      <c r="S11" s="165"/>
      <c r="T11" s="138" t="str">
        <f>IF(S11="","",VLOOKUP(S11,抽出率テーブル!V:W,2,FALSE))</f>
        <v/>
      </c>
      <c r="U11" s="169"/>
      <c r="V11" s="170"/>
      <c r="W11" s="120" t="str">
        <f t="shared" si="2"/>
        <v/>
      </c>
      <c r="X11" s="120" t="str">
        <f t="shared" si="7"/>
        <v/>
      </c>
      <c r="Y11" s="165"/>
      <c r="Z11" s="165"/>
      <c r="AA11" s="165"/>
      <c r="AB11" s="165"/>
      <c r="AC11" s="120" t="str">
        <f t="shared" si="8"/>
        <v/>
      </c>
      <c r="AD11" s="167"/>
      <c r="AE11" s="167"/>
      <c r="AF11" s="120" t="str">
        <f t="shared" si="9"/>
        <v/>
      </c>
      <c r="AG11" s="167"/>
      <c r="AH11" s="167"/>
      <c r="AI11" s="120" t="str">
        <f t="shared" si="10"/>
        <v/>
      </c>
      <c r="AJ11" s="165"/>
      <c r="AK11" s="163"/>
      <c r="AL11" s="163"/>
      <c r="AM11" s="163"/>
      <c r="AN11" s="163"/>
      <c r="AO11" s="163"/>
      <c r="AP11" s="163"/>
      <c r="AQ11" s="163"/>
      <c r="AR11" s="163"/>
      <c r="AS11" s="163"/>
      <c r="AT11" s="163"/>
      <c r="AU11" s="120" t="str">
        <f t="shared" si="11"/>
        <v/>
      </c>
      <c r="AV11" s="120" t="str">
        <f t="shared" si="12"/>
        <v/>
      </c>
      <c r="AW11" s="120" t="str">
        <f t="shared" si="3"/>
        <v/>
      </c>
      <c r="AX11" s="120" t="str">
        <f t="shared" si="3"/>
        <v/>
      </c>
      <c r="AY11" s="120" t="str">
        <f t="shared" si="3"/>
        <v/>
      </c>
      <c r="AZ11" s="163"/>
      <c r="BA11" s="163"/>
      <c r="BB11" s="163"/>
      <c r="BC11" s="163"/>
      <c r="BD11" s="163"/>
      <c r="BE11" s="163"/>
      <c r="BF11" s="120" t="str">
        <f t="shared" si="13"/>
        <v/>
      </c>
      <c r="BG11" s="161"/>
      <c r="BH11" s="138" t="str">
        <f>IF(BG11="","",VLOOKUP(BG11,抽出率テーブル!Z:AA,2,FALSE))</f>
        <v/>
      </c>
      <c r="BI11" s="126" t="str">
        <f t="shared" si="14"/>
        <v/>
      </c>
      <c r="BJ11" s="126" t="str">
        <f t="shared" si="15"/>
        <v/>
      </c>
      <c r="BK11" s="126" t="str">
        <f t="shared" si="16"/>
        <v/>
      </c>
      <c r="BL11" s="126" t="str">
        <f t="shared" si="17"/>
        <v/>
      </c>
      <c r="BM11" s="126" t="str">
        <f t="shared" si="18"/>
        <v/>
      </c>
      <c r="BN11" s="159"/>
      <c r="BO11" s="135" t="str">
        <f t="shared" si="19"/>
        <v xml:space="preserve"> </v>
      </c>
    </row>
    <row r="12" spans="1:67">
      <c r="A12" s="123">
        <v>8</v>
      </c>
      <c r="B12" s="290"/>
      <c r="C12" s="165"/>
      <c r="D12" s="165"/>
      <c r="E12" s="155" t="str">
        <f t="shared" si="4"/>
        <v/>
      </c>
      <c r="F12" s="155" t="str">
        <f t="shared" si="5"/>
        <v/>
      </c>
      <c r="G12" s="155" t="str">
        <f t="shared" si="6"/>
        <v/>
      </c>
      <c r="H12" s="165"/>
      <c r="I12" s="165"/>
      <c r="J12" s="169"/>
      <c r="K12" s="173"/>
      <c r="L12" s="120" t="str">
        <f t="shared" si="0"/>
        <v/>
      </c>
      <c r="M12" s="169"/>
      <c r="N12" s="170"/>
      <c r="O12" s="120" t="str">
        <f t="shared" si="1"/>
        <v/>
      </c>
      <c r="P12" s="165"/>
      <c r="Q12" s="165"/>
      <c r="R12" s="120" t="str">
        <f>IF(Q12="","",VLOOKUP(Q12,役職・職種一覧表!$B$4:$C$8,2,FALSE))</f>
        <v/>
      </c>
      <c r="S12" s="165"/>
      <c r="T12" s="138" t="str">
        <f>IF(S12="","",VLOOKUP(S12,抽出率テーブル!V:W,2,FALSE))</f>
        <v/>
      </c>
      <c r="U12" s="169"/>
      <c r="V12" s="170"/>
      <c r="W12" s="120" t="str">
        <f t="shared" si="2"/>
        <v/>
      </c>
      <c r="X12" s="120" t="str">
        <f t="shared" si="7"/>
        <v/>
      </c>
      <c r="Y12" s="165"/>
      <c r="Z12" s="165"/>
      <c r="AA12" s="165"/>
      <c r="AB12" s="165"/>
      <c r="AC12" s="120" t="str">
        <f t="shared" si="8"/>
        <v/>
      </c>
      <c r="AD12" s="167"/>
      <c r="AE12" s="167"/>
      <c r="AF12" s="120" t="str">
        <f t="shared" si="9"/>
        <v/>
      </c>
      <c r="AG12" s="167"/>
      <c r="AH12" s="167"/>
      <c r="AI12" s="120" t="str">
        <f t="shared" si="10"/>
        <v/>
      </c>
      <c r="AJ12" s="165"/>
      <c r="AK12" s="163"/>
      <c r="AL12" s="163"/>
      <c r="AM12" s="163"/>
      <c r="AN12" s="163"/>
      <c r="AO12" s="163"/>
      <c r="AP12" s="163"/>
      <c r="AQ12" s="163"/>
      <c r="AR12" s="163"/>
      <c r="AS12" s="163"/>
      <c r="AT12" s="163"/>
      <c r="AU12" s="120" t="str">
        <f t="shared" si="11"/>
        <v/>
      </c>
      <c r="AV12" s="120" t="str">
        <f t="shared" si="12"/>
        <v/>
      </c>
      <c r="AW12" s="120" t="str">
        <f t="shared" si="3"/>
        <v/>
      </c>
      <c r="AX12" s="120" t="str">
        <f t="shared" si="3"/>
        <v/>
      </c>
      <c r="AY12" s="120" t="str">
        <f t="shared" si="3"/>
        <v/>
      </c>
      <c r="AZ12" s="163"/>
      <c r="BA12" s="163"/>
      <c r="BB12" s="163"/>
      <c r="BC12" s="163"/>
      <c r="BD12" s="163"/>
      <c r="BE12" s="163"/>
      <c r="BF12" s="120" t="str">
        <f t="shared" si="13"/>
        <v/>
      </c>
      <c r="BG12" s="161"/>
      <c r="BH12" s="138" t="str">
        <f>IF(BG12="","",VLOOKUP(BG12,抽出率テーブル!Z:AA,2,FALSE))</f>
        <v/>
      </c>
      <c r="BI12" s="126" t="str">
        <f t="shared" si="14"/>
        <v/>
      </c>
      <c r="BJ12" s="126" t="str">
        <f t="shared" si="15"/>
        <v/>
      </c>
      <c r="BK12" s="126" t="str">
        <f t="shared" si="16"/>
        <v/>
      </c>
      <c r="BL12" s="126" t="str">
        <f t="shared" si="17"/>
        <v/>
      </c>
      <c r="BM12" s="126" t="str">
        <f t="shared" si="18"/>
        <v/>
      </c>
      <c r="BN12" s="159"/>
      <c r="BO12" s="135" t="str">
        <f t="shared" si="19"/>
        <v xml:space="preserve"> </v>
      </c>
    </row>
    <row r="13" spans="1:67">
      <c r="A13" s="123">
        <v>9</v>
      </c>
      <c r="B13" s="290"/>
      <c r="C13" s="165"/>
      <c r="D13" s="165"/>
      <c r="E13" s="155" t="str">
        <f t="shared" si="4"/>
        <v/>
      </c>
      <c r="F13" s="155" t="str">
        <f t="shared" si="5"/>
        <v/>
      </c>
      <c r="G13" s="155" t="str">
        <f t="shared" si="6"/>
        <v/>
      </c>
      <c r="H13" s="165"/>
      <c r="I13" s="165"/>
      <c r="J13" s="169"/>
      <c r="K13" s="173"/>
      <c r="L13" s="120" t="str">
        <f t="shared" si="0"/>
        <v/>
      </c>
      <c r="M13" s="169"/>
      <c r="N13" s="170"/>
      <c r="O13" s="120" t="str">
        <f t="shared" si="1"/>
        <v/>
      </c>
      <c r="P13" s="165"/>
      <c r="Q13" s="165"/>
      <c r="R13" s="120" t="str">
        <f>IF(Q13="","",VLOOKUP(Q13,役職・職種一覧表!$B$4:$C$8,2,FALSE))</f>
        <v/>
      </c>
      <c r="S13" s="165"/>
      <c r="T13" s="138" t="str">
        <f>IF(S13="","",VLOOKUP(S13,抽出率テーブル!V:W,2,FALSE))</f>
        <v/>
      </c>
      <c r="U13" s="169"/>
      <c r="V13" s="170"/>
      <c r="W13" s="120" t="str">
        <f t="shared" si="2"/>
        <v/>
      </c>
      <c r="X13" s="120" t="str">
        <f t="shared" si="7"/>
        <v/>
      </c>
      <c r="Y13" s="165"/>
      <c r="Z13" s="165"/>
      <c r="AA13" s="165"/>
      <c r="AB13" s="165"/>
      <c r="AC13" s="120" t="str">
        <f t="shared" si="8"/>
        <v/>
      </c>
      <c r="AD13" s="167"/>
      <c r="AE13" s="167"/>
      <c r="AF13" s="120" t="str">
        <f t="shared" si="9"/>
        <v/>
      </c>
      <c r="AG13" s="167"/>
      <c r="AH13" s="167"/>
      <c r="AI13" s="120" t="str">
        <f t="shared" si="10"/>
        <v/>
      </c>
      <c r="AJ13" s="165"/>
      <c r="AK13" s="163"/>
      <c r="AL13" s="163"/>
      <c r="AM13" s="163"/>
      <c r="AN13" s="163"/>
      <c r="AO13" s="163"/>
      <c r="AP13" s="163"/>
      <c r="AQ13" s="163"/>
      <c r="AR13" s="163"/>
      <c r="AS13" s="163"/>
      <c r="AT13" s="163"/>
      <c r="AU13" s="120" t="str">
        <f t="shared" si="11"/>
        <v/>
      </c>
      <c r="AV13" s="120" t="str">
        <f t="shared" si="12"/>
        <v/>
      </c>
      <c r="AW13" s="120" t="str">
        <f t="shared" si="3"/>
        <v/>
      </c>
      <c r="AX13" s="120" t="str">
        <f t="shared" si="3"/>
        <v/>
      </c>
      <c r="AY13" s="120" t="str">
        <f t="shared" si="3"/>
        <v/>
      </c>
      <c r="AZ13" s="163"/>
      <c r="BA13" s="163"/>
      <c r="BB13" s="163"/>
      <c r="BC13" s="163"/>
      <c r="BD13" s="163"/>
      <c r="BE13" s="163"/>
      <c r="BF13" s="120" t="str">
        <f t="shared" si="13"/>
        <v/>
      </c>
      <c r="BG13" s="161"/>
      <c r="BH13" s="138" t="str">
        <f>IF(BG13="","",VLOOKUP(BG13,抽出率テーブル!Z:AA,2,FALSE))</f>
        <v/>
      </c>
      <c r="BI13" s="126" t="str">
        <f t="shared" si="14"/>
        <v/>
      </c>
      <c r="BJ13" s="126" t="str">
        <f t="shared" si="15"/>
        <v/>
      </c>
      <c r="BK13" s="126" t="str">
        <f t="shared" si="16"/>
        <v/>
      </c>
      <c r="BL13" s="126" t="str">
        <f t="shared" si="17"/>
        <v/>
      </c>
      <c r="BM13" s="126" t="str">
        <f t="shared" si="18"/>
        <v/>
      </c>
      <c r="BN13" s="159"/>
      <c r="BO13" s="135" t="str">
        <f t="shared" si="19"/>
        <v xml:space="preserve"> </v>
      </c>
    </row>
    <row r="14" spans="1:67">
      <c r="A14" s="123">
        <v>10</v>
      </c>
      <c r="B14" s="290"/>
      <c r="C14" s="165"/>
      <c r="D14" s="165"/>
      <c r="E14" s="155" t="str">
        <f t="shared" si="4"/>
        <v/>
      </c>
      <c r="F14" s="155" t="str">
        <f t="shared" si="5"/>
        <v/>
      </c>
      <c r="G14" s="155" t="str">
        <f t="shared" si="6"/>
        <v/>
      </c>
      <c r="H14" s="165"/>
      <c r="I14" s="165"/>
      <c r="J14" s="169"/>
      <c r="K14" s="173"/>
      <c r="L14" s="120" t="str">
        <f t="shared" si="0"/>
        <v/>
      </c>
      <c r="M14" s="169"/>
      <c r="N14" s="170"/>
      <c r="O14" s="120" t="str">
        <f t="shared" si="1"/>
        <v/>
      </c>
      <c r="P14" s="165"/>
      <c r="Q14" s="165"/>
      <c r="R14" s="120" t="str">
        <f>IF(Q14="","",VLOOKUP(Q14,役職・職種一覧表!$B$4:$C$8,2,FALSE))</f>
        <v/>
      </c>
      <c r="S14" s="165"/>
      <c r="T14" s="138" t="str">
        <f>IF(S14="","",VLOOKUP(S14,抽出率テーブル!V:W,2,FALSE))</f>
        <v/>
      </c>
      <c r="U14" s="169"/>
      <c r="V14" s="170"/>
      <c r="W14" s="120" t="str">
        <f t="shared" si="2"/>
        <v/>
      </c>
      <c r="X14" s="120" t="str">
        <f t="shared" si="7"/>
        <v/>
      </c>
      <c r="Y14" s="165"/>
      <c r="Z14" s="165"/>
      <c r="AA14" s="165"/>
      <c r="AB14" s="165"/>
      <c r="AC14" s="120" t="str">
        <f t="shared" si="8"/>
        <v/>
      </c>
      <c r="AD14" s="167"/>
      <c r="AE14" s="167"/>
      <c r="AF14" s="120" t="str">
        <f t="shared" si="9"/>
        <v/>
      </c>
      <c r="AG14" s="167"/>
      <c r="AH14" s="167"/>
      <c r="AI14" s="120" t="str">
        <f t="shared" si="10"/>
        <v/>
      </c>
      <c r="AJ14" s="165"/>
      <c r="AK14" s="163"/>
      <c r="AL14" s="163"/>
      <c r="AM14" s="163"/>
      <c r="AN14" s="163"/>
      <c r="AO14" s="163"/>
      <c r="AP14" s="163"/>
      <c r="AQ14" s="163"/>
      <c r="AR14" s="163"/>
      <c r="AS14" s="163"/>
      <c r="AT14" s="163"/>
      <c r="AU14" s="120" t="str">
        <f t="shared" si="11"/>
        <v/>
      </c>
      <c r="AV14" s="120" t="str">
        <f t="shared" si="12"/>
        <v/>
      </c>
      <c r="AW14" s="120" t="str">
        <f t="shared" si="3"/>
        <v/>
      </c>
      <c r="AX14" s="120" t="str">
        <f t="shared" si="3"/>
        <v/>
      </c>
      <c r="AY14" s="120" t="str">
        <f t="shared" si="3"/>
        <v/>
      </c>
      <c r="AZ14" s="163"/>
      <c r="BA14" s="163"/>
      <c r="BB14" s="163"/>
      <c r="BC14" s="163"/>
      <c r="BD14" s="163"/>
      <c r="BE14" s="163"/>
      <c r="BF14" s="120" t="str">
        <f t="shared" si="13"/>
        <v/>
      </c>
      <c r="BG14" s="161"/>
      <c r="BH14" s="138" t="str">
        <f>IF(BG14="","",VLOOKUP(BG14,抽出率テーブル!Z:AA,2,FALSE))</f>
        <v/>
      </c>
      <c r="BI14" s="126" t="str">
        <f t="shared" si="14"/>
        <v/>
      </c>
      <c r="BJ14" s="126" t="str">
        <f t="shared" si="15"/>
        <v/>
      </c>
      <c r="BK14" s="126" t="str">
        <f t="shared" si="16"/>
        <v/>
      </c>
      <c r="BL14" s="126" t="str">
        <f t="shared" si="17"/>
        <v/>
      </c>
      <c r="BM14" s="126" t="str">
        <f t="shared" si="18"/>
        <v/>
      </c>
      <c r="BN14" s="159"/>
      <c r="BO14" s="135" t="str">
        <f t="shared" si="19"/>
        <v xml:space="preserve"> </v>
      </c>
    </row>
    <row r="15" spans="1:67">
      <c r="A15" s="123">
        <v>11</v>
      </c>
      <c r="B15" s="290"/>
      <c r="C15" s="165"/>
      <c r="D15" s="165"/>
      <c r="E15" s="155" t="str">
        <f t="shared" si="4"/>
        <v/>
      </c>
      <c r="F15" s="155" t="str">
        <f t="shared" si="5"/>
        <v/>
      </c>
      <c r="G15" s="155" t="str">
        <f t="shared" si="6"/>
        <v/>
      </c>
      <c r="H15" s="165"/>
      <c r="I15" s="165"/>
      <c r="J15" s="169"/>
      <c r="K15" s="173"/>
      <c r="L15" s="120" t="str">
        <f t="shared" si="0"/>
        <v/>
      </c>
      <c r="M15" s="169"/>
      <c r="N15" s="170"/>
      <c r="O15" s="120" t="str">
        <f t="shared" si="1"/>
        <v/>
      </c>
      <c r="P15" s="165"/>
      <c r="Q15" s="165"/>
      <c r="R15" s="120" t="str">
        <f>IF(Q15="","",VLOOKUP(Q15,役職・職種一覧表!$B$4:$C$8,2,FALSE))</f>
        <v/>
      </c>
      <c r="S15" s="165"/>
      <c r="T15" s="138" t="str">
        <f>IF(S15="","",VLOOKUP(S15,抽出率テーブル!V:W,2,FALSE))</f>
        <v/>
      </c>
      <c r="U15" s="169"/>
      <c r="V15" s="170"/>
      <c r="W15" s="120" t="str">
        <f t="shared" si="2"/>
        <v/>
      </c>
      <c r="X15" s="120" t="str">
        <f t="shared" si="7"/>
        <v/>
      </c>
      <c r="Y15" s="165"/>
      <c r="Z15" s="165"/>
      <c r="AA15" s="165"/>
      <c r="AB15" s="165"/>
      <c r="AC15" s="120" t="str">
        <f t="shared" si="8"/>
        <v/>
      </c>
      <c r="AD15" s="167"/>
      <c r="AE15" s="167"/>
      <c r="AF15" s="120" t="str">
        <f t="shared" si="9"/>
        <v/>
      </c>
      <c r="AG15" s="167"/>
      <c r="AH15" s="167"/>
      <c r="AI15" s="120" t="str">
        <f t="shared" si="10"/>
        <v/>
      </c>
      <c r="AJ15" s="165"/>
      <c r="AK15" s="163"/>
      <c r="AL15" s="163"/>
      <c r="AM15" s="163"/>
      <c r="AN15" s="163"/>
      <c r="AO15" s="163"/>
      <c r="AP15" s="163"/>
      <c r="AQ15" s="163"/>
      <c r="AR15" s="163"/>
      <c r="AS15" s="163"/>
      <c r="AT15" s="163"/>
      <c r="AU15" s="120" t="str">
        <f t="shared" si="11"/>
        <v/>
      </c>
      <c r="AV15" s="120" t="str">
        <f t="shared" si="12"/>
        <v/>
      </c>
      <c r="AW15" s="120" t="str">
        <f t="shared" si="3"/>
        <v/>
      </c>
      <c r="AX15" s="120" t="str">
        <f t="shared" si="3"/>
        <v/>
      </c>
      <c r="AY15" s="120" t="str">
        <f t="shared" si="3"/>
        <v/>
      </c>
      <c r="AZ15" s="163"/>
      <c r="BA15" s="163"/>
      <c r="BB15" s="163"/>
      <c r="BC15" s="163"/>
      <c r="BD15" s="163"/>
      <c r="BE15" s="163"/>
      <c r="BF15" s="120" t="str">
        <f t="shared" si="13"/>
        <v/>
      </c>
      <c r="BG15" s="161"/>
      <c r="BH15" s="138" t="str">
        <f>IF(BG15="","",VLOOKUP(BG15,抽出率テーブル!Z:AA,2,FALSE))</f>
        <v/>
      </c>
      <c r="BI15" s="126" t="str">
        <f t="shared" si="14"/>
        <v/>
      </c>
      <c r="BJ15" s="126" t="str">
        <f t="shared" si="15"/>
        <v/>
      </c>
      <c r="BK15" s="126" t="str">
        <f t="shared" si="16"/>
        <v/>
      </c>
      <c r="BL15" s="126" t="str">
        <f t="shared" si="17"/>
        <v/>
      </c>
      <c r="BM15" s="126" t="str">
        <f t="shared" si="18"/>
        <v/>
      </c>
      <c r="BN15" s="159"/>
      <c r="BO15" s="135" t="str">
        <f t="shared" si="19"/>
        <v xml:space="preserve"> </v>
      </c>
    </row>
    <row r="16" spans="1:67">
      <c r="A16" s="123">
        <v>12</v>
      </c>
      <c r="B16" s="290"/>
      <c r="C16" s="165"/>
      <c r="D16" s="165"/>
      <c r="E16" s="155" t="str">
        <f t="shared" si="4"/>
        <v/>
      </c>
      <c r="F16" s="155" t="str">
        <f t="shared" si="5"/>
        <v/>
      </c>
      <c r="G16" s="155" t="str">
        <f t="shared" si="6"/>
        <v/>
      </c>
      <c r="H16" s="165"/>
      <c r="I16" s="165"/>
      <c r="J16" s="169"/>
      <c r="K16" s="173"/>
      <c r="L16" s="120" t="str">
        <f t="shared" si="0"/>
        <v/>
      </c>
      <c r="M16" s="169"/>
      <c r="N16" s="170"/>
      <c r="O16" s="120" t="str">
        <f t="shared" si="1"/>
        <v/>
      </c>
      <c r="P16" s="165"/>
      <c r="Q16" s="165"/>
      <c r="R16" s="120" t="str">
        <f>IF(Q16="","",VLOOKUP(Q16,役職・職種一覧表!$B$4:$C$8,2,FALSE))</f>
        <v/>
      </c>
      <c r="S16" s="165"/>
      <c r="T16" s="138" t="str">
        <f>IF(S16="","",VLOOKUP(S16,抽出率テーブル!V:W,2,FALSE))</f>
        <v/>
      </c>
      <c r="U16" s="169"/>
      <c r="V16" s="170"/>
      <c r="W16" s="120" t="str">
        <f t="shared" si="2"/>
        <v/>
      </c>
      <c r="X16" s="120" t="str">
        <f t="shared" si="7"/>
        <v/>
      </c>
      <c r="Y16" s="165"/>
      <c r="Z16" s="165"/>
      <c r="AA16" s="165"/>
      <c r="AB16" s="165"/>
      <c r="AC16" s="120" t="str">
        <f t="shared" si="8"/>
        <v/>
      </c>
      <c r="AD16" s="167"/>
      <c r="AE16" s="167"/>
      <c r="AF16" s="120" t="str">
        <f t="shared" si="9"/>
        <v/>
      </c>
      <c r="AG16" s="167"/>
      <c r="AH16" s="167"/>
      <c r="AI16" s="120" t="str">
        <f t="shared" si="10"/>
        <v/>
      </c>
      <c r="AJ16" s="165"/>
      <c r="AK16" s="163"/>
      <c r="AL16" s="163"/>
      <c r="AM16" s="163"/>
      <c r="AN16" s="163"/>
      <c r="AO16" s="163"/>
      <c r="AP16" s="163"/>
      <c r="AQ16" s="163"/>
      <c r="AR16" s="163"/>
      <c r="AS16" s="163"/>
      <c r="AT16" s="163"/>
      <c r="AU16" s="120" t="str">
        <f t="shared" si="11"/>
        <v/>
      </c>
      <c r="AV16" s="120" t="str">
        <f t="shared" si="12"/>
        <v/>
      </c>
      <c r="AW16" s="120" t="str">
        <f t="shared" si="3"/>
        <v/>
      </c>
      <c r="AX16" s="120" t="str">
        <f t="shared" si="3"/>
        <v/>
      </c>
      <c r="AY16" s="120" t="str">
        <f t="shared" si="3"/>
        <v/>
      </c>
      <c r="AZ16" s="163"/>
      <c r="BA16" s="163"/>
      <c r="BB16" s="163"/>
      <c r="BC16" s="163"/>
      <c r="BD16" s="163"/>
      <c r="BE16" s="163"/>
      <c r="BF16" s="120" t="str">
        <f t="shared" si="13"/>
        <v/>
      </c>
      <c r="BG16" s="161"/>
      <c r="BH16" s="138" t="str">
        <f>IF(BG16="","",VLOOKUP(BG16,抽出率テーブル!Z:AA,2,FALSE))</f>
        <v/>
      </c>
      <c r="BI16" s="126" t="str">
        <f t="shared" si="14"/>
        <v/>
      </c>
      <c r="BJ16" s="126" t="str">
        <f t="shared" si="15"/>
        <v/>
      </c>
      <c r="BK16" s="126" t="str">
        <f t="shared" si="16"/>
        <v/>
      </c>
      <c r="BL16" s="126" t="str">
        <f t="shared" si="17"/>
        <v/>
      </c>
      <c r="BM16" s="126" t="str">
        <f t="shared" si="18"/>
        <v/>
      </c>
      <c r="BN16" s="159"/>
      <c r="BO16" s="135" t="str">
        <f t="shared" si="19"/>
        <v xml:space="preserve"> </v>
      </c>
    </row>
    <row r="17" spans="1:67">
      <c r="A17" s="123">
        <v>13</v>
      </c>
      <c r="B17" s="290"/>
      <c r="C17" s="165"/>
      <c r="D17" s="165"/>
      <c r="E17" s="155" t="str">
        <f t="shared" si="4"/>
        <v/>
      </c>
      <c r="F17" s="155" t="str">
        <f t="shared" si="5"/>
        <v/>
      </c>
      <c r="G17" s="155" t="str">
        <f t="shared" si="6"/>
        <v/>
      </c>
      <c r="H17" s="165"/>
      <c r="I17" s="165"/>
      <c r="J17" s="169"/>
      <c r="K17" s="173"/>
      <c r="L17" s="120" t="str">
        <f t="shared" si="0"/>
        <v/>
      </c>
      <c r="M17" s="169"/>
      <c r="N17" s="170"/>
      <c r="O17" s="120" t="str">
        <f t="shared" si="1"/>
        <v/>
      </c>
      <c r="P17" s="165"/>
      <c r="Q17" s="165"/>
      <c r="R17" s="120" t="str">
        <f>IF(Q17="","",VLOOKUP(Q17,役職・職種一覧表!$B$4:$C$8,2,FALSE))</f>
        <v/>
      </c>
      <c r="S17" s="165"/>
      <c r="T17" s="138" t="str">
        <f>IF(S17="","",VLOOKUP(S17,抽出率テーブル!V:W,2,FALSE))</f>
        <v/>
      </c>
      <c r="U17" s="169"/>
      <c r="V17" s="170"/>
      <c r="W17" s="120" t="str">
        <f t="shared" si="2"/>
        <v/>
      </c>
      <c r="X17" s="120" t="str">
        <f t="shared" si="7"/>
        <v/>
      </c>
      <c r="Y17" s="165"/>
      <c r="Z17" s="165"/>
      <c r="AA17" s="165"/>
      <c r="AB17" s="165"/>
      <c r="AC17" s="120" t="str">
        <f t="shared" si="8"/>
        <v/>
      </c>
      <c r="AD17" s="167"/>
      <c r="AE17" s="167"/>
      <c r="AF17" s="120" t="str">
        <f t="shared" si="9"/>
        <v/>
      </c>
      <c r="AG17" s="167"/>
      <c r="AH17" s="167"/>
      <c r="AI17" s="120" t="str">
        <f t="shared" si="10"/>
        <v/>
      </c>
      <c r="AJ17" s="165"/>
      <c r="AK17" s="163"/>
      <c r="AL17" s="163"/>
      <c r="AM17" s="163"/>
      <c r="AN17" s="163"/>
      <c r="AO17" s="163"/>
      <c r="AP17" s="163"/>
      <c r="AQ17" s="163"/>
      <c r="AR17" s="163"/>
      <c r="AS17" s="163"/>
      <c r="AT17" s="163"/>
      <c r="AU17" s="120" t="str">
        <f t="shared" si="11"/>
        <v/>
      </c>
      <c r="AV17" s="120" t="str">
        <f t="shared" si="12"/>
        <v/>
      </c>
      <c r="AW17" s="120" t="str">
        <f t="shared" si="3"/>
        <v/>
      </c>
      <c r="AX17" s="120" t="str">
        <f t="shared" si="3"/>
        <v/>
      </c>
      <c r="AY17" s="120" t="str">
        <f t="shared" si="3"/>
        <v/>
      </c>
      <c r="AZ17" s="163"/>
      <c r="BA17" s="163"/>
      <c r="BB17" s="163"/>
      <c r="BC17" s="163"/>
      <c r="BD17" s="163"/>
      <c r="BE17" s="163"/>
      <c r="BF17" s="120" t="str">
        <f t="shared" si="13"/>
        <v/>
      </c>
      <c r="BG17" s="161"/>
      <c r="BH17" s="138" t="str">
        <f>IF(BG17="","",VLOOKUP(BG17,抽出率テーブル!Z:AA,2,FALSE))</f>
        <v/>
      </c>
      <c r="BI17" s="126" t="str">
        <f t="shared" si="14"/>
        <v/>
      </c>
      <c r="BJ17" s="126" t="str">
        <f t="shared" si="15"/>
        <v/>
      </c>
      <c r="BK17" s="126" t="str">
        <f t="shared" si="16"/>
        <v/>
      </c>
      <c r="BL17" s="126" t="str">
        <f t="shared" si="17"/>
        <v/>
      </c>
      <c r="BM17" s="126" t="str">
        <f t="shared" si="18"/>
        <v/>
      </c>
      <c r="BN17" s="159"/>
      <c r="BO17" s="135" t="str">
        <f t="shared" si="19"/>
        <v xml:space="preserve"> </v>
      </c>
    </row>
    <row r="18" spans="1:67">
      <c r="A18" s="123">
        <v>14</v>
      </c>
      <c r="B18" s="290"/>
      <c r="C18" s="165"/>
      <c r="D18" s="165"/>
      <c r="E18" s="155" t="str">
        <f t="shared" si="4"/>
        <v/>
      </c>
      <c r="F18" s="155" t="str">
        <f t="shared" si="5"/>
        <v/>
      </c>
      <c r="G18" s="155" t="str">
        <f t="shared" si="6"/>
        <v/>
      </c>
      <c r="H18" s="165"/>
      <c r="I18" s="165"/>
      <c r="J18" s="169"/>
      <c r="K18" s="173"/>
      <c r="L18" s="120" t="str">
        <f t="shared" si="0"/>
        <v/>
      </c>
      <c r="M18" s="169"/>
      <c r="N18" s="170"/>
      <c r="O18" s="120" t="str">
        <f t="shared" si="1"/>
        <v/>
      </c>
      <c r="P18" s="165"/>
      <c r="Q18" s="165"/>
      <c r="R18" s="120" t="str">
        <f>IF(Q18="","",VLOOKUP(Q18,役職・職種一覧表!$B$4:$C$8,2,FALSE))</f>
        <v/>
      </c>
      <c r="S18" s="165"/>
      <c r="T18" s="138" t="str">
        <f>IF(S18="","",VLOOKUP(S18,抽出率テーブル!V:W,2,FALSE))</f>
        <v/>
      </c>
      <c r="U18" s="169"/>
      <c r="V18" s="170"/>
      <c r="W18" s="120" t="str">
        <f t="shared" si="2"/>
        <v/>
      </c>
      <c r="X18" s="120" t="str">
        <f t="shared" si="7"/>
        <v/>
      </c>
      <c r="Y18" s="165"/>
      <c r="Z18" s="165"/>
      <c r="AA18" s="165"/>
      <c r="AB18" s="165"/>
      <c r="AC18" s="120" t="str">
        <f t="shared" si="8"/>
        <v/>
      </c>
      <c r="AD18" s="167"/>
      <c r="AE18" s="167"/>
      <c r="AF18" s="120" t="str">
        <f t="shared" si="9"/>
        <v/>
      </c>
      <c r="AG18" s="167"/>
      <c r="AH18" s="167"/>
      <c r="AI18" s="120" t="str">
        <f t="shared" si="10"/>
        <v/>
      </c>
      <c r="AJ18" s="165"/>
      <c r="AK18" s="163"/>
      <c r="AL18" s="163"/>
      <c r="AM18" s="163"/>
      <c r="AN18" s="163"/>
      <c r="AO18" s="163"/>
      <c r="AP18" s="163"/>
      <c r="AQ18" s="163"/>
      <c r="AR18" s="163"/>
      <c r="AS18" s="163"/>
      <c r="AT18" s="163"/>
      <c r="AU18" s="120" t="str">
        <f t="shared" si="11"/>
        <v/>
      </c>
      <c r="AV18" s="120" t="str">
        <f t="shared" si="12"/>
        <v/>
      </c>
      <c r="AW18" s="120" t="str">
        <f t="shared" si="3"/>
        <v/>
      </c>
      <c r="AX18" s="120" t="str">
        <f t="shared" si="3"/>
        <v/>
      </c>
      <c r="AY18" s="120" t="str">
        <f t="shared" si="3"/>
        <v/>
      </c>
      <c r="AZ18" s="163"/>
      <c r="BA18" s="163"/>
      <c r="BB18" s="163"/>
      <c r="BC18" s="163"/>
      <c r="BD18" s="163"/>
      <c r="BE18" s="163"/>
      <c r="BF18" s="120" t="str">
        <f t="shared" si="13"/>
        <v/>
      </c>
      <c r="BG18" s="161"/>
      <c r="BH18" s="138" t="str">
        <f>IF(BG18="","",VLOOKUP(BG18,抽出率テーブル!Z:AA,2,FALSE))</f>
        <v/>
      </c>
      <c r="BI18" s="126" t="str">
        <f t="shared" si="14"/>
        <v/>
      </c>
      <c r="BJ18" s="126" t="str">
        <f t="shared" si="15"/>
        <v/>
      </c>
      <c r="BK18" s="126" t="str">
        <f t="shared" si="16"/>
        <v/>
      </c>
      <c r="BL18" s="126" t="str">
        <f t="shared" si="17"/>
        <v/>
      </c>
      <c r="BM18" s="126" t="str">
        <f t="shared" si="18"/>
        <v/>
      </c>
      <c r="BN18" s="159"/>
      <c r="BO18" s="135" t="str">
        <f t="shared" si="19"/>
        <v xml:space="preserve"> </v>
      </c>
    </row>
    <row r="19" spans="1:67">
      <c r="A19" s="123">
        <v>15</v>
      </c>
      <c r="B19" s="290"/>
      <c r="C19" s="165"/>
      <c r="D19" s="165"/>
      <c r="E19" s="155" t="str">
        <f t="shared" si="4"/>
        <v/>
      </c>
      <c r="F19" s="155" t="str">
        <f t="shared" si="5"/>
        <v/>
      </c>
      <c r="G19" s="155" t="str">
        <f t="shared" si="6"/>
        <v/>
      </c>
      <c r="H19" s="165"/>
      <c r="I19" s="165"/>
      <c r="J19" s="169"/>
      <c r="K19" s="173"/>
      <c r="L19" s="120" t="str">
        <f t="shared" si="0"/>
        <v/>
      </c>
      <c r="M19" s="169"/>
      <c r="N19" s="170"/>
      <c r="O19" s="120" t="str">
        <f t="shared" si="1"/>
        <v/>
      </c>
      <c r="P19" s="165"/>
      <c r="Q19" s="165"/>
      <c r="R19" s="120" t="str">
        <f>IF(Q19="","",VLOOKUP(Q19,役職・職種一覧表!$B$4:$C$8,2,FALSE))</f>
        <v/>
      </c>
      <c r="S19" s="165"/>
      <c r="T19" s="138" t="str">
        <f>IF(S19="","",VLOOKUP(S19,抽出率テーブル!V:W,2,FALSE))</f>
        <v/>
      </c>
      <c r="U19" s="169"/>
      <c r="V19" s="170"/>
      <c r="W19" s="120" t="str">
        <f t="shared" si="2"/>
        <v/>
      </c>
      <c r="X19" s="120" t="str">
        <f t="shared" si="7"/>
        <v/>
      </c>
      <c r="Y19" s="165"/>
      <c r="Z19" s="165"/>
      <c r="AA19" s="165"/>
      <c r="AB19" s="165"/>
      <c r="AC19" s="120" t="str">
        <f t="shared" si="8"/>
        <v/>
      </c>
      <c r="AD19" s="167"/>
      <c r="AE19" s="167"/>
      <c r="AF19" s="120" t="str">
        <f t="shared" si="9"/>
        <v/>
      </c>
      <c r="AG19" s="167"/>
      <c r="AH19" s="167"/>
      <c r="AI19" s="120" t="str">
        <f t="shared" si="10"/>
        <v/>
      </c>
      <c r="AJ19" s="165"/>
      <c r="AK19" s="163"/>
      <c r="AL19" s="163"/>
      <c r="AM19" s="163"/>
      <c r="AN19" s="163"/>
      <c r="AO19" s="163"/>
      <c r="AP19" s="163"/>
      <c r="AQ19" s="163"/>
      <c r="AR19" s="163"/>
      <c r="AS19" s="163"/>
      <c r="AT19" s="163"/>
      <c r="AU19" s="120" t="str">
        <f t="shared" si="11"/>
        <v/>
      </c>
      <c r="AV19" s="120" t="str">
        <f t="shared" si="12"/>
        <v/>
      </c>
      <c r="AW19" s="120" t="str">
        <f t="shared" si="3"/>
        <v/>
      </c>
      <c r="AX19" s="120" t="str">
        <f t="shared" si="3"/>
        <v/>
      </c>
      <c r="AY19" s="120" t="str">
        <f t="shared" si="3"/>
        <v/>
      </c>
      <c r="AZ19" s="163"/>
      <c r="BA19" s="163"/>
      <c r="BB19" s="163"/>
      <c r="BC19" s="163"/>
      <c r="BD19" s="163"/>
      <c r="BE19" s="163"/>
      <c r="BF19" s="120" t="str">
        <f t="shared" si="13"/>
        <v/>
      </c>
      <c r="BG19" s="161"/>
      <c r="BH19" s="138" t="str">
        <f>IF(BG19="","",VLOOKUP(BG19,抽出率テーブル!Z:AA,2,FALSE))</f>
        <v/>
      </c>
      <c r="BI19" s="126" t="str">
        <f t="shared" si="14"/>
        <v/>
      </c>
      <c r="BJ19" s="126" t="str">
        <f t="shared" si="15"/>
        <v/>
      </c>
      <c r="BK19" s="126" t="str">
        <f t="shared" si="16"/>
        <v/>
      </c>
      <c r="BL19" s="126" t="str">
        <f t="shared" si="17"/>
        <v/>
      </c>
      <c r="BM19" s="126" t="str">
        <f t="shared" si="18"/>
        <v/>
      </c>
      <c r="BN19" s="159"/>
      <c r="BO19" s="135" t="str">
        <f t="shared" si="19"/>
        <v xml:space="preserve"> </v>
      </c>
    </row>
    <row r="20" spans="1:67">
      <c r="A20" s="123">
        <v>16</v>
      </c>
      <c r="B20" s="290"/>
      <c r="C20" s="165"/>
      <c r="D20" s="165"/>
      <c r="E20" s="155" t="str">
        <f t="shared" si="4"/>
        <v/>
      </c>
      <c r="F20" s="155" t="str">
        <f t="shared" si="5"/>
        <v/>
      </c>
      <c r="G20" s="155" t="str">
        <f t="shared" si="6"/>
        <v/>
      </c>
      <c r="H20" s="165"/>
      <c r="I20" s="165"/>
      <c r="J20" s="169"/>
      <c r="K20" s="173"/>
      <c r="L20" s="120" t="str">
        <f t="shared" si="0"/>
        <v/>
      </c>
      <c r="M20" s="169"/>
      <c r="N20" s="170"/>
      <c r="O20" s="120" t="str">
        <f t="shared" si="1"/>
        <v/>
      </c>
      <c r="P20" s="165"/>
      <c r="Q20" s="165"/>
      <c r="R20" s="120" t="str">
        <f>IF(Q20="","",VLOOKUP(Q20,役職・職種一覧表!$B$4:$C$8,2,FALSE))</f>
        <v/>
      </c>
      <c r="S20" s="165"/>
      <c r="T20" s="138" t="str">
        <f>IF(S20="","",VLOOKUP(S20,抽出率テーブル!V:W,2,FALSE))</f>
        <v/>
      </c>
      <c r="U20" s="169"/>
      <c r="V20" s="170"/>
      <c r="W20" s="120" t="str">
        <f t="shared" si="2"/>
        <v/>
      </c>
      <c r="X20" s="120" t="str">
        <f t="shared" si="7"/>
        <v/>
      </c>
      <c r="Y20" s="165"/>
      <c r="Z20" s="165"/>
      <c r="AA20" s="165"/>
      <c r="AB20" s="165"/>
      <c r="AC20" s="120" t="str">
        <f t="shared" si="8"/>
        <v/>
      </c>
      <c r="AD20" s="167"/>
      <c r="AE20" s="167"/>
      <c r="AF20" s="120" t="str">
        <f t="shared" si="9"/>
        <v/>
      </c>
      <c r="AG20" s="167"/>
      <c r="AH20" s="167"/>
      <c r="AI20" s="120" t="str">
        <f t="shared" si="10"/>
        <v/>
      </c>
      <c r="AJ20" s="165"/>
      <c r="AK20" s="163"/>
      <c r="AL20" s="163"/>
      <c r="AM20" s="163"/>
      <c r="AN20" s="163"/>
      <c r="AO20" s="163"/>
      <c r="AP20" s="163"/>
      <c r="AQ20" s="163"/>
      <c r="AR20" s="163"/>
      <c r="AS20" s="163"/>
      <c r="AT20" s="163"/>
      <c r="AU20" s="120" t="str">
        <f t="shared" si="11"/>
        <v/>
      </c>
      <c r="AV20" s="120" t="str">
        <f t="shared" si="12"/>
        <v/>
      </c>
      <c r="AW20" s="120" t="str">
        <f t="shared" ref="AW20:AY83" si="20">IF(AQ20="","",ROUND(AQ20/100,0))</f>
        <v/>
      </c>
      <c r="AX20" s="120" t="str">
        <f t="shared" si="20"/>
        <v/>
      </c>
      <c r="AY20" s="120" t="str">
        <f t="shared" si="20"/>
        <v/>
      </c>
      <c r="AZ20" s="163"/>
      <c r="BA20" s="163"/>
      <c r="BB20" s="163"/>
      <c r="BC20" s="163"/>
      <c r="BD20" s="163"/>
      <c r="BE20" s="163"/>
      <c r="BF20" s="120" t="str">
        <f t="shared" si="13"/>
        <v/>
      </c>
      <c r="BG20" s="161"/>
      <c r="BH20" s="138" t="str">
        <f>IF(BG20="","",VLOOKUP(BG20,抽出率テーブル!Z:AA,2,FALSE))</f>
        <v/>
      </c>
      <c r="BI20" s="126" t="str">
        <f t="shared" si="14"/>
        <v/>
      </c>
      <c r="BJ20" s="126" t="str">
        <f t="shared" si="15"/>
        <v/>
      </c>
      <c r="BK20" s="126" t="str">
        <f t="shared" si="16"/>
        <v/>
      </c>
      <c r="BL20" s="126" t="str">
        <f t="shared" si="17"/>
        <v/>
      </c>
      <c r="BM20" s="126" t="str">
        <f t="shared" si="18"/>
        <v/>
      </c>
      <c r="BN20" s="159"/>
      <c r="BO20" s="135" t="str">
        <f t="shared" si="19"/>
        <v xml:space="preserve"> </v>
      </c>
    </row>
    <row r="21" spans="1:67">
      <c r="A21" s="123">
        <v>17</v>
      </c>
      <c r="B21" s="290"/>
      <c r="C21" s="165"/>
      <c r="D21" s="165"/>
      <c r="E21" s="155" t="str">
        <f t="shared" si="4"/>
        <v/>
      </c>
      <c r="F21" s="155" t="str">
        <f t="shared" si="5"/>
        <v/>
      </c>
      <c r="G21" s="155" t="str">
        <f t="shared" si="6"/>
        <v/>
      </c>
      <c r="H21" s="165"/>
      <c r="I21" s="165"/>
      <c r="J21" s="169"/>
      <c r="K21" s="173"/>
      <c r="L21" s="120" t="str">
        <f t="shared" si="0"/>
        <v/>
      </c>
      <c r="M21" s="169"/>
      <c r="N21" s="170"/>
      <c r="O21" s="120" t="str">
        <f t="shared" si="1"/>
        <v/>
      </c>
      <c r="P21" s="165"/>
      <c r="Q21" s="165"/>
      <c r="R21" s="120" t="str">
        <f>IF(Q21="","",VLOOKUP(Q21,役職・職種一覧表!$B$4:$C$8,2,FALSE))</f>
        <v/>
      </c>
      <c r="S21" s="165"/>
      <c r="T21" s="138" t="str">
        <f>IF(S21="","",VLOOKUP(S21,抽出率テーブル!V:W,2,FALSE))</f>
        <v/>
      </c>
      <c r="U21" s="169"/>
      <c r="V21" s="170"/>
      <c r="W21" s="120" t="str">
        <f t="shared" si="2"/>
        <v/>
      </c>
      <c r="X21" s="120" t="str">
        <f t="shared" si="7"/>
        <v/>
      </c>
      <c r="Y21" s="165"/>
      <c r="Z21" s="165"/>
      <c r="AA21" s="165"/>
      <c r="AB21" s="165"/>
      <c r="AC21" s="120" t="str">
        <f t="shared" si="8"/>
        <v/>
      </c>
      <c r="AD21" s="167"/>
      <c r="AE21" s="167"/>
      <c r="AF21" s="120" t="str">
        <f t="shared" si="9"/>
        <v/>
      </c>
      <c r="AG21" s="167"/>
      <c r="AH21" s="167"/>
      <c r="AI21" s="120" t="str">
        <f t="shared" si="10"/>
        <v/>
      </c>
      <c r="AJ21" s="165"/>
      <c r="AK21" s="163"/>
      <c r="AL21" s="163"/>
      <c r="AM21" s="163"/>
      <c r="AN21" s="163"/>
      <c r="AO21" s="163"/>
      <c r="AP21" s="163"/>
      <c r="AQ21" s="163"/>
      <c r="AR21" s="163"/>
      <c r="AS21" s="163"/>
      <c r="AT21" s="163"/>
      <c r="AU21" s="120" t="str">
        <f t="shared" si="11"/>
        <v/>
      </c>
      <c r="AV21" s="120" t="str">
        <f t="shared" si="12"/>
        <v/>
      </c>
      <c r="AW21" s="120" t="str">
        <f t="shared" si="20"/>
        <v/>
      </c>
      <c r="AX21" s="120" t="str">
        <f t="shared" si="20"/>
        <v/>
      </c>
      <c r="AY21" s="120" t="str">
        <f t="shared" si="20"/>
        <v/>
      </c>
      <c r="AZ21" s="163"/>
      <c r="BA21" s="163"/>
      <c r="BB21" s="163"/>
      <c r="BC21" s="163"/>
      <c r="BD21" s="163"/>
      <c r="BE21" s="163"/>
      <c r="BF21" s="120" t="str">
        <f t="shared" si="13"/>
        <v/>
      </c>
      <c r="BG21" s="161"/>
      <c r="BH21" s="138" t="str">
        <f>IF(BG21="","",VLOOKUP(BG21,抽出率テーブル!Z:AA,2,FALSE))</f>
        <v/>
      </c>
      <c r="BI21" s="126" t="str">
        <f t="shared" si="14"/>
        <v/>
      </c>
      <c r="BJ21" s="126" t="str">
        <f t="shared" si="15"/>
        <v/>
      </c>
      <c r="BK21" s="126" t="str">
        <f t="shared" si="16"/>
        <v/>
      </c>
      <c r="BL21" s="126" t="str">
        <f t="shared" si="17"/>
        <v/>
      </c>
      <c r="BM21" s="126" t="str">
        <f t="shared" si="18"/>
        <v/>
      </c>
      <c r="BN21" s="159"/>
      <c r="BO21" s="135" t="str">
        <f t="shared" si="19"/>
        <v xml:space="preserve"> </v>
      </c>
    </row>
    <row r="22" spans="1:67">
      <c r="A22" s="123">
        <v>18</v>
      </c>
      <c r="B22" s="290"/>
      <c r="C22" s="165"/>
      <c r="D22" s="165"/>
      <c r="E22" s="155" t="str">
        <f t="shared" si="4"/>
        <v/>
      </c>
      <c r="F22" s="155" t="str">
        <f t="shared" si="5"/>
        <v/>
      </c>
      <c r="G22" s="155" t="str">
        <f t="shared" si="6"/>
        <v/>
      </c>
      <c r="H22" s="165"/>
      <c r="I22" s="165"/>
      <c r="J22" s="169"/>
      <c r="K22" s="173"/>
      <c r="L22" s="120" t="str">
        <f t="shared" si="0"/>
        <v/>
      </c>
      <c r="M22" s="169"/>
      <c r="N22" s="170"/>
      <c r="O22" s="120" t="str">
        <f t="shared" si="1"/>
        <v/>
      </c>
      <c r="P22" s="165"/>
      <c r="Q22" s="165"/>
      <c r="R22" s="120" t="str">
        <f>IF(Q22="","",VLOOKUP(Q22,役職・職種一覧表!$B$4:$C$8,2,FALSE))</f>
        <v/>
      </c>
      <c r="S22" s="165"/>
      <c r="T22" s="138" t="str">
        <f>IF(S22="","",VLOOKUP(S22,抽出率テーブル!V:W,2,FALSE))</f>
        <v/>
      </c>
      <c r="U22" s="169"/>
      <c r="V22" s="170"/>
      <c r="W22" s="120" t="str">
        <f t="shared" si="2"/>
        <v/>
      </c>
      <c r="X22" s="120" t="str">
        <f t="shared" si="7"/>
        <v/>
      </c>
      <c r="Y22" s="165"/>
      <c r="Z22" s="165"/>
      <c r="AA22" s="165"/>
      <c r="AB22" s="165"/>
      <c r="AC22" s="120" t="str">
        <f t="shared" si="8"/>
        <v/>
      </c>
      <c r="AD22" s="167"/>
      <c r="AE22" s="167"/>
      <c r="AF22" s="120" t="str">
        <f t="shared" si="9"/>
        <v/>
      </c>
      <c r="AG22" s="167"/>
      <c r="AH22" s="167"/>
      <c r="AI22" s="120" t="str">
        <f t="shared" si="10"/>
        <v/>
      </c>
      <c r="AJ22" s="165"/>
      <c r="AK22" s="163"/>
      <c r="AL22" s="163"/>
      <c r="AM22" s="163"/>
      <c r="AN22" s="163"/>
      <c r="AO22" s="163"/>
      <c r="AP22" s="163"/>
      <c r="AQ22" s="163"/>
      <c r="AR22" s="163"/>
      <c r="AS22" s="163"/>
      <c r="AT22" s="163"/>
      <c r="AU22" s="120" t="str">
        <f t="shared" si="11"/>
        <v/>
      </c>
      <c r="AV22" s="120" t="str">
        <f t="shared" si="12"/>
        <v/>
      </c>
      <c r="AW22" s="120" t="str">
        <f t="shared" si="20"/>
        <v/>
      </c>
      <c r="AX22" s="120" t="str">
        <f t="shared" si="20"/>
        <v/>
      </c>
      <c r="AY22" s="120" t="str">
        <f t="shared" si="20"/>
        <v/>
      </c>
      <c r="AZ22" s="163"/>
      <c r="BA22" s="163"/>
      <c r="BB22" s="163"/>
      <c r="BC22" s="163"/>
      <c r="BD22" s="163"/>
      <c r="BE22" s="163"/>
      <c r="BF22" s="120" t="str">
        <f t="shared" si="13"/>
        <v/>
      </c>
      <c r="BG22" s="161"/>
      <c r="BH22" s="138" t="str">
        <f>IF(BG22="","",VLOOKUP(BG22,抽出率テーブル!Z:AA,2,FALSE))</f>
        <v/>
      </c>
      <c r="BI22" s="126" t="str">
        <f t="shared" si="14"/>
        <v/>
      </c>
      <c r="BJ22" s="126" t="str">
        <f t="shared" si="15"/>
        <v/>
      </c>
      <c r="BK22" s="126" t="str">
        <f t="shared" si="16"/>
        <v/>
      </c>
      <c r="BL22" s="126" t="str">
        <f t="shared" si="17"/>
        <v/>
      </c>
      <c r="BM22" s="126" t="str">
        <f t="shared" si="18"/>
        <v/>
      </c>
      <c r="BN22" s="159"/>
      <c r="BO22" s="135" t="str">
        <f t="shared" si="19"/>
        <v xml:space="preserve"> </v>
      </c>
    </row>
    <row r="23" spans="1:67">
      <c r="A23" s="123">
        <v>19</v>
      </c>
      <c r="B23" s="290"/>
      <c r="C23" s="165"/>
      <c r="D23" s="165"/>
      <c r="E23" s="155" t="str">
        <f t="shared" si="4"/>
        <v/>
      </c>
      <c r="F23" s="155" t="str">
        <f t="shared" si="5"/>
        <v/>
      </c>
      <c r="G23" s="155" t="str">
        <f t="shared" si="6"/>
        <v/>
      </c>
      <c r="H23" s="165"/>
      <c r="I23" s="165"/>
      <c r="J23" s="169"/>
      <c r="K23" s="173"/>
      <c r="L23" s="120" t="str">
        <f t="shared" si="0"/>
        <v/>
      </c>
      <c r="M23" s="169"/>
      <c r="N23" s="170"/>
      <c r="O23" s="120" t="str">
        <f t="shared" si="1"/>
        <v/>
      </c>
      <c r="P23" s="165"/>
      <c r="Q23" s="165"/>
      <c r="R23" s="120" t="str">
        <f>IF(Q23="","",VLOOKUP(Q23,役職・職種一覧表!$B$4:$C$8,2,FALSE))</f>
        <v/>
      </c>
      <c r="S23" s="165"/>
      <c r="T23" s="138" t="str">
        <f>IF(S23="","",VLOOKUP(S23,抽出率テーブル!V:W,2,FALSE))</f>
        <v/>
      </c>
      <c r="U23" s="169"/>
      <c r="V23" s="170"/>
      <c r="W23" s="120" t="str">
        <f t="shared" si="2"/>
        <v/>
      </c>
      <c r="X23" s="120" t="str">
        <f t="shared" si="7"/>
        <v/>
      </c>
      <c r="Y23" s="165"/>
      <c r="Z23" s="165"/>
      <c r="AA23" s="165"/>
      <c r="AB23" s="165"/>
      <c r="AC23" s="120" t="str">
        <f t="shared" si="8"/>
        <v/>
      </c>
      <c r="AD23" s="167"/>
      <c r="AE23" s="167"/>
      <c r="AF23" s="120" t="str">
        <f t="shared" si="9"/>
        <v/>
      </c>
      <c r="AG23" s="167"/>
      <c r="AH23" s="167"/>
      <c r="AI23" s="120" t="str">
        <f t="shared" si="10"/>
        <v/>
      </c>
      <c r="AJ23" s="165"/>
      <c r="AK23" s="163"/>
      <c r="AL23" s="163"/>
      <c r="AM23" s="163"/>
      <c r="AN23" s="163"/>
      <c r="AO23" s="163"/>
      <c r="AP23" s="163"/>
      <c r="AQ23" s="163"/>
      <c r="AR23" s="163"/>
      <c r="AS23" s="163"/>
      <c r="AT23" s="163"/>
      <c r="AU23" s="120" t="str">
        <f t="shared" si="11"/>
        <v/>
      </c>
      <c r="AV23" s="120" t="str">
        <f t="shared" si="12"/>
        <v/>
      </c>
      <c r="AW23" s="120" t="str">
        <f t="shared" si="20"/>
        <v/>
      </c>
      <c r="AX23" s="120" t="str">
        <f t="shared" si="20"/>
        <v/>
      </c>
      <c r="AY23" s="120" t="str">
        <f t="shared" si="20"/>
        <v/>
      </c>
      <c r="AZ23" s="163"/>
      <c r="BA23" s="163"/>
      <c r="BB23" s="163"/>
      <c r="BC23" s="163"/>
      <c r="BD23" s="163"/>
      <c r="BE23" s="163"/>
      <c r="BF23" s="120" t="str">
        <f t="shared" si="13"/>
        <v/>
      </c>
      <c r="BG23" s="161"/>
      <c r="BH23" s="138" t="str">
        <f>IF(BG23="","",VLOOKUP(BG23,抽出率テーブル!Z:AA,2,FALSE))</f>
        <v/>
      </c>
      <c r="BI23" s="126" t="str">
        <f t="shared" si="14"/>
        <v/>
      </c>
      <c r="BJ23" s="126" t="str">
        <f t="shared" si="15"/>
        <v/>
      </c>
      <c r="BK23" s="126" t="str">
        <f t="shared" si="16"/>
        <v/>
      </c>
      <c r="BL23" s="126" t="str">
        <f t="shared" si="17"/>
        <v/>
      </c>
      <c r="BM23" s="126" t="str">
        <f t="shared" si="18"/>
        <v/>
      </c>
      <c r="BN23" s="159"/>
      <c r="BO23" s="135" t="str">
        <f t="shared" si="19"/>
        <v xml:space="preserve"> </v>
      </c>
    </row>
    <row r="24" spans="1:67">
      <c r="A24" s="123">
        <v>20</v>
      </c>
      <c r="B24" s="290"/>
      <c r="C24" s="165"/>
      <c r="D24" s="165"/>
      <c r="E24" s="155" t="str">
        <f t="shared" si="4"/>
        <v/>
      </c>
      <c r="F24" s="155" t="str">
        <f t="shared" si="5"/>
        <v/>
      </c>
      <c r="G24" s="155" t="str">
        <f t="shared" si="6"/>
        <v/>
      </c>
      <c r="H24" s="165"/>
      <c r="I24" s="165"/>
      <c r="J24" s="169"/>
      <c r="K24" s="173"/>
      <c r="L24" s="120" t="str">
        <f t="shared" si="0"/>
        <v/>
      </c>
      <c r="M24" s="169"/>
      <c r="N24" s="170"/>
      <c r="O24" s="120" t="str">
        <f t="shared" si="1"/>
        <v/>
      </c>
      <c r="P24" s="165"/>
      <c r="Q24" s="165"/>
      <c r="R24" s="120" t="str">
        <f>IF(Q24="","",VLOOKUP(Q24,役職・職種一覧表!$B$4:$C$8,2,FALSE))</f>
        <v/>
      </c>
      <c r="S24" s="165"/>
      <c r="T24" s="138" t="str">
        <f>IF(S24="","",VLOOKUP(S24,抽出率テーブル!V:W,2,FALSE))</f>
        <v/>
      </c>
      <c r="U24" s="169"/>
      <c r="V24" s="170"/>
      <c r="W24" s="120" t="str">
        <f t="shared" si="2"/>
        <v/>
      </c>
      <c r="X24" s="120" t="str">
        <f t="shared" si="7"/>
        <v/>
      </c>
      <c r="Y24" s="165"/>
      <c r="Z24" s="165"/>
      <c r="AA24" s="165"/>
      <c r="AB24" s="165"/>
      <c r="AC24" s="120" t="str">
        <f t="shared" si="8"/>
        <v/>
      </c>
      <c r="AD24" s="167"/>
      <c r="AE24" s="167"/>
      <c r="AF24" s="120" t="str">
        <f t="shared" si="9"/>
        <v/>
      </c>
      <c r="AG24" s="167"/>
      <c r="AH24" s="167"/>
      <c r="AI24" s="120" t="str">
        <f t="shared" si="10"/>
        <v/>
      </c>
      <c r="AJ24" s="165"/>
      <c r="AK24" s="163"/>
      <c r="AL24" s="163"/>
      <c r="AM24" s="163"/>
      <c r="AN24" s="163"/>
      <c r="AO24" s="163"/>
      <c r="AP24" s="163"/>
      <c r="AQ24" s="163"/>
      <c r="AR24" s="163"/>
      <c r="AS24" s="163"/>
      <c r="AT24" s="163"/>
      <c r="AU24" s="120" t="str">
        <f t="shared" si="11"/>
        <v/>
      </c>
      <c r="AV24" s="120" t="str">
        <f t="shared" si="12"/>
        <v/>
      </c>
      <c r="AW24" s="120" t="str">
        <f t="shared" si="20"/>
        <v/>
      </c>
      <c r="AX24" s="120" t="str">
        <f t="shared" si="20"/>
        <v/>
      </c>
      <c r="AY24" s="120" t="str">
        <f t="shared" si="20"/>
        <v/>
      </c>
      <c r="AZ24" s="163"/>
      <c r="BA24" s="163"/>
      <c r="BB24" s="163"/>
      <c r="BC24" s="163"/>
      <c r="BD24" s="163"/>
      <c r="BE24" s="163"/>
      <c r="BF24" s="120" t="str">
        <f t="shared" si="13"/>
        <v/>
      </c>
      <c r="BG24" s="161"/>
      <c r="BH24" s="138" t="str">
        <f>IF(BG24="","",VLOOKUP(BG24,抽出率テーブル!Z:AA,2,FALSE))</f>
        <v/>
      </c>
      <c r="BI24" s="126" t="str">
        <f t="shared" si="14"/>
        <v/>
      </c>
      <c r="BJ24" s="126" t="str">
        <f t="shared" si="15"/>
        <v/>
      </c>
      <c r="BK24" s="126" t="str">
        <f t="shared" si="16"/>
        <v/>
      </c>
      <c r="BL24" s="126" t="str">
        <f t="shared" si="17"/>
        <v/>
      </c>
      <c r="BM24" s="126" t="str">
        <f t="shared" si="18"/>
        <v/>
      </c>
      <c r="BN24" s="159"/>
      <c r="BO24" s="135" t="str">
        <f t="shared" si="19"/>
        <v xml:space="preserve"> </v>
      </c>
    </row>
    <row r="25" spans="1:67">
      <c r="A25" s="123">
        <v>21</v>
      </c>
      <c r="B25" s="290"/>
      <c r="C25" s="165"/>
      <c r="D25" s="165"/>
      <c r="E25" s="155" t="str">
        <f t="shared" si="4"/>
        <v/>
      </c>
      <c r="F25" s="155" t="str">
        <f t="shared" si="5"/>
        <v/>
      </c>
      <c r="G25" s="155" t="str">
        <f t="shared" si="6"/>
        <v/>
      </c>
      <c r="H25" s="165"/>
      <c r="I25" s="165"/>
      <c r="J25" s="169"/>
      <c r="K25" s="173"/>
      <c r="L25" s="120" t="str">
        <f t="shared" si="0"/>
        <v/>
      </c>
      <c r="M25" s="169"/>
      <c r="N25" s="170"/>
      <c r="O25" s="120" t="str">
        <f t="shared" si="1"/>
        <v/>
      </c>
      <c r="P25" s="165"/>
      <c r="Q25" s="165"/>
      <c r="R25" s="120" t="str">
        <f>IF(Q25="","",VLOOKUP(Q25,役職・職種一覧表!$B$4:$C$8,2,FALSE))</f>
        <v/>
      </c>
      <c r="S25" s="165"/>
      <c r="T25" s="138" t="str">
        <f>IF(S25="","",VLOOKUP(S25,抽出率テーブル!V:W,2,FALSE))</f>
        <v/>
      </c>
      <c r="U25" s="169"/>
      <c r="V25" s="170"/>
      <c r="W25" s="120" t="str">
        <f t="shared" si="2"/>
        <v/>
      </c>
      <c r="X25" s="120" t="str">
        <f t="shared" si="7"/>
        <v/>
      </c>
      <c r="Y25" s="165"/>
      <c r="Z25" s="165"/>
      <c r="AA25" s="165"/>
      <c r="AB25" s="165"/>
      <c r="AC25" s="120" t="str">
        <f t="shared" si="8"/>
        <v/>
      </c>
      <c r="AD25" s="167"/>
      <c r="AE25" s="167"/>
      <c r="AF25" s="120" t="str">
        <f t="shared" si="9"/>
        <v/>
      </c>
      <c r="AG25" s="167"/>
      <c r="AH25" s="167"/>
      <c r="AI25" s="120" t="str">
        <f t="shared" si="10"/>
        <v/>
      </c>
      <c r="AJ25" s="165"/>
      <c r="AK25" s="163"/>
      <c r="AL25" s="163"/>
      <c r="AM25" s="163"/>
      <c r="AN25" s="163"/>
      <c r="AO25" s="163"/>
      <c r="AP25" s="163"/>
      <c r="AQ25" s="163"/>
      <c r="AR25" s="163"/>
      <c r="AS25" s="163"/>
      <c r="AT25" s="163"/>
      <c r="AU25" s="120" t="str">
        <f t="shared" si="11"/>
        <v/>
      </c>
      <c r="AV25" s="120" t="str">
        <f t="shared" si="12"/>
        <v/>
      </c>
      <c r="AW25" s="120" t="str">
        <f t="shared" si="20"/>
        <v/>
      </c>
      <c r="AX25" s="120" t="str">
        <f t="shared" si="20"/>
        <v/>
      </c>
      <c r="AY25" s="120" t="str">
        <f t="shared" si="20"/>
        <v/>
      </c>
      <c r="AZ25" s="163"/>
      <c r="BA25" s="163"/>
      <c r="BB25" s="163"/>
      <c r="BC25" s="163"/>
      <c r="BD25" s="163"/>
      <c r="BE25" s="163"/>
      <c r="BF25" s="120" t="str">
        <f t="shared" si="13"/>
        <v/>
      </c>
      <c r="BG25" s="161"/>
      <c r="BH25" s="138" t="str">
        <f>IF(BG25="","",VLOOKUP(BG25,抽出率テーブル!Z:AA,2,FALSE))</f>
        <v/>
      </c>
      <c r="BI25" s="126" t="str">
        <f t="shared" si="14"/>
        <v/>
      </c>
      <c r="BJ25" s="126" t="str">
        <f t="shared" si="15"/>
        <v/>
      </c>
      <c r="BK25" s="126" t="str">
        <f t="shared" si="16"/>
        <v/>
      </c>
      <c r="BL25" s="126" t="str">
        <f t="shared" si="17"/>
        <v/>
      </c>
      <c r="BM25" s="126" t="str">
        <f t="shared" si="18"/>
        <v/>
      </c>
      <c r="BN25" s="159"/>
      <c r="BO25" s="135" t="str">
        <f t="shared" si="19"/>
        <v xml:space="preserve"> </v>
      </c>
    </row>
    <row r="26" spans="1:67">
      <c r="A26" s="123">
        <v>22</v>
      </c>
      <c r="B26" s="290"/>
      <c r="C26" s="165"/>
      <c r="D26" s="165"/>
      <c r="E26" s="155" t="str">
        <f t="shared" si="4"/>
        <v/>
      </c>
      <c r="F26" s="155" t="str">
        <f t="shared" si="5"/>
        <v/>
      </c>
      <c r="G26" s="155" t="str">
        <f t="shared" si="6"/>
        <v/>
      </c>
      <c r="H26" s="165"/>
      <c r="I26" s="165"/>
      <c r="J26" s="169"/>
      <c r="K26" s="173"/>
      <c r="L26" s="120" t="str">
        <f t="shared" si="0"/>
        <v/>
      </c>
      <c r="M26" s="169"/>
      <c r="N26" s="170"/>
      <c r="O26" s="120" t="str">
        <f t="shared" si="1"/>
        <v/>
      </c>
      <c r="P26" s="165"/>
      <c r="Q26" s="165"/>
      <c r="R26" s="120" t="str">
        <f>IF(Q26="","",VLOOKUP(Q26,役職・職種一覧表!$B$4:$C$8,2,FALSE))</f>
        <v/>
      </c>
      <c r="S26" s="165"/>
      <c r="T26" s="138" t="str">
        <f>IF(S26="","",VLOOKUP(S26,抽出率テーブル!V:W,2,FALSE))</f>
        <v/>
      </c>
      <c r="U26" s="169"/>
      <c r="V26" s="170"/>
      <c r="W26" s="120" t="str">
        <f t="shared" si="2"/>
        <v/>
      </c>
      <c r="X26" s="120" t="str">
        <f t="shared" si="7"/>
        <v/>
      </c>
      <c r="Y26" s="165"/>
      <c r="Z26" s="165"/>
      <c r="AA26" s="165"/>
      <c r="AB26" s="165"/>
      <c r="AC26" s="120" t="str">
        <f t="shared" si="8"/>
        <v/>
      </c>
      <c r="AD26" s="167"/>
      <c r="AE26" s="167"/>
      <c r="AF26" s="120" t="str">
        <f t="shared" si="9"/>
        <v/>
      </c>
      <c r="AG26" s="167"/>
      <c r="AH26" s="167"/>
      <c r="AI26" s="120" t="str">
        <f t="shared" si="10"/>
        <v/>
      </c>
      <c r="AJ26" s="165"/>
      <c r="AK26" s="163"/>
      <c r="AL26" s="163"/>
      <c r="AM26" s="163"/>
      <c r="AN26" s="163"/>
      <c r="AO26" s="163"/>
      <c r="AP26" s="163"/>
      <c r="AQ26" s="163"/>
      <c r="AR26" s="163"/>
      <c r="AS26" s="163"/>
      <c r="AT26" s="163"/>
      <c r="AU26" s="120" t="str">
        <f t="shared" si="11"/>
        <v/>
      </c>
      <c r="AV26" s="120" t="str">
        <f t="shared" si="12"/>
        <v/>
      </c>
      <c r="AW26" s="120" t="str">
        <f t="shared" si="20"/>
        <v/>
      </c>
      <c r="AX26" s="120" t="str">
        <f t="shared" si="20"/>
        <v/>
      </c>
      <c r="AY26" s="120" t="str">
        <f t="shared" si="20"/>
        <v/>
      </c>
      <c r="AZ26" s="163"/>
      <c r="BA26" s="163"/>
      <c r="BB26" s="163"/>
      <c r="BC26" s="163"/>
      <c r="BD26" s="163"/>
      <c r="BE26" s="163"/>
      <c r="BF26" s="120" t="str">
        <f t="shared" si="13"/>
        <v/>
      </c>
      <c r="BG26" s="161"/>
      <c r="BH26" s="138" t="str">
        <f>IF(BG26="","",VLOOKUP(BG26,抽出率テーブル!Z:AA,2,FALSE))</f>
        <v/>
      </c>
      <c r="BI26" s="126" t="str">
        <f t="shared" si="14"/>
        <v/>
      </c>
      <c r="BJ26" s="126" t="str">
        <f t="shared" si="15"/>
        <v/>
      </c>
      <c r="BK26" s="126" t="str">
        <f t="shared" si="16"/>
        <v/>
      </c>
      <c r="BL26" s="126" t="str">
        <f t="shared" si="17"/>
        <v/>
      </c>
      <c r="BM26" s="126" t="str">
        <f t="shared" si="18"/>
        <v/>
      </c>
      <c r="BN26" s="159"/>
      <c r="BO26" s="135" t="str">
        <f t="shared" si="19"/>
        <v xml:space="preserve"> </v>
      </c>
    </row>
    <row r="27" spans="1:67">
      <c r="A27" s="123">
        <v>23</v>
      </c>
      <c r="B27" s="290"/>
      <c r="C27" s="165"/>
      <c r="D27" s="165"/>
      <c r="E27" s="155" t="str">
        <f t="shared" si="4"/>
        <v/>
      </c>
      <c r="F27" s="155" t="str">
        <f t="shared" si="5"/>
        <v/>
      </c>
      <c r="G27" s="155" t="str">
        <f t="shared" si="6"/>
        <v/>
      </c>
      <c r="H27" s="165"/>
      <c r="I27" s="165"/>
      <c r="J27" s="169"/>
      <c r="K27" s="173"/>
      <c r="L27" s="120" t="str">
        <f t="shared" si="0"/>
        <v/>
      </c>
      <c r="M27" s="169"/>
      <c r="N27" s="170"/>
      <c r="O27" s="120" t="str">
        <f t="shared" si="1"/>
        <v/>
      </c>
      <c r="P27" s="165"/>
      <c r="Q27" s="165"/>
      <c r="R27" s="120" t="str">
        <f>IF(Q27="","",VLOOKUP(Q27,役職・職種一覧表!$B$4:$C$8,2,FALSE))</f>
        <v/>
      </c>
      <c r="S27" s="165"/>
      <c r="T27" s="138" t="str">
        <f>IF(S27="","",VLOOKUP(S27,抽出率テーブル!V:W,2,FALSE))</f>
        <v/>
      </c>
      <c r="U27" s="169"/>
      <c r="V27" s="170"/>
      <c r="W27" s="120" t="str">
        <f t="shared" si="2"/>
        <v/>
      </c>
      <c r="X27" s="120" t="str">
        <f t="shared" si="7"/>
        <v/>
      </c>
      <c r="Y27" s="165"/>
      <c r="Z27" s="165"/>
      <c r="AA27" s="165"/>
      <c r="AB27" s="165"/>
      <c r="AC27" s="120" t="str">
        <f t="shared" si="8"/>
        <v/>
      </c>
      <c r="AD27" s="167"/>
      <c r="AE27" s="167"/>
      <c r="AF27" s="120" t="str">
        <f t="shared" si="9"/>
        <v/>
      </c>
      <c r="AG27" s="167"/>
      <c r="AH27" s="167"/>
      <c r="AI27" s="120" t="str">
        <f t="shared" si="10"/>
        <v/>
      </c>
      <c r="AJ27" s="165"/>
      <c r="AK27" s="163"/>
      <c r="AL27" s="163"/>
      <c r="AM27" s="163"/>
      <c r="AN27" s="163"/>
      <c r="AO27" s="163"/>
      <c r="AP27" s="163"/>
      <c r="AQ27" s="163"/>
      <c r="AR27" s="163"/>
      <c r="AS27" s="163"/>
      <c r="AT27" s="163"/>
      <c r="AU27" s="120" t="str">
        <f t="shared" si="11"/>
        <v/>
      </c>
      <c r="AV27" s="120" t="str">
        <f t="shared" si="12"/>
        <v/>
      </c>
      <c r="AW27" s="120" t="str">
        <f t="shared" si="20"/>
        <v/>
      </c>
      <c r="AX27" s="120" t="str">
        <f t="shared" si="20"/>
        <v/>
      </c>
      <c r="AY27" s="120" t="str">
        <f t="shared" si="20"/>
        <v/>
      </c>
      <c r="AZ27" s="163"/>
      <c r="BA27" s="163"/>
      <c r="BB27" s="163"/>
      <c r="BC27" s="163"/>
      <c r="BD27" s="163"/>
      <c r="BE27" s="163"/>
      <c r="BF27" s="120" t="str">
        <f t="shared" si="13"/>
        <v/>
      </c>
      <c r="BG27" s="161"/>
      <c r="BH27" s="138" t="str">
        <f>IF(BG27="","",VLOOKUP(BG27,抽出率テーブル!Z:AA,2,FALSE))</f>
        <v/>
      </c>
      <c r="BI27" s="126" t="str">
        <f t="shared" si="14"/>
        <v/>
      </c>
      <c r="BJ27" s="126" t="str">
        <f t="shared" si="15"/>
        <v/>
      </c>
      <c r="BK27" s="126" t="str">
        <f t="shared" si="16"/>
        <v/>
      </c>
      <c r="BL27" s="126" t="str">
        <f t="shared" si="17"/>
        <v/>
      </c>
      <c r="BM27" s="126" t="str">
        <f t="shared" si="18"/>
        <v/>
      </c>
      <c r="BN27" s="159"/>
      <c r="BO27" s="135" t="str">
        <f t="shared" si="19"/>
        <v xml:space="preserve"> </v>
      </c>
    </row>
    <row r="28" spans="1:67">
      <c r="A28" s="123">
        <v>24</v>
      </c>
      <c r="B28" s="290"/>
      <c r="C28" s="165"/>
      <c r="D28" s="165"/>
      <c r="E28" s="155" t="str">
        <f t="shared" si="4"/>
        <v/>
      </c>
      <c r="F28" s="155" t="str">
        <f t="shared" si="5"/>
        <v/>
      </c>
      <c r="G28" s="155" t="str">
        <f t="shared" si="6"/>
        <v/>
      </c>
      <c r="H28" s="165"/>
      <c r="I28" s="165"/>
      <c r="J28" s="169"/>
      <c r="K28" s="173"/>
      <c r="L28" s="120" t="str">
        <f t="shared" si="0"/>
        <v/>
      </c>
      <c r="M28" s="169"/>
      <c r="N28" s="170"/>
      <c r="O28" s="120" t="str">
        <f t="shared" si="1"/>
        <v/>
      </c>
      <c r="P28" s="165"/>
      <c r="Q28" s="165"/>
      <c r="R28" s="120" t="str">
        <f>IF(Q28="","",VLOOKUP(Q28,役職・職種一覧表!$B$4:$C$8,2,FALSE))</f>
        <v/>
      </c>
      <c r="S28" s="165"/>
      <c r="T28" s="138" t="str">
        <f>IF(S28="","",VLOOKUP(S28,抽出率テーブル!V:W,2,FALSE))</f>
        <v/>
      </c>
      <c r="U28" s="169"/>
      <c r="V28" s="170"/>
      <c r="W28" s="120" t="str">
        <f t="shared" si="2"/>
        <v/>
      </c>
      <c r="X28" s="120" t="str">
        <f t="shared" si="7"/>
        <v/>
      </c>
      <c r="Y28" s="165"/>
      <c r="Z28" s="165"/>
      <c r="AA28" s="165"/>
      <c r="AB28" s="165"/>
      <c r="AC28" s="120" t="str">
        <f t="shared" si="8"/>
        <v/>
      </c>
      <c r="AD28" s="167"/>
      <c r="AE28" s="167"/>
      <c r="AF28" s="120" t="str">
        <f t="shared" si="9"/>
        <v/>
      </c>
      <c r="AG28" s="167"/>
      <c r="AH28" s="167"/>
      <c r="AI28" s="120" t="str">
        <f t="shared" si="10"/>
        <v/>
      </c>
      <c r="AJ28" s="165"/>
      <c r="AK28" s="163"/>
      <c r="AL28" s="163"/>
      <c r="AM28" s="163"/>
      <c r="AN28" s="163"/>
      <c r="AO28" s="163"/>
      <c r="AP28" s="163"/>
      <c r="AQ28" s="163"/>
      <c r="AR28" s="163"/>
      <c r="AS28" s="163"/>
      <c r="AT28" s="163"/>
      <c r="AU28" s="120" t="str">
        <f t="shared" si="11"/>
        <v/>
      </c>
      <c r="AV28" s="120" t="str">
        <f t="shared" si="12"/>
        <v/>
      </c>
      <c r="AW28" s="120" t="str">
        <f t="shared" si="20"/>
        <v/>
      </c>
      <c r="AX28" s="120" t="str">
        <f t="shared" si="20"/>
        <v/>
      </c>
      <c r="AY28" s="120" t="str">
        <f t="shared" si="20"/>
        <v/>
      </c>
      <c r="AZ28" s="163"/>
      <c r="BA28" s="163"/>
      <c r="BB28" s="163"/>
      <c r="BC28" s="163"/>
      <c r="BD28" s="163"/>
      <c r="BE28" s="163"/>
      <c r="BF28" s="120" t="str">
        <f t="shared" si="13"/>
        <v/>
      </c>
      <c r="BG28" s="161"/>
      <c r="BH28" s="138" t="str">
        <f>IF(BG28="","",VLOOKUP(BG28,抽出率テーブル!Z:AA,2,FALSE))</f>
        <v/>
      </c>
      <c r="BI28" s="126" t="str">
        <f t="shared" si="14"/>
        <v/>
      </c>
      <c r="BJ28" s="126" t="str">
        <f t="shared" si="15"/>
        <v/>
      </c>
      <c r="BK28" s="126" t="str">
        <f t="shared" si="16"/>
        <v/>
      </c>
      <c r="BL28" s="126" t="str">
        <f t="shared" si="17"/>
        <v/>
      </c>
      <c r="BM28" s="126" t="str">
        <f t="shared" si="18"/>
        <v/>
      </c>
      <c r="BN28" s="159"/>
      <c r="BO28" s="135" t="str">
        <f t="shared" si="19"/>
        <v xml:space="preserve"> </v>
      </c>
    </row>
    <row r="29" spans="1:67">
      <c r="A29" s="123">
        <v>25</v>
      </c>
      <c r="B29" s="290"/>
      <c r="C29" s="165"/>
      <c r="D29" s="165"/>
      <c r="E29" s="155" t="str">
        <f t="shared" si="4"/>
        <v/>
      </c>
      <c r="F29" s="155" t="str">
        <f t="shared" si="5"/>
        <v/>
      </c>
      <c r="G29" s="155" t="str">
        <f t="shared" si="6"/>
        <v/>
      </c>
      <c r="H29" s="165"/>
      <c r="I29" s="165"/>
      <c r="J29" s="169"/>
      <c r="K29" s="173"/>
      <c r="L29" s="120" t="str">
        <f t="shared" si="0"/>
        <v/>
      </c>
      <c r="M29" s="169"/>
      <c r="N29" s="170"/>
      <c r="O29" s="120" t="str">
        <f t="shared" si="1"/>
        <v/>
      </c>
      <c r="P29" s="165"/>
      <c r="Q29" s="165"/>
      <c r="R29" s="120" t="str">
        <f>IF(Q29="","",VLOOKUP(Q29,役職・職種一覧表!$B$4:$C$8,2,FALSE))</f>
        <v/>
      </c>
      <c r="S29" s="165"/>
      <c r="T29" s="138" t="str">
        <f>IF(S29="","",VLOOKUP(S29,抽出率テーブル!V:W,2,FALSE))</f>
        <v/>
      </c>
      <c r="U29" s="169"/>
      <c r="V29" s="170"/>
      <c r="W29" s="120" t="str">
        <f t="shared" si="2"/>
        <v/>
      </c>
      <c r="X29" s="120" t="str">
        <f t="shared" si="7"/>
        <v/>
      </c>
      <c r="Y29" s="165"/>
      <c r="Z29" s="165"/>
      <c r="AA29" s="165"/>
      <c r="AB29" s="165"/>
      <c r="AC29" s="120" t="str">
        <f t="shared" si="8"/>
        <v/>
      </c>
      <c r="AD29" s="167"/>
      <c r="AE29" s="167"/>
      <c r="AF29" s="120" t="str">
        <f t="shared" si="9"/>
        <v/>
      </c>
      <c r="AG29" s="167"/>
      <c r="AH29" s="167"/>
      <c r="AI29" s="120" t="str">
        <f t="shared" si="10"/>
        <v/>
      </c>
      <c r="AJ29" s="165"/>
      <c r="AK29" s="163"/>
      <c r="AL29" s="163"/>
      <c r="AM29" s="163"/>
      <c r="AN29" s="163"/>
      <c r="AO29" s="163"/>
      <c r="AP29" s="163"/>
      <c r="AQ29" s="163"/>
      <c r="AR29" s="163"/>
      <c r="AS29" s="163"/>
      <c r="AT29" s="163"/>
      <c r="AU29" s="120" t="str">
        <f t="shared" si="11"/>
        <v/>
      </c>
      <c r="AV29" s="120" t="str">
        <f t="shared" si="12"/>
        <v/>
      </c>
      <c r="AW29" s="120" t="str">
        <f t="shared" si="20"/>
        <v/>
      </c>
      <c r="AX29" s="120" t="str">
        <f t="shared" si="20"/>
        <v/>
      </c>
      <c r="AY29" s="120" t="str">
        <f t="shared" si="20"/>
        <v/>
      </c>
      <c r="AZ29" s="163"/>
      <c r="BA29" s="163"/>
      <c r="BB29" s="163"/>
      <c r="BC29" s="163"/>
      <c r="BD29" s="163"/>
      <c r="BE29" s="163"/>
      <c r="BF29" s="120" t="str">
        <f t="shared" si="13"/>
        <v/>
      </c>
      <c r="BG29" s="161"/>
      <c r="BH29" s="138" t="str">
        <f>IF(BG29="","",VLOOKUP(BG29,抽出率テーブル!Z:AA,2,FALSE))</f>
        <v/>
      </c>
      <c r="BI29" s="126" t="str">
        <f t="shared" si="14"/>
        <v/>
      </c>
      <c r="BJ29" s="126" t="str">
        <f t="shared" si="15"/>
        <v/>
      </c>
      <c r="BK29" s="126" t="str">
        <f t="shared" si="16"/>
        <v/>
      </c>
      <c r="BL29" s="126" t="str">
        <f t="shared" si="17"/>
        <v/>
      </c>
      <c r="BM29" s="126" t="str">
        <f t="shared" si="18"/>
        <v/>
      </c>
      <c r="BN29" s="159"/>
      <c r="BO29" s="135" t="str">
        <f t="shared" si="19"/>
        <v xml:space="preserve"> </v>
      </c>
    </row>
    <row r="30" spans="1:67">
      <c r="A30" s="123">
        <v>26</v>
      </c>
      <c r="B30" s="290"/>
      <c r="C30" s="165"/>
      <c r="D30" s="165"/>
      <c r="E30" s="155" t="str">
        <f t="shared" si="4"/>
        <v/>
      </c>
      <c r="F30" s="155" t="str">
        <f t="shared" si="5"/>
        <v/>
      </c>
      <c r="G30" s="155" t="str">
        <f t="shared" si="6"/>
        <v/>
      </c>
      <c r="H30" s="165"/>
      <c r="I30" s="165"/>
      <c r="J30" s="169"/>
      <c r="K30" s="173"/>
      <c r="L30" s="120" t="str">
        <f t="shared" si="0"/>
        <v/>
      </c>
      <c r="M30" s="169"/>
      <c r="N30" s="170"/>
      <c r="O30" s="120" t="str">
        <f t="shared" si="1"/>
        <v/>
      </c>
      <c r="P30" s="165"/>
      <c r="Q30" s="165"/>
      <c r="R30" s="120" t="str">
        <f>IF(Q30="","",VLOOKUP(Q30,役職・職種一覧表!$B$4:$C$8,2,FALSE))</f>
        <v/>
      </c>
      <c r="S30" s="165"/>
      <c r="T30" s="138" t="str">
        <f>IF(S30="","",VLOOKUP(S30,抽出率テーブル!V:W,2,FALSE))</f>
        <v/>
      </c>
      <c r="U30" s="169"/>
      <c r="V30" s="170"/>
      <c r="W30" s="120" t="str">
        <f t="shared" si="2"/>
        <v/>
      </c>
      <c r="X30" s="120" t="str">
        <f t="shared" si="7"/>
        <v/>
      </c>
      <c r="Y30" s="165"/>
      <c r="Z30" s="165"/>
      <c r="AA30" s="165"/>
      <c r="AB30" s="165"/>
      <c r="AC30" s="120" t="str">
        <f t="shared" si="8"/>
        <v/>
      </c>
      <c r="AD30" s="167"/>
      <c r="AE30" s="167"/>
      <c r="AF30" s="120" t="str">
        <f t="shared" si="9"/>
        <v/>
      </c>
      <c r="AG30" s="167"/>
      <c r="AH30" s="167"/>
      <c r="AI30" s="120" t="str">
        <f t="shared" si="10"/>
        <v/>
      </c>
      <c r="AJ30" s="165"/>
      <c r="AK30" s="163"/>
      <c r="AL30" s="163"/>
      <c r="AM30" s="163"/>
      <c r="AN30" s="163"/>
      <c r="AO30" s="163"/>
      <c r="AP30" s="163"/>
      <c r="AQ30" s="163"/>
      <c r="AR30" s="163"/>
      <c r="AS30" s="163"/>
      <c r="AT30" s="163"/>
      <c r="AU30" s="120" t="str">
        <f t="shared" si="11"/>
        <v/>
      </c>
      <c r="AV30" s="120" t="str">
        <f t="shared" si="12"/>
        <v/>
      </c>
      <c r="AW30" s="120" t="str">
        <f t="shared" si="20"/>
        <v/>
      </c>
      <c r="AX30" s="120" t="str">
        <f t="shared" si="20"/>
        <v/>
      </c>
      <c r="AY30" s="120" t="str">
        <f t="shared" si="20"/>
        <v/>
      </c>
      <c r="AZ30" s="163"/>
      <c r="BA30" s="163"/>
      <c r="BB30" s="163"/>
      <c r="BC30" s="163"/>
      <c r="BD30" s="163"/>
      <c r="BE30" s="163"/>
      <c r="BF30" s="120" t="str">
        <f t="shared" si="13"/>
        <v/>
      </c>
      <c r="BG30" s="161"/>
      <c r="BH30" s="138" t="str">
        <f>IF(BG30="","",VLOOKUP(BG30,抽出率テーブル!Z:AA,2,FALSE))</f>
        <v/>
      </c>
      <c r="BI30" s="126" t="str">
        <f t="shared" si="14"/>
        <v/>
      </c>
      <c r="BJ30" s="126" t="str">
        <f t="shared" si="15"/>
        <v/>
      </c>
      <c r="BK30" s="126" t="str">
        <f t="shared" si="16"/>
        <v/>
      </c>
      <c r="BL30" s="126" t="str">
        <f t="shared" si="17"/>
        <v/>
      </c>
      <c r="BM30" s="126" t="str">
        <f t="shared" si="18"/>
        <v/>
      </c>
      <c r="BN30" s="159"/>
      <c r="BO30" s="135" t="str">
        <f t="shared" si="19"/>
        <v xml:space="preserve"> </v>
      </c>
    </row>
    <row r="31" spans="1:67">
      <c r="A31" s="123">
        <v>27</v>
      </c>
      <c r="B31" s="290"/>
      <c r="C31" s="165"/>
      <c r="D31" s="165"/>
      <c r="E31" s="155" t="str">
        <f t="shared" si="4"/>
        <v/>
      </c>
      <c r="F31" s="155" t="str">
        <f t="shared" si="5"/>
        <v/>
      </c>
      <c r="G31" s="155" t="str">
        <f t="shared" si="6"/>
        <v/>
      </c>
      <c r="H31" s="165"/>
      <c r="I31" s="165"/>
      <c r="J31" s="169"/>
      <c r="K31" s="173"/>
      <c r="L31" s="120" t="str">
        <f t="shared" si="0"/>
        <v/>
      </c>
      <c r="M31" s="169"/>
      <c r="N31" s="170"/>
      <c r="O31" s="120" t="str">
        <f t="shared" si="1"/>
        <v/>
      </c>
      <c r="P31" s="165"/>
      <c r="Q31" s="165"/>
      <c r="R31" s="120" t="str">
        <f>IF(Q31="","",VLOOKUP(Q31,役職・職種一覧表!$B$4:$C$8,2,FALSE))</f>
        <v/>
      </c>
      <c r="S31" s="165"/>
      <c r="T31" s="138" t="str">
        <f>IF(S31="","",VLOOKUP(S31,抽出率テーブル!V:W,2,FALSE))</f>
        <v/>
      </c>
      <c r="U31" s="169"/>
      <c r="V31" s="170"/>
      <c r="W31" s="120" t="str">
        <f t="shared" si="2"/>
        <v/>
      </c>
      <c r="X31" s="120" t="str">
        <f t="shared" si="7"/>
        <v/>
      </c>
      <c r="Y31" s="165"/>
      <c r="Z31" s="165"/>
      <c r="AA31" s="165"/>
      <c r="AB31" s="165"/>
      <c r="AC31" s="120" t="str">
        <f t="shared" si="8"/>
        <v/>
      </c>
      <c r="AD31" s="167"/>
      <c r="AE31" s="167"/>
      <c r="AF31" s="120" t="str">
        <f t="shared" si="9"/>
        <v/>
      </c>
      <c r="AG31" s="167"/>
      <c r="AH31" s="167"/>
      <c r="AI31" s="120" t="str">
        <f t="shared" si="10"/>
        <v/>
      </c>
      <c r="AJ31" s="165"/>
      <c r="AK31" s="163"/>
      <c r="AL31" s="163"/>
      <c r="AM31" s="163"/>
      <c r="AN31" s="163"/>
      <c r="AO31" s="163"/>
      <c r="AP31" s="163"/>
      <c r="AQ31" s="163"/>
      <c r="AR31" s="163"/>
      <c r="AS31" s="163"/>
      <c r="AT31" s="163"/>
      <c r="AU31" s="120" t="str">
        <f t="shared" si="11"/>
        <v/>
      </c>
      <c r="AV31" s="120" t="str">
        <f t="shared" si="12"/>
        <v/>
      </c>
      <c r="AW31" s="120" t="str">
        <f t="shared" si="20"/>
        <v/>
      </c>
      <c r="AX31" s="120" t="str">
        <f t="shared" si="20"/>
        <v/>
      </c>
      <c r="AY31" s="120" t="str">
        <f t="shared" si="20"/>
        <v/>
      </c>
      <c r="AZ31" s="163"/>
      <c r="BA31" s="163"/>
      <c r="BB31" s="163"/>
      <c r="BC31" s="163"/>
      <c r="BD31" s="163"/>
      <c r="BE31" s="163"/>
      <c r="BF31" s="120" t="str">
        <f t="shared" si="13"/>
        <v/>
      </c>
      <c r="BG31" s="161"/>
      <c r="BH31" s="138" t="str">
        <f>IF(BG31="","",VLOOKUP(BG31,抽出率テーブル!Z:AA,2,FALSE))</f>
        <v/>
      </c>
      <c r="BI31" s="126" t="str">
        <f t="shared" si="14"/>
        <v/>
      </c>
      <c r="BJ31" s="126" t="str">
        <f t="shared" si="15"/>
        <v/>
      </c>
      <c r="BK31" s="126" t="str">
        <f t="shared" si="16"/>
        <v/>
      </c>
      <c r="BL31" s="126" t="str">
        <f t="shared" si="17"/>
        <v/>
      </c>
      <c r="BM31" s="126" t="str">
        <f t="shared" si="18"/>
        <v/>
      </c>
      <c r="BN31" s="159"/>
      <c r="BO31" s="135" t="str">
        <f t="shared" si="19"/>
        <v xml:space="preserve"> </v>
      </c>
    </row>
    <row r="32" spans="1:67">
      <c r="A32" s="123">
        <v>28</v>
      </c>
      <c r="B32" s="290"/>
      <c r="C32" s="165"/>
      <c r="D32" s="165"/>
      <c r="E32" s="155" t="str">
        <f t="shared" si="4"/>
        <v/>
      </c>
      <c r="F32" s="155" t="str">
        <f t="shared" si="5"/>
        <v/>
      </c>
      <c r="G32" s="155" t="str">
        <f t="shared" si="6"/>
        <v/>
      </c>
      <c r="H32" s="165"/>
      <c r="I32" s="165"/>
      <c r="J32" s="169"/>
      <c r="K32" s="173"/>
      <c r="L32" s="120" t="str">
        <f t="shared" si="0"/>
        <v/>
      </c>
      <c r="M32" s="169"/>
      <c r="N32" s="170"/>
      <c r="O32" s="120" t="str">
        <f t="shared" si="1"/>
        <v/>
      </c>
      <c r="P32" s="165"/>
      <c r="Q32" s="165"/>
      <c r="R32" s="120" t="str">
        <f>IF(Q32="","",VLOOKUP(Q32,役職・職種一覧表!$B$4:$C$8,2,FALSE))</f>
        <v/>
      </c>
      <c r="S32" s="165"/>
      <c r="T32" s="138" t="str">
        <f>IF(S32="","",VLOOKUP(S32,抽出率テーブル!V:W,2,FALSE))</f>
        <v/>
      </c>
      <c r="U32" s="169"/>
      <c r="V32" s="170"/>
      <c r="W32" s="120" t="str">
        <f t="shared" si="2"/>
        <v/>
      </c>
      <c r="X32" s="120" t="str">
        <f t="shared" si="7"/>
        <v/>
      </c>
      <c r="Y32" s="165"/>
      <c r="Z32" s="165"/>
      <c r="AA32" s="165"/>
      <c r="AB32" s="165"/>
      <c r="AC32" s="120" t="str">
        <f t="shared" si="8"/>
        <v/>
      </c>
      <c r="AD32" s="167"/>
      <c r="AE32" s="167"/>
      <c r="AF32" s="120" t="str">
        <f t="shared" si="9"/>
        <v/>
      </c>
      <c r="AG32" s="167"/>
      <c r="AH32" s="167"/>
      <c r="AI32" s="120" t="str">
        <f t="shared" si="10"/>
        <v/>
      </c>
      <c r="AJ32" s="165"/>
      <c r="AK32" s="163"/>
      <c r="AL32" s="163"/>
      <c r="AM32" s="163"/>
      <c r="AN32" s="163"/>
      <c r="AO32" s="163"/>
      <c r="AP32" s="163"/>
      <c r="AQ32" s="163"/>
      <c r="AR32" s="163"/>
      <c r="AS32" s="163"/>
      <c r="AT32" s="163"/>
      <c r="AU32" s="120" t="str">
        <f t="shared" si="11"/>
        <v/>
      </c>
      <c r="AV32" s="120" t="str">
        <f t="shared" si="12"/>
        <v/>
      </c>
      <c r="AW32" s="120" t="str">
        <f t="shared" si="20"/>
        <v/>
      </c>
      <c r="AX32" s="120" t="str">
        <f t="shared" si="20"/>
        <v/>
      </c>
      <c r="AY32" s="120" t="str">
        <f t="shared" si="20"/>
        <v/>
      </c>
      <c r="AZ32" s="163"/>
      <c r="BA32" s="163"/>
      <c r="BB32" s="163"/>
      <c r="BC32" s="163"/>
      <c r="BD32" s="163"/>
      <c r="BE32" s="163"/>
      <c r="BF32" s="120" t="str">
        <f t="shared" si="13"/>
        <v/>
      </c>
      <c r="BG32" s="161"/>
      <c r="BH32" s="138" t="str">
        <f>IF(BG32="","",VLOOKUP(BG32,抽出率テーブル!Z:AA,2,FALSE))</f>
        <v/>
      </c>
      <c r="BI32" s="126" t="str">
        <f t="shared" si="14"/>
        <v/>
      </c>
      <c r="BJ32" s="126" t="str">
        <f t="shared" si="15"/>
        <v/>
      </c>
      <c r="BK32" s="126" t="str">
        <f t="shared" si="16"/>
        <v/>
      </c>
      <c r="BL32" s="126" t="str">
        <f t="shared" si="17"/>
        <v/>
      </c>
      <c r="BM32" s="126" t="str">
        <f t="shared" si="18"/>
        <v/>
      </c>
      <c r="BN32" s="159"/>
      <c r="BO32" s="135" t="str">
        <f t="shared" si="19"/>
        <v xml:space="preserve"> </v>
      </c>
    </row>
    <row r="33" spans="1:67">
      <c r="A33" s="123">
        <v>29</v>
      </c>
      <c r="B33" s="290"/>
      <c r="C33" s="165"/>
      <c r="D33" s="165"/>
      <c r="E33" s="155" t="str">
        <f t="shared" si="4"/>
        <v/>
      </c>
      <c r="F33" s="155" t="str">
        <f t="shared" si="5"/>
        <v/>
      </c>
      <c r="G33" s="155" t="str">
        <f t="shared" si="6"/>
        <v/>
      </c>
      <c r="H33" s="165"/>
      <c r="I33" s="165"/>
      <c r="J33" s="169"/>
      <c r="K33" s="173"/>
      <c r="L33" s="120" t="str">
        <f t="shared" si="0"/>
        <v/>
      </c>
      <c r="M33" s="169"/>
      <c r="N33" s="170"/>
      <c r="O33" s="120" t="str">
        <f t="shared" si="1"/>
        <v/>
      </c>
      <c r="P33" s="165"/>
      <c r="Q33" s="165"/>
      <c r="R33" s="120" t="str">
        <f>IF(Q33="","",VLOOKUP(Q33,役職・職種一覧表!$B$4:$C$8,2,FALSE))</f>
        <v/>
      </c>
      <c r="S33" s="165"/>
      <c r="T33" s="138" t="str">
        <f>IF(S33="","",VLOOKUP(S33,抽出率テーブル!V:W,2,FALSE))</f>
        <v/>
      </c>
      <c r="U33" s="169"/>
      <c r="V33" s="170"/>
      <c r="W33" s="120" t="str">
        <f t="shared" si="2"/>
        <v/>
      </c>
      <c r="X33" s="120" t="str">
        <f t="shared" si="7"/>
        <v/>
      </c>
      <c r="Y33" s="165"/>
      <c r="Z33" s="165"/>
      <c r="AA33" s="165"/>
      <c r="AB33" s="165"/>
      <c r="AC33" s="120" t="str">
        <f t="shared" si="8"/>
        <v/>
      </c>
      <c r="AD33" s="167"/>
      <c r="AE33" s="167"/>
      <c r="AF33" s="120" t="str">
        <f t="shared" si="9"/>
        <v/>
      </c>
      <c r="AG33" s="167"/>
      <c r="AH33" s="167"/>
      <c r="AI33" s="120" t="str">
        <f t="shared" si="10"/>
        <v/>
      </c>
      <c r="AJ33" s="165"/>
      <c r="AK33" s="163"/>
      <c r="AL33" s="163"/>
      <c r="AM33" s="163"/>
      <c r="AN33" s="163"/>
      <c r="AO33" s="163"/>
      <c r="AP33" s="163"/>
      <c r="AQ33" s="163"/>
      <c r="AR33" s="163"/>
      <c r="AS33" s="163"/>
      <c r="AT33" s="163"/>
      <c r="AU33" s="120" t="str">
        <f t="shared" si="11"/>
        <v/>
      </c>
      <c r="AV33" s="120" t="str">
        <f t="shared" si="12"/>
        <v/>
      </c>
      <c r="AW33" s="120" t="str">
        <f t="shared" si="20"/>
        <v/>
      </c>
      <c r="AX33" s="120" t="str">
        <f t="shared" si="20"/>
        <v/>
      </c>
      <c r="AY33" s="120" t="str">
        <f t="shared" si="20"/>
        <v/>
      </c>
      <c r="AZ33" s="163"/>
      <c r="BA33" s="163"/>
      <c r="BB33" s="163"/>
      <c r="BC33" s="163"/>
      <c r="BD33" s="163"/>
      <c r="BE33" s="163"/>
      <c r="BF33" s="120" t="str">
        <f t="shared" si="13"/>
        <v/>
      </c>
      <c r="BG33" s="161"/>
      <c r="BH33" s="138" t="str">
        <f>IF(BG33="","",VLOOKUP(BG33,抽出率テーブル!Z:AA,2,FALSE))</f>
        <v/>
      </c>
      <c r="BI33" s="126" t="str">
        <f t="shared" si="14"/>
        <v/>
      </c>
      <c r="BJ33" s="126" t="str">
        <f t="shared" si="15"/>
        <v/>
      </c>
      <c r="BK33" s="126" t="str">
        <f t="shared" si="16"/>
        <v/>
      </c>
      <c r="BL33" s="126" t="str">
        <f t="shared" si="17"/>
        <v/>
      </c>
      <c r="BM33" s="126" t="str">
        <f t="shared" si="18"/>
        <v/>
      </c>
      <c r="BN33" s="159"/>
      <c r="BO33" s="135" t="str">
        <f t="shared" si="19"/>
        <v xml:space="preserve"> </v>
      </c>
    </row>
    <row r="34" spans="1:67">
      <c r="A34" s="123">
        <v>30</v>
      </c>
      <c r="B34" s="290"/>
      <c r="C34" s="165"/>
      <c r="D34" s="165"/>
      <c r="E34" s="155" t="str">
        <f t="shared" si="4"/>
        <v/>
      </c>
      <c r="F34" s="155" t="str">
        <f t="shared" si="5"/>
        <v/>
      </c>
      <c r="G34" s="155" t="str">
        <f t="shared" si="6"/>
        <v/>
      </c>
      <c r="H34" s="165"/>
      <c r="I34" s="165"/>
      <c r="J34" s="169"/>
      <c r="K34" s="173"/>
      <c r="L34" s="120" t="str">
        <f t="shared" si="0"/>
        <v/>
      </c>
      <c r="M34" s="169"/>
      <c r="N34" s="170"/>
      <c r="O34" s="120" t="str">
        <f t="shared" si="1"/>
        <v/>
      </c>
      <c r="P34" s="165"/>
      <c r="Q34" s="165"/>
      <c r="R34" s="120" t="str">
        <f>IF(Q34="","",VLOOKUP(Q34,役職・職種一覧表!$B$4:$C$8,2,FALSE))</f>
        <v/>
      </c>
      <c r="S34" s="165"/>
      <c r="T34" s="138" t="str">
        <f>IF(S34="","",VLOOKUP(S34,抽出率テーブル!V:W,2,FALSE))</f>
        <v/>
      </c>
      <c r="U34" s="169"/>
      <c r="V34" s="170"/>
      <c r="W34" s="120" t="str">
        <f t="shared" si="2"/>
        <v/>
      </c>
      <c r="X34" s="120" t="str">
        <f t="shared" si="7"/>
        <v/>
      </c>
      <c r="Y34" s="165"/>
      <c r="Z34" s="165"/>
      <c r="AA34" s="165"/>
      <c r="AB34" s="165"/>
      <c r="AC34" s="120" t="str">
        <f t="shared" si="8"/>
        <v/>
      </c>
      <c r="AD34" s="167"/>
      <c r="AE34" s="167"/>
      <c r="AF34" s="120" t="str">
        <f t="shared" si="9"/>
        <v/>
      </c>
      <c r="AG34" s="167"/>
      <c r="AH34" s="167"/>
      <c r="AI34" s="120" t="str">
        <f t="shared" si="10"/>
        <v/>
      </c>
      <c r="AJ34" s="165"/>
      <c r="AK34" s="163"/>
      <c r="AL34" s="163"/>
      <c r="AM34" s="163"/>
      <c r="AN34" s="163"/>
      <c r="AO34" s="163"/>
      <c r="AP34" s="163"/>
      <c r="AQ34" s="163"/>
      <c r="AR34" s="163"/>
      <c r="AS34" s="163"/>
      <c r="AT34" s="163"/>
      <c r="AU34" s="120" t="str">
        <f t="shared" si="11"/>
        <v/>
      </c>
      <c r="AV34" s="120" t="str">
        <f t="shared" si="12"/>
        <v/>
      </c>
      <c r="AW34" s="120" t="str">
        <f t="shared" si="20"/>
        <v/>
      </c>
      <c r="AX34" s="120" t="str">
        <f t="shared" si="20"/>
        <v/>
      </c>
      <c r="AY34" s="120" t="str">
        <f t="shared" si="20"/>
        <v/>
      </c>
      <c r="AZ34" s="163"/>
      <c r="BA34" s="163"/>
      <c r="BB34" s="163"/>
      <c r="BC34" s="163"/>
      <c r="BD34" s="163"/>
      <c r="BE34" s="163"/>
      <c r="BF34" s="120" t="str">
        <f t="shared" si="13"/>
        <v/>
      </c>
      <c r="BG34" s="161"/>
      <c r="BH34" s="138" t="str">
        <f>IF(BG34="","",VLOOKUP(BG34,抽出率テーブル!Z:AA,2,FALSE))</f>
        <v/>
      </c>
      <c r="BI34" s="126" t="str">
        <f t="shared" si="14"/>
        <v/>
      </c>
      <c r="BJ34" s="126" t="str">
        <f t="shared" si="15"/>
        <v/>
      </c>
      <c r="BK34" s="126" t="str">
        <f t="shared" si="16"/>
        <v/>
      </c>
      <c r="BL34" s="126" t="str">
        <f t="shared" si="17"/>
        <v/>
      </c>
      <c r="BM34" s="126" t="str">
        <f t="shared" si="18"/>
        <v/>
      </c>
      <c r="BN34" s="159"/>
      <c r="BO34" s="135" t="str">
        <f t="shared" si="19"/>
        <v xml:space="preserve"> </v>
      </c>
    </row>
    <row r="35" spans="1:67">
      <c r="A35" s="123">
        <v>31</v>
      </c>
      <c r="B35" s="290"/>
      <c r="C35" s="165"/>
      <c r="D35" s="165"/>
      <c r="E35" s="155" t="str">
        <f t="shared" si="4"/>
        <v/>
      </c>
      <c r="F35" s="155" t="str">
        <f t="shared" si="5"/>
        <v/>
      </c>
      <c r="G35" s="155" t="str">
        <f t="shared" si="6"/>
        <v/>
      </c>
      <c r="H35" s="165"/>
      <c r="I35" s="165"/>
      <c r="J35" s="169"/>
      <c r="K35" s="173"/>
      <c r="L35" s="120" t="str">
        <f t="shared" si="0"/>
        <v/>
      </c>
      <c r="M35" s="169"/>
      <c r="N35" s="170"/>
      <c r="O35" s="120" t="str">
        <f t="shared" si="1"/>
        <v/>
      </c>
      <c r="P35" s="165"/>
      <c r="Q35" s="165"/>
      <c r="R35" s="120" t="str">
        <f>IF(Q35="","",VLOOKUP(Q35,役職・職種一覧表!$B$4:$C$8,2,FALSE))</f>
        <v/>
      </c>
      <c r="S35" s="165"/>
      <c r="T35" s="138" t="str">
        <f>IF(S35="","",VLOOKUP(S35,抽出率テーブル!V:W,2,FALSE))</f>
        <v/>
      </c>
      <c r="U35" s="169"/>
      <c r="V35" s="170"/>
      <c r="W35" s="120" t="str">
        <f t="shared" si="2"/>
        <v/>
      </c>
      <c r="X35" s="120" t="str">
        <f t="shared" si="7"/>
        <v/>
      </c>
      <c r="Y35" s="165"/>
      <c r="Z35" s="165"/>
      <c r="AA35" s="165"/>
      <c r="AB35" s="165"/>
      <c r="AC35" s="120" t="str">
        <f t="shared" si="8"/>
        <v/>
      </c>
      <c r="AD35" s="167"/>
      <c r="AE35" s="167"/>
      <c r="AF35" s="120" t="str">
        <f t="shared" si="9"/>
        <v/>
      </c>
      <c r="AG35" s="167"/>
      <c r="AH35" s="167"/>
      <c r="AI35" s="120" t="str">
        <f t="shared" si="10"/>
        <v/>
      </c>
      <c r="AJ35" s="165"/>
      <c r="AK35" s="163"/>
      <c r="AL35" s="163"/>
      <c r="AM35" s="163"/>
      <c r="AN35" s="163"/>
      <c r="AO35" s="163"/>
      <c r="AP35" s="163"/>
      <c r="AQ35" s="163"/>
      <c r="AR35" s="163"/>
      <c r="AS35" s="163"/>
      <c r="AT35" s="163"/>
      <c r="AU35" s="120" t="str">
        <f t="shared" si="11"/>
        <v/>
      </c>
      <c r="AV35" s="120" t="str">
        <f t="shared" si="12"/>
        <v/>
      </c>
      <c r="AW35" s="120" t="str">
        <f t="shared" si="20"/>
        <v/>
      </c>
      <c r="AX35" s="120" t="str">
        <f t="shared" si="20"/>
        <v/>
      </c>
      <c r="AY35" s="120" t="str">
        <f t="shared" si="20"/>
        <v/>
      </c>
      <c r="AZ35" s="163"/>
      <c r="BA35" s="163"/>
      <c r="BB35" s="163"/>
      <c r="BC35" s="163"/>
      <c r="BD35" s="163"/>
      <c r="BE35" s="163"/>
      <c r="BF35" s="120" t="str">
        <f t="shared" si="13"/>
        <v/>
      </c>
      <c r="BG35" s="161"/>
      <c r="BH35" s="138" t="str">
        <f>IF(BG35="","",VLOOKUP(BG35,抽出率テーブル!Z:AA,2,FALSE))</f>
        <v/>
      </c>
      <c r="BI35" s="126" t="str">
        <f t="shared" si="14"/>
        <v/>
      </c>
      <c r="BJ35" s="126" t="str">
        <f t="shared" si="15"/>
        <v/>
      </c>
      <c r="BK35" s="126" t="str">
        <f t="shared" si="16"/>
        <v/>
      </c>
      <c r="BL35" s="126" t="str">
        <f t="shared" si="17"/>
        <v/>
      </c>
      <c r="BM35" s="126" t="str">
        <f t="shared" si="18"/>
        <v/>
      </c>
      <c r="BN35" s="159"/>
      <c r="BO35" s="135" t="str">
        <f t="shared" si="19"/>
        <v xml:space="preserve"> </v>
      </c>
    </row>
    <row r="36" spans="1:67">
      <c r="A36" s="123">
        <v>32</v>
      </c>
      <c r="B36" s="290"/>
      <c r="C36" s="165"/>
      <c r="D36" s="165"/>
      <c r="E36" s="155" t="str">
        <f t="shared" si="4"/>
        <v/>
      </c>
      <c r="F36" s="155" t="str">
        <f t="shared" si="5"/>
        <v/>
      </c>
      <c r="G36" s="155" t="str">
        <f t="shared" si="6"/>
        <v/>
      </c>
      <c r="H36" s="165"/>
      <c r="I36" s="165"/>
      <c r="J36" s="169"/>
      <c r="K36" s="173"/>
      <c r="L36" s="120" t="str">
        <f t="shared" ref="L36:L67" si="21">IF(J36="",IF(K36="","",K36),DATEDIF(J36,$P$1,"Y"))</f>
        <v/>
      </c>
      <c r="M36" s="169"/>
      <c r="N36" s="170"/>
      <c r="O36" s="120" t="str">
        <f t="shared" ref="O36:O67" si="22">IF(M36="",IF(N36="","",N36),DATEDIF(M36,$P$1,"Y"))</f>
        <v/>
      </c>
      <c r="P36" s="165"/>
      <c r="Q36" s="165"/>
      <c r="R36" s="120" t="str">
        <f>IF(Q36="","",VLOOKUP(Q36,役職・職種一覧表!$B$4:$C$8,2,FALSE))</f>
        <v/>
      </c>
      <c r="S36" s="165"/>
      <c r="T36" s="138" t="str">
        <f>IF(S36="","",VLOOKUP(S36,抽出率テーブル!V:W,2,FALSE))</f>
        <v/>
      </c>
      <c r="U36" s="169"/>
      <c r="V36" s="170"/>
      <c r="W36" s="120" t="str">
        <f t="shared" ref="W36:W67" si="23">IF(U36="",IF(V36="","",V36),DATEDIF(U36,$P$1,"Y"))</f>
        <v/>
      </c>
      <c r="X36" s="120" t="str">
        <f t="shared" si="7"/>
        <v/>
      </c>
      <c r="Y36" s="165"/>
      <c r="Z36" s="165"/>
      <c r="AA36" s="165"/>
      <c r="AB36" s="165"/>
      <c r="AC36" s="120" t="str">
        <f t="shared" si="8"/>
        <v/>
      </c>
      <c r="AD36" s="167"/>
      <c r="AE36" s="167"/>
      <c r="AF36" s="120" t="str">
        <f t="shared" si="9"/>
        <v/>
      </c>
      <c r="AG36" s="167"/>
      <c r="AH36" s="167"/>
      <c r="AI36" s="120" t="str">
        <f t="shared" si="10"/>
        <v/>
      </c>
      <c r="AJ36" s="165"/>
      <c r="AK36" s="163"/>
      <c r="AL36" s="163"/>
      <c r="AM36" s="163"/>
      <c r="AN36" s="163"/>
      <c r="AO36" s="163"/>
      <c r="AP36" s="163"/>
      <c r="AQ36" s="163"/>
      <c r="AR36" s="163"/>
      <c r="AS36" s="163"/>
      <c r="AT36" s="163"/>
      <c r="AU36" s="120" t="str">
        <f t="shared" si="11"/>
        <v/>
      </c>
      <c r="AV36" s="120" t="str">
        <f t="shared" si="12"/>
        <v/>
      </c>
      <c r="AW36" s="120" t="str">
        <f t="shared" si="20"/>
        <v/>
      </c>
      <c r="AX36" s="120" t="str">
        <f t="shared" si="20"/>
        <v/>
      </c>
      <c r="AY36" s="120" t="str">
        <f t="shared" si="20"/>
        <v/>
      </c>
      <c r="AZ36" s="163"/>
      <c r="BA36" s="163"/>
      <c r="BB36" s="163"/>
      <c r="BC36" s="163"/>
      <c r="BD36" s="163"/>
      <c r="BE36" s="163"/>
      <c r="BF36" s="120" t="str">
        <f t="shared" si="13"/>
        <v/>
      </c>
      <c r="BG36" s="161"/>
      <c r="BH36" s="138" t="str">
        <f>IF(BG36="","",VLOOKUP(BG36,抽出率テーブル!Z:AA,2,FALSE))</f>
        <v/>
      </c>
      <c r="BI36" s="126" t="str">
        <f t="shared" si="14"/>
        <v/>
      </c>
      <c r="BJ36" s="126" t="str">
        <f t="shared" si="15"/>
        <v/>
      </c>
      <c r="BK36" s="126" t="str">
        <f t="shared" si="16"/>
        <v/>
      </c>
      <c r="BL36" s="126" t="str">
        <f t="shared" si="17"/>
        <v/>
      </c>
      <c r="BM36" s="126" t="str">
        <f t="shared" si="18"/>
        <v/>
      </c>
      <c r="BN36" s="159"/>
      <c r="BO36" s="135" t="str">
        <f t="shared" si="19"/>
        <v xml:space="preserve"> </v>
      </c>
    </row>
    <row r="37" spans="1:67">
      <c r="A37" s="123">
        <v>33</v>
      </c>
      <c r="B37" s="290"/>
      <c r="C37" s="165"/>
      <c r="D37" s="165"/>
      <c r="E37" s="155" t="str">
        <f t="shared" si="4"/>
        <v/>
      </c>
      <c r="F37" s="155" t="str">
        <f t="shared" si="5"/>
        <v/>
      </c>
      <c r="G37" s="155" t="str">
        <f t="shared" si="6"/>
        <v/>
      </c>
      <c r="H37" s="165"/>
      <c r="I37" s="165"/>
      <c r="J37" s="169"/>
      <c r="K37" s="173"/>
      <c r="L37" s="120" t="str">
        <f t="shared" si="21"/>
        <v/>
      </c>
      <c r="M37" s="169"/>
      <c r="N37" s="170"/>
      <c r="O37" s="120" t="str">
        <f t="shared" si="22"/>
        <v/>
      </c>
      <c r="P37" s="165"/>
      <c r="Q37" s="165"/>
      <c r="R37" s="120" t="str">
        <f>IF(Q37="","",VLOOKUP(Q37,役職・職種一覧表!$B$4:$C$8,2,FALSE))</f>
        <v/>
      </c>
      <c r="S37" s="165"/>
      <c r="T37" s="138" t="str">
        <f>IF(S37="","",VLOOKUP(S37,抽出率テーブル!V:W,2,FALSE))</f>
        <v/>
      </c>
      <c r="U37" s="169"/>
      <c r="V37" s="170"/>
      <c r="W37" s="120" t="str">
        <f t="shared" si="23"/>
        <v/>
      </c>
      <c r="X37" s="120" t="str">
        <f t="shared" si="7"/>
        <v/>
      </c>
      <c r="Y37" s="165"/>
      <c r="Z37" s="165"/>
      <c r="AA37" s="165"/>
      <c r="AB37" s="165"/>
      <c r="AC37" s="120" t="str">
        <f t="shared" si="8"/>
        <v/>
      </c>
      <c r="AD37" s="167"/>
      <c r="AE37" s="167"/>
      <c r="AF37" s="120" t="str">
        <f t="shared" si="9"/>
        <v/>
      </c>
      <c r="AG37" s="167"/>
      <c r="AH37" s="167"/>
      <c r="AI37" s="120" t="str">
        <f t="shared" si="10"/>
        <v/>
      </c>
      <c r="AJ37" s="165"/>
      <c r="AK37" s="163"/>
      <c r="AL37" s="163"/>
      <c r="AM37" s="163"/>
      <c r="AN37" s="163"/>
      <c r="AO37" s="163"/>
      <c r="AP37" s="163"/>
      <c r="AQ37" s="163"/>
      <c r="AR37" s="163"/>
      <c r="AS37" s="163"/>
      <c r="AT37" s="163"/>
      <c r="AU37" s="120" t="str">
        <f t="shared" si="11"/>
        <v/>
      </c>
      <c r="AV37" s="120" t="str">
        <f t="shared" si="12"/>
        <v/>
      </c>
      <c r="AW37" s="120" t="str">
        <f t="shared" si="20"/>
        <v/>
      </c>
      <c r="AX37" s="120" t="str">
        <f t="shared" si="20"/>
        <v/>
      </c>
      <c r="AY37" s="120" t="str">
        <f t="shared" si="20"/>
        <v/>
      </c>
      <c r="AZ37" s="163"/>
      <c r="BA37" s="163"/>
      <c r="BB37" s="163"/>
      <c r="BC37" s="163"/>
      <c r="BD37" s="163"/>
      <c r="BE37" s="163"/>
      <c r="BF37" s="120" t="str">
        <f t="shared" si="13"/>
        <v/>
      </c>
      <c r="BG37" s="161"/>
      <c r="BH37" s="138" t="str">
        <f>IF(BG37="","",VLOOKUP(BG37,抽出率テーブル!Z:AA,2,FALSE))</f>
        <v/>
      </c>
      <c r="BI37" s="126" t="str">
        <f t="shared" si="14"/>
        <v/>
      </c>
      <c r="BJ37" s="126" t="str">
        <f t="shared" si="15"/>
        <v/>
      </c>
      <c r="BK37" s="126" t="str">
        <f t="shared" si="16"/>
        <v/>
      </c>
      <c r="BL37" s="126" t="str">
        <f t="shared" si="17"/>
        <v/>
      </c>
      <c r="BM37" s="126" t="str">
        <f t="shared" si="18"/>
        <v/>
      </c>
      <c r="BN37" s="159"/>
      <c r="BO37" s="135" t="str">
        <f t="shared" si="19"/>
        <v xml:space="preserve"> </v>
      </c>
    </row>
    <row r="38" spans="1:67">
      <c r="A38" s="123">
        <v>34</v>
      </c>
      <c r="B38" s="290"/>
      <c r="C38" s="165"/>
      <c r="D38" s="165"/>
      <c r="E38" s="155" t="str">
        <f t="shared" si="4"/>
        <v/>
      </c>
      <c r="F38" s="155" t="str">
        <f t="shared" si="5"/>
        <v/>
      </c>
      <c r="G38" s="155" t="str">
        <f t="shared" si="6"/>
        <v/>
      </c>
      <c r="H38" s="165"/>
      <c r="I38" s="165"/>
      <c r="J38" s="169"/>
      <c r="K38" s="173"/>
      <c r="L38" s="120" t="str">
        <f t="shared" si="21"/>
        <v/>
      </c>
      <c r="M38" s="169"/>
      <c r="N38" s="170"/>
      <c r="O38" s="120" t="str">
        <f t="shared" si="22"/>
        <v/>
      </c>
      <c r="P38" s="165"/>
      <c r="Q38" s="165"/>
      <c r="R38" s="120" t="str">
        <f>IF(Q38="","",VLOOKUP(Q38,役職・職種一覧表!$B$4:$C$8,2,FALSE))</f>
        <v/>
      </c>
      <c r="S38" s="165"/>
      <c r="T38" s="138" t="str">
        <f>IF(S38="","",VLOOKUP(S38,抽出率テーブル!V:W,2,FALSE))</f>
        <v/>
      </c>
      <c r="U38" s="169"/>
      <c r="V38" s="170"/>
      <c r="W38" s="120" t="str">
        <f t="shared" si="23"/>
        <v/>
      </c>
      <c r="X38" s="120" t="str">
        <f t="shared" si="7"/>
        <v/>
      </c>
      <c r="Y38" s="165"/>
      <c r="Z38" s="165"/>
      <c r="AA38" s="165"/>
      <c r="AB38" s="165"/>
      <c r="AC38" s="120" t="str">
        <f t="shared" si="8"/>
        <v/>
      </c>
      <c r="AD38" s="167"/>
      <c r="AE38" s="167"/>
      <c r="AF38" s="120" t="str">
        <f t="shared" si="9"/>
        <v/>
      </c>
      <c r="AG38" s="167"/>
      <c r="AH38" s="167"/>
      <c r="AI38" s="120" t="str">
        <f t="shared" si="10"/>
        <v/>
      </c>
      <c r="AJ38" s="165"/>
      <c r="AK38" s="163"/>
      <c r="AL38" s="163"/>
      <c r="AM38" s="163"/>
      <c r="AN38" s="163"/>
      <c r="AO38" s="163"/>
      <c r="AP38" s="163"/>
      <c r="AQ38" s="163"/>
      <c r="AR38" s="163"/>
      <c r="AS38" s="163"/>
      <c r="AT38" s="163"/>
      <c r="AU38" s="120" t="str">
        <f t="shared" si="11"/>
        <v/>
      </c>
      <c r="AV38" s="120" t="str">
        <f t="shared" si="12"/>
        <v/>
      </c>
      <c r="AW38" s="120" t="str">
        <f t="shared" si="20"/>
        <v/>
      </c>
      <c r="AX38" s="120" t="str">
        <f t="shared" si="20"/>
        <v/>
      </c>
      <c r="AY38" s="120" t="str">
        <f t="shared" si="20"/>
        <v/>
      </c>
      <c r="AZ38" s="163"/>
      <c r="BA38" s="163"/>
      <c r="BB38" s="163"/>
      <c r="BC38" s="163"/>
      <c r="BD38" s="163"/>
      <c r="BE38" s="163"/>
      <c r="BF38" s="120" t="str">
        <f t="shared" si="13"/>
        <v/>
      </c>
      <c r="BG38" s="161"/>
      <c r="BH38" s="138" t="str">
        <f>IF(BG38="","",VLOOKUP(BG38,抽出率テーブル!Z:AA,2,FALSE))</f>
        <v/>
      </c>
      <c r="BI38" s="126" t="str">
        <f t="shared" si="14"/>
        <v/>
      </c>
      <c r="BJ38" s="126" t="str">
        <f t="shared" si="15"/>
        <v/>
      </c>
      <c r="BK38" s="126" t="str">
        <f t="shared" si="16"/>
        <v/>
      </c>
      <c r="BL38" s="126" t="str">
        <f t="shared" si="17"/>
        <v/>
      </c>
      <c r="BM38" s="126" t="str">
        <f t="shared" si="18"/>
        <v/>
      </c>
      <c r="BN38" s="159"/>
      <c r="BO38" s="135" t="str">
        <f t="shared" si="19"/>
        <v xml:space="preserve"> </v>
      </c>
    </row>
    <row r="39" spans="1:67">
      <c r="A39" s="123">
        <v>35</v>
      </c>
      <c r="B39" s="290"/>
      <c r="C39" s="165"/>
      <c r="D39" s="165"/>
      <c r="E39" s="155" t="str">
        <f t="shared" si="4"/>
        <v/>
      </c>
      <c r="F39" s="155" t="str">
        <f t="shared" si="5"/>
        <v/>
      </c>
      <c r="G39" s="155" t="str">
        <f t="shared" si="6"/>
        <v/>
      </c>
      <c r="H39" s="165"/>
      <c r="I39" s="165"/>
      <c r="J39" s="169"/>
      <c r="K39" s="173"/>
      <c r="L39" s="120" t="str">
        <f t="shared" si="21"/>
        <v/>
      </c>
      <c r="M39" s="169"/>
      <c r="N39" s="170"/>
      <c r="O39" s="120" t="str">
        <f t="shared" si="22"/>
        <v/>
      </c>
      <c r="P39" s="165"/>
      <c r="Q39" s="165"/>
      <c r="R39" s="120" t="str">
        <f>IF(Q39="","",VLOOKUP(Q39,役職・職種一覧表!$B$4:$C$8,2,FALSE))</f>
        <v/>
      </c>
      <c r="S39" s="165"/>
      <c r="T39" s="138" t="str">
        <f>IF(S39="","",VLOOKUP(S39,抽出率テーブル!V:W,2,FALSE))</f>
        <v/>
      </c>
      <c r="U39" s="169"/>
      <c r="V39" s="170"/>
      <c r="W39" s="120" t="str">
        <f t="shared" si="23"/>
        <v/>
      </c>
      <c r="X39" s="120" t="str">
        <f t="shared" si="7"/>
        <v/>
      </c>
      <c r="Y39" s="165"/>
      <c r="Z39" s="165"/>
      <c r="AA39" s="165"/>
      <c r="AB39" s="165"/>
      <c r="AC39" s="120" t="str">
        <f t="shared" si="8"/>
        <v/>
      </c>
      <c r="AD39" s="167"/>
      <c r="AE39" s="167"/>
      <c r="AF39" s="120" t="str">
        <f t="shared" si="9"/>
        <v/>
      </c>
      <c r="AG39" s="167"/>
      <c r="AH39" s="167"/>
      <c r="AI39" s="120" t="str">
        <f t="shared" si="10"/>
        <v/>
      </c>
      <c r="AJ39" s="165"/>
      <c r="AK39" s="163"/>
      <c r="AL39" s="163"/>
      <c r="AM39" s="163"/>
      <c r="AN39" s="163"/>
      <c r="AO39" s="163"/>
      <c r="AP39" s="163"/>
      <c r="AQ39" s="163"/>
      <c r="AR39" s="163"/>
      <c r="AS39" s="163"/>
      <c r="AT39" s="163"/>
      <c r="AU39" s="120" t="str">
        <f t="shared" si="11"/>
        <v/>
      </c>
      <c r="AV39" s="120" t="str">
        <f t="shared" si="12"/>
        <v/>
      </c>
      <c r="AW39" s="120" t="str">
        <f t="shared" si="20"/>
        <v/>
      </c>
      <c r="AX39" s="120" t="str">
        <f t="shared" si="20"/>
        <v/>
      </c>
      <c r="AY39" s="120" t="str">
        <f t="shared" si="20"/>
        <v/>
      </c>
      <c r="AZ39" s="163"/>
      <c r="BA39" s="163"/>
      <c r="BB39" s="163"/>
      <c r="BC39" s="163"/>
      <c r="BD39" s="163"/>
      <c r="BE39" s="163"/>
      <c r="BF39" s="120" t="str">
        <f t="shared" si="13"/>
        <v/>
      </c>
      <c r="BG39" s="161"/>
      <c r="BH39" s="138" t="str">
        <f>IF(BG39="","",VLOOKUP(BG39,抽出率テーブル!Z:AA,2,FALSE))</f>
        <v/>
      </c>
      <c r="BI39" s="126" t="str">
        <f t="shared" si="14"/>
        <v/>
      </c>
      <c r="BJ39" s="126" t="str">
        <f t="shared" si="15"/>
        <v/>
      </c>
      <c r="BK39" s="126" t="str">
        <f t="shared" si="16"/>
        <v/>
      </c>
      <c r="BL39" s="126" t="str">
        <f t="shared" si="17"/>
        <v/>
      </c>
      <c r="BM39" s="126" t="str">
        <f t="shared" si="18"/>
        <v/>
      </c>
      <c r="BN39" s="159"/>
      <c r="BO39" s="135" t="str">
        <f t="shared" si="19"/>
        <v xml:space="preserve"> </v>
      </c>
    </row>
    <row r="40" spans="1:67">
      <c r="A40" s="123">
        <v>36</v>
      </c>
      <c r="B40" s="290"/>
      <c r="C40" s="165"/>
      <c r="D40" s="165"/>
      <c r="E40" s="155" t="str">
        <f t="shared" si="4"/>
        <v/>
      </c>
      <c r="F40" s="155" t="str">
        <f t="shared" si="5"/>
        <v/>
      </c>
      <c r="G40" s="155" t="str">
        <f t="shared" si="6"/>
        <v/>
      </c>
      <c r="H40" s="165"/>
      <c r="I40" s="165"/>
      <c r="J40" s="169"/>
      <c r="K40" s="173"/>
      <c r="L40" s="120" t="str">
        <f t="shared" si="21"/>
        <v/>
      </c>
      <c r="M40" s="169"/>
      <c r="N40" s="170"/>
      <c r="O40" s="120" t="str">
        <f t="shared" si="22"/>
        <v/>
      </c>
      <c r="P40" s="165"/>
      <c r="Q40" s="165"/>
      <c r="R40" s="120" t="str">
        <f>IF(Q40="","",VLOOKUP(Q40,役職・職種一覧表!$B$4:$C$8,2,FALSE))</f>
        <v/>
      </c>
      <c r="S40" s="165"/>
      <c r="T40" s="138" t="str">
        <f>IF(S40="","",VLOOKUP(S40,抽出率テーブル!V:W,2,FALSE))</f>
        <v/>
      </c>
      <c r="U40" s="169"/>
      <c r="V40" s="170"/>
      <c r="W40" s="120" t="str">
        <f t="shared" si="23"/>
        <v/>
      </c>
      <c r="X40" s="120" t="str">
        <f t="shared" si="7"/>
        <v/>
      </c>
      <c r="Y40" s="165"/>
      <c r="Z40" s="165"/>
      <c r="AA40" s="165"/>
      <c r="AB40" s="165"/>
      <c r="AC40" s="120" t="str">
        <f t="shared" si="8"/>
        <v/>
      </c>
      <c r="AD40" s="167"/>
      <c r="AE40" s="167"/>
      <c r="AF40" s="120" t="str">
        <f t="shared" si="9"/>
        <v/>
      </c>
      <c r="AG40" s="167"/>
      <c r="AH40" s="167"/>
      <c r="AI40" s="120" t="str">
        <f t="shared" si="10"/>
        <v/>
      </c>
      <c r="AJ40" s="165"/>
      <c r="AK40" s="163"/>
      <c r="AL40" s="163"/>
      <c r="AM40" s="163"/>
      <c r="AN40" s="163"/>
      <c r="AO40" s="163"/>
      <c r="AP40" s="163"/>
      <c r="AQ40" s="163"/>
      <c r="AR40" s="163"/>
      <c r="AS40" s="163"/>
      <c r="AT40" s="163"/>
      <c r="AU40" s="120" t="str">
        <f t="shared" si="11"/>
        <v/>
      </c>
      <c r="AV40" s="120" t="str">
        <f t="shared" si="12"/>
        <v/>
      </c>
      <c r="AW40" s="120" t="str">
        <f t="shared" si="20"/>
        <v/>
      </c>
      <c r="AX40" s="120" t="str">
        <f t="shared" si="20"/>
        <v/>
      </c>
      <c r="AY40" s="120" t="str">
        <f t="shared" si="20"/>
        <v/>
      </c>
      <c r="AZ40" s="163"/>
      <c r="BA40" s="163"/>
      <c r="BB40" s="163"/>
      <c r="BC40" s="163"/>
      <c r="BD40" s="163"/>
      <c r="BE40" s="163"/>
      <c r="BF40" s="120" t="str">
        <f t="shared" si="13"/>
        <v/>
      </c>
      <c r="BG40" s="161"/>
      <c r="BH40" s="138" t="str">
        <f>IF(BG40="","",VLOOKUP(BG40,抽出率テーブル!Z:AA,2,FALSE))</f>
        <v/>
      </c>
      <c r="BI40" s="126" t="str">
        <f t="shared" si="14"/>
        <v/>
      </c>
      <c r="BJ40" s="126" t="str">
        <f t="shared" si="15"/>
        <v/>
      </c>
      <c r="BK40" s="126" t="str">
        <f t="shared" si="16"/>
        <v/>
      </c>
      <c r="BL40" s="126" t="str">
        <f t="shared" si="17"/>
        <v/>
      </c>
      <c r="BM40" s="126" t="str">
        <f t="shared" si="18"/>
        <v/>
      </c>
      <c r="BN40" s="159"/>
      <c r="BO40" s="135" t="str">
        <f t="shared" si="19"/>
        <v xml:space="preserve"> </v>
      </c>
    </row>
    <row r="41" spans="1:67">
      <c r="A41" s="123">
        <v>37</v>
      </c>
      <c r="B41" s="290"/>
      <c r="C41" s="165"/>
      <c r="D41" s="165"/>
      <c r="E41" s="155" t="str">
        <f t="shared" si="4"/>
        <v/>
      </c>
      <c r="F41" s="155" t="str">
        <f t="shared" si="5"/>
        <v/>
      </c>
      <c r="G41" s="155" t="str">
        <f t="shared" si="6"/>
        <v/>
      </c>
      <c r="H41" s="165"/>
      <c r="I41" s="165"/>
      <c r="J41" s="169"/>
      <c r="K41" s="173"/>
      <c r="L41" s="120" t="str">
        <f t="shared" si="21"/>
        <v/>
      </c>
      <c r="M41" s="169"/>
      <c r="N41" s="170"/>
      <c r="O41" s="120" t="str">
        <f t="shared" si="22"/>
        <v/>
      </c>
      <c r="P41" s="165"/>
      <c r="Q41" s="165"/>
      <c r="R41" s="120" t="str">
        <f>IF(Q41="","",VLOOKUP(Q41,役職・職種一覧表!$B$4:$C$8,2,FALSE))</f>
        <v/>
      </c>
      <c r="S41" s="165"/>
      <c r="T41" s="138" t="str">
        <f>IF(S41="","",VLOOKUP(S41,抽出率テーブル!V:W,2,FALSE))</f>
        <v/>
      </c>
      <c r="U41" s="169"/>
      <c r="V41" s="170"/>
      <c r="W41" s="120" t="str">
        <f t="shared" si="23"/>
        <v/>
      </c>
      <c r="X41" s="120" t="str">
        <f t="shared" si="7"/>
        <v/>
      </c>
      <c r="Y41" s="165"/>
      <c r="Z41" s="165"/>
      <c r="AA41" s="165"/>
      <c r="AB41" s="165"/>
      <c r="AC41" s="120" t="str">
        <f t="shared" si="8"/>
        <v/>
      </c>
      <c r="AD41" s="167"/>
      <c r="AE41" s="167"/>
      <c r="AF41" s="120" t="str">
        <f t="shared" si="9"/>
        <v/>
      </c>
      <c r="AG41" s="167"/>
      <c r="AH41" s="167"/>
      <c r="AI41" s="120" t="str">
        <f t="shared" si="10"/>
        <v/>
      </c>
      <c r="AJ41" s="165"/>
      <c r="AK41" s="163"/>
      <c r="AL41" s="163"/>
      <c r="AM41" s="163"/>
      <c r="AN41" s="163"/>
      <c r="AO41" s="163"/>
      <c r="AP41" s="163"/>
      <c r="AQ41" s="163"/>
      <c r="AR41" s="163"/>
      <c r="AS41" s="163"/>
      <c r="AT41" s="163"/>
      <c r="AU41" s="120" t="str">
        <f t="shared" si="11"/>
        <v/>
      </c>
      <c r="AV41" s="120" t="str">
        <f t="shared" si="12"/>
        <v/>
      </c>
      <c r="AW41" s="120" t="str">
        <f t="shared" si="20"/>
        <v/>
      </c>
      <c r="AX41" s="120" t="str">
        <f t="shared" si="20"/>
        <v/>
      </c>
      <c r="AY41" s="120" t="str">
        <f t="shared" si="20"/>
        <v/>
      </c>
      <c r="AZ41" s="163"/>
      <c r="BA41" s="163"/>
      <c r="BB41" s="163"/>
      <c r="BC41" s="163"/>
      <c r="BD41" s="163"/>
      <c r="BE41" s="163"/>
      <c r="BF41" s="120" t="str">
        <f t="shared" si="13"/>
        <v/>
      </c>
      <c r="BG41" s="161"/>
      <c r="BH41" s="138" t="str">
        <f>IF(BG41="","",VLOOKUP(BG41,抽出率テーブル!Z:AA,2,FALSE))</f>
        <v/>
      </c>
      <c r="BI41" s="126" t="str">
        <f t="shared" si="14"/>
        <v/>
      </c>
      <c r="BJ41" s="126" t="str">
        <f t="shared" si="15"/>
        <v/>
      </c>
      <c r="BK41" s="126" t="str">
        <f t="shared" si="16"/>
        <v/>
      </c>
      <c r="BL41" s="126" t="str">
        <f t="shared" si="17"/>
        <v/>
      </c>
      <c r="BM41" s="126" t="str">
        <f t="shared" si="18"/>
        <v/>
      </c>
      <c r="BN41" s="159"/>
      <c r="BO41" s="135" t="str">
        <f t="shared" si="19"/>
        <v xml:space="preserve"> </v>
      </c>
    </row>
    <row r="42" spans="1:67">
      <c r="A42" s="123">
        <v>38</v>
      </c>
      <c r="B42" s="290"/>
      <c r="C42" s="165"/>
      <c r="D42" s="165"/>
      <c r="E42" s="155" t="str">
        <f t="shared" si="4"/>
        <v/>
      </c>
      <c r="F42" s="155" t="str">
        <f t="shared" si="5"/>
        <v/>
      </c>
      <c r="G42" s="155" t="str">
        <f t="shared" si="6"/>
        <v/>
      </c>
      <c r="H42" s="165"/>
      <c r="I42" s="165"/>
      <c r="J42" s="169"/>
      <c r="K42" s="173"/>
      <c r="L42" s="120" t="str">
        <f t="shared" si="21"/>
        <v/>
      </c>
      <c r="M42" s="169"/>
      <c r="N42" s="170"/>
      <c r="O42" s="120" t="str">
        <f t="shared" si="22"/>
        <v/>
      </c>
      <c r="P42" s="165"/>
      <c r="Q42" s="165"/>
      <c r="R42" s="120" t="str">
        <f>IF(Q42="","",VLOOKUP(Q42,役職・職種一覧表!$B$4:$C$8,2,FALSE))</f>
        <v/>
      </c>
      <c r="S42" s="165"/>
      <c r="T42" s="138" t="str">
        <f>IF(S42="","",VLOOKUP(S42,抽出率テーブル!V:W,2,FALSE))</f>
        <v/>
      </c>
      <c r="U42" s="169"/>
      <c r="V42" s="170"/>
      <c r="W42" s="120" t="str">
        <f t="shared" si="23"/>
        <v/>
      </c>
      <c r="X42" s="120" t="str">
        <f t="shared" si="7"/>
        <v/>
      </c>
      <c r="Y42" s="165"/>
      <c r="Z42" s="165"/>
      <c r="AA42" s="165"/>
      <c r="AB42" s="165"/>
      <c r="AC42" s="120" t="str">
        <f t="shared" si="8"/>
        <v/>
      </c>
      <c r="AD42" s="167"/>
      <c r="AE42" s="167"/>
      <c r="AF42" s="120" t="str">
        <f t="shared" si="9"/>
        <v/>
      </c>
      <c r="AG42" s="167"/>
      <c r="AH42" s="167"/>
      <c r="AI42" s="120" t="str">
        <f t="shared" si="10"/>
        <v/>
      </c>
      <c r="AJ42" s="165"/>
      <c r="AK42" s="163"/>
      <c r="AL42" s="163"/>
      <c r="AM42" s="163"/>
      <c r="AN42" s="163"/>
      <c r="AO42" s="163"/>
      <c r="AP42" s="163"/>
      <c r="AQ42" s="163"/>
      <c r="AR42" s="163"/>
      <c r="AS42" s="163"/>
      <c r="AT42" s="163"/>
      <c r="AU42" s="120" t="str">
        <f t="shared" si="11"/>
        <v/>
      </c>
      <c r="AV42" s="120" t="str">
        <f t="shared" si="12"/>
        <v/>
      </c>
      <c r="AW42" s="120" t="str">
        <f t="shared" si="20"/>
        <v/>
      </c>
      <c r="AX42" s="120" t="str">
        <f t="shared" si="20"/>
        <v/>
      </c>
      <c r="AY42" s="120" t="str">
        <f t="shared" si="20"/>
        <v/>
      </c>
      <c r="AZ42" s="163"/>
      <c r="BA42" s="163"/>
      <c r="BB42" s="163"/>
      <c r="BC42" s="163"/>
      <c r="BD42" s="163"/>
      <c r="BE42" s="163"/>
      <c r="BF42" s="120" t="str">
        <f t="shared" si="13"/>
        <v/>
      </c>
      <c r="BG42" s="161"/>
      <c r="BH42" s="138" t="str">
        <f>IF(BG42="","",VLOOKUP(BG42,抽出率テーブル!Z:AA,2,FALSE))</f>
        <v/>
      </c>
      <c r="BI42" s="126" t="str">
        <f t="shared" si="14"/>
        <v/>
      </c>
      <c r="BJ42" s="126" t="str">
        <f t="shared" si="15"/>
        <v/>
      </c>
      <c r="BK42" s="126" t="str">
        <f t="shared" si="16"/>
        <v/>
      </c>
      <c r="BL42" s="126" t="str">
        <f t="shared" si="17"/>
        <v/>
      </c>
      <c r="BM42" s="126" t="str">
        <f t="shared" si="18"/>
        <v/>
      </c>
      <c r="BN42" s="159"/>
      <c r="BO42" s="135" t="str">
        <f t="shared" si="19"/>
        <v xml:space="preserve"> </v>
      </c>
    </row>
    <row r="43" spans="1:67">
      <c r="A43" s="123">
        <v>39</v>
      </c>
      <c r="B43" s="290"/>
      <c r="C43" s="165"/>
      <c r="D43" s="165"/>
      <c r="E43" s="155" t="str">
        <f t="shared" si="4"/>
        <v/>
      </c>
      <c r="F43" s="155" t="str">
        <f t="shared" si="5"/>
        <v/>
      </c>
      <c r="G43" s="155" t="str">
        <f t="shared" si="6"/>
        <v/>
      </c>
      <c r="H43" s="165"/>
      <c r="I43" s="165"/>
      <c r="J43" s="169"/>
      <c r="K43" s="173"/>
      <c r="L43" s="120" t="str">
        <f t="shared" si="21"/>
        <v/>
      </c>
      <c r="M43" s="169"/>
      <c r="N43" s="170"/>
      <c r="O43" s="120" t="str">
        <f t="shared" si="22"/>
        <v/>
      </c>
      <c r="P43" s="165"/>
      <c r="Q43" s="165"/>
      <c r="R43" s="120" t="str">
        <f>IF(Q43="","",VLOOKUP(Q43,役職・職種一覧表!$B$4:$C$8,2,FALSE))</f>
        <v/>
      </c>
      <c r="S43" s="165"/>
      <c r="T43" s="138" t="str">
        <f>IF(S43="","",VLOOKUP(S43,抽出率テーブル!V:W,2,FALSE))</f>
        <v/>
      </c>
      <c r="U43" s="169"/>
      <c r="V43" s="170"/>
      <c r="W43" s="120" t="str">
        <f t="shared" si="23"/>
        <v/>
      </c>
      <c r="X43" s="120" t="str">
        <f t="shared" si="7"/>
        <v/>
      </c>
      <c r="Y43" s="165"/>
      <c r="Z43" s="165"/>
      <c r="AA43" s="165"/>
      <c r="AB43" s="165"/>
      <c r="AC43" s="120" t="str">
        <f t="shared" si="8"/>
        <v/>
      </c>
      <c r="AD43" s="167"/>
      <c r="AE43" s="167"/>
      <c r="AF43" s="120" t="str">
        <f t="shared" si="9"/>
        <v/>
      </c>
      <c r="AG43" s="167"/>
      <c r="AH43" s="167"/>
      <c r="AI43" s="120" t="str">
        <f t="shared" si="10"/>
        <v/>
      </c>
      <c r="AJ43" s="165"/>
      <c r="AK43" s="163"/>
      <c r="AL43" s="163"/>
      <c r="AM43" s="163"/>
      <c r="AN43" s="163"/>
      <c r="AO43" s="163"/>
      <c r="AP43" s="163"/>
      <c r="AQ43" s="163"/>
      <c r="AR43" s="163"/>
      <c r="AS43" s="163"/>
      <c r="AT43" s="163"/>
      <c r="AU43" s="120" t="str">
        <f t="shared" si="11"/>
        <v/>
      </c>
      <c r="AV43" s="120" t="str">
        <f t="shared" si="12"/>
        <v/>
      </c>
      <c r="AW43" s="120" t="str">
        <f t="shared" si="20"/>
        <v/>
      </c>
      <c r="AX43" s="120" t="str">
        <f t="shared" si="20"/>
        <v/>
      </c>
      <c r="AY43" s="120" t="str">
        <f t="shared" si="20"/>
        <v/>
      </c>
      <c r="AZ43" s="163"/>
      <c r="BA43" s="163"/>
      <c r="BB43" s="163"/>
      <c r="BC43" s="163"/>
      <c r="BD43" s="163"/>
      <c r="BE43" s="163"/>
      <c r="BF43" s="120" t="str">
        <f t="shared" si="13"/>
        <v/>
      </c>
      <c r="BG43" s="161"/>
      <c r="BH43" s="138" t="str">
        <f>IF(BG43="","",VLOOKUP(BG43,抽出率テーブル!Z:AA,2,FALSE))</f>
        <v/>
      </c>
      <c r="BI43" s="126" t="str">
        <f t="shared" si="14"/>
        <v/>
      </c>
      <c r="BJ43" s="126" t="str">
        <f t="shared" si="15"/>
        <v/>
      </c>
      <c r="BK43" s="126" t="str">
        <f t="shared" si="16"/>
        <v/>
      </c>
      <c r="BL43" s="126" t="str">
        <f t="shared" si="17"/>
        <v/>
      </c>
      <c r="BM43" s="126" t="str">
        <f t="shared" si="18"/>
        <v/>
      </c>
      <c r="BN43" s="159"/>
      <c r="BO43" s="135" t="str">
        <f t="shared" si="19"/>
        <v xml:space="preserve"> </v>
      </c>
    </row>
    <row r="44" spans="1:67">
      <c r="A44" s="123">
        <v>40</v>
      </c>
      <c r="B44" s="290"/>
      <c r="C44" s="165"/>
      <c r="D44" s="165"/>
      <c r="E44" s="155" t="str">
        <f t="shared" si="4"/>
        <v/>
      </c>
      <c r="F44" s="155" t="str">
        <f t="shared" si="5"/>
        <v/>
      </c>
      <c r="G44" s="155" t="str">
        <f t="shared" si="6"/>
        <v/>
      </c>
      <c r="H44" s="165"/>
      <c r="I44" s="165"/>
      <c r="J44" s="169"/>
      <c r="K44" s="173"/>
      <c r="L44" s="120" t="str">
        <f t="shared" si="21"/>
        <v/>
      </c>
      <c r="M44" s="169"/>
      <c r="N44" s="170"/>
      <c r="O44" s="120" t="str">
        <f t="shared" si="22"/>
        <v/>
      </c>
      <c r="P44" s="165"/>
      <c r="Q44" s="165"/>
      <c r="R44" s="120" t="str">
        <f>IF(Q44="","",VLOOKUP(Q44,役職・職種一覧表!$B$4:$C$8,2,FALSE))</f>
        <v/>
      </c>
      <c r="S44" s="165"/>
      <c r="T44" s="138" t="str">
        <f>IF(S44="","",VLOOKUP(S44,抽出率テーブル!V:W,2,FALSE))</f>
        <v/>
      </c>
      <c r="U44" s="169"/>
      <c r="V44" s="170"/>
      <c r="W44" s="120" t="str">
        <f t="shared" si="23"/>
        <v/>
      </c>
      <c r="X44" s="120" t="str">
        <f t="shared" si="7"/>
        <v/>
      </c>
      <c r="Y44" s="165"/>
      <c r="Z44" s="165"/>
      <c r="AA44" s="165"/>
      <c r="AB44" s="165"/>
      <c r="AC44" s="120" t="str">
        <f t="shared" si="8"/>
        <v/>
      </c>
      <c r="AD44" s="167"/>
      <c r="AE44" s="167"/>
      <c r="AF44" s="120" t="str">
        <f t="shared" si="9"/>
        <v/>
      </c>
      <c r="AG44" s="167"/>
      <c r="AH44" s="167"/>
      <c r="AI44" s="120" t="str">
        <f t="shared" si="10"/>
        <v/>
      </c>
      <c r="AJ44" s="165"/>
      <c r="AK44" s="163"/>
      <c r="AL44" s="163"/>
      <c r="AM44" s="163"/>
      <c r="AN44" s="163"/>
      <c r="AO44" s="163"/>
      <c r="AP44" s="163"/>
      <c r="AQ44" s="163"/>
      <c r="AR44" s="163"/>
      <c r="AS44" s="163"/>
      <c r="AT44" s="163"/>
      <c r="AU44" s="120" t="str">
        <f t="shared" si="11"/>
        <v/>
      </c>
      <c r="AV44" s="120" t="str">
        <f t="shared" si="12"/>
        <v/>
      </c>
      <c r="AW44" s="120" t="str">
        <f t="shared" si="20"/>
        <v/>
      </c>
      <c r="AX44" s="120" t="str">
        <f t="shared" si="20"/>
        <v/>
      </c>
      <c r="AY44" s="120" t="str">
        <f t="shared" si="20"/>
        <v/>
      </c>
      <c r="AZ44" s="163"/>
      <c r="BA44" s="163"/>
      <c r="BB44" s="163"/>
      <c r="BC44" s="163"/>
      <c r="BD44" s="163"/>
      <c r="BE44" s="163"/>
      <c r="BF44" s="120" t="str">
        <f t="shared" si="13"/>
        <v/>
      </c>
      <c r="BG44" s="161"/>
      <c r="BH44" s="138" t="str">
        <f>IF(BG44="","",VLOOKUP(BG44,抽出率テーブル!Z:AA,2,FALSE))</f>
        <v/>
      </c>
      <c r="BI44" s="126" t="str">
        <f t="shared" si="14"/>
        <v/>
      </c>
      <c r="BJ44" s="126" t="str">
        <f t="shared" si="15"/>
        <v/>
      </c>
      <c r="BK44" s="126" t="str">
        <f t="shared" si="16"/>
        <v/>
      </c>
      <c r="BL44" s="126" t="str">
        <f t="shared" si="17"/>
        <v/>
      </c>
      <c r="BM44" s="126" t="str">
        <f t="shared" si="18"/>
        <v/>
      </c>
      <c r="BN44" s="159"/>
      <c r="BO44" s="135" t="str">
        <f t="shared" si="19"/>
        <v xml:space="preserve"> </v>
      </c>
    </row>
    <row r="45" spans="1:67">
      <c r="A45" s="123">
        <v>41</v>
      </c>
      <c r="B45" s="290"/>
      <c r="C45" s="165"/>
      <c r="D45" s="165"/>
      <c r="E45" s="155" t="str">
        <f t="shared" si="4"/>
        <v/>
      </c>
      <c r="F45" s="155" t="str">
        <f t="shared" si="5"/>
        <v/>
      </c>
      <c r="G45" s="155" t="str">
        <f t="shared" si="6"/>
        <v/>
      </c>
      <c r="H45" s="165"/>
      <c r="I45" s="165"/>
      <c r="J45" s="169"/>
      <c r="K45" s="173"/>
      <c r="L45" s="120" t="str">
        <f t="shared" si="21"/>
        <v/>
      </c>
      <c r="M45" s="169"/>
      <c r="N45" s="170"/>
      <c r="O45" s="120" t="str">
        <f t="shared" si="22"/>
        <v/>
      </c>
      <c r="P45" s="165"/>
      <c r="Q45" s="165"/>
      <c r="R45" s="120" t="str">
        <f>IF(Q45="","",VLOOKUP(Q45,役職・職種一覧表!$B$4:$C$8,2,FALSE))</f>
        <v/>
      </c>
      <c r="S45" s="165"/>
      <c r="T45" s="138" t="str">
        <f>IF(S45="","",VLOOKUP(S45,抽出率テーブル!V:W,2,FALSE))</f>
        <v/>
      </c>
      <c r="U45" s="169"/>
      <c r="V45" s="170"/>
      <c r="W45" s="120" t="str">
        <f t="shared" si="23"/>
        <v/>
      </c>
      <c r="X45" s="120" t="str">
        <f t="shared" si="7"/>
        <v/>
      </c>
      <c r="Y45" s="165"/>
      <c r="Z45" s="165"/>
      <c r="AA45" s="165"/>
      <c r="AB45" s="165"/>
      <c r="AC45" s="120" t="str">
        <f t="shared" si="8"/>
        <v/>
      </c>
      <c r="AD45" s="167"/>
      <c r="AE45" s="167"/>
      <c r="AF45" s="120" t="str">
        <f t="shared" si="9"/>
        <v/>
      </c>
      <c r="AG45" s="167"/>
      <c r="AH45" s="167"/>
      <c r="AI45" s="120" t="str">
        <f t="shared" si="10"/>
        <v/>
      </c>
      <c r="AJ45" s="165"/>
      <c r="AK45" s="163"/>
      <c r="AL45" s="163"/>
      <c r="AM45" s="163"/>
      <c r="AN45" s="163"/>
      <c r="AO45" s="163"/>
      <c r="AP45" s="163"/>
      <c r="AQ45" s="163"/>
      <c r="AR45" s="163"/>
      <c r="AS45" s="163"/>
      <c r="AT45" s="163"/>
      <c r="AU45" s="120" t="str">
        <f t="shared" si="11"/>
        <v/>
      </c>
      <c r="AV45" s="120" t="str">
        <f t="shared" si="12"/>
        <v/>
      </c>
      <c r="AW45" s="120" t="str">
        <f t="shared" si="20"/>
        <v/>
      </c>
      <c r="AX45" s="120" t="str">
        <f t="shared" si="20"/>
        <v/>
      </c>
      <c r="AY45" s="120" t="str">
        <f t="shared" si="20"/>
        <v/>
      </c>
      <c r="AZ45" s="163"/>
      <c r="BA45" s="163"/>
      <c r="BB45" s="163"/>
      <c r="BC45" s="163"/>
      <c r="BD45" s="163"/>
      <c r="BE45" s="163"/>
      <c r="BF45" s="120" t="str">
        <f t="shared" si="13"/>
        <v/>
      </c>
      <c r="BG45" s="161"/>
      <c r="BH45" s="138" t="str">
        <f>IF(BG45="","",VLOOKUP(BG45,抽出率テーブル!Z:AA,2,FALSE))</f>
        <v/>
      </c>
      <c r="BI45" s="126" t="str">
        <f t="shared" si="14"/>
        <v/>
      </c>
      <c r="BJ45" s="126" t="str">
        <f t="shared" si="15"/>
        <v/>
      </c>
      <c r="BK45" s="126" t="str">
        <f t="shared" si="16"/>
        <v/>
      </c>
      <c r="BL45" s="126" t="str">
        <f t="shared" si="17"/>
        <v/>
      </c>
      <c r="BM45" s="126" t="str">
        <f t="shared" si="18"/>
        <v/>
      </c>
      <c r="BN45" s="159"/>
      <c r="BO45" s="135" t="str">
        <f t="shared" si="19"/>
        <v xml:space="preserve"> </v>
      </c>
    </row>
    <row r="46" spans="1:67">
      <c r="A46" s="123">
        <v>42</v>
      </c>
      <c r="B46" s="290"/>
      <c r="C46" s="165"/>
      <c r="D46" s="165"/>
      <c r="E46" s="155" t="str">
        <f t="shared" si="4"/>
        <v/>
      </c>
      <c r="F46" s="155" t="str">
        <f t="shared" si="5"/>
        <v/>
      </c>
      <c r="G46" s="155" t="str">
        <f t="shared" si="6"/>
        <v/>
      </c>
      <c r="H46" s="165"/>
      <c r="I46" s="165"/>
      <c r="J46" s="169"/>
      <c r="K46" s="173"/>
      <c r="L46" s="120" t="str">
        <f t="shared" si="21"/>
        <v/>
      </c>
      <c r="M46" s="169"/>
      <c r="N46" s="170"/>
      <c r="O46" s="120" t="str">
        <f t="shared" si="22"/>
        <v/>
      </c>
      <c r="P46" s="165"/>
      <c r="Q46" s="165"/>
      <c r="R46" s="120" t="str">
        <f>IF(Q46="","",VLOOKUP(Q46,役職・職種一覧表!$B$4:$C$8,2,FALSE))</f>
        <v/>
      </c>
      <c r="S46" s="165"/>
      <c r="T46" s="138" t="str">
        <f>IF(S46="","",VLOOKUP(S46,抽出率テーブル!V:W,2,FALSE))</f>
        <v/>
      </c>
      <c r="U46" s="169"/>
      <c r="V46" s="170"/>
      <c r="W46" s="120" t="str">
        <f t="shared" si="23"/>
        <v/>
      </c>
      <c r="X46" s="120" t="str">
        <f t="shared" si="7"/>
        <v/>
      </c>
      <c r="Y46" s="165"/>
      <c r="Z46" s="165"/>
      <c r="AA46" s="165"/>
      <c r="AB46" s="165"/>
      <c r="AC46" s="120" t="str">
        <f t="shared" si="8"/>
        <v/>
      </c>
      <c r="AD46" s="167"/>
      <c r="AE46" s="167"/>
      <c r="AF46" s="120" t="str">
        <f t="shared" si="9"/>
        <v/>
      </c>
      <c r="AG46" s="167"/>
      <c r="AH46" s="167"/>
      <c r="AI46" s="120" t="str">
        <f t="shared" si="10"/>
        <v/>
      </c>
      <c r="AJ46" s="165"/>
      <c r="AK46" s="163"/>
      <c r="AL46" s="163"/>
      <c r="AM46" s="163"/>
      <c r="AN46" s="163"/>
      <c r="AO46" s="163"/>
      <c r="AP46" s="163"/>
      <c r="AQ46" s="163"/>
      <c r="AR46" s="163"/>
      <c r="AS46" s="163"/>
      <c r="AT46" s="163"/>
      <c r="AU46" s="120" t="str">
        <f t="shared" si="11"/>
        <v/>
      </c>
      <c r="AV46" s="120" t="str">
        <f t="shared" si="12"/>
        <v/>
      </c>
      <c r="AW46" s="120" t="str">
        <f t="shared" si="20"/>
        <v/>
      </c>
      <c r="AX46" s="120" t="str">
        <f t="shared" si="20"/>
        <v/>
      </c>
      <c r="AY46" s="120" t="str">
        <f t="shared" si="20"/>
        <v/>
      </c>
      <c r="AZ46" s="163"/>
      <c r="BA46" s="163"/>
      <c r="BB46" s="163"/>
      <c r="BC46" s="163"/>
      <c r="BD46" s="163"/>
      <c r="BE46" s="163"/>
      <c r="BF46" s="120" t="str">
        <f t="shared" si="13"/>
        <v/>
      </c>
      <c r="BG46" s="161"/>
      <c r="BH46" s="138" t="str">
        <f>IF(BG46="","",VLOOKUP(BG46,抽出率テーブル!Z:AA,2,FALSE))</f>
        <v/>
      </c>
      <c r="BI46" s="126" t="str">
        <f t="shared" si="14"/>
        <v/>
      </c>
      <c r="BJ46" s="126" t="str">
        <f t="shared" si="15"/>
        <v/>
      </c>
      <c r="BK46" s="126" t="str">
        <f t="shared" si="16"/>
        <v/>
      </c>
      <c r="BL46" s="126" t="str">
        <f t="shared" si="17"/>
        <v/>
      </c>
      <c r="BM46" s="126" t="str">
        <f t="shared" si="18"/>
        <v/>
      </c>
      <c r="BN46" s="159"/>
      <c r="BO46" s="135" t="str">
        <f t="shared" si="19"/>
        <v xml:space="preserve"> </v>
      </c>
    </row>
    <row r="47" spans="1:67">
      <c r="A47" s="123">
        <v>43</v>
      </c>
      <c r="B47" s="290"/>
      <c r="C47" s="165"/>
      <c r="D47" s="165"/>
      <c r="E47" s="155" t="str">
        <f t="shared" si="4"/>
        <v/>
      </c>
      <c r="F47" s="155" t="str">
        <f t="shared" si="5"/>
        <v/>
      </c>
      <c r="G47" s="155" t="str">
        <f t="shared" si="6"/>
        <v/>
      </c>
      <c r="H47" s="165"/>
      <c r="I47" s="165"/>
      <c r="J47" s="169"/>
      <c r="K47" s="173"/>
      <c r="L47" s="120" t="str">
        <f t="shared" si="21"/>
        <v/>
      </c>
      <c r="M47" s="169"/>
      <c r="N47" s="170"/>
      <c r="O47" s="120" t="str">
        <f t="shared" si="22"/>
        <v/>
      </c>
      <c r="P47" s="165"/>
      <c r="Q47" s="165"/>
      <c r="R47" s="120" t="str">
        <f>IF(Q47="","",VLOOKUP(Q47,役職・職種一覧表!$B$4:$C$8,2,FALSE))</f>
        <v/>
      </c>
      <c r="S47" s="165"/>
      <c r="T47" s="138" t="str">
        <f>IF(S47="","",VLOOKUP(S47,抽出率テーブル!V:W,2,FALSE))</f>
        <v/>
      </c>
      <c r="U47" s="169"/>
      <c r="V47" s="170"/>
      <c r="W47" s="120" t="str">
        <f t="shared" si="23"/>
        <v/>
      </c>
      <c r="X47" s="120" t="str">
        <f t="shared" si="7"/>
        <v/>
      </c>
      <c r="Y47" s="165"/>
      <c r="Z47" s="165"/>
      <c r="AA47" s="165"/>
      <c r="AB47" s="165"/>
      <c r="AC47" s="120" t="str">
        <f t="shared" si="8"/>
        <v/>
      </c>
      <c r="AD47" s="167"/>
      <c r="AE47" s="167"/>
      <c r="AF47" s="120" t="str">
        <f t="shared" si="9"/>
        <v/>
      </c>
      <c r="AG47" s="167"/>
      <c r="AH47" s="167"/>
      <c r="AI47" s="120" t="str">
        <f t="shared" si="10"/>
        <v/>
      </c>
      <c r="AJ47" s="165"/>
      <c r="AK47" s="163"/>
      <c r="AL47" s="163"/>
      <c r="AM47" s="163"/>
      <c r="AN47" s="163"/>
      <c r="AO47" s="163"/>
      <c r="AP47" s="163"/>
      <c r="AQ47" s="163"/>
      <c r="AR47" s="163"/>
      <c r="AS47" s="163"/>
      <c r="AT47" s="163"/>
      <c r="AU47" s="120" t="str">
        <f t="shared" si="11"/>
        <v/>
      </c>
      <c r="AV47" s="120" t="str">
        <f t="shared" si="12"/>
        <v/>
      </c>
      <c r="AW47" s="120" t="str">
        <f t="shared" si="20"/>
        <v/>
      </c>
      <c r="AX47" s="120" t="str">
        <f t="shared" si="20"/>
        <v/>
      </c>
      <c r="AY47" s="120" t="str">
        <f t="shared" si="20"/>
        <v/>
      </c>
      <c r="AZ47" s="163"/>
      <c r="BA47" s="163"/>
      <c r="BB47" s="163"/>
      <c r="BC47" s="163"/>
      <c r="BD47" s="163"/>
      <c r="BE47" s="163"/>
      <c r="BF47" s="120" t="str">
        <f t="shared" si="13"/>
        <v/>
      </c>
      <c r="BG47" s="161"/>
      <c r="BH47" s="138" t="str">
        <f>IF(BG47="","",VLOOKUP(BG47,抽出率テーブル!Z:AA,2,FALSE))</f>
        <v/>
      </c>
      <c r="BI47" s="126" t="str">
        <f t="shared" si="14"/>
        <v/>
      </c>
      <c r="BJ47" s="126" t="str">
        <f t="shared" si="15"/>
        <v/>
      </c>
      <c r="BK47" s="126" t="str">
        <f t="shared" si="16"/>
        <v/>
      </c>
      <c r="BL47" s="126" t="str">
        <f t="shared" si="17"/>
        <v/>
      </c>
      <c r="BM47" s="126" t="str">
        <f t="shared" si="18"/>
        <v/>
      </c>
      <c r="BN47" s="159"/>
      <c r="BO47" s="135" t="str">
        <f t="shared" si="19"/>
        <v xml:space="preserve"> </v>
      </c>
    </row>
    <row r="48" spans="1:67">
      <c r="A48" s="123">
        <v>44</v>
      </c>
      <c r="B48" s="290"/>
      <c r="C48" s="165"/>
      <c r="D48" s="165"/>
      <c r="E48" s="155" t="str">
        <f t="shared" si="4"/>
        <v/>
      </c>
      <c r="F48" s="155" t="str">
        <f t="shared" si="5"/>
        <v/>
      </c>
      <c r="G48" s="155" t="str">
        <f t="shared" si="6"/>
        <v/>
      </c>
      <c r="H48" s="165"/>
      <c r="I48" s="165"/>
      <c r="J48" s="169"/>
      <c r="K48" s="173"/>
      <c r="L48" s="120" t="str">
        <f t="shared" si="21"/>
        <v/>
      </c>
      <c r="M48" s="169"/>
      <c r="N48" s="170"/>
      <c r="O48" s="120" t="str">
        <f t="shared" si="22"/>
        <v/>
      </c>
      <c r="P48" s="165"/>
      <c r="Q48" s="165"/>
      <c r="R48" s="120" t="str">
        <f>IF(Q48="","",VLOOKUP(Q48,役職・職種一覧表!$B$4:$C$8,2,FALSE))</f>
        <v/>
      </c>
      <c r="S48" s="165"/>
      <c r="T48" s="138" t="str">
        <f>IF(S48="","",VLOOKUP(S48,抽出率テーブル!V:W,2,FALSE))</f>
        <v/>
      </c>
      <c r="U48" s="169"/>
      <c r="V48" s="170"/>
      <c r="W48" s="120" t="str">
        <f t="shared" si="23"/>
        <v/>
      </c>
      <c r="X48" s="120" t="str">
        <f t="shared" si="7"/>
        <v/>
      </c>
      <c r="Y48" s="165"/>
      <c r="Z48" s="165"/>
      <c r="AA48" s="165"/>
      <c r="AB48" s="165"/>
      <c r="AC48" s="120" t="str">
        <f t="shared" si="8"/>
        <v/>
      </c>
      <c r="AD48" s="167"/>
      <c r="AE48" s="167"/>
      <c r="AF48" s="120" t="str">
        <f t="shared" si="9"/>
        <v/>
      </c>
      <c r="AG48" s="167"/>
      <c r="AH48" s="167"/>
      <c r="AI48" s="120" t="str">
        <f t="shared" si="10"/>
        <v/>
      </c>
      <c r="AJ48" s="165"/>
      <c r="AK48" s="163"/>
      <c r="AL48" s="163"/>
      <c r="AM48" s="163"/>
      <c r="AN48" s="163"/>
      <c r="AO48" s="163"/>
      <c r="AP48" s="163"/>
      <c r="AQ48" s="163"/>
      <c r="AR48" s="163"/>
      <c r="AS48" s="163"/>
      <c r="AT48" s="163"/>
      <c r="AU48" s="120" t="str">
        <f t="shared" si="11"/>
        <v/>
      </c>
      <c r="AV48" s="120" t="str">
        <f t="shared" si="12"/>
        <v/>
      </c>
      <c r="AW48" s="120" t="str">
        <f t="shared" si="20"/>
        <v/>
      </c>
      <c r="AX48" s="120" t="str">
        <f t="shared" si="20"/>
        <v/>
      </c>
      <c r="AY48" s="120" t="str">
        <f t="shared" si="20"/>
        <v/>
      </c>
      <c r="AZ48" s="163"/>
      <c r="BA48" s="163"/>
      <c r="BB48" s="163"/>
      <c r="BC48" s="163"/>
      <c r="BD48" s="163"/>
      <c r="BE48" s="163"/>
      <c r="BF48" s="120" t="str">
        <f t="shared" si="13"/>
        <v/>
      </c>
      <c r="BG48" s="161"/>
      <c r="BH48" s="138" t="str">
        <f>IF(BG48="","",VLOOKUP(BG48,抽出率テーブル!Z:AA,2,FALSE))</f>
        <v/>
      </c>
      <c r="BI48" s="126" t="str">
        <f t="shared" si="14"/>
        <v/>
      </c>
      <c r="BJ48" s="126" t="str">
        <f t="shared" si="15"/>
        <v/>
      </c>
      <c r="BK48" s="126" t="str">
        <f t="shared" si="16"/>
        <v/>
      </c>
      <c r="BL48" s="126" t="str">
        <f t="shared" si="17"/>
        <v/>
      </c>
      <c r="BM48" s="126" t="str">
        <f t="shared" si="18"/>
        <v/>
      </c>
      <c r="BN48" s="159"/>
      <c r="BO48" s="135" t="str">
        <f t="shared" si="19"/>
        <v xml:space="preserve"> </v>
      </c>
    </row>
    <row r="49" spans="1:67">
      <c r="A49" s="123">
        <v>45</v>
      </c>
      <c r="B49" s="290"/>
      <c r="C49" s="165"/>
      <c r="D49" s="165"/>
      <c r="E49" s="155" t="str">
        <f t="shared" si="4"/>
        <v/>
      </c>
      <c r="F49" s="155" t="str">
        <f t="shared" si="5"/>
        <v/>
      </c>
      <c r="G49" s="155" t="str">
        <f t="shared" si="6"/>
        <v/>
      </c>
      <c r="H49" s="165"/>
      <c r="I49" s="165"/>
      <c r="J49" s="169"/>
      <c r="K49" s="173"/>
      <c r="L49" s="120" t="str">
        <f t="shared" si="21"/>
        <v/>
      </c>
      <c r="M49" s="169"/>
      <c r="N49" s="170"/>
      <c r="O49" s="120" t="str">
        <f t="shared" si="22"/>
        <v/>
      </c>
      <c r="P49" s="165"/>
      <c r="Q49" s="165"/>
      <c r="R49" s="120" t="str">
        <f>IF(Q49="","",VLOOKUP(Q49,役職・職種一覧表!$B$4:$C$8,2,FALSE))</f>
        <v/>
      </c>
      <c r="S49" s="165"/>
      <c r="T49" s="138" t="str">
        <f>IF(S49="","",VLOOKUP(S49,抽出率テーブル!V:W,2,FALSE))</f>
        <v/>
      </c>
      <c r="U49" s="169"/>
      <c r="V49" s="170"/>
      <c r="W49" s="120" t="str">
        <f t="shared" si="23"/>
        <v/>
      </c>
      <c r="X49" s="120" t="str">
        <f t="shared" si="7"/>
        <v/>
      </c>
      <c r="Y49" s="165"/>
      <c r="Z49" s="165"/>
      <c r="AA49" s="165"/>
      <c r="AB49" s="165"/>
      <c r="AC49" s="120" t="str">
        <f t="shared" si="8"/>
        <v/>
      </c>
      <c r="AD49" s="167"/>
      <c r="AE49" s="167"/>
      <c r="AF49" s="120" t="str">
        <f t="shared" si="9"/>
        <v/>
      </c>
      <c r="AG49" s="167"/>
      <c r="AH49" s="167"/>
      <c r="AI49" s="120" t="str">
        <f t="shared" si="10"/>
        <v/>
      </c>
      <c r="AJ49" s="165"/>
      <c r="AK49" s="163"/>
      <c r="AL49" s="163"/>
      <c r="AM49" s="163"/>
      <c r="AN49" s="163"/>
      <c r="AO49" s="163"/>
      <c r="AP49" s="163"/>
      <c r="AQ49" s="163"/>
      <c r="AR49" s="163"/>
      <c r="AS49" s="163"/>
      <c r="AT49" s="163"/>
      <c r="AU49" s="120" t="str">
        <f t="shared" si="11"/>
        <v/>
      </c>
      <c r="AV49" s="120" t="str">
        <f t="shared" si="12"/>
        <v/>
      </c>
      <c r="AW49" s="120" t="str">
        <f t="shared" si="20"/>
        <v/>
      </c>
      <c r="AX49" s="120" t="str">
        <f t="shared" si="20"/>
        <v/>
      </c>
      <c r="AY49" s="120" t="str">
        <f t="shared" si="20"/>
        <v/>
      </c>
      <c r="AZ49" s="163"/>
      <c r="BA49" s="163"/>
      <c r="BB49" s="163"/>
      <c r="BC49" s="163"/>
      <c r="BD49" s="163"/>
      <c r="BE49" s="163"/>
      <c r="BF49" s="120" t="str">
        <f t="shared" si="13"/>
        <v/>
      </c>
      <c r="BG49" s="161"/>
      <c r="BH49" s="138" t="str">
        <f>IF(BG49="","",VLOOKUP(BG49,抽出率テーブル!Z:AA,2,FALSE))</f>
        <v/>
      </c>
      <c r="BI49" s="126" t="str">
        <f t="shared" si="14"/>
        <v/>
      </c>
      <c r="BJ49" s="126" t="str">
        <f t="shared" si="15"/>
        <v/>
      </c>
      <c r="BK49" s="126" t="str">
        <f t="shared" si="16"/>
        <v/>
      </c>
      <c r="BL49" s="126" t="str">
        <f t="shared" si="17"/>
        <v/>
      </c>
      <c r="BM49" s="126" t="str">
        <f t="shared" si="18"/>
        <v/>
      </c>
      <c r="BN49" s="159"/>
      <c r="BO49" s="135" t="str">
        <f t="shared" si="19"/>
        <v xml:space="preserve"> </v>
      </c>
    </row>
    <row r="50" spans="1:67">
      <c r="A50" s="123">
        <v>46</v>
      </c>
      <c r="B50" s="290"/>
      <c r="C50" s="165"/>
      <c r="D50" s="165"/>
      <c r="E50" s="155" t="str">
        <f t="shared" si="4"/>
        <v/>
      </c>
      <c r="F50" s="155" t="str">
        <f t="shared" si="5"/>
        <v/>
      </c>
      <c r="G50" s="155" t="str">
        <f t="shared" si="6"/>
        <v/>
      </c>
      <c r="H50" s="165"/>
      <c r="I50" s="165"/>
      <c r="J50" s="169"/>
      <c r="K50" s="173"/>
      <c r="L50" s="120" t="str">
        <f t="shared" si="21"/>
        <v/>
      </c>
      <c r="M50" s="169"/>
      <c r="N50" s="170"/>
      <c r="O50" s="120" t="str">
        <f t="shared" si="22"/>
        <v/>
      </c>
      <c r="P50" s="165"/>
      <c r="Q50" s="165"/>
      <c r="R50" s="120" t="str">
        <f>IF(Q50="","",VLOOKUP(Q50,役職・職種一覧表!$B$4:$C$8,2,FALSE))</f>
        <v/>
      </c>
      <c r="S50" s="165"/>
      <c r="T50" s="138" t="str">
        <f>IF(S50="","",VLOOKUP(S50,抽出率テーブル!V:W,2,FALSE))</f>
        <v/>
      </c>
      <c r="U50" s="169"/>
      <c r="V50" s="170"/>
      <c r="W50" s="120" t="str">
        <f t="shared" si="23"/>
        <v/>
      </c>
      <c r="X50" s="120" t="str">
        <f t="shared" si="7"/>
        <v/>
      </c>
      <c r="Y50" s="165"/>
      <c r="Z50" s="165"/>
      <c r="AA50" s="165"/>
      <c r="AB50" s="165"/>
      <c r="AC50" s="120" t="str">
        <f t="shared" si="8"/>
        <v/>
      </c>
      <c r="AD50" s="167"/>
      <c r="AE50" s="167"/>
      <c r="AF50" s="120" t="str">
        <f t="shared" si="9"/>
        <v/>
      </c>
      <c r="AG50" s="167"/>
      <c r="AH50" s="167"/>
      <c r="AI50" s="120" t="str">
        <f t="shared" si="10"/>
        <v/>
      </c>
      <c r="AJ50" s="165"/>
      <c r="AK50" s="163"/>
      <c r="AL50" s="163"/>
      <c r="AM50" s="163"/>
      <c r="AN50" s="163"/>
      <c r="AO50" s="163"/>
      <c r="AP50" s="163"/>
      <c r="AQ50" s="163"/>
      <c r="AR50" s="163"/>
      <c r="AS50" s="163"/>
      <c r="AT50" s="163"/>
      <c r="AU50" s="120" t="str">
        <f t="shared" si="11"/>
        <v/>
      </c>
      <c r="AV50" s="120" t="str">
        <f t="shared" si="12"/>
        <v/>
      </c>
      <c r="AW50" s="120" t="str">
        <f t="shared" si="20"/>
        <v/>
      </c>
      <c r="AX50" s="120" t="str">
        <f t="shared" si="20"/>
        <v/>
      </c>
      <c r="AY50" s="120" t="str">
        <f t="shared" si="20"/>
        <v/>
      </c>
      <c r="AZ50" s="163"/>
      <c r="BA50" s="163"/>
      <c r="BB50" s="163"/>
      <c r="BC50" s="163"/>
      <c r="BD50" s="163"/>
      <c r="BE50" s="163"/>
      <c r="BF50" s="120" t="str">
        <f t="shared" si="13"/>
        <v/>
      </c>
      <c r="BG50" s="161"/>
      <c r="BH50" s="138" t="str">
        <f>IF(BG50="","",VLOOKUP(BG50,抽出率テーブル!Z:AA,2,FALSE))</f>
        <v/>
      </c>
      <c r="BI50" s="126" t="str">
        <f t="shared" si="14"/>
        <v/>
      </c>
      <c r="BJ50" s="126" t="str">
        <f t="shared" si="15"/>
        <v/>
      </c>
      <c r="BK50" s="126" t="str">
        <f t="shared" si="16"/>
        <v/>
      </c>
      <c r="BL50" s="126" t="str">
        <f t="shared" si="17"/>
        <v/>
      </c>
      <c r="BM50" s="126" t="str">
        <f t="shared" si="18"/>
        <v/>
      </c>
      <c r="BN50" s="159"/>
      <c r="BO50" s="135" t="str">
        <f t="shared" si="19"/>
        <v xml:space="preserve"> </v>
      </c>
    </row>
    <row r="51" spans="1:67">
      <c r="A51" s="123">
        <v>47</v>
      </c>
      <c r="B51" s="290"/>
      <c r="C51" s="165"/>
      <c r="D51" s="165"/>
      <c r="E51" s="155" t="str">
        <f t="shared" si="4"/>
        <v/>
      </c>
      <c r="F51" s="155" t="str">
        <f t="shared" si="5"/>
        <v/>
      </c>
      <c r="G51" s="155" t="str">
        <f t="shared" si="6"/>
        <v/>
      </c>
      <c r="H51" s="165"/>
      <c r="I51" s="165"/>
      <c r="J51" s="169"/>
      <c r="K51" s="173"/>
      <c r="L51" s="120" t="str">
        <f t="shared" si="21"/>
        <v/>
      </c>
      <c r="M51" s="169"/>
      <c r="N51" s="170"/>
      <c r="O51" s="120" t="str">
        <f t="shared" si="22"/>
        <v/>
      </c>
      <c r="P51" s="165"/>
      <c r="Q51" s="165"/>
      <c r="R51" s="120" t="str">
        <f>IF(Q51="","",VLOOKUP(Q51,役職・職種一覧表!$B$4:$C$8,2,FALSE))</f>
        <v/>
      </c>
      <c r="S51" s="165"/>
      <c r="T51" s="138" t="str">
        <f>IF(S51="","",VLOOKUP(S51,抽出率テーブル!V:W,2,FALSE))</f>
        <v/>
      </c>
      <c r="U51" s="169"/>
      <c r="V51" s="170"/>
      <c r="W51" s="120" t="str">
        <f t="shared" si="23"/>
        <v/>
      </c>
      <c r="X51" s="120" t="str">
        <f t="shared" si="7"/>
        <v/>
      </c>
      <c r="Y51" s="165"/>
      <c r="Z51" s="165"/>
      <c r="AA51" s="165"/>
      <c r="AB51" s="165"/>
      <c r="AC51" s="120" t="str">
        <f t="shared" si="8"/>
        <v/>
      </c>
      <c r="AD51" s="167"/>
      <c r="AE51" s="167"/>
      <c r="AF51" s="120" t="str">
        <f t="shared" si="9"/>
        <v/>
      </c>
      <c r="AG51" s="167"/>
      <c r="AH51" s="167"/>
      <c r="AI51" s="120" t="str">
        <f t="shared" si="10"/>
        <v/>
      </c>
      <c r="AJ51" s="165"/>
      <c r="AK51" s="163"/>
      <c r="AL51" s="163"/>
      <c r="AM51" s="163"/>
      <c r="AN51" s="163"/>
      <c r="AO51" s="163"/>
      <c r="AP51" s="163"/>
      <c r="AQ51" s="163"/>
      <c r="AR51" s="163"/>
      <c r="AS51" s="163"/>
      <c r="AT51" s="163"/>
      <c r="AU51" s="120" t="str">
        <f t="shared" si="11"/>
        <v/>
      </c>
      <c r="AV51" s="120" t="str">
        <f t="shared" si="12"/>
        <v/>
      </c>
      <c r="AW51" s="120" t="str">
        <f t="shared" si="20"/>
        <v/>
      </c>
      <c r="AX51" s="120" t="str">
        <f t="shared" si="20"/>
        <v/>
      </c>
      <c r="AY51" s="120" t="str">
        <f t="shared" si="20"/>
        <v/>
      </c>
      <c r="AZ51" s="163"/>
      <c r="BA51" s="163"/>
      <c r="BB51" s="163"/>
      <c r="BC51" s="163"/>
      <c r="BD51" s="163"/>
      <c r="BE51" s="163"/>
      <c r="BF51" s="120" t="str">
        <f t="shared" si="13"/>
        <v/>
      </c>
      <c r="BG51" s="161"/>
      <c r="BH51" s="138" t="str">
        <f>IF(BG51="","",VLOOKUP(BG51,抽出率テーブル!Z:AA,2,FALSE))</f>
        <v/>
      </c>
      <c r="BI51" s="126" t="str">
        <f t="shared" si="14"/>
        <v/>
      </c>
      <c r="BJ51" s="126" t="str">
        <f t="shared" si="15"/>
        <v/>
      </c>
      <c r="BK51" s="126" t="str">
        <f t="shared" si="16"/>
        <v/>
      </c>
      <c r="BL51" s="126" t="str">
        <f t="shared" si="17"/>
        <v/>
      </c>
      <c r="BM51" s="126" t="str">
        <f t="shared" si="18"/>
        <v/>
      </c>
      <c r="BN51" s="159"/>
      <c r="BO51" s="135" t="str">
        <f t="shared" si="19"/>
        <v xml:space="preserve"> </v>
      </c>
    </row>
    <row r="52" spans="1:67">
      <c r="A52" s="123">
        <v>48</v>
      </c>
      <c r="B52" s="290"/>
      <c r="C52" s="165"/>
      <c r="D52" s="165"/>
      <c r="E52" s="155" t="str">
        <f t="shared" si="4"/>
        <v/>
      </c>
      <c r="F52" s="155" t="str">
        <f t="shared" si="5"/>
        <v/>
      </c>
      <c r="G52" s="155" t="str">
        <f t="shared" si="6"/>
        <v/>
      </c>
      <c r="H52" s="165"/>
      <c r="I52" s="165"/>
      <c r="J52" s="169"/>
      <c r="K52" s="173"/>
      <c r="L52" s="120" t="str">
        <f t="shared" si="21"/>
        <v/>
      </c>
      <c r="M52" s="169"/>
      <c r="N52" s="170"/>
      <c r="O52" s="120" t="str">
        <f t="shared" si="22"/>
        <v/>
      </c>
      <c r="P52" s="165"/>
      <c r="Q52" s="165"/>
      <c r="R52" s="120" t="str">
        <f>IF(Q52="","",VLOOKUP(Q52,役職・職種一覧表!$B$4:$C$8,2,FALSE))</f>
        <v/>
      </c>
      <c r="S52" s="165"/>
      <c r="T52" s="138" t="str">
        <f>IF(S52="","",VLOOKUP(S52,抽出率テーブル!V:W,2,FALSE))</f>
        <v/>
      </c>
      <c r="U52" s="169"/>
      <c r="V52" s="170"/>
      <c r="W52" s="120" t="str">
        <f t="shared" si="23"/>
        <v/>
      </c>
      <c r="X52" s="120" t="str">
        <f t="shared" si="7"/>
        <v/>
      </c>
      <c r="Y52" s="165"/>
      <c r="Z52" s="165"/>
      <c r="AA52" s="165"/>
      <c r="AB52" s="165"/>
      <c r="AC52" s="120" t="str">
        <f t="shared" si="8"/>
        <v/>
      </c>
      <c r="AD52" s="167"/>
      <c r="AE52" s="167"/>
      <c r="AF52" s="120" t="str">
        <f t="shared" si="9"/>
        <v/>
      </c>
      <c r="AG52" s="167"/>
      <c r="AH52" s="167"/>
      <c r="AI52" s="120" t="str">
        <f t="shared" si="10"/>
        <v/>
      </c>
      <c r="AJ52" s="165"/>
      <c r="AK52" s="163"/>
      <c r="AL52" s="163"/>
      <c r="AM52" s="163"/>
      <c r="AN52" s="163"/>
      <c r="AO52" s="163"/>
      <c r="AP52" s="163"/>
      <c r="AQ52" s="163"/>
      <c r="AR52" s="163"/>
      <c r="AS52" s="163"/>
      <c r="AT52" s="163"/>
      <c r="AU52" s="120" t="str">
        <f t="shared" si="11"/>
        <v/>
      </c>
      <c r="AV52" s="120" t="str">
        <f t="shared" si="12"/>
        <v/>
      </c>
      <c r="AW52" s="120" t="str">
        <f t="shared" si="20"/>
        <v/>
      </c>
      <c r="AX52" s="120" t="str">
        <f t="shared" si="20"/>
        <v/>
      </c>
      <c r="AY52" s="120" t="str">
        <f t="shared" si="20"/>
        <v/>
      </c>
      <c r="AZ52" s="163"/>
      <c r="BA52" s="163"/>
      <c r="BB52" s="163"/>
      <c r="BC52" s="163"/>
      <c r="BD52" s="163"/>
      <c r="BE52" s="163"/>
      <c r="BF52" s="120" t="str">
        <f t="shared" si="13"/>
        <v/>
      </c>
      <c r="BG52" s="161"/>
      <c r="BH52" s="138" t="str">
        <f>IF(BG52="","",VLOOKUP(BG52,抽出率テーブル!Z:AA,2,FALSE))</f>
        <v/>
      </c>
      <c r="BI52" s="126" t="str">
        <f t="shared" si="14"/>
        <v/>
      </c>
      <c r="BJ52" s="126" t="str">
        <f t="shared" si="15"/>
        <v/>
      </c>
      <c r="BK52" s="126" t="str">
        <f t="shared" si="16"/>
        <v/>
      </c>
      <c r="BL52" s="126" t="str">
        <f t="shared" si="17"/>
        <v/>
      </c>
      <c r="BM52" s="126" t="str">
        <f t="shared" si="18"/>
        <v/>
      </c>
      <c r="BN52" s="159"/>
      <c r="BO52" s="135" t="str">
        <f t="shared" si="19"/>
        <v xml:space="preserve"> </v>
      </c>
    </row>
    <row r="53" spans="1:67">
      <c r="A53" s="123">
        <v>49</v>
      </c>
      <c r="B53" s="290"/>
      <c r="C53" s="165"/>
      <c r="D53" s="165"/>
      <c r="E53" s="155" t="str">
        <f t="shared" si="4"/>
        <v/>
      </c>
      <c r="F53" s="155" t="str">
        <f t="shared" si="5"/>
        <v/>
      </c>
      <c r="G53" s="155" t="str">
        <f t="shared" si="6"/>
        <v/>
      </c>
      <c r="H53" s="165"/>
      <c r="I53" s="165"/>
      <c r="J53" s="169"/>
      <c r="K53" s="173"/>
      <c r="L53" s="120" t="str">
        <f t="shared" si="21"/>
        <v/>
      </c>
      <c r="M53" s="169"/>
      <c r="N53" s="170"/>
      <c r="O53" s="120" t="str">
        <f t="shared" si="22"/>
        <v/>
      </c>
      <c r="P53" s="165"/>
      <c r="Q53" s="165"/>
      <c r="R53" s="120" t="str">
        <f>IF(Q53="","",VLOOKUP(Q53,役職・職種一覧表!$B$4:$C$8,2,FALSE))</f>
        <v/>
      </c>
      <c r="S53" s="165"/>
      <c r="T53" s="138" t="str">
        <f>IF(S53="","",VLOOKUP(S53,抽出率テーブル!V:W,2,FALSE))</f>
        <v/>
      </c>
      <c r="U53" s="169"/>
      <c r="V53" s="170"/>
      <c r="W53" s="120" t="str">
        <f t="shared" si="23"/>
        <v/>
      </c>
      <c r="X53" s="120" t="str">
        <f t="shared" si="7"/>
        <v/>
      </c>
      <c r="Y53" s="165"/>
      <c r="Z53" s="165"/>
      <c r="AA53" s="165"/>
      <c r="AB53" s="165"/>
      <c r="AC53" s="120" t="str">
        <f t="shared" si="8"/>
        <v/>
      </c>
      <c r="AD53" s="167"/>
      <c r="AE53" s="167"/>
      <c r="AF53" s="120" t="str">
        <f t="shared" si="9"/>
        <v/>
      </c>
      <c r="AG53" s="167"/>
      <c r="AH53" s="167"/>
      <c r="AI53" s="120" t="str">
        <f t="shared" si="10"/>
        <v/>
      </c>
      <c r="AJ53" s="165"/>
      <c r="AK53" s="163"/>
      <c r="AL53" s="163"/>
      <c r="AM53" s="163"/>
      <c r="AN53" s="163"/>
      <c r="AO53" s="163"/>
      <c r="AP53" s="163"/>
      <c r="AQ53" s="163"/>
      <c r="AR53" s="163"/>
      <c r="AS53" s="163"/>
      <c r="AT53" s="163"/>
      <c r="AU53" s="120" t="str">
        <f t="shared" si="11"/>
        <v/>
      </c>
      <c r="AV53" s="120" t="str">
        <f t="shared" si="12"/>
        <v/>
      </c>
      <c r="AW53" s="120" t="str">
        <f t="shared" si="20"/>
        <v/>
      </c>
      <c r="AX53" s="120" t="str">
        <f t="shared" si="20"/>
        <v/>
      </c>
      <c r="AY53" s="120" t="str">
        <f t="shared" si="20"/>
        <v/>
      </c>
      <c r="AZ53" s="163"/>
      <c r="BA53" s="163"/>
      <c r="BB53" s="163"/>
      <c r="BC53" s="163"/>
      <c r="BD53" s="163"/>
      <c r="BE53" s="163"/>
      <c r="BF53" s="120" t="str">
        <f t="shared" si="13"/>
        <v/>
      </c>
      <c r="BG53" s="161"/>
      <c r="BH53" s="138" t="str">
        <f>IF(BG53="","",VLOOKUP(BG53,抽出率テーブル!Z:AA,2,FALSE))</f>
        <v/>
      </c>
      <c r="BI53" s="126" t="str">
        <f t="shared" si="14"/>
        <v/>
      </c>
      <c r="BJ53" s="126" t="str">
        <f t="shared" si="15"/>
        <v/>
      </c>
      <c r="BK53" s="126" t="str">
        <f t="shared" si="16"/>
        <v/>
      </c>
      <c r="BL53" s="126" t="str">
        <f t="shared" si="17"/>
        <v/>
      </c>
      <c r="BM53" s="126" t="str">
        <f t="shared" si="18"/>
        <v/>
      </c>
      <c r="BN53" s="159"/>
      <c r="BO53" s="135" t="str">
        <f t="shared" si="19"/>
        <v xml:space="preserve"> </v>
      </c>
    </row>
    <row r="54" spans="1:67">
      <c r="A54" s="123">
        <v>50</v>
      </c>
      <c r="B54" s="290"/>
      <c r="C54" s="165"/>
      <c r="D54" s="165"/>
      <c r="E54" s="155" t="str">
        <f t="shared" si="4"/>
        <v/>
      </c>
      <c r="F54" s="155" t="str">
        <f t="shared" si="5"/>
        <v/>
      </c>
      <c r="G54" s="155" t="str">
        <f t="shared" si="6"/>
        <v/>
      </c>
      <c r="H54" s="165"/>
      <c r="I54" s="165"/>
      <c r="J54" s="169"/>
      <c r="K54" s="173"/>
      <c r="L54" s="120" t="str">
        <f t="shared" si="21"/>
        <v/>
      </c>
      <c r="M54" s="169"/>
      <c r="N54" s="170"/>
      <c r="O54" s="120" t="str">
        <f t="shared" si="22"/>
        <v/>
      </c>
      <c r="P54" s="165"/>
      <c r="Q54" s="165"/>
      <c r="R54" s="120" t="str">
        <f>IF(Q54="","",VLOOKUP(Q54,役職・職種一覧表!$B$4:$C$8,2,FALSE))</f>
        <v/>
      </c>
      <c r="S54" s="165"/>
      <c r="T54" s="138" t="str">
        <f>IF(S54="","",VLOOKUP(S54,抽出率テーブル!V:W,2,FALSE))</f>
        <v/>
      </c>
      <c r="U54" s="169"/>
      <c r="V54" s="170"/>
      <c r="W54" s="120" t="str">
        <f t="shared" si="23"/>
        <v/>
      </c>
      <c r="X54" s="120" t="str">
        <f t="shared" si="7"/>
        <v/>
      </c>
      <c r="Y54" s="165"/>
      <c r="Z54" s="165"/>
      <c r="AA54" s="165"/>
      <c r="AB54" s="165"/>
      <c r="AC54" s="120" t="str">
        <f t="shared" si="8"/>
        <v/>
      </c>
      <c r="AD54" s="167"/>
      <c r="AE54" s="167"/>
      <c r="AF54" s="120" t="str">
        <f t="shared" si="9"/>
        <v/>
      </c>
      <c r="AG54" s="167"/>
      <c r="AH54" s="167"/>
      <c r="AI54" s="120" t="str">
        <f t="shared" si="10"/>
        <v/>
      </c>
      <c r="AJ54" s="165"/>
      <c r="AK54" s="163"/>
      <c r="AL54" s="163"/>
      <c r="AM54" s="163"/>
      <c r="AN54" s="163"/>
      <c r="AO54" s="163"/>
      <c r="AP54" s="163"/>
      <c r="AQ54" s="163"/>
      <c r="AR54" s="163"/>
      <c r="AS54" s="163"/>
      <c r="AT54" s="163"/>
      <c r="AU54" s="120" t="str">
        <f t="shared" si="11"/>
        <v/>
      </c>
      <c r="AV54" s="120" t="str">
        <f t="shared" si="12"/>
        <v/>
      </c>
      <c r="AW54" s="120" t="str">
        <f t="shared" si="20"/>
        <v/>
      </c>
      <c r="AX54" s="120" t="str">
        <f t="shared" si="20"/>
        <v/>
      </c>
      <c r="AY54" s="120" t="str">
        <f t="shared" si="20"/>
        <v/>
      </c>
      <c r="AZ54" s="163"/>
      <c r="BA54" s="163"/>
      <c r="BB54" s="163"/>
      <c r="BC54" s="163"/>
      <c r="BD54" s="163"/>
      <c r="BE54" s="163"/>
      <c r="BF54" s="120" t="str">
        <f t="shared" si="13"/>
        <v/>
      </c>
      <c r="BG54" s="161"/>
      <c r="BH54" s="138" t="str">
        <f>IF(BG54="","",VLOOKUP(BG54,抽出率テーブル!Z:AA,2,FALSE))</f>
        <v/>
      </c>
      <c r="BI54" s="126" t="str">
        <f t="shared" si="14"/>
        <v/>
      </c>
      <c r="BJ54" s="126" t="str">
        <f t="shared" si="15"/>
        <v/>
      </c>
      <c r="BK54" s="126" t="str">
        <f t="shared" si="16"/>
        <v/>
      </c>
      <c r="BL54" s="126" t="str">
        <f t="shared" si="17"/>
        <v/>
      </c>
      <c r="BM54" s="126" t="str">
        <f t="shared" si="18"/>
        <v/>
      </c>
      <c r="BN54" s="159"/>
      <c r="BO54" s="135" t="str">
        <f t="shared" si="19"/>
        <v xml:space="preserve"> </v>
      </c>
    </row>
    <row r="55" spans="1:67">
      <c r="A55" s="123">
        <v>51</v>
      </c>
      <c r="B55" s="290"/>
      <c r="C55" s="165"/>
      <c r="D55" s="165"/>
      <c r="E55" s="155" t="str">
        <f t="shared" si="4"/>
        <v/>
      </c>
      <c r="F55" s="155" t="str">
        <f t="shared" si="5"/>
        <v/>
      </c>
      <c r="G55" s="155" t="str">
        <f t="shared" si="6"/>
        <v/>
      </c>
      <c r="H55" s="165"/>
      <c r="I55" s="165"/>
      <c r="J55" s="169"/>
      <c r="K55" s="173"/>
      <c r="L55" s="120" t="str">
        <f t="shared" si="21"/>
        <v/>
      </c>
      <c r="M55" s="169"/>
      <c r="N55" s="170"/>
      <c r="O55" s="120" t="str">
        <f t="shared" si="22"/>
        <v/>
      </c>
      <c r="P55" s="165"/>
      <c r="Q55" s="165"/>
      <c r="R55" s="120" t="str">
        <f>IF(Q55="","",VLOOKUP(Q55,役職・職種一覧表!$B$4:$C$8,2,FALSE))</f>
        <v/>
      </c>
      <c r="S55" s="165"/>
      <c r="T55" s="138" t="str">
        <f>IF(S55="","",VLOOKUP(S55,抽出率テーブル!V:W,2,FALSE))</f>
        <v/>
      </c>
      <c r="U55" s="169"/>
      <c r="V55" s="170"/>
      <c r="W55" s="120" t="str">
        <f t="shared" si="23"/>
        <v/>
      </c>
      <c r="X55" s="120" t="str">
        <f t="shared" si="7"/>
        <v/>
      </c>
      <c r="Y55" s="165"/>
      <c r="Z55" s="165"/>
      <c r="AA55" s="165"/>
      <c r="AB55" s="165"/>
      <c r="AC55" s="120" t="str">
        <f t="shared" si="8"/>
        <v/>
      </c>
      <c r="AD55" s="167"/>
      <c r="AE55" s="167"/>
      <c r="AF55" s="120" t="str">
        <f t="shared" si="9"/>
        <v/>
      </c>
      <c r="AG55" s="167"/>
      <c r="AH55" s="167"/>
      <c r="AI55" s="120" t="str">
        <f t="shared" si="10"/>
        <v/>
      </c>
      <c r="AJ55" s="165"/>
      <c r="AK55" s="163"/>
      <c r="AL55" s="163"/>
      <c r="AM55" s="163"/>
      <c r="AN55" s="163"/>
      <c r="AO55" s="163"/>
      <c r="AP55" s="163"/>
      <c r="AQ55" s="163"/>
      <c r="AR55" s="163"/>
      <c r="AS55" s="163"/>
      <c r="AT55" s="163"/>
      <c r="AU55" s="120" t="str">
        <f t="shared" si="11"/>
        <v/>
      </c>
      <c r="AV55" s="120" t="str">
        <f t="shared" si="12"/>
        <v/>
      </c>
      <c r="AW55" s="120" t="str">
        <f t="shared" si="20"/>
        <v/>
      </c>
      <c r="AX55" s="120" t="str">
        <f t="shared" si="20"/>
        <v/>
      </c>
      <c r="AY55" s="120" t="str">
        <f t="shared" si="20"/>
        <v/>
      </c>
      <c r="AZ55" s="163"/>
      <c r="BA55" s="163"/>
      <c r="BB55" s="163"/>
      <c r="BC55" s="163"/>
      <c r="BD55" s="163"/>
      <c r="BE55" s="163"/>
      <c r="BF55" s="120" t="str">
        <f t="shared" si="13"/>
        <v/>
      </c>
      <c r="BG55" s="161"/>
      <c r="BH55" s="138" t="str">
        <f>IF(BG55="","",VLOOKUP(BG55,抽出率テーブル!Z:AA,2,FALSE))</f>
        <v/>
      </c>
      <c r="BI55" s="126" t="str">
        <f t="shared" si="14"/>
        <v/>
      </c>
      <c r="BJ55" s="126" t="str">
        <f t="shared" si="15"/>
        <v/>
      </c>
      <c r="BK55" s="126" t="str">
        <f t="shared" si="16"/>
        <v/>
      </c>
      <c r="BL55" s="126" t="str">
        <f t="shared" si="17"/>
        <v/>
      </c>
      <c r="BM55" s="126" t="str">
        <f t="shared" si="18"/>
        <v/>
      </c>
      <c r="BN55" s="159"/>
      <c r="BO55" s="135" t="str">
        <f t="shared" si="19"/>
        <v xml:space="preserve"> </v>
      </c>
    </row>
    <row r="56" spans="1:67">
      <c r="A56" s="123">
        <v>52</v>
      </c>
      <c r="B56" s="290"/>
      <c r="C56" s="165"/>
      <c r="D56" s="165"/>
      <c r="E56" s="155" t="str">
        <f t="shared" si="4"/>
        <v/>
      </c>
      <c r="F56" s="155" t="str">
        <f t="shared" si="5"/>
        <v/>
      </c>
      <c r="G56" s="155" t="str">
        <f t="shared" si="6"/>
        <v/>
      </c>
      <c r="H56" s="165"/>
      <c r="I56" s="165"/>
      <c r="J56" s="169"/>
      <c r="K56" s="173"/>
      <c r="L56" s="120" t="str">
        <f t="shared" si="21"/>
        <v/>
      </c>
      <c r="M56" s="169"/>
      <c r="N56" s="170"/>
      <c r="O56" s="120" t="str">
        <f t="shared" si="22"/>
        <v/>
      </c>
      <c r="P56" s="165"/>
      <c r="Q56" s="165"/>
      <c r="R56" s="120" t="str">
        <f>IF(Q56="","",VLOOKUP(Q56,役職・職種一覧表!$B$4:$C$8,2,FALSE))</f>
        <v/>
      </c>
      <c r="S56" s="165"/>
      <c r="T56" s="138" t="str">
        <f>IF(S56="","",VLOOKUP(S56,抽出率テーブル!V:W,2,FALSE))</f>
        <v/>
      </c>
      <c r="U56" s="169"/>
      <c r="V56" s="170"/>
      <c r="W56" s="120" t="str">
        <f t="shared" si="23"/>
        <v/>
      </c>
      <c r="X56" s="120" t="str">
        <f t="shared" si="7"/>
        <v/>
      </c>
      <c r="Y56" s="165"/>
      <c r="Z56" s="165"/>
      <c r="AA56" s="165"/>
      <c r="AB56" s="165"/>
      <c r="AC56" s="120" t="str">
        <f t="shared" si="8"/>
        <v/>
      </c>
      <c r="AD56" s="167"/>
      <c r="AE56" s="167"/>
      <c r="AF56" s="120" t="str">
        <f t="shared" si="9"/>
        <v/>
      </c>
      <c r="AG56" s="167"/>
      <c r="AH56" s="167"/>
      <c r="AI56" s="120" t="str">
        <f t="shared" si="10"/>
        <v/>
      </c>
      <c r="AJ56" s="165"/>
      <c r="AK56" s="163"/>
      <c r="AL56" s="163"/>
      <c r="AM56" s="163"/>
      <c r="AN56" s="163"/>
      <c r="AO56" s="163"/>
      <c r="AP56" s="163"/>
      <c r="AQ56" s="163"/>
      <c r="AR56" s="163"/>
      <c r="AS56" s="163"/>
      <c r="AT56" s="163"/>
      <c r="AU56" s="120" t="str">
        <f t="shared" si="11"/>
        <v/>
      </c>
      <c r="AV56" s="120" t="str">
        <f t="shared" si="12"/>
        <v/>
      </c>
      <c r="AW56" s="120" t="str">
        <f t="shared" si="20"/>
        <v/>
      </c>
      <c r="AX56" s="120" t="str">
        <f t="shared" si="20"/>
        <v/>
      </c>
      <c r="AY56" s="120" t="str">
        <f t="shared" si="20"/>
        <v/>
      </c>
      <c r="AZ56" s="163"/>
      <c r="BA56" s="163"/>
      <c r="BB56" s="163"/>
      <c r="BC56" s="163"/>
      <c r="BD56" s="163"/>
      <c r="BE56" s="163"/>
      <c r="BF56" s="120" t="str">
        <f t="shared" si="13"/>
        <v/>
      </c>
      <c r="BG56" s="161"/>
      <c r="BH56" s="138" t="str">
        <f>IF(BG56="","",VLOOKUP(BG56,抽出率テーブル!Z:AA,2,FALSE))</f>
        <v/>
      </c>
      <c r="BI56" s="126" t="str">
        <f t="shared" si="14"/>
        <v/>
      </c>
      <c r="BJ56" s="126" t="str">
        <f t="shared" si="15"/>
        <v/>
      </c>
      <c r="BK56" s="126" t="str">
        <f t="shared" si="16"/>
        <v/>
      </c>
      <c r="BL56" s="126" t="str">
        <f t="shared" si="17"/>
        <v/>
      </c>
      <c r="BM56" s="126" t="str">
        <f t="shared" si="18"/>
        <v/>
      </c>
      <c r="BN56" s="159"/>
      <c r="BO56" s="135" t="str">
        <f t="shared" si="19"/>
        <v xml:space="preserve"> </v>
      </c>
    </row>
    <row r="57" spans="1:67">
      <c r="A57" s="123">
        <v>53</v>
      </c>
      <c r="B57" s="290"/>
      <c r="C57" s="165"/>
      <c r="D57" s="165"/>
      <c r="E57" s="155" t="str">
        <f t="shared" si="4"/>
        <v/>
      </c>
      <c r="F57" s="155" t="str">
        <f t="shared" si="5"/>
        <v/>
      </c>
      <c r="G57" s="155" t="str">
        <f t="shared" si="6"/>
        <v/>
      </c>
      <c r="H57" s="165"/>
      <c r="I57" s="165"/>
      <c r="J57" s="169"/>
      <c r="K57" s="173"/>
      <c r="L57" s="120" t="str">
        <f t="shared" si="21"/>
        <v/>
      </c>
      <c r="M57" s="169"/>
      <c r="N57" s="170"/>
      <c r="O57" s="120" t="str">
        <f t="shared" si="22"/>
        <v/>
      </c>
      <c r="P57" s="165"/>
      <c r="Q57" s="165"/>
      <c r="R57" s="120" t="str">
        <f>IF(Q57="","",VLOOKUP(Q57,役職・職種一覧表!$B$4:$C$8,2,FALSE))</f>
        <v/>
      </c>
      <c r="S57" s="165"/>
      <c r="T57" s="138" t="str">
        <f>IF(S57="","",VLOOKUP(S57,抽出率テーブル!V:W,2,FALSE))</f>
        <v/>
      </c>
      <c r="U57" s="169"/>
      <c r="V57" s="170"/>
      <c r="W57" s="120" t="str">
        <f t="shared" si="23"/>
        <v/>
      </c>
      <c r="X57" s="120" t="str">
        <f t="shared" si="7"/>
        <v/>
      </c>
      <c r="Y57" s="165"/>
      <c r="Z57" s="165"/>
      <c r="AA57" s="165"/>
      <c r="AB57" s="165"/>
      <c r="AC57" s="120" t="str">
        <f t="shared" si="8"/>
        <v/>
      </c>
      <c r="AD57" s="167"/>
      <c r="AE57" s="167"/>
      <c r="AF57" s="120" t="str">
        <f t="shared" si="9"/>
        <v/>
      </c>
      <c r="AG57" s="167"/>
      <c r="AH57" s="167"/>
      <c r="AI57" s="120" t="str">
        <f t="shared" si="10"/>
        <v/>
      </c>
      <c r="AJ57" s="165"/>
      <c r="AK57" s="163"/>
      <c r="AL57" s="163"/>
      <c r="AM57" s="163"/>
      <c r="AN57" s="163"/>
      <c r="AO57" s="163"/>
      <c r="AP57" s="163"/>
      <c r="AQ57" s="163"/>
      <c r="AR57" s="163"/>
      <c r="AS57" s="163"/>
      <c r="AT57" s="163"/>
      <c r="AU57" s="120" t="str">
        <f t="shared" si="11"/>
        <v/>
      </c>
      <c r="AV57" s="120" t="str">
        <f t="shared" si="12"/>
        <v/>
      </c>
      <c r="AW57" s="120" t="str">
        <f t="shared" si="20"/>
        <v/>
      </c>
      <c r="AX57" s="120" t="str">
        <f t="shared" si="20"/>
        <v/>
      </c>
      <c r="AY57" s="120" t="str">
        <f t="shared" si="20"/>
        <v/>
      </c>
      <c r="AZ57" s="163"/>
      <c r="BA57" s="163"/>
      <c r="BB57" s="163"/>
      <c r="BC57" s="163"/>
      <c r="BD57" s="163"/>
      <c r="BE57" s="163"/>
      <c r="BF57" s="120" t="str">
        <f t="shared" si="13"/>
        <v/>
      </c>
      <c r="BG57" s="161"/>
      <c r="BH57" s="138" t="str">
        <f>IF(BG57="","",VLOOKUP(BG57,抽出率テーブル!Z:AA,2,FALSE))</f>
        <v/>
      </c>
      <c r="BI57" s="126" t="str">
        <f t="shared" si="14"/>
        <v/>
      </c>
      <c r="BJ57" s="126" t="str">
        <f t="shared" si="15"/>
        <v/>
      </c>
      <c r="BK57" s="126" t="str">
        <f t="shared" si="16"/>
        <v/>
      </c>
      <c r="BL57" s="126" t="str">
        <f t="shared" si="17"/>
        <v/>
      </c>
      <c r="BM57" s="126" t="str">
        <f t="shared" si="18"/>
        <v/>
      </c>
      <c r="BN57" s="159"/>
      <c r="BO57" s="135" t="str">
        <f t="shared" si="19"/>
        <v xml:space="preserve"> </v>
      </c>
    </row>
    <row r="58" spans="1:67">
      <c r="A58" s="123">
        <v>54</v>
      </c>
      <c r="B58" s="290"/>
      <c r="C58" s="165"/>
      <c r="D58" s="165"/>
      <c r="E58" s="155" t="str">
        <f t="shared" si="4"/>
        <v/>
      </c>
      <c r="F58" s="155" t="str">
        <f t="shared" si="5"/>
        <v/>
      </c>
      <c r="G58" s="155" t="str">
        <f t="shared" si="6"/>
        <v/>
      </c>
      <c r="H58" s="165"/>
      <c r="I58" s="165"/>
      <c r="J58" s="169"/>
      <c r="K58" s="173"/>
      <c r="L58" s="120" t="str">
        <f t="shared" si="21"/>
        <v/>
      </c>
      <c r="M58" s="169"/>
      <c r="N58" s="170"/>
      <c r="O58" s="120" t="str">
        <f t="shared" si="22"/>
        <v/>
      </c>
      <c r="P58" s="165"/>
      <c r="Q58" s="165"/>
      <c r="R58" s="120" t="str">
        <f>IF(Q58="","",VLOOKUP(Q58,役職・職種一覧表!$B$4:$C$8,2,FALSE))</f>
        <v/>
      </c>
      <c r="S58" s="165"/>
      <c r="T58" s="138" t="str">
        <f>IF(S58="","",VLOOKUP(S58,抽出率テーブル!V:W,2,FALSE))</f>
        <v/>
      </c>
      <c r="U58" s="169"/>
      <c r="V58" s="170"/>
      <c r="W58" s="120" t="str">
        <f t="shared" si="23"/>
        <v/>
      </c>
      <c r="X58" s="120" t="str">
        <f t="shared" si="7"/>
        <v/>
      </c>
      <c r="Y58" s="165"/>
      <c r="Z58" s="165"/>
      <c r="AA58" s="165"/>
      <c r="AB58" s="165"/>
      <c r="AC58" s="120" t="str">
        <f t="shared" si="8"/>
        <v/>
      </c>
      <c r="AD58" s="167"/>
      <c r="AE58" s="167"/>
      <c r="AF58" s="120" t="str">
        <f t="shared" si="9"/>
        <v/>
      </c>
      <c r="AG58" s="167"/>
      <c r="AH58" s="167"/>
      <c r="AI58" s="120" t="str">
        <f t="shared" si="10"/>
        <v/>
      </c>
      <c r="AJ58" s="165"/>
      <c r="AK58" s="163"/>
      <c r="AL58" s="163"/>
      <c r="AM58" s="163"/>
      <c r="AN58" s="163"/>
      <c r="AO58" s="163"/>
      <c r="AP58" s="163"/>
      <c r="AQ58" s="163"/>
      <c r="AR58" s="163"/>
      <c r="AS58" s="163"/>
      <c r="AT58" s="163"/>
      <c r="AU58" s="120" t="str">
        <f t="shared" si="11"/>
        <v/>
      </c>
      <c r="AV58" s="120" t="str">
        <f t="shared" si="12"/>
        <v/>
      </c>
      <c r="AW58" s="120" t="str">
        <f t="shared" si="20"/>
        <v/>
      </c>
      <c r="AX58" s="120" t="str">
        <f t="shared" si="20"/>
        <v/>
      </c>
      <c r="AY58" s="120" t="str">
        <f t="shared" si="20"/>
        <v/>
      </c>
      <c r="AZ58" s="163"/>
      <c r="BA58" s="163"/>
      <c r="BB58" s="163"/>
      <c r="BC58" s="163"/>
      <c r="BD58" s="163"/>
      <c r="BE58" s="163"/>
      <c r="BF58" s="120" t="str">
        <f t="shared" si="13"/>
        <v/>
      </c>
      <c r="BG58" s="161"/>
      <c r="BH58" s="138" t="str">
        <f>IF(BG58="","",VLOOKUP(BG58,抽出率テーブル!Z:AA,2,FALSE))</f>
        <v/>
      </c>
      <c r="BI58" s="126" t="str">
        <f t="shared" si="14"/>
        <v/>
      </c>
      <c r="BJ58" s="126" t="str">
        <f t="shared" si="15"/>
        <v/>
      </c>
      <c r="BK58" s="126" t="str">
        <f t="shared" si="16"/>
        <v/>
      </c>
      <c r="BL58" s="126" t="str">
        <f t="shared" si="17"/>
        <v/>
      </c>
      <c r="BM58" s="126" t="str">
        <f t="shared" si="18"/>
        <v/>
      </c>
      <c r="BN58" s="159"/>
      <c r="BO58" s="135" t="str">
        <f t="shared" si="19"/>
        <v xml:space="preserve"> </v>
      </c>
    </row>
    <row r="59" spans="1:67">
      <c r="A59" s="123">
        <v>55</v>
      </c>
      <c r="B59" s="290"/>
      <c r="C59" s="165"/>
      <c r="D59" s="165"/>
      <c r="E59" s="155" t="str">
        <f t="shared" si="4"/>
        <v/>
      </c>
      <c r="F59" s="155" t="str">
        <f t="shared" si="5"/>
        <v/>
      </c>
      <c r="G59" s="155" t="str">
        <f t="shared" si="6"/>
        <v/>
      </c>
      <c r="H59" s="165"/>
      <c r="I59" s="165"/>
      <c r="J59" s="169"/>
      <c r="K59" s="173"/>
      <c r="L59" s="120" t="str">
        <f t="shared" si="21"/>
        <v/>
      </c>
      <c r="M59" s="169"/>
      <c r="N59" s="170"/>
      <c r="O59" s="120" t="str">
        <f t="shared" si="22"/>
        <v/>
      </c>
      <c r="P59" s="165"/>
      <c r="Q59" s="165"/>
      <c r="R59" s="120" t="str">
        <f>IF(Q59="","",VLOOKUP(Q59,役職・職種一覧表!$B$4:$C$8,2,FALSE))</f>
        <v/>
      </c>
      <c r="S59" s="165"/>
      <c r="T59" s="138" t="str">
        <f>IF(S59="","",VLOOKUP(S59,抽出率テーブル!V:W,2,FALSE))</f>
        <v/>
      </c>
      <c r="U59" s="169"/>
      <c r="V59" s="170"/>
      <c r="W59" s="120" t="str">
        <f t="shared" si="23"/>
        <v/>
      </c>
      <c r="X59" s="120" t="str">
        <f t="shared" si="7"/>
        <v/>
      </c>
      <c r="Y59" s="165"/>
      <c r="Z59" s="165"/>
      <c r="AA59" s="165"/>
      <c r="AB59" s="165"/>
      <c r="AC59" s="120" t="str">
        <f t="shared" si="8"/>
        <v/>
      </c>
      <c r="AD59" s="167"/>
      <c r="AE59" s="167"/>
      <c r="AF59" s="120" t="str">
        <f t="shared" si="9"/>
        <v/>
      </c>
      <c r="AG59" s="167"/>
      <c r="AH59" s="167"/>
      <c r="AI59" s="120" t="str">
        <f t="shared" si="10"/>
        <v/>
      </c>
      <c r="AJ59" s="165"/>
      <c r="AK59" s="163"/>
      <c r="AL59" s="163"/>
      <c r="AM59" s="163"/>
      <c r="AN59" s="163"/>
      <c r="AO59" s="163"/>
      <c r="AP59" s="163"/>
      <c r="AQ59" s="163"/>
      <c r="AR59" s="163"/>
      <c r="AS59" s="163"/>
      <c r="AT59" s="163"/>
      <c r="AU59" s="120" t="str">
        <f t="shared" si="11"/>
        <v/>
      </c>
      <c r="AV59" s="120" t="str">
        <f t="shared" si="12"/>
        <v/>
      </c>
      <c r="AW59" s="120" t="str">
        <f t="shared" si="20"/>
        <v/>
      </c>
      <c r="AX59" s="120" t="str">
        <f t="shared" si="20"/>
        <v/>
      </c>
      <c r="AY59" s="120" t="str">
        <f t="shared" si="20"/>
        <v/>
      </c>
      <c r="AZ59" s="163"/>
      <c r="BA59" s="163"/>
      <c r="BB59" s="163"/>
      <c r="BC59" s="163"/>
      <c r="BD59" s="163"/>
      <c r="BE59" s="163"/>
      <c r="BF59" s="120" t="str">
        <f t="shared" si="13"/>
        <v/>
      </c>
      <c r="BG59" s="161"/>
      <c r="BH59" s="138" t="str">
        <f>IF(BG59="","",VLOOKUP(BG59,抽出率テーブル!Z:AA,2,FALSE))</f>
        <v/>
      </c>
      <c r="BI59" s="126" t="str">
        <f t="shared" si="14"/>
        <v/>
      </c>
      <c r="BJ59" s="126" t="str">
        <f t="shared" si="15"/>
        <v/>
      </c>
      <c r="BK59" s="126" t="str">
        <f t="shared" si="16"/>
        <v/>
      </c>
      <c r="BL59" s="126" t="str">
        <f t="shared" si="17"/>
        <v/>
      </c>
      <c r="BM59" s="126" t="str">
        <f t="shared" si="18"/>
        <v/>
      </c>
      <c r="BN59" s="159"/>
      <c r="BO59" s="135" t="str">
        <f t="shared" si="19"/>
        <v xml:space="preserve"> </v>
      </c>
    </row>
    <row r="60" spans="1:67">
      <c r="A60" s="123">
        <v>56</v>
      </c>
      <c r="B60" s="290"/>
      <c r="C60" s="165"/>
      <c r="D60" s="165"/>
      <c r="E60" s="155" t="str">
        <f t="shared" si="4"/>
        <v/>
      </c>
      <c r="F60" s="155" t="str">
        <f t="shared" si="5"/>
        <v/>
      </c>
      <c r="G60" s="155" t="str">
        <f t="shared" si="6"/>
        <v/>
      </c>
      <c r="H60" s="165"/>
      <c r="I60" s="165"/>
      <c r="J60" s="169"/>
      <c r="K60" s="173"/>
      <c r="L60" s="120" t="str">
        <f t="shared" si="21"/>
        <v/>
      </c>
      <c r="M60" s="169"/>
      <c r="N60" s="170"/>
      <c r="O60" s="120" t="str">
        <f t="shared" si="22"/>
        <v/>
      </c>
      <c r="P60" s="165"/>
      <c r="Q60" s="165"/>
      <c r="R60" s="120" t="str">
        <f>IF(Q60="","",VLOOKUP(Q60,役職・職種一覧表!$B$4:$C$8,2,FALSE))</f>
        <v/>
      </c>
      <c r="S60" s="165"/>
      <c r="T60" s="138" t="str">
        <f>IF(S60="","",VLOOKUP(S60,抽出率テーブル!V:W,2,FALSE))</f>
        <v/>
      </c>
      <c r="U60" s="169"/>
      <c r="V60" s="170"/>
      <c r="W60" s="120" t="str">
        <f t="shared" si="23"/>
        <v/>
      </c>
      <c r="X60" s="120" t="str">
        <f t="shared" si="7"/>
        <v/>
      </c>
      <c r="Y60" s="165"/>
      <c r="Z60" s="165"/>
      <c r="AA60" s="165"/>
      <c r="AB60" s="165"/>
      <c r="AC60" s="120" t="str">
        <f t="shared" si="8"/>
        <v/>
      </c>
      <c r="AD60" s="167"/>
      <c r="AE60" s="167"/>
      <c r="AF60" s="120" t="str">
        <f t="shared" si="9"/>
        <v/>
      </c>
      <c r="AG60" s="167"/>
      <c r="AH60" s="167"/>
      <c r="AI60" s="120" t="str">
        <f t="shared" si="10"/>
        <v/>
      </c>
      <c r="AJ60" s="165"/>
      <c r="AK60" s="163"/>
      <c r="AL60" s="163"/>
      <c r="AM60" s="163"/>
      <c r="AN60" s="163"/>
      <c r="AO60" s="163"/>
      <c r="AP60" s="163"/>
      <c r="AQ60" s="163"/>
      <c r="AR60" s="163"/>
      <c r="AS60" s="163"/>
      <c r="AT60" s="163"/>
      <c r="AU60" s="120" t="str">
        <f t="shared" si="11"/>
        <v/>
      </c>
      <c r="AV60" s="120" t="str">
        <f t="shared" si="12"/>
        <v/>
      </c>
      <c r="AW60" s="120" t="str">
        <f t="shared" si="20"/>
        <v/>
      </c>
      <c r="AX60" s="120" t="str">
        <f t="shared" si="20"/>
        <v/>
      </c>
      <c r="AY60" s="120" t="str">
        <f t="shared" si="20"/>
        <v/>
      </c>
      <c r="AZ60" s="163"/>
      <c r="BA60" s="163"/>
      <c r="BB60" s="163"/>
      <c r="BC60" s="163"/>
      <c r="BD60" s="163"/>
      <c r="BE60" s="163"/>
      <c r="BF60" s="120" t="str">
        <f t="shared" si="13"/>
        <v/>
      </c>
      <c r="BG60" s="161"/>
      <c r="BH60" s="138" t="str">
        <f>IF(BG60="","",VLOOKUP(BG60,抽出率テーブル!Z:AA,2,FALSE))</f>
        <v/>
      </c>
      <c r="BI60" s="126" t="str">
        <f t="shared" si="14"/>
        <v/>
      </c>
      <c r="BJ60" s="126" t="str">
        <f t="shared" si="15"/>
        <v/>
      </c>
      <c r="BK60" s="126" t="str">
        <f t="shared" si="16"/>
        <v/>
      </c>
      <c r="BL60" s="126" t="str">
        <f t="shared" si="17"/>
        <v/>
      </c>
      <c r="BM60" s="126" t="str">
        <f t="shared" si="18"/>
        <v/>
      </c>
      <c r="BN60" s="159"/>
      <c r="BO60" s="135" t="str">
        <f t="shared" si="19"/>
        <v xml:space="preserve"> </v>
      </c>
    </row>
    <row r="61" spans="1:67">
      <c r="A61" s="123">
        <v>57</v>
      </c>
      <c r="B61" s="290"/>
      <c r="C61" s="165"/>
      <c r="D61" s="165"/>
      <c r="E61" s="155" t="str">
        <f t="shared" si="4"/>
        <v/>
      </c>
      <c r="F61" s="155" t="str">
        <f t="shared" si="5"/>
        <v/>
      </c>
      <c r="G61" s="155" t="str">
        <f t="shared" si="6"/>
        <v/>
      </c>
      <c r="H61" s="165"/>
      <c r="I61" s="165"/>
      <c r="J61" s="169"/>
      <c r="K61" s="173"/>
      <c r="L61" s="120" t="str">
        <f t="shared" si="21"/>
        <v/>
      </c>
      <c r="M61" s="169"/>
      <c r="N61" s="170"/>
      <c r="O61" s="120" t="str">
        <f t="shared" si="22"/>
        <v/>
      </c>
      <c r="P61" s="165"/>
      <c r="Q61" s="165"/>
      <c r="R61" s="120" t="str">
        <f>IF(Q61="","",VLOOKUP(Q61,役職・職種一覧表!$B$4:$C$8,2,FALSE))</f>
        <v/>
      </c>
      <c r="S61" s="165"/>
      <c r="T61" s="138" t="str">
        <f>IF(S61="","",VLOOKUP(S61,抽出率テーブル!V:W,2,FALSE))</f>
        <v/>
      </c>
      <c r="U61" s="169"/>
      <c r="V61" s="170"/>
      <c r="W61" s="120" t="str">
        <f t="shared" si="23"/>
        <v/>
      </c>
      <c r="X61" s="120" t="str">
        <f t="shared" si="7"/>
        <v/>
      </c>
      <c r="Y61" s="165"/>
      <c r="Z61" s="165"/>
      <c r="AA61" s="165"/>
      <c r="AB61" s="165"/>
      <c r="AC61" s="120" t="str">
        <f t="shared" si="8"/>
        <v/>
      </c>
      <c r="AD61" s="167"/>
      <c r="AE61" s="167"/>
      <c r="AF61" s="120" t="str">
        <f t="shared" si="9"/>
        <v/>
      </c>
      <c r="AG61" s="167"/>
      <c r="AH61" s="167"/>
      <c r="AI61" s="120" t="str">
        <f t="shared" si="10"/>
        <v/>
      </c>
      <c r="AJ61" s="165"/>
      <c r="AK61" s="163"/>
      <c r="AL61" s="163"/>
      <c r="AM61" s="163"/>
      <c r="AN61" s="163"/>
      <c r="AO61" s="163"/>
      <c r="AP61" s="163"/>
      <c r="AQ61" s="163"/>
      <c r="AR61" s="163"/>
      <c r="AS61" s="163"/>
      <c r="AT61" s="163"/>
      <c r="AU61" s="120" t="str">
        <f t="shared" si="11"/>
        <v/>
      </c>
      <c r="AV61" s="120" t="str">
        <f t="shared" si="12"/>
        <v/>
      </c>
      <c r="AW61" s="120" t="str">
        <f t="shared" si="20"/>
        <v/>
      </c>
      <c r="AX61" s="120" t="str">
        <f t="shared" si="20"/>
        <v/>
      </c>
      <c r="AY61" s="120" t="str">
        <f t="shared" si="20"/>
        <v/>
      </c>
      <c r="AZ61" s="163"/>
      <c r="BA61" s="163"/>
      <c r="BB61" s="163"/>
      <c r="BC61" s="163"/>
      <c r="BD61" s="163"/>
      <c r="BE61" s="163"/>
      <c r="BF61" s="120" t="str">
        <f t="shared" si="13"/>
        <v/>
      </c>
      <c r="BG61" s="161"/>
      <c r="BH61" s="138" t="str">
        <f>IF(BG61="","",VLOOKUP(BG61,抽出率テーブル!Z:AA,2,FALSE))</f>
        <v/>
      </c>
      <c r="BI61" s="126" t="str">
        <f t="shared" si="14"/>
        <v/>
      </c>
      <c r="BJ61" s="126" t="str">
        <f t="shared" si="15"/>
        <v/>
      </c>
      <c r="BK61" s="126" t="str">
        <f t="shared" si="16"/>
        <v/>
      </c>
      <c r="BL61" s="126" t="str">
        <f t="shared" si="17"/>
        <v/>
      </c>
      <c r="BM61" s="126" t="str">
        <f t="shared" si="18"/>
        <v/>
      </c>
      <c r="BN61" s="159"/>
      <c r="BO61" s="135" t="str">
        <f t="shared" si="19"/>
        <v xml:space="preserve"> </v>
      </c>
    </row>
    <row r="62" spans="1:67">
      <c r="A62" s="123">
        <v>58</v>
      </c>
      <c r="B62" s="290"/>
      <c r="C62" s="165"/>
      <c r="D62" s="165"/>
      <c r="E62" s="155" t="str">
        <f t="shared" si="4"/>
        <v/>
      </c>
      <c r="F62" s="155" t="str">
        <f t="shared" si="5"/>
        <v/>
      </c>
      <c r="G62" s="155" t="str">
        <f t="shared" si="6"/>
        <v/>
      </c>
      <c r="H62" s="165"/>
      <c r="I62" s="165"/>
      <c r="J62" s="169"/>
      <c r="K62" s="173"/>
      <c r="L62" s="120" t="str">
        <f t="shared" si="21"/>
        <v/>
      </c>
      <c r="M62" s="169"/>
      <c r="N62" s="170"/>
      <c r="O62" s="120" t="str">
        <f t="shared" si="22"/>
        <v/>
      </c>
      <c r="P62" s="165"/>
      <c r="Q62" s="165"/>
      <c r="R62" s="120" t="str">
        <f>IF(Q62="","",VLOOKUP(Q62,役職・職種一覧表!$B$4:$C$8,2,FALSE))</f>
        <v/>
      </c>
      <c r="S62" s="165"/>
      <c r="T62" s="138" t="str">
        <f>IF(S62="","",VLOOKUP(S62,抽出率テーブル!V:W,2,FALSE))</f>
        <v/>
      </c>
      <c r="U62" s="169"/>
      <c r="V62" s="170"/>
      <c r="W62" s="120" t="str">
        <f t="shared" si="23"/>
        <v/>
      </c>
      <c r="X62" s="120" t="str">
        <f t="shared" si="7"/>
        <v/>
      </c>
      <c r="Y62" s="165"/>
      <c r="Z62" s="165"/>
      <c r="AA62" s="165"/>
      <c r="AB62" s="165"/>
      <c r="AC62" s="120" t="str">
        <f t="shared" si="8"/>
        <v/>
      </c>
      <c r="AD62" s="167"/>
      <c r="AE62" s="167"/>
      <c r="AF62" s="120" t="str">
        <f t="shared" si="9"/>
        <v/>
      </c>
      <c r="AG62" s="167"/>
      <c r="AH62" s="167"/>
      <c r="AI62" s="120" t="str">
        <f t="shared" si="10"/>
        <v/>
      </c>
      <c r="AJ62" s="165"/>
      <c r="AK62" s="163"/>
      <c r="AL62" s="163"/>
      <c r="AM62" s="163"/>
      <c r="AN62" s="163"/>
      <c r="AO62" s="163"/>
      <c r="AP62" s="163"/>
      <c r="AQ62" s="163"/>
      <c r="AR62" s="163"/>
      <c r="AS62" s="163"/>
      <c r="AT62" s="163"/>
      <c r="AU62" s="120" t="str">
        <f t="shared" si="11"/>
        <v/>
      </c>
      <c r="AV62" s="120" t="str">
        <f t="shared" si="12"/>
        <v/>
      </c>
      <c r="AW62" s="120" t="str">
        <f t="shared" si="20"/>
        <v/>
      </c>
      <c r="AX62" s="120" t="str">
        <f t="shared" si="20"/>
        <v/>
      </c>
      <c r="AY62" s="120" t="str">
        <f t="shared" si="20"/>
        <v/>
      </c>
      <c r="AZ62" s="163"/>
      <c r="BA62" s="163"/>
      <c r="BB62" s="163"/>
      <c r="BC62" s="163"/>
      <c r="BD62" s="163"/>
      <c r="BE62" s="163"/>
      <c r="BF62" s="120" t="str">
        <f t="shared" si="13"/>
        <v/>
      </c>
      <c r="BG62" s="161"/>
      <c r="BH62" s="138" t="str">
        <f>IF(BG62="","",VLOOKUP(BG62,抽出率テーブル!Z:AA,2,FALSE))</f>
        <v/>
      </c>
      <c r="BI62" s="126" t="str">
        <f t="shared" si="14"/>
        <v/>
      </c>
      <c r="BJ62" s="126" t="str">
        <f t="shared" si="15"/>
        <v/>
      </c>
      <c r="BK62" s="126" t="str">
        <f t="shared" si="16"/>
        <v/>
      </c>
      <c r="BL62" s="126" t="str">
        <f t="shared" si="17"/>
        <v/>
      </c>
      <c r="BM62" s="126" t="str">
        <f t="shared" si="18"/>
        <v/>
      </c>
      <c r="BN62" s="159"/>
      <c r="BO62" s="135" t="str">
        <f t="shared" si="19"/>
        <v xml:space="preserve"> </v>
      </c>
    </row>
    <row r="63" spans="1:67">
      <c r="A63" s="123">
        <v>59</v>
      </c>
      <c r="B63" s="290"/>
      <c r="C63" s="165"/>
      <c r="D63" s="165"/>
      <c r="E63" s="155" t="str">
        <f t="shared" si="4"/>
        <v/>
      </c>
      <c r="F63" s="155" t="str">
        <f t="shared" si="5"/>
        <v/>
      </c>
      <c r="G63" s="155" t="str">
        <f t="shared" si="6"/>
        <v/>
      </c>
      <c r="H63" s="165"/>
      <c r="I63" s="165"/>
      <c r="J63" s="169"/>
      <c r="K63" s="173"/>
      <c r="L63" s="120" t="str">
        <f t="shared" si="21"/>
        <v/>
      </c>
      <c r="M63" s="169"/>
      <c r="N63" s="170"/>
      <c r="O63" s="120" t="str">
        <f t="shared" si="22"/>
        <v/>
      </c>
      <c r="P63" s="165"/>
      <c r="Q63" s="165"/>
      <c r="R63" s="120" t="str">
        <f>IF(Q63="","",VLOOKUP(Q63,役職・職種一覧表!$B$4:$C$8,2,FALSE))</f>
        <v/>
      </c>
      <c r="S63" s="165"/>
      <c r="T63" s="138" t="str">
        <f>IF(S63="","",VLOOKUP(S63,抽出率テーブル!V:W,2,FALSE))</f>
        <v/>
      </c>
      <c r="U63" s="169"/>
      <c r="V63" s="170"/>
      <c r="W63" s="120" t="str">
        <f t="shared" si="23"/>
        <v/>
      </c>
      <c r="X63" s="120" t="str">
        <f t="shared" si="7"/>
        <v/>
      </c>
      <c r="Y63" s="165"/>
      <c r="Z63" s="165"/>
      <c r="AA63" s="165"/>
      <c r="AB63" s="165"/>
      <c r="AC63" s="120" t="str">
        <f t="shared" si="8"/>
        <v/>
      </c>
      <c r="AD63" s="167"/>
      <c r="AE63" s="167"/>
      <c r="AF63" s="120" t="str">
        <f t="shared" si="9"/>
        <v/>
      </c>
      <c r="AG63" s="167"/>
      <c r="AH63" s="167"/>
      <c r="AI63" s="120" t="str">
        <f t="shared" si="10"/>
        <v/>
      </c>
      <c r="AJ63" s="165"/>
      <c r="AK63" s="163"/>
      <c r="AL63" s="163"/>
      <c r="AM63" s="163"/>
      <c r="AN63" s="163"/>
      <c r="AO63" s="163"/>
      <c r="AP63" s="163"/>
      <c r="AQ63" s="163"/>
      <c r="AR63" s="163"/>
      <c r="AS63" s="163"/>
      <c r="AT63" s="163"/>
      <c r="AU63" s="120" t="str">
        <f t="shared" si="11"/>
        <v/>
      </c>
      <c r="AV63" s="120" t="str">
        <f t="shared" si="12"/>
        <v/>
      </c>
      <c r="AW63" s="120" t="str">
        <f t="shared" si="20"/>
        <v/>
      </c>
      <c r="AX63" s="120" t="str">
        <f t="shared" si="20"/>
        <v/>
      </c>
      <c r="AY63" s="120" t="str">
        <f t="shared" si="20"/>
        <v/>
      </c>
      <c r="AZ63" s="163"/>
      <c r="BA63" s="163"/>
      <c r="BB63" s="163"/>
      <c r="BC63" s="163"/>
      <c r="BD63" s="163"/>
      <c r="BE63" s="163"/>
      <c r="BF63" s="120" t="str">
        <f t="shared" si="13"/>
        <v/>
      </c>
      <c r="BG63" s="161"/>
      <c r="BH63" s="138" t="str">
        <f>IF(BG63="","",VLOOKUP(BG63,抽出率テーブル!Z:AA,2,FALSE))</f>
        <v/>
      </c>
      <c r="BI63" s="126" t="str">
        <f t="shared" si="14"/>
        <v/>
      </c>
      <c r="BJ63" s="126" t="str">
        <f t="shared" si="15"/>
        <v/>
      </c>
      <c r="BK63" s="126" t="str">
        <f t="shared" si="16"/>
        <v/>
      </c>
      <c r="BL63" s="126" t="str">
        <f t="shared" si="17"/>
        <v/>
      </c>
      <c r="BM63" s="126" t="str">
        <f t="shared" si="18"/>
        <v/>
      </c>
      <c r="BN63" s="159"/>
      <c r="BO63" s="135" t="str">
        <f t="shared" si="19"/>
        <v xml:space="preserve"> </v>
      </c>
    </row>
    <row r="64" spans="1:67">
      <c r="A64" s="123">
        <v>60</v>
      </c>
      <c r="B64" s="290"/>
      <c r="C64" s="165"/>
      <c r="D64" s="165"/>
      <c r="E64" s="155" t="str">
        <f t="shared" si="4"/>
        <v/>
      </c>
      <c r="F64" s="155" t="str">
        <f t="shared" si="5"/>
        <v/>
      </c>
      <c r="G64" s="155" t="str">
        <f t="shared" si="6"/>
        <v/>
      </c>
      <c r="H64" s="165"/>
      <c r="I64" s="165"/>
      <c r="J64" s="169"/>
      <c r="K64" s="173"/>
      <c r="L64" s="120" t="str">
        <f t="shared" si="21"/>
        <v/>
      </c>
      <c r="M64" s="169"/>
      <c r="N64" s="170"/>
      <c r="O64" s="120" t="str">
        <f t="shared" si="22"/>
        <v/>
      </c>
      <c r="P64" s="165"/>
      <c r="Q64" s="165"/>
      <c r="R64" s="120" t="str">
        <f>IF(Q64="","",VLOOKUP(Q64,役職・職種一覧表!$B$4:$C$8,2,FALSE))</f>
        <v/>
      </c>
      <c r="S64" s="165"/>
      <c r="T64" s="138" t="str">
        <f>IF(S64="","",VLOOKUP(S64,抽出率テーブル!V:W,2,FALSE))</f>
        <v/>
      </c>
      <c r="U64" s="169"/>
      <c r="V64" s="170"/>
      <c r="W64" s="120" t="str">
        <f t="shared" si="23"/>
        <v/>
      </c>
      <c r="X64" s="120" t="str">
        <f t="shared" si="7"/>
        <v/>
      </c>
      <c r="Y64" s="165"/>
      <c r="Z64" s="165"/>
      <c r="AA64" s="165"/>
      <c r="AB64" s="165"/>
      <c r="AC64" s="120" t="str">
        <f t="shared" si="8"/>
        <v/>
      </c>
      <c r="AD64" s="167"/>
      <c r="AE64" s="167"/>
      <c r="AF64" s="120" t="str">
        <f t="shared" si="9"/>
        <v/>
      </c>
      <c r="AG64" s="167"/>
      <c r="AH64" s="167"/>
      <c r="AI64" s="120" t="str">
        <f t="shared" si="10"/>
        <v/>
      </c>
      <c r="AJ64" s="165"/>
      <c r="AK64" s="163"/>
      <c r="AL64" s="163"/>
      <c r="AM64" s="163"/>
      <c r="AN64" s="163"/>
      <c r="AO64" s="163"/>
      <c r="AP64" s="163"/>
      <c r="AQ64" s="163"/>
      <c r="AR64" s="163"/>
      <c r="AS64" s="163"/>
      <c r="AT64" s="163"/>
      <c r="AU64" s="120" t="str">
        <f t="shared" si="11"/>
        <v/>
      </c>
      <c r="AV64" s="120" t="str">
        <f t="shared" si="12"/>
        <v/>
      </c>
      <c r="AW64" s="120" t="str">
        <f t="shared" si="20"/>
        <v/>
      </c>
      <c r="AX64" s="120" t="str">
        <f t="shared" si="20"/>
        <v/>
      </c>
      <c r="AY64" s="120" t="str">
        <f t="shared" si="20"/>
        <v/>
      </c>
      <c r="AZ64" s="163"/>
      <c r="BA64" s="163"/>
      <c r="BB64" s="163"/>
      <c r="BC64" s="163"/>
      <c r="BD64" s="163"/>
      <c r="BE64" s="163"/>
      <c r="BF64" s="120" t="str">
        <f t="shared" si="13"/>
        <v/>
      </c>
      <c r="BG64" s="161"/>
      <c r="BH64" s="138" t="str">
        <f>IF(BG64="","",VLOOKUP(BG64,抽出率テーブル!Z:AA,2,FALSE))</f>
        <v/>
      </c>
      <c r="BI64" s="126" t="str">
        <f t="shared" si="14"/>
        <v/>
      </c>
      <c r="BJ64" s="126" t="str">
        <f t="shared" si="15"/>
        <v/>
      </c>
      <c r="BK64" s="126" t="str">
        <f t="shared" si="16"/>
        <v/>
      </c>
      <c r="BL64" s="126" t="str">
        <f t="shared" si="17"/>
        <v/>
      </c>
      <c r="BM64" s="126" t="str">
        <f t="shared" si="18"/>
        <v/>
      </c>
      <c r="BN64" s="159"/>
      <c r="BO64" s="135" t="str">
        <f t="shared" si="19"/>
        <v xml:space="preserve"> </v>
      </c>
    </row>
    <row r="65" spans="1:67">
      <c r="A65" s="123">
        <v>61</v>
      </c>
      <c r="B65" s="290"/>
      <c r="C65" s="165"/>
      <c r="D65" s="165"/>
      <c r="E65" s="155" t="str">
        <f t="shared" si="4"/>
        <v/>
      </c>
      <c r="F65" s="155" t="str">
        <f t="shared" si="5"/>
        <v/>
      </c>
      <c r="G65" s="155" t="str">
        <f t="shared" si="6"/>
        <v/>
      </c>
      <c r="H65" s="165"/>
      <c r="I65" s="165"/>
      <c r="J65" s="169"/>
      <c r="K65" s="173"/>
      <c r="L65" s="120" t="str">
        <f t="shared" si="21"/>
        <v/>
      </c>
      <c r="M65" s="169"/>
      <c r="N65" s="170"/>
      <c r="O65" s="120" t="str">
        <f t="shared" si="22"/>
        <v/>
      </c>
      <c r="P65" s="165"/>
      <c r="Q65" s="165"/>
      <c r="R65" s="120" t="str">
        <f>IF(Q65="","",VLOOKUP(Q65,役職・職種一覧表!$B$4:$C$8,2,FALSE))</f>
        <v/>
      </c>
      <c r="S65" s="165"/>
      <c r="T65" s="138" t="str">
        <f>IF(S65="","",VLOOKUP(S65,抽出率テーブル!V:W,2,FALSE))</f>
        <v/>
      </c>
      <c r="U65" s="169"/>
      <c r="V65" s="170"/>
      <c r="W65" s="120" t="str">
        <f t="shared" si="23"/>
        <v/>
      </c>
      <c r="X65" s="120" t="str">
        <f t="shared" si="7"/>
        <v/>
      </c>
      <c r="Y65" s="165"/>
      <c r="Z65" s="165"/>
      <c r="AA65" s="165"/>
      <c r="AB65" s="165"/>
      <c r="AC65" s="120" t="str">
        <f t="shared" si="8"/>
        <v/>
      </c>
      <c r="AD65" s="167"/>
      <c r="AE65" s="167"/>
      <c r="AF65" s="120" t="str">
        <f t="shared" si="9"/>
        <v/>
      </c>
      <c r="AG65" s="167"/>
      <c r="AH65" s="167"/>
      <c r="AI65" s="120" t="str">
        <f t="shared" si="10"/>
        <v/>
      </c>
      <c r="AJ65" s="165"/>
      <c r="AK65" s="163"/>
      <c r="AL65" s="163"/>
      <c r="AM65" s="163"/>
      <c r="AN65" s="163"/>
      <c r="AO65" s="163"/>
      <c r="AP65" s="163"/>
      <c r="AQ65" s="163"/>
      <c r="AR65" s="163"/>
      <c r="AS65" s="163"/>
      <c r="AT65" s="163"/>
      <c r="AU65" s="120" t="str">
        <f t="shared" si="11"/>
        <v/>
      </c>
      <c r="AV65" s="120" t="str">
        <f t="shared" si="12"/>
        <v/>
      </c>
      <c r="AW65" s="120" t="str">
        <f t="shared" si="20"/>
        <v/>
      </c>
      <c r="AX65" s="120" t="str">
        <f t="shared" si="20"/>
        <v/>
      </c>
      <c r="AY65" s="120" t="str">
        <f t="shared" si="20"/>
        <v/>
      </c>
      <c r="AZ65" s="163"/>
      <c r="BA65" s="163"/>
      <c r="BB65" s="163"/>
      <c r="BC65" s="163"/>
      <c r="BD65" s="163"/>
      <c r="BE65" s="163"/>
      <c r="BF65" s="120" t="str">
        <f t="shared" si="13"/>
        <v/>
      </c>
      <c r="BG65" s="161"/>
      <c r="BH65" s="138" t="str">
        <f>IF(BG65="","",VLOOKUP(BG65,抽出率テーブル!Z:AA,2,FALSE))</f>
        <v/>
      </c>
      <c r="BI65" s="126" t="str">
        <f t="shared" si="14"/>
        <v/>
      </c>
      <c r="BJ65" s="126" t="str">
        <f t="shared" si="15"/>
        <v/>
      </c>
      <c r="BK65" s="126" t="str">
        <f t="shared" si="16"/>
        <v/>
      </c>
      <c r="BL65" s="126" t="str">
        <f t="shared" si="17"/>
        <v/>
      </c>
      <c r="BM65" s="126" t="str">
        <f t="shared" si="18"/>
        <v/>
      </c>
      <c r="BN65" s="159"/>
      <c r="BO65" s="135" t="str">
        <f t="shared" si="19"/>
        <v xml:space="preserve"> </v>
      </c>
    </row>
    <row r="66" spans="1:67">
      <c r="A66" s="123">
        <v>62</v>
      </c>
      <c r="B66" s="290"/>
      <c r="C66" s="165"/>
      <c r="D66" s="165"/>
      <c r="E66" s="155" t="str">
        <f t="shared" si="4"/>
        <v/>
      </c>
      <c r="F66" s="155" t="str">
        <f t="shared" si="5"/>
        <v/>
      </c>
      <c r="G66" s="155" t="str">
        <f t="shared" si="6"/>
        <v/>
      </c>
      <c r="H66" s="165"/>
      <c r="I66" s="165"/>
      <c r="J66" s="169"/>
      <c r="K66" s="173"/>
      <c r="L66" s="120" t="str">
        <f t="shared" si="21"/>
        <v/>
      </c>
      <c r="M66" s="169"/>
      <c r="N66" s="170"/>
      <c r="O66" s="120" t="str">
        <f t="shared" si="22"/>
        <v/>
      </c>
      <c r="P66" s="165"/>
      <c r="Q66" s="165"/>
      <c r="R66" s="120" t="str">
        <f>IF(Q66="","",VLOOKUP(Q66,役職・職種一覧表!$B$4:$C$8,2,FALSE))</f>
        <v/>
      </c>
      <c r="S66" s="165"/>
      <c r="T66" s="138" t="str">
        <f>IF(S66="","",VLOOKUP(S66,抽出率テーブル!V:W,2,FALSE))</f>
        <v/>
      </c>
      <c r="U66" s="169"/>
      <c r="V66" s="170"/>
      <c r="W66" s="120" t="str">
        <f t="shared" si="23"/>
        <v/>
      </c>
      <c r="X66" s="120" t="str">
        <f t="shared" si="7"/>
        <v/>
      </c>
      <c r="Y66" s="165"/>
      <c r="Z66" s="165"/>
      <c r="AA66" s="165"/>
      <c r="AB66" s="165"/>
      <c r="AC66" s="120" t="str">
        <f t="shared" si="8"/>
        <v/>
      </c>
      <c r="AD66" s="167"/>
      <c r="AE66" s="167"/>
      <c r="AF66" s="120" t="str">
        <f t="shared" si="9"/>
        <v/>
      </c>
      <c r="AG66" s="167"/>
      <c r="AH66" s="167"/>
      <c r="AI66" s="120" t="str">
        <f t="shared" si="10"/>
        <v/>
      </c>
      <c r="AJ66" s="165"/>
      <c r="AK66" s="163"/>
      <c r="AL66" s="163"/>
      <c r="AM66" s="163"/>
      <c r="AN66" s="163"/>
      <c r="AO66" s="163"/>
      <c r="AP66" s="163"/>
      <c r="AQ66" s="163"/>
      <c r="AR66" s="163"/>
      <c r="AS66" s="163"/>
      <c r="AT66" s="163"/>
      <c r="AU66" s="120" t="str">
        <f t="shared" si="11"/>
        <v/>
      </c>
      <c r="AV66" s="120" t="str">
        <f t="shared" si="12"/>
        <v/>
      </c>
      <c r="AW66" s="120" t="str">
        <f t="shared" si="20"/>
        <v/>
      </c>
      <c r="AX66" s="120" t="str">
        <f t="shared" si="20"/>
        <v/>
      </c>
      <c r="AY66" s="120" t="str">
        <f t="shared" si="20"/>
        <v/>
      </c>
      <c r="AZ66" s="163"/>
      <c r="BA66" s="163"/>
      <c r="BB66" s="163"/>
      <c r="BC66" s="163"/>
      <c r="BD66" s="163"/>
      <c r="BE66" s="163"/>
      <c r="BF66" s="120" t="str">
        <f t="shared" si="13"/>
        <v/>
      </c>
      <c r="BG66" s="161"/>
      <c r="BH66" s="138" t="str">
        <f>IF(BG66="","",VLOOKUP(BG66,抽出率テーブル!Z:AA,2,FALSE))</f>
        <v/>
      </c>
      <c r="BI66" s="126" t="str">
        <f t="shared" si="14"/>
        <v/>
      </c>
      <c r="BJ66" s="126" t="str">
        <f t="shared" si="15"/>
        <v/>
      </c>
      <c r="BK66" s="126" t="str">
        <f t="shared" si="16"/>
        <v/>
      </c>
      <c r="BL66" s="126" t="str">
        <f t="shared" si="17"/>
        <v/>
      </c>
      <c r="BM66" s="126" t="str">
        <f t="shared" si="18"/>
        <v/>
      </c>
      <c r="BN66" s="159"/>
      <c r="BO66" s="135" t="str">
        <f t="shared" si="19"/>
        <v xml:space="preserve"> </v>
      </c>
    </row>
    <row r="67" spans="1:67">
      <c r="A67" s="123">
        <v>63</v>
      </c>
      <c r="B67" s="290"/>
      <c r="C67" s="165"/>
      <c r="D67" s="165"/>
      <c r="E67" s="155" t="str">
        <f t="shared" si="4"/>
        <v/>
      </c>
      <c r="F67" s="155" t="str">
        <f t="shared" si="5"/>
        <v/>
      </c>
      <c r="G67" s="155" t="str">
        <f t="shared" si="6"/>
        <v/>
      </c>
      <c r="H67" s="165"/>
      <c r="I67" s="165"/>
      <c r="J67" s="169"/>
      <c r="K67" s="173"/>
      <c r="L67" s="120" t="str">
        <f t="shared" si="21"/>
        <v/>
      </c>
      <c r="M67" s="169"/>
      <c r="N67" s="170"/>
      <c r="O67" s="120" t="str">
        <f t="shared" si="22"/>
        <v/>
      </c>
      <c r="P67" s="165"/>
      <c r="Q67" s="165"/>
      <c r="R67" s="120" t="str">
        <f>IF(Q67="","",VLOOKUP(Q67,役職・職種一覧表!$B$4:$C$8,2,FALSE))</f>
        <v/>
      </c>
      <c r="S67" s="165"/>
      <c r="T67" s="138" t="str">
        <f>IF(S67="","",VLOOKUP(S67,抽出率テーブル!V:W,2,FALSE))</f>
        <v/>
      </c>
      <c r="U67" s="169"/>
      <c r="V67" s="170"/>
      <c r="W67" s="120" t="str">
        <f t="shared" si="23"/>
        <v/>
      </c>
      <c r="X67" s="120" t="str">
        <f t="shared" si="7"/>
        <v/>
      </c>
      <c r="Y67" s="165"/>
      <c r="Z67" s="165"/>
      <c r="AA67" s="165"/>
      <c r="AB67" s="165"/>
      <c r="AC67" s="120" t="str">
        <f t="shared" si="8"/>
        <v/>
      </c>
      <c r="AD67" s="167"/>
      <c r="AE67" s="167"/>
      <c r="AF67" s="120" t="str">
        <f t="shared" si="9"/>
        <v/>
      </c>
      <c r="AG67" s="167"/>
      <c r="AH67" s="167"/>
      <c r="AI67" s="120" t="str">
        <f t="shared" si="10"/>
        <v/>
      </c>
      <c r="AJ67" s="165"/>
      <c r="AK67" s="163"/>
      <c r="AL67" s="163"/>
      <c r="AM67" s="163"/>
      <c r="AN67" s="163"/>
      <c r="AO67" s="163"/>
      <c r="AP67" s="163"/>
      <c r="AQ67" s="163"/>
      <c r="AR67" s="163"/>
      <c r="AS67" s="163"/>
      <c r="AT67" s="163"/>
      <c r="AU67" s="120" t="str">
        <f t="shared" si="11"/>
        <v/>
      </c>
      <c r="AV67" s="120" t="str">
        <f t="shared" si="12"/>
        <v/>
      </c>
      <c r="AW67" s="120" t="str">
        <f t="shared" si="20"/>
        <v/>
      </c>
      <c r="AX67" s="120" t="str">
        <f t="shared" si="20"/>
        <v/>
      </c>
      <c r="AY67" s="120" t="str">
        <f t="shared" si="20"/>
        <v/>
      </c>
      <c r="AZ67" s="163"/>
      <c r="BA67" s="163"/>
      <c r="BB67" s="163"/>
      <c r="BC67" s="163"/>
      <c r="BD67" s="163"/>
      <c r="BE67" s="163"/>
      <c r="BF67" s="120" t="str">
        <f t="shared" si="13"/>
        <v/>
      </c>
      <c r="BG67" s="161"/>
      <c r="BH67" s="138" t="str">
        <f>IF(BG67="","",VLOOKUP(BG67,抽出率テーブル!Z:AA,2,FALSE))</f>
        <v/>
      </c>
      <c r="BI67" s="126" t="str">
        <f t="shared" si="14"/>
        <v/>
      </c>
      <c r="BJ67" s="126" t="str">
        <f t="shared" si="15"/>
        <v/>
      </c>
      <c r="BK67" s="126" t="str">
        <f t="shared" si="16"/>
        <v/>
      </c>
      <c r="BL67" s="126" t="str">
        <f t="shared" si="17"/>
        <v/>
      </c>
      <c r="BM67" s="126" t="str">
        <f t="shared" si="18"/>
        <v/>
      </c>
      <c r="BN67" s="159"/>
      <c r="BO67" s="135" t="str">
        <f t="shared" si="19"/>
        <v xml:space="preserve"> </v>
      </c>
    </row>
    <row r="68" spans="1:67">
      <c r="A68" s="123">
        <v>64</v>
      </c>
      <c r="B68" s="290"/>
      <c r="C68" s="165"/>
      <c r="D68" s="165"/>
      <c r="E68" s="155" t="str">
        <f t="shared" si="4"/>
        <v/>
      </c>
      <c r="F68" s="155" t="str">
        <f t="shared" si="5"/>
        <v/>
      </c>
      <c r="G68" s="155" t="str">
        <f t="shared" si="6"/>
        <v/>
      </c>
      <c r="H68" s="165"/>
      <c r="I68" s="165"/>
      <c r="J68" s="169"/>
      <c r="K68" s="173"/>
      <c r="L68" s="120" t="str">
        <f t="shared" ref="L68:L99" si="24">IF(J68="",IF(K68="","",K68),DATEDIF(J68,$P$1,"Y"))</f>
        <v/>
      </c>
      <c r="M68" s="169"/>
      <c r="N68" s="170"/>
      <c r="O68" s="120" t="str">
        <f t="shared" ref="O68:O99" si="25">IF(M68="",IF(N68="","",N68),DATEDIF(M68,$P$1,"Y"))</f>
        <v/>
      </c>
      <c r="P68" s="165"/>
      <c r="Q68" s="165"/>
      <c r="R68" s="120" t="str">
        <f>IF(Q68="","",VLOOKUP(Q68,役職・職種一覧表!$B$4:$C$8,2,FALSE))</f>
        <v/>
      </c>
      <c r="S68" s="165"/>
      <c r="T68" s="138" t="str">
        <f>IF(S68="","",VLOOKUP(S68,抽出率テーブル!V:W,2,FALSE))</f>
        <v/>
      </c>
      <c r="U68" s="169"/>
      <c r="V68" s="170"/>
      <c r="W68" s="120" t="str">
        <f t="shared" ref="W68:W99" si="26">IF(U68="",IF(V68="","",V68),DATEDIF(U68,$P$1,"Y"))</f>
        <v/>
      </c>
      <c r="X68" s="120" t="str">
        <f t="shared" si="7"/>
        <v/>
      </c>
      <c r="Y68" s="165"/>
      <c r="Z68" s="165"/>
      <c r="AA68" s="165"/>
      <c r="AB68" s="165"/>
      <c r="AC68" s="120" t="str">
        <f t="shared" si="8"/>
        <v/>
      </c>
      <c r="AD68" s="167"/>
      <c r="AE68" s="167"/>
      <c r="AF68" s="120" t="str">
        <f t="shared" si="9"/>
        <v/>
      </c>
      <c r="AG68" s="167"/>
      <c r="AH68" s="167"/>
      <c r="AI68" s="120" t="str">
        <f t="shared" si="10"/>
        <v/>
      </c>
      <c r="AJ68" s="165"/>
      <c r="AK68" s="163"/>
      <c r="AL68" s="163"/>
      <c r="AM68" s="163"/>
      <c r="AN68" s="163"/>
      <c r="AO68" s="163"/>
      <c r="AP68" s="163"/>
      <c r="AQ68" s="163"/>
      <c r="AR68" s="163"/>
      <c r="AS68" s="163"/>
      <c r="AT68" s="163"/>
      <c r="AU68" s="120" t="str">
        <f t="shared" si="11"/>
        <v/>
      </c>
      <c r="AV68" s="120" t="str">
        <f t="shared" si="12"/>
        <v/>
      </c>
      <c r="AW68" s="120" t="str">
        <f t="shared" si="20"/>
        <v/>
      </c>
      <c r="AX68" s="120" t="str">
        <f t="shared" si="20"/>
        <v/>
      </c>
      <c r="AY68" s="120" t="str">
        <f t="shared" si="20"/>
        <v/>
      </c>
      <c r="AZ68" s="163"/>
      <c r="BA68" s="163"/>
      <c r="BB68" s="163"/>
      <c r="BC68" s="163"/>
      <c r="BD68" s="163"/>
      <c r="BE68" s="163"/>
      <c r="BF68" s="120" t="str">
        <f t="shared" si="13"/>
        <v/>
      </c>
      <c r="BG68" s="161"/>
      <c r="BH68" s="138" t="str">
        <f>IF(BG68="","",VLOOKUP(BG68,抽出率テーブル!Z:AA,2,FALSE))</f>
        <v/>
      </c>
      <c r="BI68" s="126" t="str">
        <f t="shared" si="14"/>
        <v/>
      </c>
      <c r="BJ68" s="126" t="str">
        <f t="shared" si="15"/>
        <v/>
      </c>
      <c r="BK68" s="126" t="str">
        <f t="shared" si="16"/>
        <v/>
      </c>
      <c r="BL68" s="126" t="str">
        <f t="shared" si="17"/>
        <v/>
      </c>
      <c r="BM68" s="126" t="str">
        <f t="shared" si="18"/>
        <v/>
      </c>
      <c r="BN68" s="159"/>
      <c r="BO68" s="135" t="str">
        <f t="shared" si="19"/>
        <v xml:space="preserve"> </v>
      </c>
    </row>
    <row r="69" spans="1:67">
      <c r="A69" s="123">
        <v>65</v>
      </c>
      <c r="B69" s="290"/>
      <c r="C69" s="165"/>
      <c r="D69" s="165"/>
      <c r="E69" s="155" t="str">
        <f t="shared" ref="E69:E104" si="27">IF(OR(D69=1,D69=2),"○","")</f>
        <v/>
      </c>
      <c r="F69" s="155" t="str">
        <f t="shared" ref="F69:F104" si="28">IF(OR(D69=1,D69=3),"無し",IF(OR(D69=2,D69=4),"有り",""))</f>
        <v/>
      </c>
      <c r="G69" s="155" t="str">
        <f t="shared" ref="G69:G104" si="29">IF(D69=5,"○","")</f>
        <v/>
      </c>
      <c r="H69" s="165"/>
      <c r="I69" s="165"/>
      <c r="J69" s="169"/>
      <c r="K69" s="173"/>
      <c r="L69" s="120" t="str">
        <f t="shared" si="24"/>
        <v/>
      </c>
      <c r="M69" s="169"/>
      <c r="N69" s="170"/>
      <c r="O69" s="120" t="str">
        <f t="shared" si="25"/>
        <v/>
      </c>
      <c r="P69" s="165"/>
      <c r="Q69" s="165"/>
      <c r="R69" s="120" t="str">
        <f>IF(Q69="","",VLOOKUP(Q69,役職・職種一覧表!$B$4:$C$8,2,FALSE))</f>
        <v/>
      </c>
      <c r="S69" s="165"/>
      <c r="T69" s="138" t="str">
        <f>IF(S69="","",VLOOKUP(S69,抽出率テーブル!V:W,2,FALSE))</f>
        <v/>
      </c>
      <c r="U69" s="169"/>
      <c r="V69" s="170"/>
      <c r="W69" s="120" t="str">
        <f t="shared" si="26"/>
        <v/>
      </c>
      <c r="X69" s="120" t="str">
        <f t="shared" ref="X69:X104" si="30">IF(W69="","",IF(W69=0,1,IF(W69&lt;5,2,IF(W69&lt;10,3,IF(W69&lt;15,4,5)))))</f>
        <v/>
      </c>
      <c r="Y69" s="165"/>
      <c r="Z69" s="165"/>
      <c r="AA69" s="165"/>
      <c r="AB69" s="165"/>
      <c r="AC69" s="120" t="str">
        <f t="shared" ref="AC69:AC104" si="31">IF(Y69="","",Y69-Z69-AA69+AB69)</f>
        <v/>
      </c>
      <c r="AD69" s="167"/>
      <c r="AE69" s="167"/>
      <c r="AF69" s="120" t="str">
        <f t="shared" ref="AF69:AF104" si="32">IF(AD69="","",AD69+AE69)</f>
        <v/>
      </c>
      <c r="AG69" s="167"/>
      <c r="AH69" s="167"/>
      <c r="AI69" s="120" t="str">
        <f t="shared" ref="AI69:AI104" si="33">IF(AG69="","",AG69+AH69)</f>
        <v/>
      </c>
      <c r="AJ69" s="165"/>
      <c r="AK69" s="163"/>
      <c r="AL69" s="163"/>
      <c r="AM69" s="163"/>
      <c r="AN69" s="163"/>
      <c r="AO69" s="163"/>
      <c r="AP69" s="163"/>
      <c r="AQ69" s="163"/>
      <c r="AR69" s="163"/>
      <c r="AS69" s="163"/>
      <c r="AT69" s="163"/>
      <c r="AU69" s="120" t="str">
        <f t="shared" ref="AU69:AU104" si="34">IF(AK69="","",ROUND((AK69+AL69+AM69+AN69+AO69+AP69+AQ69+AR69+AS69+AT69)/100,0))</f>
        <v/>
      </c>
      <c r="AV69" s="120" t="str">
        <f t="shared" ref="AV69:AV104" si="35">IF(AL69="","",ROUND((AL69+AN69+AO69+AP69)/100,0))</f>
        <v/>
      </c>
      <c r="AW69" s="120" t="str">
        <f t="shared" si="20"/>
        <v/>
      </c>
      <c r="AX69" s="120" t="str">
        <f t="shared" si="20"/>
        <v/>
      </c>
      <c r="AY69" s="120" t="str">
        <f t="shared" si="20"/>
        <v/>
      </c>
      <c r="AZ69" s="163"/>
      <c r="BA69" s="163"/>
      <c r="BB69" s="163"/>
      <c r="BC69" s="163"/>
      <c r="BD69" s="163"/>
      <c r="BE69" s="163"/>
      <c r="BF69" s="120" t="str">
        <f t="shared" ref="BF69:BF104" si="36">IF(AZ69="","",ROUND((AZ69+BA69+BB69+BC69+BD69+BE69)/100,0))</f>
        <v/>
      </c>
      <c r="BG69" s="161"/>
      <c r="BH69" s="138" t="str">
        <f>IF(BG69="","",VLOOKUP(BG69,抽出率テーブル!Z:AA,2,FALSE))</f>
        <v/>
      </c>
      <c r="BI69" s="126" t="str">
        <f t="shared" ref="BI69:BI104" si="37">IF(Z69&gt;0,"有給使用 ","")</f>
        <v/>
      </c>
      <c r="BJ69" s="126" t="str">
        <f t="shared" ref="BJ69:BJ104" si="38">IF(AA69&gt;0,"欠勤のため ","")</f>
        <v/>
      </c>
      <c r="BK69" s="126" t="str">
        <f t="shared" ref="BK69:BK104" si="39">IF(AND(AL69=0,AN69&gt;0),"深夜手当のみ ","")</f>
        <v/>
      </c>
      <c r="BL69" s="126" t="str">
        <f t="shared" ref="BL69:BL104" si="40">IF(AND(AI69=0,AL69&gt;0),"30分未満 ","")</f>
        <v/>
      </c>
      <c r="BM69" s="126" t="str">
        <f t="shared" ref="BM69:BM104" si="41">IF(BF69=0,"賞与なし ","")</f>
        <v/>
      </c>
      <c r="BN69" s="159"/>
      <c r="BO69" s="135" t="str">
        <f t="shared" si="19"/>
        <v xml:space="preserve"> </v>
      </c>
    </row>
    <row r="70" spans="1:67">
      <c r="A70" s="123">
        <v>66</v>
      </c>
      <c r="B70" s="290"/>
      <c r="C70" s="165"/>
      <c r="D70" s="165"/>
      <c r="E70" s="155" t="str">
        <f t="shared" si="27"/>
        <v/>
      </c>
      <c r="F70" s="155" t="str">
        <f t="shared" si="28"/>
        <v/>
      </c>
      <c r="G70" s="155" t="str">
        <f t="shared" si="29"/>
        <v/>
      </c>
      <c r="H70" s="165"/>
      <c r="I70" s="165"/>
      <c r="J70" s="169"/>
      <c r="K70" s="173"/>
      <c r="L70" s="120" t="str">
        <f t="shared" si="24"/>
        <v/>
      </c>
      <c r="M70" s="169"/>
      <c r="N70" s="170"/>
      <c r="O70" s="120" t="str">
        <f t="shared" si="25"/>
        <v/>
      </c>
      <c r="P70" s="165"/>
      <c r="Q70" s="165"/>
      <c r="R70" s="120" t="str">
        <f>IF(Q70="","",VLOOKUP(Q70,役職・職種一覧表!$B$4:$C$8,2,FALSE))</f>
        <v/>
      </c>
      <c r="S70" s="165"/>
      <c r="T70" s="138" t="str">
        <f>IF(S70="","",VLOOKUP(S70,抽出率テーブル!V:W,2,FALSE))</f>
        <v/>
      </c>
      <c r="U70" s="169"/>
      <c r="V70" s="170"/>
      <c r="W70" s="120" t="str">
        <f t="shared" si="26"/>
        <v/>
      </c>
      <c r="X70" s="120" t="str">
        <f t="shared" si="30"/>
        <v/>
      </c>
      <c r="Y70" s="165"/>
      <c r="Z70" s="165"/>
      <c r="AA70" s="165"/>
      <c r="AB70" s="165"/>
      <c r="AC70" s="120" t="str">
        <f t="shared" si="31"/>
        <v/>
      </c>
      <c r="AD70" s="167"/>
      <c r="AE70" s="167"/>
      <c r="AF70" s="120" t="str">
        <f t="shared" si="32"/>
        <v/>
      </c>
      <c r="AG70" s="167"/>
      <c r="AH70" s="167"/>
      <c r="AI70" s="120" t="str">
        <f t="shared" si="33"/>
        <v/>
      </c>
      <c r="AJ70" s="165"/>
      <c r="AK70" s="163"/>
      <c r="AL70" s="163"/>
      <c r="AM70" s="163"/>
      <c r="AN70" s="163"/>
      <c r="AO70" s="163"/>
      <c r="AP70" s="163"/>
      <c r="AQ70" s="163"/>
      <c r="AR70" s="163"/>
      <c r="AS70" s="163"/>
      <c r="AT70" s="163"/>
      <c r="AU70" s="120" t="str">
        <f t="shared" si="34"/>
        <v/>
      </c>
      <c r="AV70" s="120" t="str">
        <f t="shared" si="35"/>
        <v/>
      </c>
      <c r="AW70" s="120" t="str">
        <f t="shared" si="20"/>
        <v/>
      </c>
      <c r="AX70" s="120" t="str">
        <f t="shared" si="20"/>
        <v/>
      </c>
      <c r="AY70" s="120" t="str">
        <f t="shared" si="20"/>
        <v/>
      </c>
      <c r="AZ70" s="163"/>
      <c r="BA70" s="163"/>
      <c r="BB70" s="163"/>
      <c r="BC70" s="163"/>
      <c r="BD70" s="163"/>
      <c r="BE70" s="163"/>
      <c r="BF70" s="120" t="str">
        <f t="shared" si="36"/>
        <v/>
      </c>
      <c r="BG70" s="161"/>
      <c r="BH70" s="138" t="str">
        <f>IF(BG70="","",VLOOKUP(BG70,抽出率テーブル!Z:AA,2,FALSE))</f>
        <v/>
      </c>
      <c r="BI70" s="126" t="str">
        <f t="shared" si="37"/>
        <v/>
      </c>
      <c r="BJ70" s="126" t="str">
        <f t="shared" si="38"/>
        <v/>
      </c>
      <c r="BK70" s="126" t="str">
        <f t="shared" si="39"/>
        <v/>
      </c>
      <c r="BL70" s="126" t="str">
        <f t="shared" si="40"/>
        <v/>
      </c>
      <c r="BM70" s="126" t="str">
        <f t="shared" si="41"/>
        <v/>
      </c>
      <c r="BN70" s="159"/>
      <c r="BO70" s="135" t="str">
        <f t="shared" ref="BO70:BO104" si="42">B70&amp;" "&amp;BI70&amp;BJ70&amp;BK70&amp;BL70&amp;BM70&amp;BN70</f>
        <v xml:space="preserve"> </v>
      </c>
    </row>
    <row r="71" spans="1:67">
      <c r="A71" s="123">
        <v>67</v>
      </c>
      <c r="B71" s="290"/>
      <c r="C71" s="165"/>
      <c r="D71" s="165"/>
      <c r="E71" s="155" t="str">
        <f t="shared" si="27"/>
        <v/>
      </c>
      <c r="F71" s="155" t="str">
        <f t="shared" si="28"/>
        <v/>
      </c>
      <c r="G71" s="155" t="str">
        <f t="shared" si="29"/>
        <v/>
      </c>
      <c r="H71" s="165"/>
      <c r="I71" s="165"/>
      <c r="J71" s="169"/>
      <c r="K71" s="173"/>
      <c r="L71" s="120" t="str">
        <f t="shared" si="24"/>
        <v/>
      </c>
      <c r="M71" s="169"/>
      <c r="N71" s="170"/>
      <c r="O71" s="120" t="str">
        <f t="shared" si="25"/>
        <v/>
      </c>
      <c r="P71" s="165"/>
      <c r="Q71" s="165"/>
      <c r="R71" s="120" t="str">
        <f>IF(Q71="","",VLOOKUP(Q71,役職・職種一覧表!$B$4:$C$8,2,FALSE))</f>
        <v/>
      </c>
      <c r="S71" s="165"/>
      <c r="T71" s="138" t="str">
        <f>IF(S71="","",VLOOKUP(S71,抽出率テーブル!V:W,2,FALSE))</f>
        <v/>
      </c>
      <c r="U71" s="169"/>
      <c r="V71" s="170"/>
      <c r="W71" s="120" t="str">
        <f t="shared" si="26"/>
        <v/>
      </c>
      <c r="X71" s="120" t="str">
        <f t="shared" si="30"/>
        <v/>
      </c>
      <c r="Y71" s="165"/>
      <c r="Z71" s="165"/>
      <c r="AA71" s="165"/>
      <c r="AB71" s="165"/>
      <c r="AC71" s="120" t="str">
        <f t="shared" si="31"/>
        <v/>
      </c>
      <c r="AD71" s="167"/>
      <c r="AE71" s="167"/>
      <c r="AF71" s="120" t="str">
        <f t="shared" si="32"/>
        <v/>
      </c>
      <c r="AG71" s="167"/>
      <c r="AH71" s="167"/>
      <c r="AI71" s="120" t="str">
        <f t="shared" si="33"/>
        <v/>
      </c>
      <c r="AJ71" s="165"/>
      <c r="AK71" s="163"/>
      <c r="AL71" s="163"/>
      <c r="AM71" s="163"/>
      <c r="AN71" s="163"/>
      <c r="AO71" s="163"/>
      <c r="AP71" s="163"/>
      <c r="AQ71" s="163"/>
      <c r="AR71" s="163"/>
      <c r="AS71" s="163"/>
      <c r="AT71" s="163"/>
      <c r="AU71" s="120" t="str">
        <f t="shared" si="34"/>
        <v/>
      </c>
      <c r="AV71" s="120" t="str">
        <f t="shared" si="35"/>
        <v/>
      </c>
      <c r="AW71" s="120" t="str">
        <f t="shared" si="20"/>
        <v/>
      </c>
      <c r="AX71" s="120" t="str">
        <f t="shared" si="20"/>
        <v/>
      </c>
      <c r="AY71" s="120" t="str">
        <f t="shared" si="20"/>
        <v/>
      </c>
      <c r="AZ71" s="163"/>
      <c r="BA71" s="163"/>
      <c r="BB71" s="163"/>
      <c r="BC71" s="163"/>
      <c r="BD71" s="163"/>
      <c r="BE71" s="163"/>
      <c r="BF71" s="120" t="str">
        <f t="shared" si="36"/>
        <v/>
      </c>
      <c r="BG71" s="161"/>
      <c r="BH71" s="138" t="str">
        <f>IF(BG71="","",VLOOKUP(BG71,抽出率テーブル!Z:AA,2,FALSE))</f>
        <v/>
      </c>
      <c r="BI71" s="126" t="str">
        <f t="shared" si="37"/>
        <v/>
      </c>
      <c r="BJ71" s="126" t="str">
        <f t="shared" si="38"/>
        <v/>
      </c>
      <c r="BK71" s="126" t="str">
        <f t="shared" si="39"/>
        <v/>
      </c>
      <c r="BL71" s="126" t="str">
        <f t="shared" si="40"/>
        <v/>
      </c>
      <c r="BM71" s="126" t="str">
        <f t="shared" si="41"/>
        <v/>
      </c>
      <c r="BN71" s="159"/>
      <c r="BO71" s="135" t="str">
        <f t="shared" si="42"/>
        <v xml:space="preserve"> </v>
      </c>
    </row>
    <row r="72" spans="1:67">
      <c r="A72" s="123">
        <v>68</v>
      </c>
      <c r="B72" s="290"/>
      <c r="C72" s="165"/>
      <c r="D72" s="165"/>
      <c r="E72" s="155" t="str">
        <f t="shared" si="27"/>
        <v/>
      </c>
      <c r="F72" s="155" t="str">
        <f t="shared" si="28"/>
        <v/>
      </c>
      <c r="G72" s="155" t="str">
        <f t="shared" si="29"/>
        <v/>
      </c>
      <c r="H72" s="165"/>
      <c r="I72" s="165"/>
      <c r="J72" s="169"/>
      <c r="K72" s="173"/>
      <c r="L72" s="120" t="str">
        <f t="shared" si="24"/>
        <v/>
      </c>
      <c r="M72" s="169"/>
      <c r="N72" s="170"/>
      <c r="O72" s="120" t="str">
        <f t="shared" si="25"/>
        <v/>
      </c>
      <c r="P72" s="165"/>
      <c r="Q72" s="165"/>
      <c r="R72" s="120" t="str">
        <f>IF(Q72="","",VLOOKUP(Q72,役職・職種一覧表!$B$4:$C$8,2,FALSE))</f>
        <v/>
      </c>
      <c r="S72" s="165"/>
      <c r="T72" s="138" t="str">
        <f>IF(S72="","",VLOOKUP(S72,抽出率テーブル!V:W,2,FALSE))</f>
        <v/>
      </c>
      <c r="U72" s="169"/>
      <c r="V72" s="170"/>
      <c r="W72" s="120" t="str">
        <f t="shared" si="26"/>
        <v/>
      </c>
      <c r="X72" s="120" t="str">
        <f t="shared" si="30"/>
        <v/>
      </c>
      <c r="Y72" s="165"/>
      <c r="Z72" s="165"/>
      <c r="AA72" s="165"/>
      <c r="AB72" s="165"/>
      <c r="AC72" s="120" t="str">
        <f t="shared" si="31"/>
        <v/>
      </c>
      <c r="AD72" s="167"/>
      <c r="AE72" s="167"/>
      <c r="AF72" s="120" t="str">
        <f t="shared" si="32"/>
        <v/>
      </c>
      <c r="AG72" s="167"/>
      <c r="AH72" s="167"/>
      <c r="AI72" s="120" t="str">
        <f t="shared" si="33"/>
        <v/>
      </c>
      <c r="AJ72" s="165"/>
      <c r="AK72" s="163"/>
      <c r="AL72" s="163"/>
      <c r="AM72" s="163"/>
      <c r="AN72" s="163"/>
      <c r="AO72" s="163"/>
      <c r="AP72" s="163"/>
      <c r="AQ72" s="163"/>
      <c r="AR72" s="163"/>
      <c r="AS72" s="163"/>
      <c r="AT72" s="163"/>
      <c r="AU72" s="120" t="str">
        <f t="shared" si="34"/>
        <v/>
      </c>
      <c r="AV72" s="120" t="str">
        <f t="shared" si="35"/>
        <v/>
      </c>
      <c r="AW72" s="120" t="str">
        <f t="shared" si="20"/>
        <v/>
      </c>
      <c r="AX72" s="120" t="str">
        <f t="shared" si="20"/>
        <v/>
      </c>
      <c r="AY72" s="120" t="str">
        <f t="shared" si="20"/>
        <v/>
      </c>
      <c r="AZ72" s="163"/>
      <c r="BA72" s="163"/>
      <c r="BB72" s="163"/>
      <c r="BC72" s="163"/>
      <c r="BD72" s="163"/>
      <c r="BE72" s="163"/>
      <c r="BF72" s="120" t="str">
        <f t="shared" si="36"/>
        <v/>
      </c>
      <c r="BG72" s="161"/>
      <c r="BH72" s="138" t="str">
        <f>IF(BG72="","",VLOOKUP(BG72,抽出率テーブル!Z:AA,2,FALSE))</f>
        <v/>
      </c>
      <c r="BI72" s="126" t="str">
        <f t="shared" si="37"/>
        <v/>
      </c>
      <c r="BJ72" s="126" t="str">
        <f t="shared" si="38"/>
        <v/>
      </c>
      <c r="BK72" s="126" t="str">
        <f t="shared" si="39"/>
        <v/>
      </c>
      <c r="BL72" s="126" t="str">
        <f t="shared" si="40"/>
        <v/>
      </c>
      <c r="BM72" s="126" t="str">
        <f t="shared" si="41"/>
        <v/>
      </c>
      <c r="BN72" s="159"/>
      <c r="BO72" s="135" t="str">
        <f t="shared" si="42"/>
        <v xml:space="preserve"> </v>
      </c>
    </row>
    <row r="73" spans="1:67">
      <c r="A73" s="123">
        <v>69</v>
      </c>
      <c r="B73" s="290"/>
      <c r="C73" s="165"/>
      <c r="D73" s="165"/>
      <c r="E73" s="155" t="str">
        <f t="shared" si="27"/>
        <v/>
      </c>
      <c r="F73" s="155" t="str">
        <f t="shared" si="28"/>
        <v/>
      </c>
      <c r="G73" s="155" t="str">
        <f t="shared" si="29"/>
        <v/>
      </c>
      <c r="H73" s="165"/>
      <c r="I73" s="165"/>
      <c r="J73" s="169"/>
      <c r="K73" s="173"/>
      <c r="L73" s="120" t="str">
        <f t="shared" si="24"/>
        <v/>
      </c>
      <c r="M73" s="169"/>
      <c r="N73" s="170"/>
      <c r="O73" s="120" t="str">
        <f t="shared" si="25"/>
        <v/>
      </c>
      <c r="P73" s="165"/>
      <c r="Q73" s="165"/>
      <c r="R73" s="120" t="str">
        <f>IF(Q73="","",VLOOKUP(Q73,役職・職種一覧表!$B$4:$C$8,2,FALSE))</f>
        <v/>
      </c>
      <c r="S73" s="165"/>
      <c r="T73" s="138" t="str">
        <f>IF(S73="","",VLOOKUP(S73,抽出率テーブル!V:W,2,FALSE))</f>
        <v/>
      </c>
      <c r="U73" s="169"/>
      <c r="V73" s="170"/>
      <c r="W73" s="120" t="str">
        <f t="shared" si="26"/>
        <v/>
      </c>
      <c r="X73" s="120" t="str">
        <f t="shared" si="30"/>
        <v/>
      </c>
      <c r="Y73" s="165"/>
      <c r="Z73" s="165"/>
      <c r="AA73" s="165"/>
      <c r="AB73" s="165"/>
      <c r="AC73" s="120" t="str">
        <f t="shared" si="31"/>
        <v/>
      </c>
      <c r="AD73" s="167"/>
      <c r="AE73" s="167"/>
      <c r="AF73" s="120" t="str">
        <f t="shared" si="32"/>
        <v/>
      </c>
      <c r="AG73" s="167"/>
      <c r="AH73" s="167"/>
      <c r="AI73" s="120" t="str">
        <f t="shared" si="33"/>
        <v/>
      </c>
      <c r="AJ73" s="165"/>
      <c r="AK73" s="163"/>
      <c r="AL73" s="163"/>
      <c r="AM73" s="163"/>
      <c r="AN73" s="163"/>
      <c r="AO73" s="163"/>
      <c r="AP73" s="163"/>
      <c r="AQ73" s="163"/>
      <c r="AR73" s="163"/>
      <c r="AS73" s="163"/>
      <c r="AT73" s="163"/>
      <c r="AU73" s="120" t="str">
        <f t="shared" si="34"/>
        <v/>
      </c>
      <c r="AV73" s="120" t="str">
        <f t="shared" si="35"/>
        <v/>
      </c>
      <c r="AW73" s="120" t="str">
        <f t="shared" si="20"/>
        <v/>
      </c>
      <c r="AX73" s="120" t="str">
        <f t="shared" si="20"/>
        <v/>
      </c>
      <c r="AY73" s="120" t="str">
        <f t="shared" si="20"/>
        <v/>
      </c>
      <c r="AZ73" s="163"/>
      <c r="BA73" s="163"/>
      <c r="BB73" s="163"/>
      <c r="BC73" s="163"/>
      <c r="BD73" s="163"/>
      <c r="BE73" s="163"/>
      <c r="BF73" s="120" t="str">
        <f t="shared" si="36"/>
        <v/>
      </c>
      <c r="BG73" s="161"/>
      <c r="BH73" s="138" t="str">
        <f>IF(BG73="","",VLOOKUP(BG73,抽出率テーブル!Z:AA,2,FALSE))</f>
        <v/>
      </c>
      <c r="BI73" s="126" t="str">
        <f t="shared" si="37"/>
        <v/>
      </c>
      <c r="BJ73" s="126" t="str">
        <f t="shared" si="38"/>
        <v/>
      </c>
      <c r="BK73" s="126" t="str">
        <f t="shared" si="39"/>
        <v/>
      </c>
      <c r="BL73" s="126" t="str">
        <f t="shared" si="40"/>
        <v/>
      </c>
      <c r="BM73" s="126" t="str">
        <f t="shared" si="41"/>
        <v/>
      </c>
      <c r="BN73" s="159"/>
      <c r="BO73" s="135" t="str">
        <f t="shared" si="42"/>
        <v xml:space="preserve"> </v>
      </c>
    </row>
    <row r="74" spans="1:67">
      <c r="A74" s="123">
        <v>70</v>
      </c>
      <c r="B74" s="290"/>
      <c r="C74" s="165"/>
      <c r="D74" s="165"/>
      <c r="E74" s="155" t="str">
        <f t="shared" si="27"/>
        <v/>
      </c>
      <c r="F74" s="155" t="str">
        <f t="shared" si="28"/>
        <v/>
      </c>
      <c r="G74" s="155" t="str">
        <f t="shared" si="29"/>
        <v/>
      </c>
      <c r="H74" s="165"/>
      <c r="I74" s="165"/>
      <c r="J74" s="169"/>
      <c r="K74" s="173"/>
      <c r="L74" s="120" t="str">
        <f t="shared" si="24"/>
        <v/>
      </c>
      <c r="M74" s="169"/>
      <c r="N74" s="170"/>
      <c r="O74" s="120" t="str">
        <f t="shared" si="25"/>
        <v/>
      </c>
      <c r="P74" s="165"/>
      <c r="Q74" s="165"/>
      <c r="R74" s="120" t="str">
        <f>IF(Q74="","",VLOOKUP(Q74,役職・職種一覧表!$B$4:$C$8,2,FALSE))</f>
        <v/>
      </c>
      <c r="S74" s="165"/>
      <c r="T74" s="138" t="str">
        <f>IF(S74="","",VLOOKUP(S74,抽出率テーブル!V:W,2,FALSE))</f>
        <v/>
      </c>
      <c r="U74" s="169"/>
      <c r="V74" s="170"/>
      <c r="W74" s="120" t="str">
        <f t="shared" si="26"/>
        <v/>
      </c>
      <c r="X74" s="120" t="str">
        <f t="shared" si="30"/>
        <v/>
      </c>
      <c r="Y74" s="165"/>
      <c r="Z74" s="165"/>
      <c r="AA74" s="165"/>
      <c r="AB74" s="165"/>
      <c r="AC74" s="120" t="str">
        <f t="shared" si="31"/>
        <v/>
      </c>
      <c r="AD74" s="167"/>
      <c r="AE74" s="167"/>
      <c r="AF74" s="120" t="str">
        <f t="shared" si="32"/>
        <v/>
      </c>
      <c r="AG74" s="167"/>
      <c r="AH74" s="167"/>
      <c r="AI74" s="120" t="str">
        <f t="shared" si="33"/>
        <v/>
      </c>
      <c r="AJ74" s="165"/>
      <c r="AK74" s="163"/>
      <c r="AL74" s="163"/>
      <c r="AM74" s="163"/>
      <c r="AN74" s="163"/>
      <c r="AO74" s="163"/>
      <c r="AP74" s="163"/>
      <c r="AQ74" s="163"/>
      <c r="AR74" s="163"/>
      <c r="AS74" s="163"/>
      <c r="AT74" s="163"/>
      <c r="AU74" s="120" t="str">
        <f t="shared" si="34"/>
        <v/>
      </c>
      <c r="AV74" s="120" t="str">
        <f t="shared" si="35"/>
        <v/>
      </c>
      <c r="AW74" s="120" t="str">
        <f t="shared" si="20"/>
        <v/>
      </c>
      <c r="AX74" s="120" t="str">
        <f t="shared" si="20"/>
        <v/>
      </c>
      <c r="AY74" s="120" t="str">
        <f t="shared" si="20"/>
        <v/>
      </c>
      <c r="AZ74" s="163"/>
      <c r="BA74" s="163"/>
      <c r="BB74" s="163"/>
      <c r="BC74" s="163"/>
      <c r="BD74" s="163"/>
      <c r="BE74" s="163"/>
      <c r="BF74" s="120" t="str">
        <f t="shared" si="36"/>
        <v/>
      </c>
      <c r="BG74" s="161"/>
      <c r="BH74" s="138" t="str">
        <f>IF(BG74="","",VLOOKUP(BG74,抽出率テーブル!Z:AA,2,FALSE))</f>
        <v/>
      </c>
      <c r="BI74" s="126" t="str">
        <f t="shared" si="37"/>
        <v/>
      </c>
      <c r="BJ74" s="126" t="str">
        <f t="shared" si="38"/>
        <v/>
      </c>
      <c r="BK74" s="126" t="str">
        <f t="shared" si="39"/>
        <v/>
      </c>
      <c r="BL74" s="126" t="str">
        <f t="shared" si="40"/>
        <v/>
      </c>
      <c r="BM74" s="126" t="str">
        <f t="shared" si="41"/>
        <v/>
      </c>
      <c r="BN74" s="159"/>
      <c r="BO74" s="135" t="str">
        <f t="shared" si="42"/>
        <v xml:space="preserve"> </v>
      </c>
    </row>
    <row r="75" spans="1:67">
      <c r="A75" s="123">
        <v>71</v>
      </c>
      <c r="B75" s="290"/>
      <c r="C75" s="165"/>
      <c r="D75" s="165"/>
      <c r="E75" s="155" t="str">
        <f t="shared" si="27"/>
        <v/>
      </c>
      <c r="F75" s="155" t="str">
        <f t="shared" si="28"/>
        <v/>
      </c>
      <c r="G75" s="155" t="str">
        <f t="shared" si="29"/>
        <v/>
      </c>
      <c r="H75" s="165"/>
      <c r="I75" s="165"/>
      <c r="J75" s="169"/>
      <c r="K75" s="173"/>
      <c r="L75" s="120" t="str">
        <f t="shared" si="24"/>
        <v/>
      </c>
      <c r="M75" s="169"/>
      <c r="N75" s="170"/>
      <c r="O75" s="120" t="str">
        <f t="shared" si="25"/>
        <v/>
      </c>
      <c r="P75" s="165"/>
      <c r="Q75" s="165"/>
      <c r="R75" s="120" t="str">
        <f>IF(Q75="","",VLOOKUP(Q75,役職・職種一覧表!$B$4:$C$8,2,FALSE))</f>
        <v/>
      </c>
      <c r="S75" s="165"/>
      <c r="T75" s="138" t="str">
        <f>IF(S75="","",VLOOKUP(S75,抽出率テーブル!V:W,2,FALSE))</f>
        <v/>
      </c>
      <c r="U75" s="169"/>
      <c r="V75" s="170"/>
      <c r="W75" s="120" t="str">
        <f t="shared" si="26"/>
        <v/>
      </c>
      <c r="X75" s="120" t="str">
        <f t="shared" si="30"/>
        <v/>
      </c>
      <c r="Y75" s="165"/>
      <c r="Z75" s="165"/>
      <c r="AA75" s="165"/>
      <c r="AB75" s="165"/>
      <c r="AC75" s="120" t="str">
        <f t="shared" si="31"/>
        <v/>
      </c>
      <c r="AD75" s="167"/>
      <c r="AE75" s="167"/>
      <c r="AF75" s="120" t="str">
        <f t="shared" si="32"/>
        <v/>
      </c>
      <c r="AG75" s="167"/>
      <c r="AH75" s="167"/>
      <c r="AI75" s="120" t="str">
        <f t="shared" si="33"/>
        <v/>
      </c>
      <c r="AJ75" s="165"/>
      <c r="AK75" s="163"/>
      <c r="AL75" s="163"/>
      <c r="AM75" s="163"/>
      <c r="AN75" s="163"/>
      <c r="AO75" s="163"/>
      <c r="AP75" s="163"/>
      <c r="AQ75" s="163"/>
      <c r="AR75" s="163"/>
      <c r="AS75" s="163"/>
      <c r="AT75" s="163"/>
      <c r="AU75" s="120" t="str">
        <f t="shared" si="34"/>
        <v/>
      </c>
      <c r="AV75" s="120" t="str">
        <f t="shared" si="35"/>
        <v/>
      </c>
      <c r="AW75" s="120" t="str">
        <f t="shared" si="20"/>
        <v/>
      </c>
      <c r="AX75" s="120" t="str">
        <f t="shared" si="20"/>
        <v/>
      </c>
      <c r="AY75" s="120" t="str">
        <f t="shared" si="20"/>
        <v/>
      </c>
      <c r="AZ75" s="163"/>
      <c r="BA75" s="163"/>
      <c r="BB75" s="163"/>
      <c r="BC75" s="163"/>
      <c r="BD75" s="163"/>
      <c r="BE75" s="163"/>
      <c r="BF75" s="120" t="str">
        <f t="shared" si="36"/>
        <v/>
      </c>
      <c r="BG75" s="161"/>
      <c r="BH75" s="138" t="str">
        <f>IF(BG75="","",VLOOKUP(BG75,抽出率テーブル!Z:AA,2,FALSE))</f>
        <v/>
      </c>
      <c r="BI75" s="126" t="str">
        <f t="shared" si="37"/>
        <v/>
      </c>
      <c r="BJ75" s="126" t="str">
        <f t="shared" si="38"/>
        <v/>
      </c>
      <c r="BK75" s="126" t="str">
        <f t="shared" si="39"/>
        <v/>
      </c>
      <c r="BL75" s="126" t="str">
        <f t="shared" si="40"/>
        <v/>
      </c>
      <c r="BM75" s="126" t="str">
        <f t="shared" si="41"/>
        <v/>
      </c>
      <c r="BN75" s="159"/>
      <c r="BO75" s="135" t="str">
        <f t="shared" si="42"/>
        <v xml:space="preserve"> </v>
      </c>
    </row>
    <row r="76" spans="1:67">
      <c r="A76" s="123">
        <v>72</v>
      </c>
      <c r="B76" s="290"/>
      <c r="C76" s="165"/>
      <c r="D76" s="165"/>
      <c r="E76" s="155" t="str">
        <f t="shared" si="27"/>
        <v/>
      </c>
      <c r="F76" s="155" t="str">
        <f t="shared" si="28"/>
        <v/>
      </c>
      <c r="G76" s="155" t="str">
        <f t="shared" si="29"/>
        <v/>
      </c>
      <c r="H76" s="165"/>
      <c r="I76" s="165"/>
      <c r="J76" s="169"/>
      <c r="K76" s="173"/>
      <c r="L76" s="120" t="str">
        <f t="shared" si="24"/>
        <v/>
      </c>
      <c r="M76" s="169"/>
      <c r="N76" s="170"/>
      <c r="O76" s="120" t="str">
        <f t="shared" si="25"/>
        <v/>
      </c>
      <c r="P76" s="165"/>
      <c r="Q76" s="165"/>
      <c r="R76" s="120" t="str">
        <f>IF(Q76="","",VLOOKUP(Q76,役職・職種一覧表!$B$4:$C$8,2,FALSE))</f>
        <v/>
      </c>
      <c r="S76" s="165"/>
      <c r="T76" s="138" t="str">
        <f>IF(S76="","",VLOOKUP(S76,抽出率テーブル!V:W,2,FALSE))</f>
        <v/>
      </c>
      <c r="U76" s="169"/>
      <c r="V76" s="170"/>
      <c r="W76" s="120" t="str">
        <f t="shared" si="26"/>
        <v/>
      </c>
      <c r="X76" s="120" t="str">
        <f t="shared" si="30"/>
        <v/>
      </c>
      <c r="Y76" s="165"/>
      <c r="Z76" s="165"/>
      <c r="AA76" s="165"/>
      <c r="AB76" s="165"/>
      <c r="AC76" s="120" t="str">
        <f t="shared" si="31"/>
        <v/>
      </c>
      <c r="AD76" s="167"/>
      <c r="AE76" s="167"/>
      <c r="AF76" s="120" t="str">
        <f t="shared" si="32"/>
        <v/>
      </c>
      <c r="AG76" s="167"/>
      <c r="AH76" s="167"/>
      <c r="AI76" s="120" t="str">
        <f t="shared" si="33"/>
        <v/>
      </c>
      <c r="AJ76" s="165"/>
      <c r="AK76" s="163"/>
      <c r="AL76" s="163"/>
      <c r="AM76" s="163"/>
      <c r="AN76" s="163"/>
      <c r="AO76" s="163"/>
      <c r="AP76" s="163"/>
      <c r="AQ76" s="163"/>
      <c r="AR76" s="163"/>
      <c r="AS76" s="163"/>
      <c r="AT76" s="163"/>
      <c r="AU76" s="120" t="str">
        <f t="shared" si="34"/>
        <v/>
      </c>
      <c r="AV76" s="120" t="str">
        <f t="shared" si="35"/>
        <v/>
      </c>
      <c r="AW76" s="120" t="str">
        <f t="shared" si="20"/>
        <v/>
      </c>
      <c r="AX76" s="120" t="str">
        <f t="shared" si="20"/>
        <v/>
      </c>
      <c r="AY76" s="120" t="str">
        <f t="shared" si="20"/>
        <v/>
      </c>
      <c r="AZ76" s="163"/>
      <c r="BA76" s="163"/>
      <c r="BB76" s="163"/>
      <c r="BC76" s="163"/>
      <c r="BD76" s="163"/>
      <c r="BE76" s="163"/>
      <c r="BF76" s="120" t="str">
        <f t="shared" si="36"/>
        <v/>
      </c>
      <c r="BG76" s="161"/>
      <c r="BH76" s="138" t="str">
        <f>IF(BG76="","",VLOOKUP(BG76,抽出率テーブル!Z:AA,2,FALSE))</f>
        <v/>
      </c>
      <c r="BI76" s="126" t="str">
        <f t="shared" si="37"/>
        <v/>
      </c>
      <c r="BJ76" s="126" t="str">
        <f t="shared" si="38"/>
        <v/>
      </c>
      <c r="BK76" s="126" t="str">
        <f t="shared" si="39"/>
        <v/>
      </c>
      <c r="BL76" s="126" t="str">
        <f t="shared" si="40"/>
        <v/>
      </c>
      <c r="BM76" s="126" t="str">
        <f t="shared" si="41"/>
        <v/>
      </c>
      <c r="BN76" s="159"/>
      <c r="BO76" s="135" t="str">
        <f t="shared" si="42"/>
        <v xml:space="preserve"> </v>
      </c>
    </row>
    <row r="77" spans="1:67">
      <c r="A77" s="123">
        <v>73</v>
      </c>
      <c r="B77" s="290"/>
      <c r="C77" s="165"/>
      <c r="D77" s="165"/>
      <c r="E77" s="155" t="str">
        <f t="shared" si="27"/>
        <v/>
      </c>
      <c r="F77" s="155" t="str">
        <f t="shared" si="28"/>
        <v/>
      </c>
      <c r="G77" s="155" t="str">
        <f t="shared" si="29"/>
        <v/>
      </c>
      <c r="H77" s="165"/>
      <c r="I77" s="165"/>
      <c r="J77" s="169"/>
      <c r="K77" s="173"/>
      <c r="L77" s="120" t="str">
        <f t="shared" si="24"/>
        <v/>
      </c>
      <c r="M77" s="169"/>
      <c r="N77" s="170"/>
      <c r="O77" s="120" t="str">
        <f t="shared" si="25"/>
        <v/>
      </c>
      <c r="P77" s="165"/>
      <c r="Q77" s="165"/>
      <c r="R77" s="120" t="str">
        <f>IF(Q77="","",VLOOKUP(Q77,役職・職種一覧表!$B$4:$C$8,2,FALSE))</f>
        <v/>
      </c>
      <c r="S77" s="165"/>
      <c r="T77" s="138" t="str">
        <f>IF(S77="","",VLOOKUP(S77,抽出率テーブル!V:W,2,FALSE))</f>
        <v/>
      </c>
      <c r="U77" s="169"/>
      <c r="V77" s="170"/>
      <c r="W77" s="120" t="str">
        <f t="shared" si="26"/>
        <v/>
      </c>
      <c r="X77" s="120" t="str">
        <f t="shared" si="30"/>
        <v/>
      </c>
      <c r="Y77" s="165"/>
      <c r="Z77" s="165"/>
      <c r="AA77" s="165"/>
      <c r="AB77" s="165"/>
      <c r="AC77" s="120" t="str">
        <f t="shared" si="31"/>
        <v/>
      </c>
      <c r="AD77" s="167"/>
      <c r="AE77" s="167"/>
      <c r="AF77" s="120" t="str">
        <f t="shared" si="32"/>
        <v/>
      </c>
      <c r="AG77" s="167"/>
      <c r="AH77" s="167"/>
      <c r="AI77" s="120" t="str">
        <f t="shared" si="33"/>
        <v/>
      </c>
      <c r="AJ77" s="165"/>
      <c r="AK77" s="163"/>
      <c r="AL77" s="163"/>
      <c r="AM77" s="163"/>
      <c r="AN77" s="163"/>
      <c r="AO77" s="163"/>
      <c r="AP77" s="163"/>
      <c r="AQ77" s="163"/>
      <c r="AR77" s="163"/>
      <c r="AS77" s="163"/>
      <c r="AT77" s="163"/>
      <c r="AU77" s="120" t="str">
        <f t="shared" si="34"/>
        <v/>
      </c>
      <c r="AV77" s="120" t="str">
        <f t="shared" si="35"/>
        <v/>
      </c>
      <c r="AW77" s="120" t="str">
        <f t="shared" si="20"/>
        <v/>
      </c>
      <c r="AX77" s="120" t="str">
        <f t="shared" si="20"/>
        <v/>
      </c>
      <c r="AY77" s="120" t="str">
        <f t="shared" si="20"/>
        <v/>
      </c>
      <c r="AZ77" s="163"/>
      <c r="BA77" s="163"/>
      <c r="BB77" s="163"/>
      <c r="BC77" s="163"/>
      <c r="BD77" s="163"/>
      <c r="BE77" s="163"/>
      <c r="BF77" s="120" t="str">
        <f t="shared" si="36"/>
        <v/>
      </c>
      <c r="BG77" s="161"/>
      <c r="BH77" s="138" t="str">
        <f>IF(BG77="","",VLOOKUP(BG77,抽出率テーブル!Z:AA,2,FALSE))</f>
        <v/>
      </c>
      <c r="BI77" s="126" t="str">
        <f t="shared" si="37"/>
        <v/>
      </c>
      <c r="BJ77" s="126" t="str">
        <f t="shared" si="38"/>
        <v/>
      </c>
      <c r="BK77" s="126" t="str">
        <f t="shared" si="39"/>
        <v/>
      </c>
      <c r="BL77" s="126" t="str">
        <f t="shared" si="40"/>
        <v/>
      </c>
      <c r="BM77" s="126" t="str">
        <f t="shared" si="41"/>
        <v/>
      </c>
      <c r="BN77" s="159"/>
      <c r="BO77" s="135" t="str">
        <f t="shared" si="42"/>
        <v xml:space="preserve"> </v>
      </c>
    </row>
    <row r="78" spans="1:67">
      <c r="A78" s="123">
        <v>74</v>
      </c>
      <c r="B78" s="290"/>
      <c r="C78" s="165"/>
      <c r="D78" s="165"/>
      <c r="E78" s="155" t="str">
        <f t="shared" si="27"/>
        <v/>
      </c>
      <c r="F78" s="155" t="str">
        <f t="shared" si="28"/>
        <v/>
      </c>
      <c r="G78" s="155" t="str">
        <f t="shared" si="29"/>
        <v/>
      </c>
      <c r="H78" s="165"/>
      <c r="I78" s="165"/>
      <c r="J78" s="169"/>
      <c r="K78" s="173"/>
      <c r="L78" s="120" t="str">
        <f t="shared" si="24"/>
        <v/>
      </c>
      <c r="M78" s="169"/>
      <c r="N78" s="170"/>
      <c r="O78" s="120" t="str">
        <f t="shared" si="25"/>
        <v/>
      </c>
      <c r="P78" s="165"/>
      <c r="Q78" s="165"/>
      <c r="R78" s="120" t="str">
        <f>IF(Q78="","",VLOOKUP(Q78,役職・職種一覧表!$B$4:$C$8,2,FALSE))</f>
        <v/>
      </c>
      <c r="S78" s="165"/>
      <c r="T78" s="138" t="str">
        <f>IF(S78="","",VLOOKUP(S78,抽出率テーブル!V:W,2,FALSE))</f>
        <v/>
      </c>
      <c r="U78" s="169"/>
      <c r="V78" s="170"/>
      <c r="W78" s="120" t="str">
        <f t="shared" si="26"/>
        <v/>
      </c>
      <c r="X78" s="120" t="str">
        <f t="shared" si="30"/>
        <v/>
      </c>
      <c r="Y78" s="165"/>
      <c r="Z78" s="165"/>
      <c r="AA78" s="165"/>
      <c r="AB78" s="165"/>
      <c r="AC78" s="120" t="str">
        <f t="shared" si="31"/>
        <v/>
      </c>
      <c r="AD78" s="167"/>
      <c r="AE78" s="167"/>
      <c r="AF78" s="120" t="str">
        <f t="shared" si="32"/>
        <v/>
      </c>
      <c r="AG78" s="167"/>
      <c r="AH78" s="167"/>
      <c r="AI78" s="120" t="str">
        <f t="shared" si="33"/>
        <v/>
      </c>
      <c r="AJ78" s="165"/>
      <c r="AK78" s="163"/>
      <c r="AL78" s="163"/>
      <c r="AM78" s="163"/>
      <c r="AN78" s="163"/>
      <c r="AO78" s="163"/>
      <c r="AP78" s="163"/>
      <c r="AQ78" s="163"/>
      <c r="AR78" s="163"/>
      <c r="AS78" s="163"/>
      <c r="AT78" s="163"/>
      <c r="AU78" s="120" t="str">
        <f t="shared" si="34"/>
        <v/>
      </c>
      <c r="AV78" s="120" t="str">
        <f t="shared" si="35"/>
        <v/>
      </c>
      <c r="AW78" s="120" t="str">
        <f t="shared" si="20"/>
        <v/>
      </c>
      <c r="AX78" s="120" t="str">
        <f t="shared" si="20"/>
        <v/>
      </c>
      <c r="AY78" s="120" t="str">
        <f t="shared" si="20"/>
        <v/>
      </c>
      <c r="AZ78" s="163"/>
      <c r="BA78" s="163"/>
      <c r="BB78" s="163"/>
      <c r="BC78" s="163"/>
      <c r="BD78" s="163"/>
      <c r="BE78" s="163"/>
      <c r="BF78" s="120" t="str">
        <f t="shared" si="36"/>
        <v/>
      </c>
      <c r="BG78" s="161"/>
      <c r="BH78" s="138" t="str">
        <f>IF(BG78="","",VLOOKUP(BG78,抽出率テーブル!Z:AA,2,FALSE))</f>
        <v/>
      </c>
      <c r="BI78" s="126" t="str">
        <f t="shared" si="37"/>
        <v/>
      </c>
      <c r="BJ78" s="126" t="str">
        <f t="shared" si="38"/>
        <v/>
      </c>
      <c r="BK78" s="126" t="str">
        <f t="shared" si="39"/>
        <v/>
      </c>
      <c r="BL78" s="126" t="str">
        <f t="shared" si="40"/>
        <v/>
      </c>
      <c r="BM78" s="126" t="str">
        <f t="shared" si="41"/>
        <v/>
      </c>
      <c r="BN78" s="159"/>
      <c r="BO78" s="135" t="str">
        <f t="shared" si="42"/>
        <v xml:space="preserve"> </v>
      </c>
    </row>
    <row r="79" spans="1:67">
      <c r="A79" s="123">
        <v>75</v>
      </c>
      <c r="B79" s="290"/>
      <c r="C79" s="165"/>
      <c r="D79" s="165"/>
      <c r="E79" s="155" t="str">
        <f t="shared" si="27"/>
        <v/>
      </c>
      <c r="F79" s="155" t="str">
        <f t="shared" si="28"/>
        <v/>
      </c>
      <c r="G79" s="155" t="str">
        <f t="shared" si="29"/>
        <v/>
      </c>
      <c r="H79" s="165"/>
      <c r="I79" s="165"/>
      <c r="J79" s="169"/>
      <c r="K79" s="173"/>
      <c r="L79" s="120" t="str">
        <f t="shared" si="24"/>
        <v/>
      </c>
      <c r="M79" s="169"/>
      <c r="N79" s="170"/>
      <c r="O79" s="120" t="str">
        <f t="shared" si="25"/>
        <v/>
      </c>
      <c r="P79" s="165"/>
      <c r="Q79" s="165"/>
      <c r="R79" s="120" t="str">
        <f>IF(Q79="","",VLOOKUP(Q79,役職・職種一覧表!$B$4:$C$8,2,FALSE))</f>
        <v/>
      </c>
      <c r="S79" s="165"/>
      <c r="T79" s="138" t="str">
        <f>IF(S79="","",VLOOKUP(S79,抽出率テーブル!V:W,2,FALSE))</f>
        <v/>
      </c>
      <c r="U79" s="169"/>
      <c r="V79" s="170"/>
      <c r="W79" s="120" t="str">
        <f t="shared" si="26"/>
        <v/>
      </c>
      <c r="X79" s="120" t="str">
        <f t="shared" si="30"/>
        <v/>
      </c>
      <c r="Y79" s="165"/>
      <c r="Z79" s="165"/>
      <c r="AA79" s="165"/>
      <c r="AB79" s="165"/>
      <c r="AC79" s="120" t="str">
        <f t="shared" si="31"/>
        <v/>
      </c>
      <c r="AD79" s="167"/>
      <c r="AE79" s="167"/>
      <c r="AF79" s="120" t="str">
        <f t="shared" si="32"/>
        <v/>
      </c>
      <c r="AG79" s="167"/>
      <c r="AH79" s="167"/>
      <c r="AI79" s="120" t="str">
        <f t="shared" si="33"/>
        <v/>
      </c>
      <c r="AJ79" s="165"/>
      <c r="AK79" s="163"/>
      <c r="AL79" s="163"/>
      <c r="AM79" s="163"/>
      <c r="AN79" s="163"/>
      <c r="AO79" s="163"/>
      <c r="AP79" s="163"/>
      <c r="AQ79" s="163"/>
      <c r="AR79" s="163"/>
      <c r="AS79" s="163"/>
      <c r="AT79" s="163"/>
      <c r="AU79" s="120" t="str">
        <f t="shared" si="34"/>
        <v/>
      </c>
      <c r="AV79" s="120" t="str">
        <f t="shared" si="35"/>
        <v/>
      </c>
      <c r="AW79" s="120" t="str">
        <f t="shared" si="20"/>
        <v/>
      </c>
      <c r="AX79" s="120" t="str">
        <f t="shared" si="20"/>
        <v/>
      </c>
      <c r="AY79" s="120" t="str">
        <f t="shared" si="20"/>
        <v/>
      </c>
      <c r="AZ79" s="163"/>
      <c r="BA79" s="163"/>
      <c r="BB79" s="163"/>
      <c r="BC79" s="163"/>
      <c r="BD79" s="163"/>
      <c r="BE79" s="163"/>
      <c r="BF79" s="120" t="str">
        <f t="shared" si="36"/>
        <v/>
      </c>
      <c r="BG79" s="161"/>
      <c r="BH79" s="138" t="str">
        <f>IF(BG79="","",VLOOKUP(BG79,抽出率テーブル!Z:AA,2,FALSE))</f>
        <v/>
      </c>
      <c r="BI79" s="126" t="str">
        <f t="shared" si="37"/>
        <v/>
      </c>
      <c r="BJ79" s="126" t="str">
        <f t="shared" si="38"/>
        <v/>
      </c>
      <c r="BK79" s="126" t="str">
        <f t="shared" si="39"/>
        <v/>
      </c>
      <c r="BL79" s="126" t="str">
        <f t="shared" si="40"/>
        <v/>
      </c>
      <c r="BM79" s="126" t="str">
        <f t="shared" si="41"/>
        <v/>
      </c>
      <c r="BN79" s="159"/>
      <c r="BO79" s="135" t="str">
        <f t="shared" si="42"/>
        <v xml:space="preserve"> </v>
      </c>
    </row>
    <row r="80" spans="1:67">
      <c r="A80" s="123">
        <v>76</v>
      </c>
      <c r="B80" s="290"/>
      <c r="C80" s="165"/>
      <c r="D80" s="165"/>
      <c r="E80" s="155" t="str">
        <f t="shared" si="27"/>
        <v/>
      </c>
      <c r="F80" s="155" t="str">
        <f t="shared" si="28"/>
        <v/>
      </c>
      <c r="G80" s="155" t="str">
        <f t="shared" si="29"/>
        <v/>
      </c>
      <c r="H80" s="165"/>
      <c r="I80" s="165"/>
      <c r="J80" s="169"/>
      <c r="K80" s="173"/>
      <c r="L80" s="120" t="str">
        <f t="shared" si="24"/>
        <v/>
      </c>
      <c r="M80" s="169"/>
      <c r="N80" s="170"/>
      <c r="O80" s="120" t="str">
        <f t="shared" si="25"/>
        <v/>
      </c>
      <c r="P80" s="165"/>
      <c r="Q80" s="165"/>
      <c r="R80" s="120" t="str">
        <f>IF(Q80="","",VLOOKUP(Q80,役職・職種一覧表!$B$4:$C$8,2,FALSE))</f>
        <v/>
      </c>
      <c r="S80" s="165"/>
      <c r="T80" s="138" t="str">
        <f>IF(S80="","",VLOOKUP(S80,抽出率テーブル!V:W,2,FALSE))</f>
        <v/>
      </c>
      <c r="U80" s="169"/>
      <c r="V80" s="170"/>
      <c r="W80" s="120" t="str">
        <f t="shared" si="26"/>
        <v/>
      </c>
      <c r="X80" s="120" t="str">
        <f t="shared" si="30"/>
        <v/>
      </c>
      <c r="Y80" s="165"/>
      <c r="Z80" s="165"/>
      <c r="AA80" s="165"/>
      <c r="AB80" s="165"/>
      <c r="AC80" s="120" t="str">
        <f t="shared" si="31"/>
        <v/>
      </c>
      <c r="AD80" s="167"/>
      <c r="AE80" s="167"/>
      <c r="AF80" s="120" t="str">
        <f t="shared" si="32"/>
        <v/>
      </c>
      <c r="AG80" s="167"/>
      <c r="AH80" s="167"/>
      <c r="AI80" s="120" t="str">
        <f t="shared" si="33"/>
        <v/>
      </c>
      <c r="AJ80" s="165"/>
      <c r="AK80" s="163"/>
      <c r="AL80" s="163"/>
      <c r="AM80" s="163"/>
      <c r="AN80" s="163"/>
      <c r="AO80" s="163"/>
      <c r="AP80" s="163"/>
      <c r="AQ80" s="163"/>
      <c r="AR80" s="163"/>
      <c r="AS80" s="163"/>
      <c r="AT80" s="163"/>
      <c r="AU80" s="120" t="str">
        <f t="shared" si="34"/>
        <v/>
      </c>
      <c r="AV80" s="120" t="str">
        <f t="shared" si="35"/>
        <v/>
      </c>
      <c r="AW80" s="120" t="str">
        <f t="shared" si="20"/>
        <v/>
      </c>
      <c r="AX80" s="120" t="str">
        <f t="shared" si="20"/>
        <v/>
      </c>
      <c r="AY80" s="120" t="str">
        <f t="shared" si="20"/>
        <v/>
      </c>
      <c r="AZ80" s="163"/>
      <c r="BA80" s="163"/>
      <c r="BB80" s="163"/>
      <c r="BC80" s="163"/>
      <c r="BD80" s="163"/>
      <c r="BE80" s="163"/>
      <c r="BF80" s="120" t="str">
        <f t="shared" si="36"/>
        <v/>
      </c>
      <c r="BG80" s="161"/>
      <c r="BH80" s="138" t="str">
        <f>IF(BG80="","",VLOOKUP(BG80,抽出率テーブル!Z:AA,2,FALSE))</f>
        <v/>
      </c>
      <c r="BI80" s="126" t="str">
        <f t="shared" si="37"/>
        <v/>
      </c>
      <c r="BJ80" s="126" t="str">
        <f t="shared" si="38"/>
        <v/>
      </c>
      <c r="BK80" s="126" t="str">
        <f t="shared" si="39"/>
        <v/>
      </c>
      <c r="BL80" s="126" t="str">
        <f t="shared" si="40"/>
        <v/>
      </c>
      <c r="BM80" s="126" t="str">
        <f t="shared" si="41"/>
        <v/>
      </c>
      <c r="BN80" s="159"/>
      <c r="BO80" s="135" t="str">
        <f t="shared" si="42"/>
        <v xml:space="preserve"> </v>
      </c>
    </row>
    <row r="81" spans="1:67">
      <c r="A81" s="123">
        <v>77</v>
      </c>
      <c r="B81" s="290"/>
      <c r="C81" s="165"/>
      <c r="D81" s="165"/>
      <c r="E81" s="155" t="str">
        <f t="shared" si="27"/>
        <v/>
      </c>
      <c r="F81" s="155" t="str">
        <f t="shared" si="28"/>
        <v/>
      </c>
      <c r="G81" s="155" t="str">
        <f t="shared" si="29"/>
        <v/>
      </c>
      <c r="H81" s="165"/>
      <c r="I81" s="165"/>
      <c r="J81" s="169"/>
      <c r="K81" s="173"/>
      <c r="L81" s="120" t="str">
        <f t="shared" si="24"/>
        <v/>
      </c>
      <c r="M81" s="169"/>
      <c r="N81" s="170"/>
      <c r="O81" s="120" t="str">
        <f t="shared" si="25"/>
        <v/>
      </c>
      <c r="P81" s="165"/>
      <c r="Q81" s="165"/>
      <c r="R81" s="120" t="str">
        <f>IF(Q81="","",VLOOKUP(Q81,役職・職種一覧表!$B$4:$C$8,2,FALSE))</f>
        <v/>
      </c>
      <c r="S81" s="165"/>
      <c r="T81" s="138" t="str">
        <f>IF(S81="","",VLOOKUP(S81,抽出率テーブル!V:W,2,FALSE))</f>
        <v/>
      </c>
      <c r="U81" s="169"/>
      <c r="V81" s="170"/>
      <c r="W81" s="120" t="str">
        <f t="shared" si="26"/>
        <v/>
      </c>
      <c r="X81" s="120" t="str">
        <f t="shared" si="30"/>
        <v/>
      </c>
      <c r="Y81" s="165"/>
      <c r="Z81" s="165"/>
      <c r="AA81" s="165"/>
      <c r="AB81" s="165"/>
      <c r="AC81" s="120" t="str">
        <f t="shared" si="31"/>
        <v/>
      </c>
      <c r="AD81" s="167"/>
      <c r="AE81" s="167"/>
      <c r="AF81" s="120" t="str">
        <f t="shared" si="32"/>
        <v/>
      </c>
      <c r="AG81" s="167"/>
      <c r="AH81" s="167"/>
      <c r="AI81" s="120" t="str">
        <f t="shared" si="33"/>
        <v/>
      </c>
      <c r="AJ81" s="165"/>
      <c r="AK81" s="163"/>
      <c r="AL81" s="163"/>
      <c r="AM81" s="163"/>
      <c r="AN81" s="163"/>
      <c r="AO81" s="163"/>
      <c r="AP81" s="163"/>
      <c r="AQ81" s="163"/>
      <c r="AR81" s="163"/>
      <c r="AS81" s="163"/>
      <c r="AT81" s="163"/>
      <c r="AU81" s="120" t="str">
        <f t="shared" si="34"/>
        <v/>
      </c>
      <c r="AV81" s="120" t="str">
        <f t="shared" si="35"/>
        <v/>
      </c>
      <c r="AW81" s="120" t="str">
        <f t="shared" si="20"/>
        <v/>
      </c>
      <c r="AX81" s="120" t="str">
        <f t="shared" si="20"/>
        <v/>
      </c>
      <c r="AY81" s="120" t="str">
        <f t="shared" si="20"/>
        <v/>
      </c>
      <c r="AZ81" s="163"/>
      <c r="BA81" s="163"/>
      <c r="BB81" s="163"/>
      <c r="BC81" s="163"/>
      <c r="BD81" s="163"/>
      <c r="BE81" s="163"/>
      <c r="BF81" s="120" t="str">
        <f t="shared" si="36"/>
        <v/>
      </c>
      <c r="BG81" s="161"/>
      <c r="BH81" s="138" t="str">
        <f>IF(BG81="","",VLOOKUP(BG81,抽出率テーブル!Z:AA,2,FALSE))</f>
        <v/>
      </c>
      <c r="BI81" s="126" t="str">
        <f t="shared" si="37"/>
        <v/>
      </c>
      <c r="BJ81" s="126" t="str">
        <f t="shared" si="38"/>
        <v/>
      </c>
      <c r="BK81" s="126" t="str">
        <f t="shared" si="39"/>
        <v/>
      </c>
      <c r="BL81" s="126" t="str">
        <f t="shared" si="40"/>
        <v/>
      </c>
      <c r="BM81" s="126" t="str">
        <f t="shared" si="41"/>
        <v/>
      </c>
      <c r="BN81" s="159"/>
      <c r="BO81" s="135" t="str">
        <f t="shared" si="42"/>
        <v xml:space="preserve"> </v>
      </c>
    </row>
    <row r="82" spans="1:67">
      <c r="A82" s="123">
        <v>78</v>
      </c>
      <c r="B82" s="290"/>
      <c r="C82" s="165"/>
      <c r="D82" s="165"/>
      <c r="E82" s="155" t="str">
        <f t="shared" si="27"/>
        <v/>
      </c>
      <c r="F82" s="155" t="str">
        <f t="shared" si="28"/>
        <v/>
      </c>
      <c r="G82" s="155" t="str">
        <f t="shared" si="29"/>
        <v/>
      </c>
      <c r="H82" s="165"/>
      <c r="I82" s="165"/>
      <c r="J82" s="169"/>
      <c r="K82" s="173"/>
      <c r="L82" s="120" t="str">
        <f t="shared" si="24"/>
        <v/>
      </c>
      <c r="M82" s="169"/>
      <c r="N82" s="170"/>
      <c r="O82" s="120" t="str">
        <f t="shared" si="25"/>
        <v/>
      </c>
      <c r="P82" s="165"/>
      <c r="Q82" s="165"/>
      <c r="R82" s="120" t="str">
        <f>IF(Q82="","",VLOOKUP(Q82,役職・職種一覧表!$B$4:$C$8,2,FALSE))</f>
        <v/>
      </c>
      <c r="S82" s="165"/>
      <c r="T82" s="138" t="str">
        <f>IF(S82="","",VLOOKUP(S82,抽出率テーブル!V:W,2,FALSE))</f>
        <v/>
      </c>
      <c r="U82" s="169"/>
      <c r="V82" s="170"/>
      <c r="W82" s="120" t="str">
        <f t="shared" si="26"/>
        <v/>
      </c>
      <c r="X82" s="120" t="str">
        <f t="shared" si="30"/>
        <v/>
      </c>
      <c r="Y82" s="165"/>
      <c r="Z82" s="165"/>
      <c r="AA82" s="165"/>
      <c r="AB82" s="165"/>
      <c r="AC82" s="120" t="str">
        <f t="shared" si="31"/>
        <v/>
      </c>
      <c r="AD82" s="167"/>
      <c r="AE82" s="167"/>
      <c r="AF82" s="120" t="str">
        <f t="shared" si="32"/>
        <v/>
      </c>
      <c r="AG82" s="167"/>
      <c r="AH82" s="167"/>
      <c r="AI82" s="120" t="str">
        <f t="shared" si="33"/>
        <v/>
      </c>
      <c r="AJ82" s="165"/>
      <c r="AK82" s="163"/>
      <c r="AL82" s="163"/>
      <c r="AM82" s="163"/>
      <c r="AN82" s="163"/>
      <c r="AO82" s="163"/>
      <c r="AP82" s="163"/>
      <c r="AQ82" s="163"/>
      <c r="AR82" s="163"/>
      <c r="AS82" s="163"/>
      <c r="AT82" s="163"/>
      <c r="AU82" s="120" t="str">
        <f t="shared" si="34"/>
        <v/>
      </c>
      <c r="AV82" s="120" t="str">
        <f t="shared" si="35"/>
        <v/>
      </c>
      <c r="AW82" s="120" t="str">
        <f t="shared" si="20"/>
        <v/>
      </c>
      <c r="AX82" s="120" t="str">
        <f t="shared" si="20"/>
        <v/>
      </c>
      <c r="AY82" s="120" t="str">
        <f t="shared" si="20"/>
        <v/>
      </c>
      <c r="AZ82" s="163"/>
      <c r="BA82" s="163"/>
      <c r="BB82" s="163"/>
      <c r="BC82" s="163"/>
      <c r="BD82" s="163"/>
      <c r="BE82" s="163"/>
      <c r="BF82" s="120" t="str">
        <f t="shared" si="36"/>
        <v/>
      </c>
      <c r="BG82" s="161"/>
      <c r="BH82" s="138" t="str">
        <f>IF(BG82="","",VLOOKUP(BG82,抽出率テーブル!Z:AA,2,FALSE))</f>
        <v/>
      </c>
      <c r="BI82" s="126" t="str">
        <f t="shared" si="37"/>
        <v/>
      </c>
      <c r="BJ82" s="126" t="str">
        <f t="shared" si="38"/>
        <v/>
      </c>
      <c r="BK82" s="126" t="str">
        <f t="shared" si="39"/>
        <v/>
      </c>
      <c r="BL82" s="126" t="str">
        <f t="shared" si="40"/>
        <v/>
      </c>
      <c r="BM82" s="126" t="str">
        <f t="shared" si="41"/>
        <v/>
      </c>
      <c r="BN82" s="159"/>
      <c r="BO82" s="135" t="str">
        <f t="shared" si="42"/>
        <v xml:space="preserve"> </v>
      </c>
    </row>
    <row r="83" spans="1:67">
      <c r="A83" s="123">
        <v>79</v>
      </c>
      <c r="B83" s="290"/>
      <c r="C83" s="165"/>
      <c r="D83" s="165"/>
      <c r="E83" s="155" t="str">
        <f t="shared" si="27"/>
        <v/>
      </c>
      <c r="F83" s="155" t="str">
        <f t="shared" si="28"/>
        <v/>
      </c>
      <c r="G83" s="155" t="str">
        <f t="shared" si="29"/>
        <v/>
      </c>
      <c r="H83" s="165"/>
      <c r="I83" s="165"/>
      <c r="J83" s="169"/>
      <c r="K83" s="173"/>
      <c r="L83" s="120" t="str">
        <f t="shared" si="24"/>
        <v/>
      </c>
      <c r="M83" s="169"/>
      <c r="N83" s="170"/>
      <c r="O83" s="120" t="str">
        <f t="shared" si="25"/>
        <v/>
      </c>
      <c r="P83" s="165"/>
      <c r="Q83" s="165"/>
      <c r="R83" s="120" t="str">
        <f>IF(Q83="","",VLOOKUP(Q83,役職・職種一覧表!$B$4:$C$8,2,FALSE))</f>
        <v/>
      </c>
      <c r="S83" s="165"/>
      <c r="T83" s="138" t="str">
        <f>IF(S83="","",VLOOKUP(S83,抽出率テーブル!V:W,2,FALSE))</f>
        <v/>
      </c>
      <c r="U83" s="169"/>
      <c r="V83" s="170"/>
      <c r="W83" s="120" t="str">
        <f t="shared" si="26"/>
        <v/>
      </c>
      <c r="X83" s="120" t="str">
        <f t="shared" si="30"/>
        <v/>
      </c>
      <c r="Y83" s="165"/>
      <c r="Z83" s="165"/>
      <c r="AA83" s="165"/>
      <c r="AB83" s="165"/>
      <c r="AC83" s="120" t="str">
        <f t="shared" si="31"/>
        <v/>
      </c>
      <c r="AD83" s="167"/>
      <c r="AE83" s="167"/>
      <c r="AF83" s="120" t="str">
        <f t="shared" si="32"/>
        <v/>
      </c>
      <c r="AG83" s="167"/>
      <c r="AH83" s="167"/>
      <c r="AI83" s="120" t="str">
        <f t="shared" si="33"/>
        <v/>
      </c>
      <c r="AJ83" s="165"/>
      <c r="AK83" s="163"/>
      <c r="AL83" s="163"/>
      <c r="AM83" s="163"/>
      <c r="AN83" s="163"/>
      <c r="AO83" s="163"/>
      <c r="AP83" s="163"/>
      <c r="AQ83" s="163"/>
      <c r="AR83" s="163"/>
      <c r="AS83" s="163"/>
      <c r="AT83" s="163"/>
      <c r="AU83" s="120" t="str">
        <f t="shared" si="34"/>
        <v/>
      </c>
      <c r="AV83" s="120" t="str">
        <f t="shared" si="35"/>
        <v/>
      </c>
      <c r="AW83" s="120" t="str">
        <f t="shared" si="20"/>
        <v/>
      </c>
      <c r="AX83" s="120" t="str">
        <f t="shared" si="20"/>
        <v/>
      </c>
      <c r="AY83" s="120" t="str">
        <f t="shared" si="20"/>
        <v/>
      </c>
      <c r="AZ83" s="163"/>
      <c r="BA83" s="163"/>
      <c r="BB83" s="163"/>
      <c r="BC83" s="163"/>
      <c r="BD83" s="163"/>
      <c r="BE83" s="163"/>
      <c r="BF83" s="120" t="str">
        <f t="shared" si="36"/>
        <v/>
      </c>
      <c r="BG83" s="161"/>
      <c r="BH83" s="138" t="str">
        <f>IF(BG83="","",VLOOKUP(BG83,抽出率テーブル!Z:AA,2,FALSE))</f>
        <v/>
      </c>
      <c r="BI83" s="126" t="str">
        <f t="shared" si="37"/>
        <v/>
      </c>
      <c r="BJ83" s="126" t="str">
        <f t="shared" si="38"/>
        <v/>
      </c>
      <c r="BK83" s="126" t="str">
        <f t="shared" si="39"/>
        <v/>
      </c>
      <c r="BL83" s="126" t="str">
        <f t="shared" si="40"/>
        <v/>
      </c>
      <c r="BM83" s="126" t="str">
        <f t="shared" si="41"/>
        <v/>
      </c>
      <c r="BN83" s="159"/>
      <c r="BO83" s="135" t="str">
        <f t="shared" si="42"/>
        <v xml:space="preserve"> </v>
      </c>
    </row>
    <row r="84" spans="1:67">
      <c r="A84" s="123">
        <v>80</v>
      </c>
      <c r="B84" s="290"/>
      <c r="C84" s="165"/>
      <c r="D84" s="165"/>
      <c r="E84" s="155" t="str">
        <f t="shared" si="27"/>
        <v/>
      </c>
      <c r="F84" s="155" t="str">
        <f t="shared" si="28"/>
        <v/>
      </c>
      <c r="G84" s="155" t="str">
        <f t="shared" si="29"/>
        <v/>
      </c>
      <c r="H84" s="165"/>
      <c r="I84" s="165"/>
      <c r="J84" s="169"/>
      <c r="K84" s="173"/>
      <c r="L84" s="120" t="str">
        <f t="shared" si="24"/>
        <v/>
      </c>
      <c r="M84" s="169"/>
      <c r="N84" s="170"/>
      <c r="O84" s="120" t="str">
        <f t="shared" si="25"/>
        <v/>
      </c>
      <c r="P84" s="165"/>
      <c r="Q84" s="165"/>
      <c r="R84" s="120" t="str">
        <f>IF(Q84="","",VLOOKUP(Q84,役職・職種一覧表!$B$4:$C$8,2,FALSE))</f>
        <v/>
      </c>
      <c r="S84" s="165"/>
      <c r="T84" s="138" t="str">
        <f>IF(S84="","",VLOOKUP(S84,抽出率テーブル!V:W,2,FALSE))</f>
        <v/>
      </c>
      <c r="U84" s="169"/>
      <c r="V84" s="170"/>
      <c r="W84" s="120" t="str">
        <f t="shared" si="26"/>
        <v/>
      </c>
      <c r="X84" s="120" t="str">
        <f t="shared" si="30"/>
        <v/>
      </c>
      <c r="Y84" s="165"/>
      <c r="Z84" s="165"/>
      <c r="AA84" s="165"/>
      <c r="AB84" s="165"/>
      <c r="AC84" s="120" t="str">
        <f t="shared" si="31"/>
        <v/>
      </c>
      <c r="AD84" s="167"/>
      <c r="AE84" s="167"/>
      <c r="AF84" s="120" t="str">
        <f t="shared" si="32"/>
        <v/>
      </c>
      <c r="AG84" s="167"/>
      <c r="AH84" s="167"/>
      <c r="AI84" s="120" t="str">
        <f t="shared" si="33"/>
        <v/>
      </c>
      <c r="AJ84" s="165"/>
      <c r="AK84" s="163"/>
      <c r="AL84" s="163"/>
      <c r="AM84" s="163"/>
      <c r="AN84" s="163"/>
      <c r="AO84" s="163"/>
      <c r="AP84" s="163"/>
      <c r="AQ84" s="163"/>
      <c r="AR84" s="163"/>
      <c r="AS84" s="163"/>
      <c r="AT84" s="163"/>
      <c r="AU84" s="120" t="str">
        <f t="shared" si="34"/>
        <v/>
      </c>
      <c r="AV84" s="120" t="str">
        <f t="shared" si="35"/>
        <v/>
      </c>
      <c r="AW84" s="120" t="str">
        <f t="shared" ref="AW84:AY104" si="43">IF(AQ84="","",ROUND(AQ84/100,0))</f>
        <v/>
      </c>
      <c r="AX84" s="120" t="str">
        <f t="shared" si="43"/>
        <v/>
      </c>
      <c r="AY84" s="120" t="str">
        <f t="shared" si="43"/>
        <v/>
      </c>
      <c r="AZ84" s="163"/>
      <c r="BA84" s="163"/>
      <c r="BB84" s="163"/>
      <c r="BC84" s="163"/>
      <c r="BD84" s="163"/>
      <c r="BE84" s="163"/>
      <c r="BF84" s="120" t="str">
        <f t="shared" si="36"/>
        <v/>
      </c>
      <c r="BG84" s="161"/>
      <c r="BH84" s="138" t="str">
        <f>IF(BG84="","",VLOOKUP(BG84,抽出率テーブル!Z:AA,2,FALSE))</f>
        <v/>
      </c>
      <c r="BI84" s="126" t="str">
        <f t="shared" si="37"/>
        <v/>
      </c>
      <c r="BJ84" s="126" t="str">
        <f t="shared" si="38"/>
        <v/>
      </c>
      <c r="BK84" s="126" t="str">
        <f t="shared" si="39"/>
        <v/>
      </c>
      <c r="BL84" s="126" t="str">
        <f t="shared" si="40"/>
        <v/>
      </c>
      <c r="BM84" s="126" t="str">
        <f t="shared" si="41"/>
        <v/>
      </c>
      <c r="BN84" s="159"/>
      <c r="BO84" s="135" t="str">
        <f t="shared" si="42"/>
        <v xml:space="preserve"> </v>
      </c>
    </row>
    <row r="85" spans="1:67">
      <c r="A85" s="123">
        <v>81</v>
      </c>
      <c r="B85" s="290"/>
      <c r="C85" s="165"/>
      <c r="D85" s="165"/>
      <c r="E85" s="155" t="str">
        <f t="shared" si="27"/>
        <v/>
      </c>
      <c r="F85" s="155" t="str">
        <f t="shared" si="28"/>
        <v/>
      </c>
      <c r="G85" s="155" t="str">
        <f t="shared" si="29"/>
        <v/>
      </c>
      <c r="H85" s="165"/>
      <c r="I85" s="165"/>
      <c r="J85" s="169"/>
      <c r="K85" s="173"/>
      <c r="L85" s="120" t="str">
        <f t="shared" si="24"/>
        <v/>
      </c>
      <c r="M85" s="169"/>
      <c r="N85" s="170"/>
      <c r="O85" s="120" t="str">
        <f t="shared" si="25"/>
        <v/>
      </c>
      <c r="P85" s="165"/>
      <c r="Q85" s="165"/>
      <c r="R85" s="120" t="str">
        <f>IF(Q85="","",VLOOKUP(Q85,役職・職種一覧表!$B$4:$C$8,2,FALSE))</f>
        <v/>
      </c>
      <c r="S85" s="165"/>
      <c r="T85" s="138" t="str">
        <f>IF(S85="","",VLOOKUP(S85,抽出率テーブル!V:W,2,FALSE))</f>
        <v/>
      </c>
      <c r="U85" s="169"/>
      <c r="V85" s="170"/>
      <c r="W85" s="120" t="str">
        <f t="shared" si="26"/>
        <v/>
      </c>
      <c r="X85" s="120" t="str">
        <f t="shared" si="30"/>
        <v/>
      </c>
      <c r="Y85" s="165"/>
      <c r="Z85" s="165"/>
      <c r="AA85" s="165"/>
      <c r="AB85" s="165"/>
      <c r="AC85" s="120" t="str">
        <f t="shared" si="31"/>
        <v/>
      </c>
      <c r="AD85" s="167"/>
      <c r="AE85" s="167"/>
      <c r="AF85" s="120" t="str">
        <f t="shared" si="32"/>
        <v/>
      </c>
      <c r="AG85" s="167"/>
      <c r="AH85" s="167"/>
      <c r="AI85" s="120" t="str">
        <f t="shared" si="33"/>
        <v/>
      </c>
      <c r="AJ85" s="165"/>
      <c r="AK85" s="163"/>
      <c r="AL85" s="163"/>
      <c r="AM85" s="163"/>
      <c r="AN85" s="163"/>
      <c r="AO85" s="163"/>
      <c r="AP85" s="163"/>
      <c r="AQ85" s="163"/>
      <c r="AR85" s="163"/>
      <c r="AS85" s="163"/>
      <c r="AT85" s="163"/>
      <c r="AU85" s="120" t="str">
        <f t="shared" si="34"/>
        <v/>
      </c>
      <c r="AV85" s="120" t="str">
        <f t="shared" si="35"/>
        <v/>
      </c>
      <c r="AW85" s="120" t="str">
        <f t="shared" si="43"/>
        <v/>
      </c>
      <c r="AX85" s="120" t="str">
        <f t="shared" si="43"/>
        <v/>
      </c>
      <c r="AY85" s="120" t="str">
        <f t="shared" si="43"/>
        <v/>
      </c>
      <c r="AZ85" s="163"/>
      <c r="BA85" s="163"/>
      <c r="BB85" s="163"/>
      <c r="BC85" s="163"/>
      <c r="BD85" s="163"/>
      <c r="BE85" s="163"/>
      <c r="BF85" s="120" t="str">
        <f t="shared" si="36"/>
        <v/>
      </c>
      <c r="BG85" s="161"/>
      <c r="BH85" s="138" t="str">
        <f>IF(BG85="","",VLOOKUP(BG85,抽出率テーブル!Z:AA,2,FALSE))</f>
        <v/>
      </c>
      <c r="BI85" s="126" t="str">
        <f t="shared" si="37"/>
        <v/>
      </c>
      <c r="BJ85" s="126" t="str">
        <f t="shared" si="38"/>
        <v/>
      </c>
      <c r="BK85" s="126" t="str">
        <f t="shared" si="39"/>
        <v/>
      </c>
      <c r="BL85" s="126" t="str">
        <f t="shared" si="40"/>
        <v/>
      </c>
      <c r="BM85" s="126" t="str">
        <f t="shared" si="41"/>
        <v/>
      </c>
      <c r="BN85" s="159"/>
      <c r="BO85" s="135" t="str">
        <f t="shared" si="42"/>
        <v xml:space="preserve"> </v>
      </c>
    </row>
    <row r="86" spans="1:67">
      <c r="A86" s="123">
        <v>82</v>
      </c>
      <c r="B86" s="290"/>
      <c r="C86" s="165"/>
      <c r="D86" s="165"/>
      <c r="E86" s="155" t="str">
        <f t="shared" si="27"/>
        <v/>
      </c>
      <c r="F86" s="155" t="str">
        <f t="shared" si="28"/>
        <v/>
      </c>
      <c r="G86" s="155" t="str">
        <f t="shared" si="29"/>
        <v/>
      </c>
      <c r="H86" s="165"/>
      <c r="I86" s="165"/>
      <c r="J86" s="169"/>
      <c r="K86" s="173"/>
      <c r="L86" s="120" t="str">
        <f t="shared" si="24"/>
        <v/>
      </c>
      <c r="M86" s="169"/>
      <c r="N86" s="170"/>
      <c r="O86" s="120" t="str">
        <f t="shared" si="25"/>
        <v/>
      </c>
      <c r="P86" s="165"/>
      <c r="Q86" s="165"/>
      <c r="R86" s="120" t="str">
        <f>IF(Q86="","",VLOOKUP(Q86,役職・職種一覧表!$B$4:$C$8,2,FALSE))</f>
        <v/>
      </c>
      <c r="S86" s="165"/>
      <c r="T86" s="138" t="str">
        <f>IF(S86="","",VLOOKUP(S86,抽出率テーブル!V:W,2,FALSE))</f>
        <v/>
      </c>
      <c r="U86" s="169"/>
      <c r="V86" s="170"/>
      <c r="W86" s="120" t="str">
        <f t="shared" si="26"/>
        <v/>
      </c>
      <c r="X86" s="120" t="str">
        <f t="shared" si="30"/>
        <v/>
      </c>
      <c r="Y86" s="165"/>
      <c r="Z86" s="165"/>
      <c r="AA86" s="165"/>
      <c r="AB86" s="165"/>
      <c r="AC86" s="120" t="str">
        <f t="shared" si="31"/>
        <v/>
      </c>
      <c r="AD86" s="167"/>
      <c r="AE86" s="167"/>
      <c r="AF86" s="120" t="str">
        <f t="shared" si="32"/>
        <v/>
      </c>
      <c r="AG86" s="167"/>
      <c r="AH86" s="167"/>
      <c r="AI86" s="120" t="str">
        <f t="shared" si="33"/>
        <v/>
      </c>
      <c r="AJ86" s="165"/>
      <c r="AK86" s="163"/>
      <c r="AL86" s="163"/>
      <c r="AM86" s="163"/>
      <c r="AN86" s="163"/>
      <c r="AO86" s="163"/>
      <c r="AP86" s="163"/>
      <c r="AQ86" s="163"/>
      <c r="AR86" s="163"/>
      <c r="AS86" s="163"/>
      <c r="AT86" s="163"/>
      <c r="AU86" s="120" t="str">
        <f t="shared" si="34"/>
        <v/>
      </c>
      <c r="AV86" s="120" t="str">
        <f t="shared" si="35"/>
        <v/>
      </c>
      <c r="AW86" s="120" t="str">
        <f t="shared" si="43"/>
        <v/>
      </c>
      <c r="AX86" s="120" t="str">
        <f t="shared" si="43"/>
        <v/>
      </c>
      <c r="AY86" s="120" t="str">
        <f t="shared" si="43"/>
        <v/>
      </c>
      <c r="AZ86" s="163"/>
      <c r="BA86" s="163"/>
      <c r="BB86" s="163"/>
      <c r="BC86" s="163"/>
      <c r="BD86" s="163"/>
      <c r="BE86" s="163"/>
      <c r="BF86" s="120" t="str">
        <f t="shared" si="36"/>
        <v/>
      </c>
      <c r="BG86" s="161"/>
      <c r="BH86" s="138" t="str">
        <f>IF(BG86="","",VLOOKUP(BG86,抽出率テーブル!Z:AA,2,FALSE))</f>
        <v/>
      </c>
      <c r="BI86" s="126" t="str">
        <f t="shared" si="37"/>
        <v/>
      </c>
      <c r="BJ86" s="126" t="str">
        <f t="shared" si="38"/>
        <v/>
      </c>
      <c r="BK86" s="126" t="str">
        <f t="shared" si="39"/>
        <v/>
      </c>
      <c r="BL86" s="126" t="str">
        <f t="shared" si="40"/>
        <v/>
      </c>
      <c r="BM86" s="126" t="str">
        <f t="shared" si="41"/>
        <v/>
      </c>
      <c r="BN86" s="159"/>
      <c r="BO86" s="135" t="str">
        <f t="shared" si="42"/>
        <v xml:space="preserve"> </v>
      </c>
    </row>
    <row r="87" spans="1:67">
      <c r="A87" s="123">
        <v>83</v>
      </c>
      <c r="B87" s="290"/>
      <c r="C87" s="165"/>
      <c r="D87" s="165"/>
      <c r="E87" s="155" t="str">
        <f t="shared" si="27"/>
        <v/>
      </c>
      <c r="F87" s="155" t="str">
        <f t="shared" si="28"/>
        <v/>
      </c>
      <c r="G87" s="155" t="str">
        <f t="shared" si="29"/>
        <v/>
      </c>
      <c r="H87" s="165"/>
      <c r="I87" s="165"/>
      <c r="J87" s="169"/>
      <c r="K87" s="173"/>
      <c r="L87" s="120" t="str">
        <f t="shared" si="24"/>
        <v/>
      </c>
      <c r="M87" s="169"/>
      <c r="N87" s="170"/>
      <c r="O87" s="120" t="str">
        <f t="shared" si="25"/>
        <v/>
      </c>
      <c r="P87" s="165"/>
      <c r="Q87" s="165"/>
      <c r="R87" s="120" t="str">
        <f>IF(Q87="","",VLOOKUP(Q87,役職・職種一覧表!$B$4:$C$8,2,FALSE))</f>
        <v/>
      </c>
      <c r="S87" s="165"/>
      <c r="T87" s="138" t="str">
        <f>IF(S87="","",VLOOKUP(S87,抽出率テーブル!V:W,2,FALSE))</f>
        <v/>
      </c>
      <c r="U87" s="169"/>
      <c r="V87" s="170"/>
      <c r="W87" s="120" t="str">
        <f t="shared" si="26"/>
        <v/>
      </c>
      <c r="X87" s="120" t="str">
        <f t="shared" si="30"/>
        <v/>
      </c>
      <c r="Y87" s="165"/>
      <c r="Z87" s="165"/>
      <c r="AA87" s="165"/>
      <c r="AB87" s="165"/>
      <c r="AC87" s="120" t="str">
        <f t="shared" si="31"/>
        <v/>
      </c>
      <c r="AD87" s="167"/>
      <c r="AE87" s="167"/>
      <c r="AF87" s="120" t="str">
        <f t="shared" si="32"/>
        <v/>
      </c>
      <c r="AG87" s="167"/>
      <c r="AH87" s="167"/>
      <c r="AI87" s="120" t="str">
        <f t="shared" si="33"/>
        <v/>
      </c>
      <c r="AJ87" s="165"/>
      <c r="AK87" s="163"/>
      <c r="AL87" s="163"/>
      <c r="AM87" s="163"/>
      <c r="AN87" s="163"/>
      <c r="AO87" s="163"/>
      <c r="AP87" s="163"/>
      <c r="AQ87" s="163"/>
      <c r="AR87" s="163"/>
      <c r="AS87" s="163"/>
      <c r="AT87" s="163"/>
      <c r="AU87" s="120" t="str">
        <f t="shared" si="34"/>
        <v/>
      </c>
      <c r="AV87" s="120" t="str">
        <f t="shared" si="35"/>
        <v/>
      </c>
      <c r="AW87" s="120" t="str">
        <f t="shared" si="43"/>
        <v/>
      </c>
      <c r="AX87" s="120" t="str">
        <f t="shared" si="43"/>
        <v/>
      </c>
      <c r="AY87" s="120" t="str">
        <f t="shared" si="43"/>
        <v/>
      </c>
      <c r="AZ87" s="163"/>
      <c r="BA87" s="163"/>
      <c r="BB87" s="163"/>
      <c r="BC87" s="163"/>
      <c r="BD87" s="163"/>
      <c r="BE87" s="163"/>
      <c r="BF87" s="120" t="str">
        <f t="shared" si="36"/>
        <v/>
      </c>
      <c r="BG87" s="161"/>
      <c r="BH87" s="138" t="str">
        <f>IF(BG87="","",VLOOKUP(BG87,抽出率テーブル!Z:AA,2,FALSE))</f>
        <v/>
      </c>
      <c r="BI87" s="126" t="str">
        <f t="shared" si="37"/>
        <v/>
      </c>
      <c r="BJ87" s="126" t="str">
        <f t="shared" si="38"/>
        <v/>
      </c>
      <c r="BK87" s="126" t="str">
        <f t="shared" si="39"/>
        <v/>
      </c>
      <c r="BL87" s="126" t="str">
        <f t="shared" si="40"/>
        <v/>
      </c>
      <c r="BM87" s="126" t="str">
        <f t="shared" si="41"/>
        <v/>
      </c>
      <c r="BN87" s="159"/>
      <c r="BO87" s="135" t="str">
        <f t="shared" si="42"/>
        <v xml:space="preserve"> </v>
      </c>
    </row>
    <row r="88" spans="1:67">
      <c r="A88" s="123">
        <v>84</v>
      </c>
      <c r="B88" s="290"/>
      <c r="C88" s="165"/>
      <c r="D88" s="165"/>
      <c r="E88" s="155" t="str">
        <f t="shared" si="27"/>
        <v/>
      </c>
      <c r="F88" s="155" t="str">
        <f t="shared" si="28"/>
        <v/>
      </c>
      <c r="G88" s="155" t="str">
        <f t="shared" si="29"/>
        <v/>
      </c>
      <c r="H88" s="165"/>
      <c r="I88" s="165"/>
      <c r="J88" s="169"/>
      <c r="K88" s="173"/>
      <c r="L88" s="120" t="str">
        <f t="shared" si="24"/>
        <v/>
      </c>
      <c r="M88" s="169"/>
      <c r="N88" s="170"/>
      <c r="O88" s="120" t="str">
        <f t="shared" si="25"/>
        <v/>
      </c>
      <c r="P88" s="165"/>
      <c r="Q88" s="165"/>
      <c r="R88" s="120" t="str">
        <f>IF(Q88="","",VLOOKUP(Q88,役職・職種一覧表!$B$4:$C$8,2,FALSE))</f>
        <v/>
      </c>
      <c r="S88" s="165"/>
      <c r="T88" s="138" t="str">
        <f>IF(S88="","",VLOOKUP(S88,抽出率テーブル!V:W,2,FALSE))</f>
        <v/>
      </c>
      <c r="U88" s="169"/>
      <c r="V88" s="170"/>
      <c r="W88" s="120" t="str">
        <f t="shared" si="26"/>
        <v/>
      </c>
      <c r="X88" s="120" t="str">
        <f t="shared" si="30"/>
        <v/>
      </c>
      <c r="Y88" s="165"/>
      <c r="Z88" s="165"/>
      <c r="AA88" s="165"/>
      <c r="AB88" s="165"/>
      <c r="AC88" s="120" t="str">
        <f t="shared" si="31"/>
        <v/>
      </c>
      <c r="AD88" s="167"/>
      <c r="AE88" s="167"/>
      <c r="AF88" s="120" t="str">
        <f t="shared" si="32"/>
        <v/>
      </c>
      <c r="AG88" s="167"/>
      <c r="AH88" s="167"/>
      <c r="AI88" s="120" t="str">
        <f t="shared" si="33"/>
        <v/>
      </c>
      <c r="AJ88" s="165"/>
      <c r="AK88" s="163"/>
      <c r="AL88" s="163"/>
      <c r="AM88" s="163"/>
      <c r="AN88" s="163"/>
      <c r="AO88" s="163"/>
      <c r="AP88" s="163"/>
      <c r="AQ88" s="163"/>
      <c r="AR88" s="163"/>
      <c r="AS88" s="163"/>
      <c r="AT88" s="163"/>
      <c r="AU88" s="120" t="str">
        <f t="shared" si="34"/>
        <v/>
      </c>
      <c r="AV88" s="120" t="str">
        <f t="shared" si="35"/>
        <v/>
      </c>
      <c r="AW88" s="120" t="str">
        <f t="shared" si="43"/>
        <v/>
      </c>
      <c r="AX88" s="120" t="str">
        <f t="shared" si="43"/>
        <v/>
      </c>
      <c r="AY88" s="120" t="str">
        <f t="shared" si="43"/>
        <v/>
      </c>
      <c r="AZ88" s="163"/>
      <c r="BA88" s="163"/>
      <c r="BB88" s="163"/>
      <c r="BC88" s="163"/>
      <c r="BD88" s="163"/>
      <c r="BE88" s="163"/>
      <c r="BF88" s="120" t="str">
        <f t="shared" si="36"/>
        <v/>
      </c>
      <c r="BG88" s="161"/>
      <c r="BH88" s="138" t="str">
        <f>IF(BG88="","",VLOOKUP(BG88,抽出率テーブル!Z:AA,2,FALSE))</f>
        <v/>
      </c>
      <c r="BI88" s="126" t="str">
        <f t="shared" si="37"/>
        <v/>
      </c>
      <c r="BJ88" s="126" t="str">
        <f t="shared" si="38"/>
        <v/>
      </c>
      <c r="BK88" s="126" t="str">
        <f t="shared" si="39"/>
        <v/>
      </c>
      <c r="BL88" s="126" t="str">
        <f t="shared" si="40"/>
        <v/>
      </c>
      <c r="BM88" s="126" t="str">
        <f t="shared" si="41"/>
        <v/>
      </c>
      <c r="BN88" s="159"/>
      <c r="BO88" s="135" t="str">
        <f t="shared" si="42"/>
        <v xml:space="preserve"> </v>
      </c>
    </row>
    <row r="89" spans="1:67">
      <c r="A89" s="123">
        <v>85</v>
      </c>
      <c r="B89" s="290"/>
      <c r="C89" s="165"/>
      <c r="D89" s="165"/>
      <c r="E89" s="155" t="str">
        <f t="shared" si="27"/>
        <v/>
      </c>
      <c r="F89" s="155" t="str">
        <f t="shared" si="28"/>
        <v/>
      </c>
      <c r="G89" s="155" t="str">
        <f t="shared" si="29"/>
        <v/>
      </c>
      <c r="H89" s="165"/>
      <c r="I89" s="165"/>
      <c r="J89" s="169"/>
      <c r="K89" s="173"/>
      <c r="L89" s="120" t="str">
        <f t="shared" si="24"/>
        <v/>
      </c>
      <c r="M89" s="169"/>
      <c r="N89" s="170"/>
      <c r="O89" s="120" t="str">
        <f t="shared" si="25"/>
        <v/>
      </c>
      <c r="P89" s="165"/>
      <c r="Q89" s="165"/>
      <c r="R89" s="120" t="str">
        <f>IF(Q89="","",VLOOKUP(Q89,役職・職種一覧表!$B$4:$C$8,2,FALSE))</f>
        <v/>
      </c>
      <c r="S89" s="165"/>
      <c r="T89" s="138" t="str">
        <f>IF(S89="","",VLOOKUP(S89,抽出率テーブル!V:W,2,FALSE))</f>
        <v/>
      </c>
      <c r="U89" s="169"/>
      <c r="V89" s="170"/>
      <c r="W89" s="120" t="str">
        <f t="shared" si="26"/>
        <v/>
      </c>
      <c r="X89" s="120" t="str">
        <f t="shared" si="30"/>
        <v/>
      </c>
      <c r="Y89" s="165"/>
      <c r="Z89" s="165"/>
      <c r="AA89" s="165"/>
      <c r="AB89" s="165"/>
      <c r="AC89" s="120" t="str">
        <f t="shared" si="31"/>
        <v/>
      </c>
      <c r="AD89" s="167"/>
      <c r="AE89" s="167"/>
      <c r="AF89" s="120" t="str">
        <f t="shared" si="32"/>
        <v/>
      </c>
      <c r="AG89" s="167"/>
      <c r="AH89" s="167"/>
      <c r="AI89" s="120" t="str">
        <f t="shared" si="33"/>
        <v/>
      </c>
      <c r="AJ89" s="165"/>
      <c r="AK89" s="163"/>
      <c r="AL89" s="163"/>
      <c r="AM89" s="163"/>
      <c r="AN89" s="163"/>
      <c r="AO89" s="163"/>
      <c r="AP89" s="163"/>
      <c r="AQ89" s="163"/>
      <c r="AR89" s="163"/>
      <c r="AS89" s="163"/>
      <c r="AT89" s="163"/>
      <c r="AU89" s="120" t="str">
        <f t="shared" si="34"/>
        <v/>
      </c>
      <c r="AV89" s="120" t="str">
        <f t="shared" si="35"/>
        <v/>
      </c>
      <c r="AW89" s="120" t="str">
        <f t="shared" si="43"/>
        <v/>
      </c>
      <c r="AX89" s="120" t="str">
        <f t="shared" si="43"/>
        <v/>
      </c>
      <c r="AY89" s="120" t="str">
        <f t="shared" si="43"/>
        <v/>
      </c>
      <c r="AZ89" s="163"/>
      <c r="BA89" s="163"/>
      <c r="BB89" s="163"/>
      <c r="BC89" s="163"/>
      <c r="BD89" s="163"/>
      <c r="BE89" s="163"/>
      <c r="BF89" s="120" t="str">
        <f t="shared" si="36"/>
        <v/>
      </c>
      <c r="BG89" s="161"/>
      <c r="BH89" s="138" t="str">
        <f>IF(BG89="","",VLOOKUP(BG89,抽出率テーブル!Z:AA,2,FALSE))</f>
        <v/>
      </c>
      <c r="BI89" s="126" t="str">
        <f t="shared" si="37"/>
        <v/>
      </c>
      <c r="BJ89" s="126" t="str">
        <f t="shared" si="38"/>
        <v/>
      </c>
      <c r="BK89" s="126" t="str">
        <f t="shared" si="39"/>
        <v/>
      </c>
      <c r="BL89" s="126" t="str">
        <f t="shared" si="40"/>
        <v/>
      </c>
      <c r="BM89" s="126" t="str">
        <f t="shared" si="41"/>
        <v/>
      </c>
      <c r="BN89" s="159"/>
      <c r="BO89" s="135" t="str">
        <f t="shared" si="42"/>
        <v xml:space="preserve"> </v>
      </c>
    </row>
    <row r="90" spans="1:67">
      <c r="A90" s="123">
        <v>86</v>
      </c>
      <c r="B90" s="290"/>
      <c r="C90" s="165"/>
      <c r="D90" s="165"/>
      <c r="E90" s="155" t="str">
        <f t="shared" si="27"/>
        <v/>
      </c>
      <c r="F90" s="155" t="str">
        <f t="shared" si="28"/>
        <v/>
      </c>
      <c r="G90" s="155" t="str">
        <f t="shared" si="29"/>
        <v/>
      </c>
      <c r="H90" s="165"/>
      <c r="I90" s="165"/>
      <c r="J90" s="169"/>
      <c r="K90" s="173"/>
      <c r="L90" s="120" t="str">
        <f t="shared" si="24"/>
        <v/>
      </c>
      <c r="M90" s="169"/>
      <c r="N90" s="170"/>
      <c r="O90" s="120" t="str">
        <f t="shared" si="25"/>
        <v/>
      </c>
      <c r="P90" s="165"/>
      <c r="Q90" s="165"/>
      <c r="R90" s="120" t="str">
        <f>IF(Q90="","",VLOOKUP(Q90,役職・職種一覧表!$B$4:$C$8,2,FALSE))</f>
        <v/>
      </c>
      <c r="S90" s="165"/>
      <c r="T90" s="138" t="str">
        <f>IF(S90="","",VLOOKUP(S90,抽出率テーブル!V:W,2,FALSE))</f>
        <v/>
      </c>
      <c r="U90" s="169"/>
      <c r="V90" s="170"/>
      <c r="W90" s="120" t="str">
        <f t="shared" si="26"/>
        <v/>
      </c>
      <c r="X90" s="120" t="str">
        <f t="shared" si="30"/>
        <v/>
      </c>
      <c r="Y90" s="165"/>
      <c r="Z90" s="165"/>
      <c r="AA90" s="165"/>
      <c r="AB90" s="165"/>
      <c r="AC90" s="120" t="str">
        <f t="shared" si="31"/>
        <v/>
      </c>
      <c r="AD90" s="167"/>
      <c r="AE90" s="167"/>
      <c r="AF90" s="120" t="str">
        <f t="shared" si="32"/>
        <v/>
      </c>
      <c r="AG90" s="167"/>
      <c r="AH90" s="167"/>
      <c r="AI90" s="120" t="str">
        <f t="shared" si="33"/>
        <v/>
      </c>
      <c r="AJ90" s="165"/>
      <c r="AK90" s="163"/>
      <c r="AL90" s="163"/>
      <c r="AM90" s="163"/>
      <c r="AN90" s="163"/>
      <c r="AO90" s="163"/>
      <c r="AP90" s="163"/>
      <c r="AQ90" s="163"/>
      <c r="AR90" s="163"/>
      <c r="AS90" s="163"/>
      <c r="AT90" s="163"/>
      <c r="AU90" s="120" t="str">
        <f t="shared" si="34"/>
        <v/>
      </c>
      <c r="AV90" s="120" t="str">
        <f t="shared" si="35"/>
        <v/>
      </c>
      <c r="AW90" s="120" t="str">
        <f t="shared" si="43"/>
        <v/>
      </c>
      <c r="AX90" s="120" t="str">
        <f t="shared" si="43"/>
        <v/>
      </c>
      <c r="AY90" s="120" t="str">
        <f t="shared" si="43"/>
        <v/>
      </c>
      <c r="AZ90" s="163"/>
      <c r="BA90" s="163"/>
      <c r="BB90" s="163"/>
      <c r="BC90" s="163"/>
      <c r="BD90" s="163"/>
      <c r="BE90" s="163"/>
      <c r="BF90" s="120" t="str">
        <f t="shared" si="36"/>
        <v/>
      </c>
      <c r="BG90" s="161"/>
      <c r="BH90" s="138" t="str">
        <f>IF(BG90="","",VLOOKUP(BG90,抽出率テーブル!Z:AA,2,FALSE))</f>
        <v/>
      </c>
      <c r="BI90" s="126" t="str">
        <f t="shared" si="37"/>
        <v/>
      </c>
      <c r="BJ90" s="126" t="str">
        <f t="shared" si="38"/>
        <v/>
      </c>
      <c r="BK90" s="126" t="str">
        <f t="shared" si="39"/>
        <v/>
      </c>
      <c r="BL90" s="126" t="str">
        <f t="shared" si="40"/>
        <v/>
      </c>
      <c r="BM90" s="126" t="str">
        <f t="shared" si="41"/>
        <v/>
      </c>
      <c r="BN90" s="159"/>
      <c r="BO90" s="135" t="str">
        <f t="shared" si="42"/>
        <v xml:space="preserve"> </v>
      </c>
    </row>
    <row r="91" spans="1:67">
      <c r="A91" s="123">
        <v>87</v>
      </c>
      <c r="B91" s="290"/>
      <c r="C91" s="165"/>
      <c r="D91" s="165"/>
      <c r="E91" s="155" t="str">
        <f t="shared" si="27"/>
        <v/>
      </c>
      <c r="F91" s="155" t="str">
        <f t="shared" si="28"/>
        <v/>
      </c>
      <c r="G91" s="155" t="str">
        <f t="shared" si="29"/>
        <v/>
      </c>
      <c r="H91" s="165"/>
      <c r="I91" s="165"/>
      <c r="J91" s="169"/>
      <c r="K91" s="173"/>
      <c r="L91" s="120" t="str">
        <f t="shared" si="24"/>
        <v/>
      </c>
      <c r="M91" s="169"/>
      <c r="N91" s="170"/>
      <c r="O91" s="120" t="str">
        <f t="shared" si="25"/>
        <v/>
      </c>
      <c r="P91" s="165"/>
      <c r="Q91" s="165"/>
      <c r="R91" s="120" t="str">
        <f>IF(Q91="","",VLOOKUP(Q91,役職・職種一覧表!$B$4:$C$8,2,FALSE))</f>
        <v/>
      </c>
      <c r="S91" s="165"/>
      <c r="T91" s="138" t="str">
        <f>IF(S91="","",VLOOKUP(S91,抽出率テーブル!V:W,2,FALSE))</f>
        <v/>
      </c>
      <c r="U91" s="169"/>
      <c r="V91" s="170"/>
      <c r="W91" s="120" t="str">
        <f t="shared" si="26"/>
        <v/>
      </c>
      <c r="X91" s="120" t="str">
        <f t="shared" si="30"/>
        <v/>
      </c>
      <c r="Y91" s="165"/>
      <c r="Z91" s="165"/>
      <c r="AA91" s="165"/>
      <c r="AB91" s="165"/>
      <c r="AC91" s="120" t="str">
        <f t="shared" si="31"/>
        <v/>
      </c>
      <c r="AD91" s="167"/>
      <c r="AE91" s="167"/>
      <c r="AF91" s="120" t="str">
        <f t="shared" si="32"/>
        <v/>
      </c>
      <c r="AG91" s="167"/>
      <c r="AH91" s="167"/>
      <c r="AI91" s="120" t="str">
        <f t="shared" si="33"/>
        <v/>
      </c>
      <c r="AJ91" s="165"/>
      <c r="AK91" s="163"/>
      <c r="AL91" s="163"/>
      <c r="AM91" s="163"/>
      <c r="AN91" s="163"/>
      <c r="AO91" s="163"/>
      <c r="AP91" s="163"/>
      <c r="AQ91" s="163"/>
      <c r="AR91" s="163"/>
      <c r="AS91" s="163"/>
      <c r="AT91" s="163"/>
      <c r="AU91" s="120" t="str">
        <f t="shared" si="34"/>
        <v/>
      </c>
      <c r="AV91" s="120" t="str">
        <f t="shared" si="35"/>
        <v/>
      </c>
      <c r="AW91" s="120" t="str">
        <f t="shared" si="43"/>
        <v/>
      </c>
      <c r="AX91" s="120" t="str">
        <f t="shared" si="43"/>
        <v/>
      </c>
      <c r="AY91" s="120" t="str">
        <f t="shared" si="43"/>
        <v/>
      </c>
      <c r="AZ91" s="163"/>
      <c r="BA91" s="163"/>
      <c r="BB91" s="163"/>
      <c r="BC91" s="163"/>
      <c r="BD91" s="163"/>
      <c r="BE91" s="163"/>
      <c r="BF91" s="120" t="str">
        <f t="shared" si="36"/>
        <v/>
      </c>
      <c r="BG91" s="161"/>
      <c r="BH91" s="138" t="str">
        <f>IF(BG91="","",VLOOKUP(BG91,抽出率テーブル!Z:AA,2,FALSE))</f>
        <v/>
      </c>
      <c r="BI91" s="126" t="str">
        <f t="shared" si="37"/>
        <v/>
      </c>
      <c r="BJ91" s="126" t="str">
        <f t="shared" si="38"/>
        <v/>
      </c>
      <c r="BK91" s="126" t="str">
        <f t="shared" si="39"/>
        <v/>
      </c>
      <c r="BL91" s="126" t="str">
        <f t="shared" si="40"/>
        <v/>
      </c>
      <c r="BM91" s="126" t="str">
        <f t="shared" si="41"/>
        <v/>
      </c>
      <c r="BN91" s="159"/>
      <c r="BO91" s="135" t="str">
        <f t="shared" si="42"/>
        <v xml:space="preserve"> </v>
      </c>
    </row>
    <row r="92" spans="1:67">
      <c r="A92" s="123">
        <v>88</v>
      </c>
      <c r="B92" s="290"/>
      <c r="C92" s="165"/>
      <c r="D92" s="165"/>
      <c r="E92" s="155" t="str">
        <f t="shared" si="27"/>
        <v/>
      </c>
      <c r="F92" s="155" t="str">
        <f t="shared" si="28"/>
        <v/>
      </c>
      <c r="G92" s="155" t="str">
        <f t="shared" si="29"/>
        <v/>
      </c>
      <c r="H92" s="165"/>
      <c r="I92" s="165"/>
      <c r="J92" s="169"/>
      <c r="K92" s="173"/>
      <c r="L92" s="120" t="str">
        <f t="shared" si="24"/>
        <v/>
      </c>
      <c r="M92" s="169"/>
      <c r="N92" s="170"/>
      <c r="O92" s="120" t="str">
        <f t="shared" si="25"/>
        <v/>
      </c>
      <c r="P92" s="165"/>
      <c r="Q92" s="165"/>
      <c r="R92" s="120" t="str">
        <f>IF(Q92="","",VLOOKUP(Q92,役職・職種一覧表!$B$4:$C$8,2,FALSE))</f>
        <v/>
      </c>
      <c r="S92" s="165"/>
      <c r="T92" s="138" t="str">
        <f>IF(S92="","",VLOOKUP(S92,抽出率テーブル!V:W,2,FALSE))</f>
        <v/>
      </c>
      <c r="U92" s="169"/>
      <c r="V92" s="170"/>
      <c r="W92" s="120" t="str">
        <f t="shared" si="26"/>
        <v/>
      </c>
      <c r="X92" s="120" t="str">
        <f t="shared" si="30"/>
        <v/>
      </c>
      <c r="Y92" s="165"/>
      <c r="Z92" s="165"/>
      <c r="AA92" s="165"/>
      <c r="AB92" s="165"/>
      <c r="AC92" s="120" t="str">
        <f t="shared" si="31"/>
        <v/>
      </c>
      <c r="AD92" s="167"/>
      <c r="AE92" s="167"/>
      <c r="AF92" s="120" t="str">
        <f t="shared" si="32"/>
        <v/>
      </c>
      <c r="AG92" s="167"/>
      <c r="AH92" s="167"/>
      <c r="AI92" s="120" t="str">
        <f t="shared" si="33"/>
        <v/>
      </c>
      <c r="AJ92" s="165"/>
      <c r="AK92" s="163"/>
      <c r="AL92" s="163"/>
      <c r="AM92" s="163"/>
      <c r="AN92" s="163"/>
      <c r="AO92" s="163"/>
      <c r="AP92" s="163"/>
      <c r="AQ92" s="163"/>
      <c r="AR92" s="163"/>
      <c r="AS92" s="163"/>
      <c r="AT92" s="163"/>
      <c r="AU92" s="120" t="str">
        <f t="shared" si="34"/>
        <v/>
      </c>
      <c r="AV92" s="120" t="str">
        <f t="shared" si="35"/>
        <v/>
      </c>
      <c r="AW92" s="120" t="str">
        <f t="shared" si="43"/>
        <v/>
      </c>
      <c r="AX92" s="120" t="str">
        <f t="shared" si="43"/>
        <v/>
      </c>
      <c r="AY92" s="120" t="str">
        <f t="shared" si="43"/>
        <v/>
      </c>
      <c r="AZ92" s="163"/>
      <c r="BA92" s="163"/>
      <c r="BB92" s="163"/>
      <c r="BC92" s="163"/>
      <c r="BD92" s="163"/>
      <c r="BE92" s="163"/>
      <c r="BF92" s="120" t="str">
        <f t="shared" si="36"/>
        <v/>
      </c>
      <c r="BG92" s="161"/>
      <c r="BH92" s="138" t="str">
        <f>IF(BG92="","",VLOOKUP(BG92,抽出率テーブル!Z:AA,2,FALSE))</f>
        <v/>
      </c>
      <c r="BI92" s="126" t="str">
        <f t="shared" si="37"/>
        <v/>
      </c>
      <c r="BJ92" s="126" t="str">
        <f t="shared" si="38"/>
        <v/>
      </c>
      <c r="BK92" s="126" t="str">
        <f t="shared" si="39"/>
        <v/>
      </c>
      <c r="BL92" s="126" t="str">
        <f t="shared" si="40"/>
        <v/>
      </c>
      <c r="BM92" s="126" t="str">
        <f t="shared" si="41"/>
        <v/>
      </c>
      <c r="BN92" s="159"/>
      <c r="BO92" s="135" t="str">
        <f t="shared" si="42"/>
        <v xml:space="preserve"> </v>
      </c>
    </row>
    <row r="93" spans="1:67">
      <c r="A93" s="123">
        <v>89</v>
      </c>
      <c r="B93" s="290"/>
      <c r="C93" s="165"/>
      <c r="D93" s="165"/>
      <c r="E93" s="155" t="str">
        <f t="shared" si="27"/>
        <v/>
      </c>
      <c r="F93" s="155" t="str">
        <f t="shared" si="28"/>
        <v/>
      </c>
      <c r="G93" s="155" t="str">
        <f t="shared" si="29"/>
        <v/>
      </c>
      <c r="H93" s="165"/>
      <c r="I93" s="165"/>
      <c r="J93" s="169"/>
      <c r="K93" s="173"/>
      <c r="L93" s="120" t="str">
        <f t="shared" si="24"/>
        <v/>
      </c>
      <c r="M93" s="169"/>
      <c r="N93" s="170"/>
      <c r="O93" s="120" t="str">
        <f t="shared" si="25"/>
        <v/>
      </c>
      <c r="P93" s="165"/>
      <c r="Q93" s="165"/>
      <c r="R93" s="120" t="str">
        <f>IF(Q93="","",VLOOKUP(Q93,役職・職種一覧表!$B$4:$C$8,2,FALSE))</f>
        <v/>
      </c>
      <c r="S93" s="165"/>
      <c r="T93" s="138" t="str">
        <f>IF(S93="","",VLOOKUP(S93,抽出率テーブル!V:W,2,FALSE))</f>
        <v/>
      </c>
      <c r="U93" s="169"/>
      <c r="V93" s="170"/>
      <c r="W93" s="120" t="str">
        <f t="shared" si="26"/>
        <v/>
      </c>
      <c r="X93" s="120" t="str">
        <f t="shared" si="30"/>
        <v/>
      </c>
      <c r="Y93" s="165"/>
      <c r="Z93" s="165"/>
      <c r="AA93" s="165"/>
      <c r="AB93" s="165"/>
      <c r="AC93" s="120" t="str">
        <f t="shared" si="31"/>
        <v/>
      </c>
      <c r="AD93" s="167"/>
      <c r="AE93" s="167"/>
      <c r="AF93" s="120" t="str">
        <f t="shared" si="32"/>
        <v/>
      </c>
      <c r="AG93" s="167"/>
      <c r="AH93" s="167"/>
      <c r="AI93" s="120" t="str">
        <f t="shared" si="33"/>
        <v/>
      </c>
      <c r="AJ93" s="165"/>
      <c r="AK93" s="163"/>
      <c r="AL93" s="163"/>
      <c r="AM93" s="163"/>
      <c r="AN93" s="163"/>
      <c r="AO93" s="163"/>
      <c r="AP93" s="163"/>
      <c r="AQ93" s="163"/>
      <c r="AR93" s="163"/>
      <c r="AS93" s="163"/>
      <c r="AT93" s="163"/>
      <c r="AU93" s="120" t="str">
        <f t="shared" si="34"/>
        <v/>
      </c>
      <c r="AV93" s="120" t="str">
        <f t="shared" si="35"/>
        <v/>
      </c>
      <c r="AW93" s="120" t="str">
        <f t="shared" si="43"/>
        <v/>
      </c>
      <c r="AX93" s="120" t="str">
        <f t="shared" si="43"/>
        <v/>
      </c>
      <c r="AY93" s="120" t="str">
        <f t="shared" si="43"/>
        <v/>
      </c>
      <c r="AZ93" s="163"/>
      <c r="BA93" s="163"/>
      <c r="BB93" s="163"/>
      <c r="BC93" s="163"/>
      <c r="BD93" s="163"/>
      <c r="BE93" s="163"/>
      <c r="BF93" s="120" t="str">
        <f t="shared" si="36"/>
        <v/>
      </c>
      <c r="BG93" s="161"/>
      <c r="BH93" s="138" t="str">
        <f>IF(BG93="","",VLOOKUP(BG93,抽出率テーブル!Z:AA,2,FALSE))</f>
        <v/>
      </c>
      <c r="BI93" s="126" t="str">
        <f t="shared" si="37"/>
        <v/>
      </c>
      <c r="BJ93" s="126" t="str">
        <f t="shared" si="38"/>
        <v/>
      </c>
      <c r="BK93" s="126" t="str">
        <f t="shared" si="39"/>
        <v/>
      </c>
      <c r="BL93" s="126" t="str">
        <f t="shared" si="40"/>
        <v/>
      </c>
      <c r="BM93" s="126" t="str">
        <f t="shared" si="41"/>
        <v/>
      </c>
      <c r="BN93" s="159"/>
      <c r="BO93" s="135" t="str">
        <f t="shared" si="42"/>
        <v xml:space="preserve"> </v>
      </c>
    </row>
    <row r="94" spans="1:67">
      <c r="A94" s="123">
        <v>90</v>
      </c>
      <c r="B94" s="290"/>
      <c r="C94" s="165"/>
      <c r="D94" s="165"/>
      <c r="E94" s="155" t="str">
        <f t="shared" si="27"/>
        <v/>
      </c>
      <c r="F94" s="155" t="str">
        <f t="shared" si="28"/>
        <v/>
      </c>
      <c r="G94" s="155" t="str">
        <f t="shared" si="29"/>
        <v/>
      </c>
      <c r="H94" s="165"/>
      <c r="I94" s="165"/>
      <c r="J94" s="169"/>
      <c r="K94" s="173"/>
      <c r="L94" s="120" t="str">
        <f t="shared" si="24"/>
        <v/>
      </c>
      <c r="M94" s="169"/>
      <c r="N94" s="170"/>
      <c r="O94" s="120" t="str">
        <f t="shared" si="25"/>
        <v/>
      </c>
      <c r="P94" s="165"/>
      <c r="Q94" s="165"/>
      <c r="R94" s="120" t="str">
        <f>IF(Q94="","",VLOOKUP(Q94,役職・職種一覧表!$B$4:$C$8,2,FALSE))</f>
        <v/>
      </c>
      <c r="S94" s="165"/>
      <c r="T94" s="138" t="str">
        <f>IF(S94="","",VLOOKUP(S94,抽出率テーブル!V:W,2,FALSE))</f>
        <v/>
      </c>
      <c r="U94" s="169"/>
      <c r="V94" s="170"/>
      <c r="W94" s="120" t="str">
        <f t="shared" si="26"/>
        <v/>
      </c>
      <c r="X94" s="120" t="str">
        <f t="shared" si="30"/>
        <v/>
      </c>
      <c r="Y94" s="165"/>
      <c r="Z94" s="165"/>
      <c r="AA94" s="165"/>
      <c r="AB94" s="165"/>
      <c r="AC94" s="120" t="str">
        <f t="shared" si="31"/>
        <v/>
      </c>
      <c r="AD94" s="167"/>
      <c r="AE94" s="167"/>
      <c r="AF94" s="120" t="str">
        <f t="shared" si="32"/>
        <v/>
      </c>
      <c r="AG94" s="167"/>
      <c r="AH94" s="167"/>
      <c r="AI94" s="120" t="str">
        <f t="shared" si="33"/>
        <v/>
      </c>
      <c r="AJ94" s="165"/>
      <c r="AK94" s="163"/>
      <c r="AL94" s="163"/>
      <c r="AM94" s="163"/>
      <c r="AN94" s="163"/>
      <c r="AO94" s="163"/>
      <c r="AP94" s="163"/>
      <c r="AQ94" s="163"/>
      <c r="AR94" s="163"/>
      <c r="AS94" s="163"/>
      <c r="AT94" s="163"/>
      <c r="AU94" s="120" t="str">
        <f t="shared" si="34"/>
        <v/>
      </c>
      <c r="AV94" s="120" t="str">
        <f t="shared" si="35"/>
        <v/>
      </c>
      <c r="AW94" s="120" t="str">
        <f t="shared" si="43"/>
        <v/>
      </c>
      <c r="AX94" s="120" t="str">
        <f t="shared" si="43"/>
        <v/>
      </c>
      <c r="AY94" s="120" t="str">
        <f t="shared" si="43"/>
        <v/>
      </c>
      <c r="AZ94" s="163"/>
      <c r="BA94" s="163"/>
      <c r="BB94" s="163"/>
      <c r="BC94" s="163"/>
      <c r="BD94" s="163"/>
      <c r="BE94" s="163"/>
      <c r="BF94" s="120" t="str">
        <f t="shared" si="36"/>
        <v/>
      </c>
      <c r="BG94" s="161"/>
      <c r="BH94" s="138" t="str">
        <f>IF(BG94="","",VLOOKUP(BG94,抽出率テーブル!Z:AA,2,FALSE))</f>
        <v/>
      </c>
      <c r="BI94" s="126" t="str">
        <f t="shared" si="37"/>
        <v/>
      </c>
      <c r="BJ94" s="126" t="str">
        <f t="shared" si="38"/>
        <v/>
      </c>
      <c r="BK94" s="126" t="str">
        <f t="shared" si="39"/>
        <v/>
      </c>
      <c r="BL94" s="126" t="str">
        <f t="shared" si="40"/>
        <v/>
      </c>
      <c r="BM94" s="126" t="str">
        <f t="shared" si="41"/>
        <v/>
      </c>
      <c r="BN94" s="159"/>
      <c r="BO94" s="135" t="str">
        <f t="shared" si="42"/>
        <v xml:space="preserve"> </v>
      </c>
    </row>
    <row r="95" spans="1:67">
      <c r="A95" s="123">
        <v>91</v>
      </c>
      <c r="B95" s="290"/>
      <c r="C95" s="165"/>
      <c r="D95" s="165"/>
      <c r="E95" s="155" t="str">
        <f t="shared" si="27"/>
        <v/>
      </c>
      <c r="F95" s="155" t="str">
        <f t="shared" si="28"/>
        <v/>
      </c>
      <c r="G95" s="155" t="str">
        <f t="shared" si="29"/>
        <v/>
      </c>
      <c r="H95" s="165"/>
      <c r="I95" s="165"/>
      <c r="J95" s="169"/>
      <c r="K95" s="173"/>
      <c r="L95" s="120" t="str">
        <f t="shared" si="24"/>
        <v/>
      </c>
      <c r="M95" s="169"/>
      <c r="N95" s="170"/>
      <c r="O95" s="120" t="str">
        <f t="shared" si="25"/>
        <v/>
      </c>
      <c r="P95" s="165"/>
      <c r="Q95" s="165"/>
      <c r="R95" s="120" t="str">
        <f>IF(Q95="","",VLOOKUP(Q95,役職・職種一覧表!$B$4:$C$8,2,FALSE))</f>
        <v/>
      </c>
      <c r="S95" s="165"/>
      <c r="T95" s="138" t="str">
        <f>IF(S95="","",VLOOKUP(S95,抽出率テーブル!V:W,2,FALSE))</f>
        <v/>
      </c>
      <c r="U95" s="169"/>
      <c r="V95" s="170"/>
      <c r="W95" s="120" t="str">
        <f t="shared" si="26"/>
        <v/>
      </c>
      <c r="X95" s="120" t="str">
        <f t="shared" si="30"/>
        <v/>
      </c>
      <c r="Y95" s="165"/>
      <c r="Z95" s="165"/>
      <c r="AA95" s="165"/>
      <c r="AB95" s="165"/>
      <c r="AC95" s="120" t="str">
        <f t="shared" si="31"/>
        <v/>
      </c>
      <c r="AD95" s="167"/>
      <c r="AE95" s="167"/>
      <c r="AF95" s="120" t="str">
        <f t="shared" si="32"/>
        <v/>
      </c>
      <c r="AG95" s="167"/>
      <c r="AH95" s="167"/>
      <c r="AI95" s="120" t="str">
        <f t="shared" si="33"/>
        <v/>
      </c>
      <c r="AJ95" s="165"/>
      <c r="AK95" s="163"/>
      <c r="AL95" s="163"/>
      <c r="AM95" s="163"/>
      <c r="AN95" s="163"/>
      <c r="AO95" s="163"/>
      <c r="AP95" s="163"/>
      <c r="AQ95" s="163"/>
      <c r="AR95" s="163"/>
      <c r="AS95" s="163"/>
      <c r="AT95" s="163"/>
      <c r="AU95" s="120" t="str">
        <f t="shared" si="34"/>
        <v/>
      </c>
      <c r="AV95" s="120" t="str">
        <f t="shared" si="35"/>
        <v/>
      </c>
      <c r="AW95" s="120" t="str">
        <f t="shared" si="43"/>
        <v/>
      </c>
      <c r="AX95" s="120" t="str">
        <f t="shared" si="43"/>
        <v/>
      </c>
      <c r="AY95" s="120" t="str">
        <f t="shared" si="43"/>
        <v/>
      </c>
      <c r="AZ95" s="163"/>
      <c r="BA95" s="163"/>
      <c r="BB95" s="163"/>
      <c r="BC95" s="163"/>
      <c r="BD95" s="163"/>
      <c r="BE95" s="163"/>
      <c r="BF95" s="120" t="str">
        <f t="shared" si="36"/>
        <v/>
      </c>
      <c r="BG95" s="161"/>
      <c r="BH95" s="138" t="str">
        <f>IF(BG95="","",VLOOKUP(BG95,抽出率テーブル!Z:AA,2,FALSE))</f>
        <v/>
      </c>
      <c r="BI95" s="126" t="str">
        <f t="shared" si="37"/>
        <v/>
      </c>
      <c r="BJ95" s="126" t="str">
        <f t="shared" si="38"/>
        <v/>
      </c>
      <c r="BK95" s="126" t="str">
        <f t="shared" si="39"/>
        <v/>
      </c>
      <c r="BL95" s="126" t="str">
        <f t="shared" si="40"/>
        <v/>
      </c>
      <c r="BM95" s="126" t="str">
        <f t="shared" si="41"/>
        <v/>
      </c>
      <c r="BN95" s="159"/>
      <c r="BO95" s="135" t="str">
        <f t="shared" si="42"/>
        <v xml:space="preserve"> </v>
      </c>
    </row>
    <row r="96" spans="1:67">
      <c r="A96" s="123">
        <v>92</v>
      </c>
      <c r="B96" s="290"/>
      <c r="C96" s="165"/>
      <c r="D96" s="165"/>
      <c r="E96" s="155" t="str">
        <f t="shared" si="27"/>
        <v/>
      </c>
      <c r="F96" s="155" t="str">
        <f t="shared" si="28"/>
        <v/>
      </c>
      <c r="G96" s="155" t="str">
        <f t="shared" si="29"/>
        <v/>
      </c>
      <c r="H96" s="165"/>
      <c r="I96" s="165"/>
      <c r="J96" s="169"/>
      <c r="K96" s="173"/>
      <c r="L96" s="120" t="str">
        <f t="shared" si="24"/>
        <v/>
      </c>
      <c r="M96" s="169"/>
      <c r="N96" s="170"/>
      <c r="O96" s="120" t="str">
        <f t="shared" si="25"/>
        <v/>
      </c>
      <c r="P96" s="165"/>
      <c r="Q96" s="165"/>
      <c r="R96" s="120" t="str">
        <f>IF(Q96="","",VLOOKUP(Q96,役職・職種一覧表!$B$4:$C$8,2,FALSE))</f>
        <v/>
      </c>
      <c r="S96" s="165"/>
      <c r="T96" s="138" t="str">
        <f>IF(S96="","",VLOOKUP(S96,抽出率テーブル!V:W,2,FALSE))</f>
        <v/>
      </c>
      <c r="U96" s="169"/>
      <c r="V96" s="170"/>
      <c r="W96" s="120" t="str">
        <f t="shared" si="26"/>
        <v/>
      </c>
      <c r="X96" s="120" t="str">
        <f t="shared" si="30"/>
        <v/>
      </c>
      <c r="Y96" s="165"/>
      <c r="Z96" s="165"/>
      <c r="AA96" s="165"/>
      <c r="AB96" s="165"/>
      <c r="AC96" s="120" t="str">
        <f t="shared" si="31"/>
        <v/>
      </c>
      <c r="AD96" s="167"/>
      <c r="AE96" s="167"/>
      <c r="AF96" s="120" t="str">
        <f t="shared" si="32"/>
        <v/>
      </c>
      <c r="AG96" s="167"/>
      <c r="AH96" s="167"/>
      <c r="AI96" s="120" t="str">
        <f t="shared" si="33"/>
        <v/>
      </c>
      <c r="AJ96" s="165"/>
      <c r="AK96" s="163"/>
      <c r="AL96" s="163"/>
      <c r="AM96" s="163"/>
      <c r="AN96" s="163"/>
      <c r="AO96" s="163"/>
      <c r="AP96" s="163"/>
      <c r="AQ96" s="163"/>
      <c r="AR96" s="163"/>
      <c r="AS96" s="163"/>
      <c r="AT96" s="163"/>
      <c r="AU96" s="120" t="str">
        <f t="shared" si="34"/>
        <v/>
      </c>
      <c r="AV96" s="120" t="str">
        <f t="shared" si="35"/>
        <v/>
      </c>
      <c r="AW96" s="120" t="str">
        <f t="shared" si="43"/>
        <v/>
      </c>
      <c r="AX96" s="120" t="str">
        <f t="shared" si="43"/>
        <v/>
      </c>
      <c r="AY96" s="120" t="str">
        <f t="shared" si="43"/>
        <v/>
      </c>
      <c r="AZ96" s="163"/>
      <c r="BA96" s="163"/>
      <c r="BB96" s="163"/>
      <c r="BC96" s="163"/>
      <c r="BD96" s="163"/>
      <c r="BE96" s="163"/>
      <c r="BF96" s="120" t="str">
        <f t="shared" si="36"/>
        <v/>
      </c>
      <c r="BG96" s="161"/>
      <c r="BH96" s="138" t="str">
        <f>IF(BG96="","",VLOOKUP(BG96,抽出率テーブル!Z:AA,2,FALSE))</f>
        <v/>
      </c>
      <c r="BI96" s="126" t="str">
        <f t="shared" si="37"/>
        <v/>
      </c>
      <c r="BJ96" s="126" t="str">
        <f t="shared" si="38"/>
        <v/>
      </c>
      <c r="BK96" s="126" t="str">
        <f t="shared" si="39"/>
        <v/>
      </c>
      <c r="BL96" s="126" t="str">
        <f t="shared" si="40"/>
        <v/>
      </c>
      <c r="BM96" s="126" t="str">
        <f t="shared" si="41"/>
        <v/>
      </c>
      <c r="BN96" s="159"/>
      <c r="BO96" s="135" t="str">
        <f t="shared" si="42"/>
        <v xml:space="preserve"> </v>
      </c>
    </row>
    <row r="97" spans="1:67">
      <c r="A97" s="123">
        <v>93</v>
      </c>
      <c r="B97" s="290"/>
      <c r="C97" s="165"/>
      <c r="D97" s="165"/>
      <c r="E97" s="155" t="str">
        <f t="shared" si="27"/>
        <v/>
      </c>
      <c r="F97" s="155" t="str">
        <f t="shared" si="28"/>
        <v/>
      </c>
      <c r="G97" s="155" t="str">
        <f t="shared" si="29"/>
        <v/>
      </c>
      <c r="H97" s="165"/>
      <c r="I97" s="165"/>
      <c r="J97" s="169"/>
      <c r="K97" s="173"/>
      <c r="L97" s="120" t="str">
        <f t="shared" si="24"/>
        <v/>
      </c>
      <c r="M97" s="169"/>
      <c r="N97" s="170"/>
      <c r="O97" s="120" t="str">
        <f t="shared" si="25"/>
        <v/>
      </c>
      <c r="P97" s="165"/>
      <c r="Q97" s="165"/>
      <c r="R97" s="120" t="str">
        <f>IF(Q97="","",VLOOKUP(Q97,役職・職種一覧表!$B$4:$C$8,2,FALSE))</f>
        <v/>
      </c>
      <c r="S97" s="165"/>
      <c r="T97" s="138" t="str">
        <f>IF(S97="","",VLOOKUP(S97,抽出率テーブル!V:W,2,FALSE))</f>
        <v/>
      </c>
      <c r="U97" s="169"/>
      <c r="V97" s="170"/>
      <c r="W97" s="120" t="str">
        <f t="shared" si="26"/>
        <v/>
      </c>
      <c r="X97" s="120" t="str">
        <f t="shared" si="30"/>
        <v/>
      </c>
      <c r="Y97" s="165"/>
      <c r="Z97" s="165"/>
      <c r="AA97" s="165"/>
      <c r="AB97" s="165"/>
      <c r="AC97" s="120" t="str">
        <f t="shared" si="31"/>
        <v/>
      </c>
      <c r="AD97" s="167"/>
      <c r="AE97" s="167"/>
      <c r="AF97" s="120" t="str">
        <f t="shared" si="32"/>
        <v/>
      </c>
      <c r="AG97" s="167"/>
      <c r="AH97" s="167"/>
      <c r="AI97" s="120" t="str">
        <f t="shared" si="33"/>
        <v/>
      </c>
      <c r="AJ97" s="165"/>
      <c r="AK97" s="163"/>
      <c r="AL97" s="163"/>
      <c r="AM97" s="163"/>
      <c r="AN97" s="163"/>
      <c r="AO97" s="163"/>
      <c r="AP97" s="163"/>
      <c r="AQ97" s="163"/>
      <c r="AR97" s="163"/>
      <c r="AS97" s="163"/>
      <c r="AT97" s="163"/>
      <c r="AU97" s="120" t="str">
        <f t="shared" si="34"/>
        <v/>
      </c>
      <c r="AV97" s="120" t="str">
        <f t="shared" si="35"/>
        <v/>
      </c>
      <c r="AW97" s="120" t="str">
        <f t="shared" si="43"/>
        <v/>
      </c>
      <c r="AX97" s="120" t="str">
        <f t="shared" si="43"/>
        <v/>
      </c>
      <c r="AY97" s="120" t="str">
        <f t="shared" si="43"/>
        <v/>
      </c>
      <c r="AZ97" s="163"/>
      <c r="BA97" s="163"/>
      <c r="BB97" s="163"/>
      <c r="BC97" s="163"/>
      <c r="BD97" s="163"/>
      <c r="BE97" s="163"/>
      <c r="BF97" s="120" t="str">
        <f t="shared" si="36"/>
        <v/>
      </c>
      <c r="BG97" s="161"/>
      <c r="BH97" s="138" t="str">
        <f>IF(BG97="","",VLOOKUP(BG97,抽出率テーブル!Z:AA,2,FALSE))</f>
        <v/>
      </c>
      <c r="BI97" s="126" t="str">
        <f t="shared" si="37"/>
        <v/>
      </c>
      <c r="BJ97" s="126" t="str">
        <f t="shared" si="38"/>
        <v/>
      </c>
      <c r="BK97" s="126" t="str">
        <f t="shared" si="39"/>
        <v/>
      </c>
      <c r="BL97" s="126" t="str">
        <f t="shared" si="40"/>
        <v/>
      </c>
      <c r="BM97" s="126" t="str">
        <f t="shared" si="41"/>
        <v/>
      </c>
      <c r="BN97" s="159"/>
      <c r="BO97" s="135" t="str">
        <f t="shared" si="42"/>
        <v xml:space="preserve"> </v>
      </c>
    </row>
    <row r="98" spans="1:67">
      <c r="A98" s="123">
        <v>94</v>
      </c>
      <c r="B98" s="290"/>
      <c r="C98" s="165"/>
      <c r="D98" s="165"/>
      <c r="E98" s="155" t="str">
        <f t="shared" si="27"/>
        <v/>
      </c>
      <c r="F98" s="155" t="str">
        <f t="shared" si="28"/>
        <v/>
      </c>
      <c r="G98" s="155" t="str">
        <f t="shared" si="29"/>
        <v/>
      </c>
      <c r="H98" s="165"/>
      <c r="I98" s="165"/>
      <c r="J98" s="169"/>
      <c r="K98" s="173"/>
      <c r="L98" s="120" t="str">
        <f t="shared" si="24"/>
        <v/>
      </c>
      <c r="M98" s="169"/>
      <c r="N98" s="170"/>
      <c r="O98" s="120" t="str">
        <f t="shared" si="25"/>
        <v/>
      </c>
      <c r="P98" s="165"/>
      <c r="Q98" s="165"/>
      <c r="R98" s="120" t="str">
        <f>IF(Q98="","",VLOOKUP(Q98,役職・職種一覧表!$B$4:$C$8,2,FALSE))</f>
        <v/>
      </c>
      <c r="S98" s="165"/>
      <c r="T98" s="138" t="str">
        <f>IF(S98="","",VLOOKUP(S98,抽出率テーブル!V:W,2,FALSE))</f>
        <v/>
      </c>
      <c r="U98" s="169"/>
      <c r="V98" s="170"/>
      <c r="W98" s="120" t="str">
        <f t="shared" si="26"/>
        <v/>
      </c>
      <c r="X98" s="120" t="str">
        <f t="shared" si="30"/>
        <v/>
      </c>
      <c r="Y98" s="165"/>
      <c r="Z98" s="165"/>
      <c r="AA98" s="165"/>
      <c r="AB98" s="165"/>
      <c r="AC98" s="120" t="str">
        <f t="shared" si="31"/>
        <v/>
      </c>
      <c r="AD98" s="167"/>
      <c r="AE98" s="167"/>
      <c r="AF98" s="120" t="str">
        <f t="shared" si="32"/>
        <v/>
      </c>
      <c r="AG98" s="167"/>
      <c r="AH98" s="167"/>
      <c r="AI98" s="120" t="str">
        <f t="shared" si="33"/>
        <v/>
      </c>
      <c r="AJ98" s="165"/>
      <c r="AK98" s="163"/>
      <c r="AL98" s="163"/>
      <c r="AM98" s="163"/>
      <c r="AN98" s="163"/>
      <c r="AO98" s="163"/>
      <c r="AP98" s="163"/>
      <c r="AQ98" s="163"/>
      <c r="AR98" s="163"/>
      <c r="AS98" s="163"/>
      <c r="AT98" s="163"/>
      <c r="AU98" s="120" t="str">
        <f t="shared" si="34"/>
        <v/>
      </c>
      <c r="AV98" s="120" t="str">
        <f t="shared" si="35"/>
        <v/>
      </c>
      <c r="AW98" s="120" t="str">
        <f t="shared" si="43"/>
        <v/>
      </c>
      <c r="AX98" s="120" t="str">
        <f t="shared" si="43"/>
        <v/>
      </c>
      <c r="AY98" s="120" t="str">
        <f t="shared" si="43"/>
        <v/>
      </c>
      <c r="AZ98" s="163"/>
      <c r="BA98" s="163"/>
      <c r="BB98" s="163"/>
      <c r="BC98" s="163"/>
      <c r="BD98" s="163"/>
      <c r="BE98" s="163"/>
      <c r="BF98" s="120" t="str">
        <f t="shared" si="36"/>
        <v/>
      </c>
      <c r="BG98" s="161"/>
      <c r="BH98" s="138" t="str">
        <f>IF(BG98="","",VLOOKUP(BG98,抽出率テーブル!Z:AA,2,FALSE))</f>
        <v/>
      </c>
      <c r="BI98" s="126" t="str">
        <f t="shared" si="37"/>
        <v/>
      </c>
      <c r="BJ98" s="126" t="str">
        <f t="shared" si="38"/>
        <v/>
      </c>
      <c r="BK98" s="126" t="str">
        <f t="shared" si="39"/>
        <v/>
      </c>
      <c r="BL98" s="126" t="str">
        <f t="shared" si="40"/>
        <v/>
      </c>
      <c r="BM98" s="126" t="str">
        <f t="shared" si="41"/>
        <v/>
      </c>
      <c r="BN98" s="159"/>
      <c r="BO98" s="135" t="str">
        <f t="shared" si="42"/>
        <v xml:space="preserve"> </v>
      </c>
    </row>
    <row r="99" spans="1:67">
      <c r="A99" s="123">
        <v>95</v>
      </c>
      <c r="B99" s="290"/>
      <c r="C99" s="165"/>
      <c r="D99" s="165"/>
      <c r="E99" s="155" t="str">
        <f t="shared" si="27"/>
        <v/>
      </c>
      <c r="F99" s="155" t="str">
        <f t="shared" si="28"/>
        <v/>
      </c>
      <c r="G99" s="155" t="str">
        <f t="shared" si="29"/>
        <v/>
      </c>
      <c r="H99" s="165"/>
      <c r="I99" s="165"/>
      <c r="J99" s="169"/>
      <c r="K99" s="173"/>
      <c r="L99" s="120" t="str">
        <f t="shared" si="24"/>
        <v/>
      </c>
      <c r="M99" s="169"/>
      <c r="N99" s="170"/>
      <c r="O99" s="120" t="str">
        <f t="shared" si="25"/>
        <v/>
      </c>
      <c r="P99" s="165"/>
      <c r="Q99" s="165"/>
      <c r="R99" s="120" t="str">
        <f>IF(Q99="","",VLOOKUP(Q99,役職・職種一覧表!$B$4:$C$8,2,FALSE))</f>
        <v/>
      </c>
      <c r="S99" s="165"/>
      <c r="T99" s="138" t="str">
        <f>IF(S99="","",VLOOKUP(S99,抽出率テーブル!V:W,2,FALSE))</f>
        <v/>
      </c>
      <c r="U99" s="169"/>
      <c r="V99" s="170"/>
      <c r="W99" s="120" t="str">
        <f t="shared" si="26"/>
        <v/>
      </c>
      <c r="X99" s="120" t="str">
        <f t="shared" si="30"/>
        <v/>
      </c>
      <c r="Y99" s="165"/>
      <c r="Z99" s="165"/>
      <c r="AA99" s="165"/>
      <c r="AB99" s="165"/>
      <c r="AC99" s="120" t="str">
        <f t="shared" si="31"/>
        <v/>
      </c>
      <c r="AD99" s="167"/>
      <c r="AE99" s="167"/>
      <c r="AF99" s="120" t="str">
        <f t="shared" si="32"/>
        <v/>
      </c>
      <c r="AG99" s="167"/>
      <c r="AH99" s="167"/>
      <c r="AI99" s="120" t="str">
        <f t="shared" si="33"/>
        <v/>
      </c>
      <c r="AJ99" s="165"/>
      <c r="AK99" s="163"/>
      <c r="AL99" s="163"/>
      <c r="AM99" s="163"/>
      <c r="AN99" s="163"/>
      <c r="AO99" s="163"/>
      <c r="AP99" s="163"/>
      <c r="AQ99" s="163"/>
      <c r="AR99" s="163"/>
      <c r="AS99" s="163"/>
      <c r="AT99" s="163"/>
      <c r="AU99" s="120" t="str">
        <f t="shared" si="34"/>
        <v/>
      </c>
      <c r="AV99" s="120" t="str">
        <f t="shared" si="35"/>
        <v/>
      </c>
      <c r="AW99" s="120" t="str">
        <f t="shared" si="43"/>
        <v/>
      </c>
      <c r="AX99" s="120" t="str">
        <f t="shared" si="43"/>
        <v/>
      </c>
      <c r="AY99" s="120" t="str">
        <f t="shared" si="43"/>
        <v/>
      </c>
      <c r="AZ99" s="163"/>
      <c r="BA99" s="163"/>
      <c r="BB99" s="163"/>
      <c r="BC99" s="163"/>
      <c r="BD99" s="163"/>
      <c r="BE99" s="163"/>
      <c r="BF99" s="120" t="str">
        <f t="shared" si="36"/>
        <v/>
      </c>
      <c r="BG99" s="161"/>
      <c r="BH99" s="138" t="str">
        <f>IF(BG99="","",VLOOKUP(BG99,抽出率テーブル!Z:AA,2,FALSE))</f>
        <v/>
      </c>
      <c r="BI99" s="126" t="str">
        <f t="shared" si="37"/>
        <v/>
      </c>
      <c r="BJ99" s="126" t="str">
        <f t="shared" si="38"/>
        <v/>
      </c>
      <c r="BK99" s="126" t="str">
        <f t="shared" si="39"/>
        <v/>
      </c>
      <c r="BL99" s="126" t="str">
        <f t="shared" si="40"/>
        <v/>
      </c>
      <c r="BM99" s="126" t="str">
        <f t="shared" si="41"/>
        <v/>
      </c>
      <c r="BN99" s="159"/>
      <c r="BO99" s="135" t="str">
        <f t="shared" si="42"/>
        <v xml:space="preserve"> </v>
      </c>
    </row>
    <row r="100" spans="1:67">
      <c r="A100" s="123">
        <v>96</v>
      </c>
      <c r="B100" s="290"/>
      <c r="C100" s="165"/>
      <c r="D100" s="165"/>
      <c r="E100" s="155" t="str">
        <f t="shared" si="27"/>
        <v/>
      </c>
      <c r="F100" s="155" t="str">
        <f t="shared" si="28"/>
        <v/>
      </c>
      <c r="G100" s="155" t="str">
        <f t="shared" si="29"/>
        <v/>
      </c>
      <c r="H100" s="165"/>
      <c r="I100" s="165"/>
      <c r="J100" s="169"/>
      <c r="K100" s="173"/>
      <c r="L100" s="120" t="str">
        <f t="shared" ref="L100:L104" si="44">IF(J100="",IF(K100="","",K100),DATEDIF(J100,$P$1,"Y"))</f>
        <v/>
      </c>
      <c r="M100" s="169"/>
      <c r="N100" s="170"/>
      <c r="O100" s="120" t="str">
        <f t="shared" ref="O100:O104" si="45">IF(M100="",IF(N100="","",N100),DATEDIF(M100,$P$1,"Y"))</f>
        <v/>
      </c>
      <c r="P100" s="165"/>
      <c r="Q100" s="165"/>
      <c r="R100" s="120" t="str">
        <f>IF(Q100="","",VLOOKUP(Q100,役職・職種一覧表!$B$4:$C$8,2,FALSE))</f>
        <v/>
      </c>
      <c r="S100" s="165"/>
      <c r="T100" s="138" t="str">
        <f>IF(S100="","",VLOOKUP(S100,抽出率テーブル!V:W,2,FALSE))</f>
        <v/>
      </c>
      <c r="U100" s="169"/>
      <c r="V100" s="170"/>
      <c r="W100" s="120" t="str">
        <f t="shared" ref="W100:W104" si="46">IF(U100="",IF(V100="","",V100),DATEDIF(U100,$P$1,"Y"))</f>
        <v/>
      </c>
      <c r="X100" s="120" t="str">
        <f t="shared" si="30"/>
        <v/>
      </c>
      <c r="Y100" s="165"/>
      <c r="Z100" s="165"/>
      <c r="AA100" s="165"/>
      <c r="AB100" s="165"/>
      <c r="AC100" s="120" t="str">
        <f t="shared" si="31"/>
        <v/>
      </c>
      <c r="AD100" s="167"/>
      <c r="AE100" s="167"/>
      <c r="AF100" s="120" t="str">
        <f t="shared" si="32"/>
        <v/>
      </c>
      <c r="AG100" s="167"/>
      <c r="AH100" s="167"/>
      <c r="AI100" s="120" t="str">
        <f t="shared" si="33"/>
        <v/>
      </c>
      <c r="AJ100" s="165"/>
      <c r="AK100" s="163"/>
      <c r="AL100" s="163"/>
      <c r="AM100" s="163"/>
      <c r="AN100" s="163"/>
      <c r="AO100" s="163"/>
      <c r="AP100" s="163"/>
      <c r="AQ100" s="163"/>
      <c r="AR100" s="163"/>
      <c r="AS100" s="163"/>
      <c r="AT100" s="163"/>
      <c r="AU100" s="120" t="str">
        <f t="shared" si="34"/>
        <v/>
      </c>
      <c r="AV100" s="120" t="str">
        <f t="shared" si="35"/>
        <v/>
      </c>
      <c r="AW100" s="120" t="str">
        <f t="shared" si="43"/>
        <v/>
      </c>
      <c r="AX100" s="120" t="str">
        <f t="shared" si="43"/>
        <v/>
      </c>
      <c r="AY100" s="120" t="str">
        <f t="shared" si="43"/>
        <v/>
      </c>
      <c r="AZ100" s="163"/>
      <c r="BA100" s="163"/>
      <c r="BB100" s="163"/>
      <c r="BC100" s="163"/>
      <c r="BD100" s="163"/>
      <c r="BE100" s="163"/>
      <c r="BF100" s="120" t="str">
        <f t="shared" si="36"/>
        <v/>
      </c>
      <c r="BG100" s="161"/>
      <c r="BH100" s="138" t="str">
        <f>IF(BG100="","",VLOOKUP(BG100,抽出率テーブル!Z:AA,2,FALSE))</f>
        <v/>
      </c>
      <c r="BI100" s="126" t="str">
        <f t="shared" si="37"/>
        <v/>
      </c>
      <c r="BJ100" s="126" t="str">
        <f t="shared" si="38"/>
        <v/>
      </c>
      <c r="BK100" s="126" t="str">
        <f t="shared" si="39"/>
        <v/>
      </c>
      <c r="BL100" s="126" t="str">
        <f t="shared" si="40"/>
        <v/>
      </c>
      <c r="BM100" s="126" t="str">
        <f t="shared" si="41"/>
        <v/>
      </c>
      <c r="BN100" s="159"/>
      <c r="BO100" s="135" t="str">
        <f t="shared" si="42"/>
        <v xml:space="preserve"> </v>
      </c>
    </row>
    <row r="101" spans="1:67">
      <c r="A101" s="123">
        <v>97</v>
      </c>
      <c r="B101" s="290"/>
      <c r="C101" s="165"/>
      <c r="D101" s="165"/>
      <c r="E101" s="155" t="str">
        <f t="shared" si="27"/>
        <v/>
      </c>
      <c r="F101" s="155" t="str">
        <f t="shared" si="28"/>
        <v/>
      </c>
      <c r="G101" s="155" t="str">
        <f t="shared" si="29"/>
        <v/>
      </c>
      <c r="H101" s="165"/>
      <c r="I101" s="165"/>
      <c r="J101" s="169"/>
      <c r="K101" s="173"/>
      <c r="L101" s="120" t="str">
        <f t="shared" si="44"/>
        <v/>
      </c>
      <c r="M101" s="169"/>
      <c r="N101" s="170"/>
      <c r="O101" s="120" t="str">
        <f t="shared" si="45"/>
        <v/>
      </c>
      <c r="P101" s="165"/>
      <c r="Q101" s="165"/>
      <c r="R101" s="120" t="str">
        <f>IF(Q101="","",VLOOKUP(Q101,役職・職種一覧表!$B$4:$C$8,2,FALSE))</f>
        <v/>
      </c>
      <c r="S101" s="165"/>
      <c r="T101" s="138" t="str">
        <f>IF(S101="","",VLOOKUP(S101,抽出率テーブル!V:W,2,FALSE))</f>
        <v/>
      </c>
      <c r="U101" s="169"/>
      <c r="V101" s="170"/>
      <c r="W101" s="120" t="str">
        <f t="shared" si="46"/>
        <v/>
      </c>
      <c r="X101" s="120" t="str">
        <f t="shared" si="30"/>
        <v/>
      </c>
      <c r="Y101" s="165"/>
      <c r="Z101" s="165"/>
      <c r="AA101" s="165"/>
      <c r="AB101" s="165"/>
      <c r="AC101" s="120" t="str">
        <f t="shared" si="31"/>
        <v/>
      </c>
      <c r="AD101" s="167"/>
      <c r="AE101" s="167"/>
      <c r="AF101" s="120" t="str">
        <f t="shared" si="32"/>
        <v/>
      </c>
      <c r="AG101" s="167"/>
      <c r="AH101" s="167"/>
      <c r="AI101" s="120" t="str">
        <f t="shared" si="33"/>
        <v/>
      </c>
      <c r="AJ101" s="165"/>
      <c r="AK101" s="163"/>
      <c r="AL101" s="163"/>
      <c r="AM101" s="163"/>
      <c r="AN101" s="163"/>
      <c r="AO101" s="163"/>
      <c r="AP101" s="163"/>
      <c r="AQ101" s="163"/>
      <c r="AR101" s="163"/>
      <c r="AS101" s="163"/>
      <c r="AT101" s="163"/>
      <c r="AU101" s="120" t="str">
        <f t="shared" si="34"/>
        <v/>
      </c>
      <c r="AV101" s="120" t="str">
        <f t="shared" si="35"/>
        <v/>
      </c>
      <c r="AW101" s="120" t="str">
        <f t="shared" si="43"/>
        <v/>
      </c>
      <c r="AX101" s="120" t="str">
        <f t="shared" si="43"/>
        <v/>
      </c>
      <c r="AY101" s="120" t="str">
        <f t="shared" si="43"/>
        <v/>
      </c>
      <c r="AZ101" s="163"/>
      <c r="BA101" s="163"/>
      <c r="BB101" s="163"/>
      <c r="BC101" s="163"/>
      <c r="BD101" s="163"/>
      <c r="BE101" s="163"/>
      <c r="BF101" s="120" t="str">
        <f t="shared" si="36"/>
        <v/>
      </c>
      <c r="BG101" s="161"/>
      <c r="BH101" s="138" t="str">
        <f>IF(BG101="","",VLOOKUP(BG101,抽出率テーブル!Z:AA,2,FALSE))</f>
        <v/>
      </c>
      <c r="BI101" s="126" t="str">
        <f t="shared" si="37"/>
        <v/>
      </c>
      <c r="BJ101" s="126" t="str">
        <f t="shared" si="38"/>
        <v/>
      </c>
      <c r="BK101" s="126" t="str">
        <f t="shared" si="39"/>
        <v/>
      </c>
      <c r="BL101" s="126" t="str">
        <f t="shared" si="40"/>
        <v/>
      </c>
      <c r="BM101" s="126" t="str">
        <f t="shared" si="41"/>
        <v/>
      </c>
      <c r="BN101" s="159"/>
      <c r="BO101" s="135" t="str">
        <f t="shared" si="42"/>
        <v xml:space="preserve"> </v>
      </c>
    </row>
    <row r="102" spans="1:67">
      <c r="A102" s="123">
        <v>98</v>
      </c>
      <c r="B102" s="290"/>
      <c r="C102" s="165"/>
      <c r="D102" s="165"/>
      <c r="E102" s="155" t="str">
        <f t="shared" si="27"/>
        <v/>
      </c>
      <c r="F102" s="155" t="str">
        <f t="shared" si="28"/>
        <v/>
      </c>
      <c r="G102" s="155" t="str">
        <f t="shared" si="29"/>
        <v/>
      </c>
      <c r="H102" s="165"/>
      <c r="I102" s="165"/>
      <c r="J102" s="169"/>
      <c r="K102" s="173"/>
      <c r="L102" s="120" t="str">
        <f t="shared" si="44"/>
        <v/>
      </c>
      <c r="M102" s="169"/>
      <c r="N102" s="170"/>
      <c r="O102" s="120" t="str">
        <f t="shared" si="45"/>
        <v/>
      </c>
      <c r="P102" s="165"/>
      <c r="Q102" s="165"/>
      <c r="R102" s="120" t="str">
        <f>IF(Q102="","",VLOOKUP(Q102,役職・職種一覧表!$B$4:$C$8,2,FALSE))</f>
        <v/>
      </c>
      <c r="S102" s="165"/>
      <c r="T102" s="138" t="str">
        <f>IF(S102="","",VLOOKUP(S102,抽出率テーブル!V:W,2,FALSE))</f>
        <v/>
      </c>
      <c r="U102" s="169"/>
      <c r="V102" s="170"/>
      <c r="W102" s="120" t="str">
        <f t="shared" si="46"/>
        <v/>
      </c>
      <c r="X102" s="120" t="str">
        <f t="shared" si="30"/>
        <v/>
      </c>
      <c r="Y102" s="165"/>
      <c r="Z102" s="165"/>
      <c r="AA102" s="165"/>
      <c r="AB102" s="165"/>
      <c r="AC102" s="120" t="str">
        <f t="shared" si="31"/>
        <v/>
      </c>
      <c r="AD102" s="167"/>
      <c r="AE102" s="167"/>
      <c r="AF102" s="120" t="str">
        <f t="shared" si="32"/>
        <v/>
      </c>
      <c r="AG102" s="167"/>
      <c r="AH102" s="167"/>
      <c r="AI102" s="120" t="str">
        <f t="shared" si="33"/>
        <v/>
      </c>
      <c r="AJ102" s="165"/>
      <c r="AK102" s="163"/>
      <c r="AL102" s="163"/>
      <c r="AM102" s="163"/>
      <c r="AN102" s="163"/>
      <c r="AO102" s="163"/>
      <c r="AP102" s="163"/>
      <c r="AQ102" s="163"/>
      <c r="AR102" s="163"/>
      <c r="AS102" s="163"/>
      <c r="AT102" s="163"/>
      <c r="AU102" s="120" t="str">
        <f t="shared" si="34"/>
        <v/>
      </c>
      <c r="AV102" s="120" t="str">
        <f t="shared" si="35"/>
        <v/>
      </c>
      <c r="AW102" s="120" t="str">
        <f t="shared" si="43"/>
        <v/>
      </c>
      <c r="AX102" s="120" t="str">
        <f t="shared" si="43"/>
        <v/>
      </c>
      <c r="AY102" s="120" t="str">
        <f t="shared" si="43"/>
        <v/>
      </c>
      <c r="AZ102" s="163"/>
      <c r="BA102" s="163"/>
      <c r="BB102" s="163"/>
      <c r="BC102" s="163"/>
      <c r="BD102" s="163"/>
      <c r="BE102" s="163"/>
      <c r="BF102" s="120" t="str">
        <f t="shared" si="36"/>
        <v/>
      </c>
      <c r="BG102" s="161"/>
      <c r="BH102" s="138" t="str">
        <f>IF(BG102="","",VLOOKUP(BG102,抽出率テーブル!Z:AA,2,FALSE))</f>
        <v/>
      </c>
      <c r="BI102" s="126" t="str">
        <f t="shared" si="37"/>
        <v/>
      </c>
      <c r="BJ102" s="126" t="str">
        <f t="shared" si="38"/>
        <v/>
      </c>
      <c r="BK102" s="126" t="str">
        <f t="shared" si="39"/>
        <v/>
      </c>
      <c r="BL102" s="126" t="str">
        <f t="shared" si="40"/>
        <v/>
      </c>
      <c r="BM102" s="126" t="str">
        <f t="shared" si="41"/>
        <v/>
      </c>
      <c r="BN102" s="159"/>
      <c r="BO102" s="135" t="str">
        <f t="shared" si="42"/>
        <v xml:space="preserve"> </v>
      </c>
    </row>
    <row r="103" spans="1:67">
      <c r="A103" s="123">
        <v>99</v>
      </c>
      <c r="B103" s="290"/>
      <c r="C103" s="165"/>
      <c r="D103" s="165"/>
      <c r="E103" s="155" t="str">
        <f t="shared" si="27"/>
        <v/>
      </c>
      <c r="F103" s="155" t="str">
        <f t="shared" si="28"/>
        <v/>
      </c>
      <c r="G103" s="155" t="str">
        <f t="shared" si="29"/>
        <v/>
      </c>
      <c r="H103" s="165"/>
      <c r="I103" s="165"/>
      <c r="J103" s="169"/>
      <c r="K103" s="173"/>
      <c r="L103" s="120" t="str">
        <f t="shared" si="44"/>
        <v/>
      </c>
      <c r="M103" s="169"/>
      <c r="N103" s="170"/>
      <c r="O103" s="120" t="str">
        <f t="shared" si="45"/>
        <v/>
      </c>
      <c r="P103" s="165"/>
      <c r="Q103" s="165"/>
      <c r="R103" s="120" t="str">
        <f>IF(Q103="","",VLOOKUP(Q103,役職・職種一覧表!$B$4:$C$8,2,FALSE))</f>
        <v/>
      </c>
      <c r="S103" s="165"/>
      <c r="T103" s="138" t="str">
        <f>IF(S103="","",VLOOKUP(S103,抽出率テーブル!V:W,2,FALSE))</f>
        <v/>
      </c>
      <c r="U103" s="169"/>
      <c r="V103" s="170"/>
      <c r="W103" s="120" t="str">
        <f t="shared" si="46"/>
        <v/>
      </c>
      <c r="X103" s="120" t="str">
        <f t="shared" si="30"/>
        <v/>
      </c>
      <c r="Y103" s="165"/>
      <c r="Z103" s="165"/>
      <c r="AA103" s="165"/>
      <c r="AB103" s="165"/>
      <c r="AC103" s="120" t="str">
        <f t="shared" si="31"/>
        <v/>
      </c>
      <c r="AD103" s="167"/>
      <c r="AE103" s="167"/>
      <c r="AF103" s="120" t="str">
        <f t="shared" si="32"/>
        <v/>
      </c>
      <c r="AG103" s="167"/>
      <c r="AH103" s="167"/>
      <c r="AI103" s="120" t="str">
        <f t="shared" si="33"/>
        <v/>
      </c>
      <c r="AJ103" s="165"/>
      <c r="AK103" s="163"/>
      <c r="AL103" s="163"/>
      <c r="AM103" s="163"/>
      <c r="AN103" s="163"/>
      <c r="AO103" s="163"/>
      <c r="AP103" s="163"/>
      <c r="AQ103" s="163"/>
      <c r="AR103" s="163"/>
      <c r="AS103" s="163"/>
      <c r="AT103" s="163"/>
      <c r="AU103" s="120" t="str">
        <f t="shared" si="34"/>
        <v/>
      </c>
      <c r="AV103" s="120" t="str">
        <f t="shared" si="35"/>
        <v/>
      </c>
      <c r="AW103" s="120" t="str">
        <f t="shared" si="43"/>
        <v/>
      </c>
      <c r="AX103" s="120" t="str">
        <f t="shared" si="43"/>
        <v/>
      </c>
      <c r="AY103" s="120" t="str">
        <f t="shared" si="43"/>
        <v/>
      </c>
      <c r="AZ103" s="163"/>
      <c r="BA103" s="163"/>
      <c r="BB103" s="163"/>
      <c r="BC103" s="163"/>
      <c r="BD103" s="163"/>
      <c r="BE103" s="163"/>
      <c r="BF103" s="120" t="str">
        <f t="shared" si="36"/>
        <v/>
      </c>
      <c r="BG103" s="161"/>
      <c r="BH103" s="138" t="str">
        <f>IF(BG103="","",VLOOKUP(BG103,抽出率テーブル!Z:AA,2,FALSE))</f>
        <v/>
      </c>
      <c r="BI103" s="126" t="str">
        <f t="shared" si="37"/>
        <v/>
      </c>
      <c r="BJ103" s="126" t="str">
        <f t="shared" si="38"/>
        <v/>
      </c>
      <c r="BK103" s="126" t="str">
        <f t="shared" si="39"/>
        <v/>
      </c>
      <c r="BL103" s="126" t="str">
        <f t="shared" si="40"/>
        <v/>
      </c>
      <c r="BM103" s="126" t="str">
        <f t="shared" si="41"/>
        <v/>
      </c>
      <c r="BN103" s="159"/>
      <c r="BO103" s="135" t="str">
        <f t="shared" si="42"/>
        <v xml:space="preserve"> </v>
      </c>
    </row>
    <row r="104" spans="1:67">
      <c r="A104" s="124">
        <v>0</v>
      </c>
      <c r="B104" s="291"/>
      <c r="C104" s="166"/>
      <c r="D104" s="166"/>
      <c r="E104" s="156" t="str">
        <f t="shared" si="27"/>
        <v/>
      </c>
      <c r="F104" s="156" t="str">
        <f t="shared" si="28"/>
        <v/>
      </c>
      <c r="G104" s="156" t="str">
        <f t="shared" si="29"/>
        <v/>
      </c>
      <c r="H104" s="166"/>
      <c r="I104" s="166"/>
      <c r="J104" s="171"/>
      <c r="K104" s="174"/>
      <c r="L104" s="125" t="str">
        <f t="shared" si="44"/>
        <v/>
      </c>
      <c r="M104" s="171"/>
      <c r="N104" s="172"/>
      <c r="O104" s="125" t="str">
        <f t="shared" si="45"/>
        <v/>
      </c>
      <c r="P104" s="166"/>
      <c r="Q104" s="166"/>
      <c r="R104" s="125" t="str">
        <f>IF(Q104="","",VLOOKUP(Q104,役職・職種一覧表!$B$4:$C$8,2,FALSE))</f>
        <v/>
      </c>
      <c r="S104" s="166"/>
      <c r="T104" s="139" t="str">
        <f>IF(S104="","",VLOOKUP(S104,抽出率テーブル!V:W,2,FALSE))</f>
        <v/>
      </c>
      <c r="U104" s="171"/>
      <c r="V104" s="172"/>
      <c r="W104" s="125" t="str">
        <f t="shared" si="46"/>
        <v/>
      </c>
      <c r="X104" s="125" t="str">
        <f t="shared" si="30"/>
        <v/>
      </c>
      <c r="Y104" s="166"/>
      <c r="Z104" s="166"/>
      <c r="AA104" s="166"/>
      <c r="AB104" s="166"/>
      <c r="AC104" s="125" t="str">
        <f t="shared" si="31"/>
        <v/>
      </c>
      <c r="AD104" s="168"/>
      <c r="AE104" s="168"/>
      <c r="AF104" s="125" t="str">
        <f t="shared" si="32"/>
        <v/>
      </c>
      <c r="AG104" s="168"/>
      <c r="AH104" s="168"/>
      <c r="AI104" s="125" t="str">
        <f t="shared" si="33"/>
        <v/>
      </c>
      <c r="AJ104" s="166"/>
      <c r="AK104" s="164"/>
      <c r="AL104" s="164"/>
      <c r="AM104" s="164"/>
      <c r="AN104" s="164"/>
      <c r="AO104" s="164"/>
      <c r="AP104" s="164"/>
      <c r="AQ104" s="164"/>
      <c r="AR104" s="164"/>
      <c r="AS104" s="164"/>
      <c r="AT104" s="164"/>
      <c r="AU104" s="125" t="str">
        <f t="shared" si="34"/>
        <v/>
      </c>
      <c r="AV104" s="125" t="str">
        <f t="shared" si="35"/>
        <v/>
      </c>
      <c r="AW104" s="125" t="str">
        <f t="shared" si="43"/>
        <v/>
      </c>
      <c r="AX104" s="125" t="str">
        <f t="shared" si="43"/>
        <v/>
      </c>
      <c r="AY104" s="125" t="str">
        <f t="shared" si="43"/>
        <v/>
      </c>
      <c r="AZ104" s="164"/>
      <c r="BA104" s="164"/>
      <c r="BB104" s="164"/>
      <c r="BC104" s="164"/>
      <c r="BD104" s="164"/>
      <c r="BE104" s="164"/>
      <c r="BF104" s="125" t="str">
        <f t="shared" si="36"/>
        <v/>
      </c>
      <c r="BG104" s="162"/>
      <c r="BH104" s="139" t="str">
        <f>IF(BG104="","",VLOOKUP(BG104,抽出率テーブル!Z:AA,2,FALSE))</f>
        <v/>
      </c>
      <c r="BI104" s="146" t="str">
        <f t="shared" si="37"/>
        <v/>
      </c>
      <c r="BJ104" s="146" t="str">
        <f t="shared" si="38"/>
        <v/>
      </c>
      <c r="BK104" s="146" t="str">
        <f t="shared" si="39"/>
        <v/>
      </c>
      <c r="BL104" s="146" t="str">
        <f t="shared" si="40"/>
        <v/>
      </c>
      <c r="BM104" s="146" t="str">
        <f t="shared" si="41"/>
        <v/>
      </c>
      <c r="BN104" s="160"/>
      <c r="BO104" s="147" t="str">
        <f t="shared" si="42"/>
        <v xml:space="preserve"> </v>
      </c>
    </row>
  </sheetData>
  <sheetProtection password="8AB5" sheet="1" insertRows="0" deleteRows="0"/>
  <mergeCells count="1">
    <mergeCell ref="D3:G3"/>
  </mergeCells>
  <phoneticPr fontId="2"/>
  <conditionalFormatting sqref="K4:K104">
    <cfRule type="expression" dxfId="12" priority="15">
      <formula>$J4&lt;&gt;""</formula>
    </cfRule>
  </conditionalFormatting>
  <conditionalFormatting sqref="J4:J104">
    <cfRule type="expression" dxfId="11" priority="14">
      <formula>$K4&lt;&gt;""</formula>
    </cfRule>
  </conditionalFormatting>
  <conditionalFormatting sqref="N4:N104">
    <cfRule type="expression" dxfId="10" priority="13">
      <formula>$M4&lt;&gt;""</formula>
    </cfRule>
  </conditionalFormatting>
  <conditionalFormatting sqref="M4:M104">
    <cfRule type="expression" dxfId="9" priority="12">
      <formula>$N4&lt;&gt;""</formula>
    </cfRule>
  </conditionalFormatting>
  <conditionalFormatting sqref="V4:V104">
    <cfRule type="expression" dxfId="8" priority="11">
      <formula>$U4&lt;&gt;""</formula>
    </cfRule>
  </conditionalFormatting>
  <conditionalFormatting sqref="U4:U104">
    <cfRule type="expression" dxfId="7" priority="10">
      <formula>$V4&lt;&gt;""</formula>
    </cfRule>
  </conditionalFormatting>
  <conditionalFormatting sqref="U4:V104">
    <cfRule type="expression" dxfId="6" priority="3">
      <formula>$D4=5</formula>
    </cfRule>
    <cfRule type="expression" dxfId="5" priority="9">
      <formula>$S4=""</formula>
    </cfRule>
  </conditionalFormatting>
  <conditionalFormatting sqref="H4:I104">
    <cfRule type="expression" dxfId="4" priority="6">
      <formula>$D4=5</formula>
    </cfRule>
  </conditionalFormatting>
  <conditionalFormatting sqref="M4:N104">
    <cfRule type="expression" dxfId="3" priority="5">
      <formula>$D4=5</formula>
    </cfRule>
  </conditionalFormatting>
  <conditionalFormatting sqref="P4:Q104">
    <cfRule type="expression" dxfId="2" priority="4">
      <formula>$D4=5</formula>
    </cfRule>
  </conditionalFormatting>
  <conditionalFormatting sqref="AZ4:BG104">
    <cfRule type="expression" dxfId="1" priority="2">
      <formula>$D4=5</formula>
    </cfRule>
  </conditionalFormatting>
  <conditionalFormatting sqref="I4:I104">
    <cfRule type="expression" dxfId="0" priority="1">
      <formula>$H4=2</formula>
    </cfRule>
  </conditionalFormatting>
  <dataValidations xWindow="1421" yWindow="304" count="14">
    <dataValidation type="whole" allowBlank="1" showInputMessage="1" showErrorMessage="1" sqref="BG1:BG4 BG105:BG1048576">
      <formula1>1</formula1>
      <formula2>28</formula2>
    </dataValidation>
    <dataValidation type="whole" allowBlank="1" showInputMessage="1" showErrorMessage="1" sqref="AZ1:BE1048576 AK1:AT1048576">
      <formula1>0</formula1>
      <formula2>99999999</formula2>
    </dataValidation>
    <dataValidation type="whole" allowBlank="1" showInputMessage="1" showErrorMessage="1" sqref="AD1:AJ1048576">
      <formula1>0</formula1>
      <formula2>744</formula2>
    </dataValidation>
    <dataValidation type="whole" allowBlank="1" showInputMessage="1" showErrorMessage="1" sqref="Y1:Y1048576 AC1:AC1048576">
      <formula1>1</formula1>
      <formula2>31</formula2>
    </dataValidation>
    <dataValidation type="date" operator="lessThanOrEqual" allowBlank="1" showInputMessage="1" showErrorMessage="1" sqref="U1:U1048576 J1:J1048576 M1:M1048576">
      <formula1>$P$1</formula1>
    </dataValidation>
    <dataValidation type="whole" allowBlank="1" showInputMessage="1" showErrorMessage="1" sqref="V1:V1048576 N1:N1048576 K1:K1048576">
      <formula1>0</formula1>
      <formula2>99</formula2>
    </dataValidation>
    <dataValidation type="whole" allowBlank="1" showInputMessage="1" showErrorMessage="1" sqref="S1:S1048576">
      <formula1>201</formula1>
      <formula2>864</formula2>
    </dataValidation>
    <dataValidation type="whole" allowBlank="1" showInputMessage="1" showErrorMessage="1" sqref="Q1:Q1048576">
      <formula1>101</formula1>
      <formula2>105</formula2>
    </dataValidation>
    <dataValidation type="whole" allowBlank="1" showInputMessage="1" showErrorMessage="1" sqref="C2:C1048576 H1:H1048576 P2:P3 P105:P1048576">
      <formula1>1</formula1>
      <formula2>2</formula2>
    </dataValidation>
    <dataValidation type="whole" allowBlank="1" showInputMessage="1" showErrorMessage="1" sqref="I1:I1048576">
      <formula1>1</formula1>
      <formula2>4</formula2>
    </dataValidation>
    <dataValidation type="whole" allowBlank="1" showInputMessage="1" showErrorMessage="1" sqref="D1:D1048576">
      <formula1>1</formula1>
      <formula2>5</formula2>
    </dataValidation>
    <dataValidation type="whole" allowBlank="1" showInputMessage="1" showErrorMessage="1" sqref="Z1:Z1048576 AA1:AA1048576 AB1:AB1048576">
      <formula1>0</formula1>
      <formula2>31</formula2>
    </dataValidation>
    <dataValidation type="whole" allowBlank="1" showInputMessage="1" showErrorMessage="1" prompt="C鉱業,採石業,砂利採取業、D建設業、E製造業又はH481港湾運送業で事業所規模10人以上の事業所のみ記入してください。" sqref="P4:P104">
      <formula1>1</formula1>
      <formula2>2</formula2>
    </dataValidation>
    <dataValidation type="whole" allowBlank="1" showInputMessage="1" showErrorMessage="1" prompt="外国人労働者について記入してください。日本人及び特別永住者等は記入不要です。" sqref="BG5:BG104">
      <formula1>1</formula1>
      <formula2>28</formula2>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8" tint="-0.249977111117893"/>
  </sheetPr>
  <dimension ref="A1:W111"/>
  <sheetViews>
    <sheetView showGridLines="0" zoomScaleNormal="100" zoomScaleSheetLayoutView="110" zoomScalePageLayoutView="70" workbookViewId="0">
      <pane ySplit="11" topLeftCell="A12" activePane="bottomLeft" state="frozen"/>
      <selection pane="bottomLeft" activeCell="C12" sqref="C12"/>
    </sheetView>
  </sheetViews>
  <sheetFormatPr defaultRowHeight="10.5"/>
  <cols>
    <col min="1" max="1" width="2.625" style="248" customWidth="1"/>
    <col min="2" max="2" width="2.625" style="249" customWidth="1"/>
    <col min="3" max="3" width="4.25" style="249" customWidth="1"/>
    <col min="4" max="4" width="19.5" style="249" customWidth="1"/>
    <col min="5" max="5" width="5" style="249" customWidth="1"/>
    <col min="6" max="6" width="11.25" style="249" customWidth="1"/>
    <col min="7" max="8" width="3.875" style="249" customWidth="1"/>
    <col min="9" max="9" width="7.125" style="249" customWidth="1"/>
    <col min="10" max="10" width="4.375" style="249" customWidth="1"/>
    <col min="11" max="11" width="4.25" style="249" customWidth="1"/>
    <col min="12" max="12" width="12.5" style="249" customWidth="1"/>
    <col min="13" max="13" width="4.375" style="249" customWidth="1"/>
    <col min="14" max="14" width="4.5" style="249" customWidth="1"/>
    <col min="15" max="15" width="4.75" style="249" customWidth="1"/>
    <col min="16" max="16" width="10" style="249" customWidth="1"/>
    <col min="17" max="20" width="8.75" style="249" customWidth="1"/>
    <col min="21" max="21" width="9.875" style="250" customWidth="1"/>
    <col min="22" max="22" width="8.5" style="250" customWidth="1"/>
    <col min="23" max="23" width="10.375" style="249" customWidth="1"/>
    <col min="24" max="16384" width="9" style="248"/>
  </cols>
  <sheetData>
    <row r="1" spans="1:23" s="234" customFormat="1" ht="23.25" customHeight="1">
      <c r="B1" s="281" t="s">
        <v>676</v>
      </c>
      <c r="J1" s="282"/>
      <c r="K1" s="282"/>
      <c r="L1" s="282"/>
      <c r="M1" s="282"/>
      <c r="N1" s="282"/>
      <c r="O1" s="282"/>
      <c r="W1" s="283" t="s">
        <v>682</v>
      </c>
    </row>
    <row r="2" spans="1:23" s="235" customFormat="1" ht="13.5" customHeight="1">
      <c r="B2" s="266" t="s">
        <v>678</v>
      </c>
      <c r="C2" s="266"/>
      <c r="D2" s="267"/>
      <c r="E2" s="268"/>
      <c r="F2" s="268"/>
      <c r="G2" s="268"/>
      <c r="H2" s="268"/>
      <c r="I2" s="268"/>
      <c r="J2" s="269"/>
      <c r="K2" s="269"/>
      <c r="L2" s="269"/>
      <c r="M2" s="269"/>
      <c r="N2" s="269"/>
      <c r="O2" s="269"/>
      <c r="P2" s="266"/>
      <c r="Q2" s="266"/>
      <c r="R2" s="270"/>
      <c r="S2" s="270"/>
      <c r="T2" s="270"/>
      <c r="U2" s="270"/>
      <c r="V2" s="266"/>
      <c r="W2" s="271"/>
    </row>
    <row r="3" spans="1:23" s="235" customFormat="1" ht="13.5" customHeight="1">
      <c r="B3" s="266" t="s">
        <v>697</v>
      </c>
      <c r="C3" s="266"/>
      <c r="D3" s="267"/>
      <c r="E3" s="268"/>
      <c r="F3" s="268"/>
      <c r="G3" s="268"/>
      <c r="H3" s="268"/>
      <c r="I3" s="268"/>
      <c r="J3" s="272"/>
      <c r="K3" s="273"/>
      <c r="L3" s="273"/>
      <c r="M3" s="273"/>
      <c r="N3" s="273"/>
      <c r="O3" s="273"/>
      <c r="P3" s="266"/>
      <c r="Q3" s="266"/>
      <c r="R3" s="270"/>
      <c r="S3" s="270"/>
      <c r="T3" s="270"/>
      <c r="U3" s="270"/>
      <c r="V3" s="266"/>
      <c r="W3" s="271"/>
    </row>
    <row r="4" spans="1:23" s="235" customFormat="1" ht="13.5" customHeight="1">
      <c r="B4" s="266" t="s">
        <v>694</v>
      </c>
      <c r="C4" s="266"/>
      <c r="D4" s="267"/>
      <c r="E4" s="274"/>
      <c r="F4" s="268"/>
      <c r="G4" s="268"/>
      <c r="H4" s="268"/>
      <c r="I4" s="268"/>
      <c r="J4" s="272"/>
      <c r="K4" s="273"/>
      <c r="L4" s="273"/>
      <c r="M4" s="273"/>
      <c r="N4" s="273"/>
      <c r="O4" s="273"/>
      <c r="P4" s="266"/>
      <c r="Q4" s="266"/>
      <c r="R4" s="270"/>
      <c r="S4" s="270"/>
      <c r="T4" s="270"/>
      <c r="U4" s="270"/>
      <c r="V4" s="266"/>
      <c r="W4" s="273"/>
    </row>
    <row r="5" spans="1:23" s="235" customFormat="1" ht="13.5" customHeight="1">
      <c r="B5" s="266" t="s">
        <v>696</v>
      </c>
      <c r="C5" s="266"/>
      <c r="D5" s="266"/>
      <c r="E5" s="274"/>
      <c r="F5" s="268"/>
      <c r="G5" s="268"/>
      <c r="H5" s="268"/>
      <c r="I5" s="268"/>
      <c r="J5" s="272"/>
      <c r="K5" s="273"/>
      <c r="L5" s="273"/>
      <c r="M5" s="273"/>
      <c r="N5" s="273"/>
      <c r="O5" s="273"/>
      <c r="P5" s="266"/>
      <c r="Q5" s="266"/>
      <c r="R5" s="270"/>
      <c r="S5" s="270"/>
      <c r="T5" s="270"/>
      <c r="U5" s="270"/>
      <c r="V5" s="266"/>
      <c r="W5" s="273"/>
    </row>
    <row r="6" spans="1:23" s="235" customFormat="1" ht="13.5" customHeight="1">
      <c r="B6" s="266" t="s">
        <v>681</v>
      </c>
      <c r="C6" s="275"/>
      <c r="D6" s="275"/>
      <c r="E6" s="274"/>
      <c r="F6" s="268"/>
      <c r="G6" s="268"/>
      <c r="H6" s="268"/>
      <c r="I6" s="268"/>
      <c r="J6" s="271"/>
      <c r="K6" s="276"/>
      <c r="L6" s="276"/>
      <c r="M6" s="276"/>
      <c r="N6" s="276"/>
      <c r="O6" s="276"/>
      <c r="P6" s="266"/>
      <c r="Q6" s="266"/>
      <c r="R6" s="266"/>
      <c r="S6" s="266"/>
      <c r="T6" s="266"/>
      <c r="U6" s="277"/>
      <c r="V6" s="277"/>
      <c r="W6" s="273"/>
    </row>
    <row r="7" spans="1:23" s="235" customFormat="1" ht="13.5" customHeight="1">
      <c r="B7" s="266" t="s">
        <v>698</v>
      </c>
      <c r="C7" s="275"/>
      <c r="D7" s="275"/>
      <c r="E7" s="274"/>
      <c r="F7" s="268"/>
      <c r="G7" s="268"/>
      <c r="H7" s="268"/>
      <c r="I7" s="268"/>
      <c r="J7" s="271"/>
      <c r="K7" s="276"/>
      <c r="L7" s="276"/>
      <c r="M7" s="276"/>
      <c r="N7" s="276"/>
      <c r="O7" s="276"/>
      <c r="P7" s="266"/>
      <c r="Q7" s="266"/>
      <c r="R7" s="266"/>
      <c r="S7" s="266"/>
      <c r="T7" s="266"/>
      <c r="U7" s="277"/>
      <c r="V7" s="277"/>
      <c r="W7" s="273"/>
    </row>
    <row r="8" spans="1:23" s="235" customFormat="1" ht="12.75" customHeight="1">
      <c r="B8" s="266" t="s">
        <v>683</v>
      </c>
      <c r="C8" s="275"/>
      <c r="D8" s="275"/>
      <c r="E8" s="266"/>
      <c r="F8" s="266"/>
      <c r="G8" s="266"/>
      <c r="H8" s="278"/>
      <c r="I8" s="279"/>
      <c r="J8" s="279"/>
      <c r="K8" s="275"/>
      <c r="L8" s="275"/>
      <c r="M8" s="275"/>
      <c r="N8" s="275"/>
      <c r="O8" s="275"/>
      <c r="P8" s="266"/>
      <c r="Q8" s="266"/>
      <c r="R8" s="280"/>
      <c r="S8" s="266"/>
      <c r="T8" s="266"/>
      <c r="U8" s="277"/>
      <c r="V8" s="277"/>
      <c r="W8" s="266"/>
    </row>
    <row r="9" spans="1:23" s="235" customFormat="1" ht="12.75" customHeight="1">
      <c r="C9" s="243"/>
      <c r="D9" s="243"/>
      <c r="H9" s="245"/>
      <c r="I9" s="246"/>
      <c r="J9" s="246"/>
      <c r="K9" s="243"/>
      <c r="L9" s="243"/>
      <c r="M9" s="243"/>
      <c r="N9" s="243"/>
      <c r="O9" s="243"/>
      <c r="R9" s="247"/>
      <c r="U9" s="244"/>
      <c r="V9" s="244"/>
    </row>
    <row r="10" spans="1:23" s="236" customFormat="1" ht="21" customHeight="1">
      <c r="B10" s="237" t="s">
        <v>693</v>
      </c>
    </row>
    <row r="11" spans="1:23" s="238" customFormat="1" ht="25.5" customHeight="1">
      <c r="B11" s="257" t="s">
        <v>8</v>
      </c>
      <c r="C11" s="258" t="s">
        <v>619</v>
      </c>
      <c r="D11" s="259" t="s">
        <v>620</v>
      </c>
      <c r="E11" s="258" t="s">
        <v>621</v>
      </c>
      <c r="F11" s="258" t="s">
        <v>622</v>
      </c>
      <c r="G11" s="258" t="s">
        <v>9</v>
      </c>
      <c r="H11" s="258" t="s">
        <v>623</v>
      </c>
      <c r="I11" s="258" t="s">
        <v>624</v>
      </c>
      <c r="J11" s="258" t="s">
        <v>10</v>
      </c>
      <c r="K11" s="260" t="s">
        <v>625</v>
      </c>
      <c r="L11" s="258" t="s">
        <v>692</v>
      </c>
      <c r="M11" s="258" t="s">
        <v>626</v>
      </c>
      <c r="N11" s="258" t="s">
        <v>627</v>
      </c>
      <c r="O11" s="258" t="s">
        <v>11</v>
      </c>
      <c r="P11" s="261" t="s">
        <v>691</v>
      </c>
      <c r="Q11" s="258" t="s">
        <v>628</v>
      </c>
      <c r="R11" s="258" t="s">
        <v>629</v>
      </c>
      <c r="S11" s="258" t="s">
        <v>630</v>
      </c>
      <c r="T11" s="258" t="s">
        <v>631</v>
      </c>
      <c r="U11" s="258" t="s">
        <v>632</v>
      </c>
      <c r="V11" s="258" t="s">
        <v>633</v>
      </c>
      <c r="W11" s="262" t="s">
        <v>695</v>
      </c>
    </row>
    <row r="12" spans="1:23" s="241" customFormat="1" ht="38.25" customHeight="1">
      <c r="A12" s="239"/>
      <c r="B12" s="240">
        <v>1</v>
      </c>
      <c r="C12" s="251" t="str">
        <f>IF(個人票記入用シート!C5=0,"",個人票記入用シート!C5)</f>
        <v/>
      </c>
      <c r="D12" s="251" t="str">
        <f>IF(個人票記入用シート!D5=0,"",個人票記入用シート!D5)</f>
        <v/>
      </c>
      <c r="E12" s="251" t="str">
        <f>IF(個人票記入用シート!H5=0,"",個人票記入用シート!H5)</f>
        <v/>
      </c>
      <c r="F12" s="251" t="str">
        <f>IF(個人票記入用シート!I5=0,"",個人票記入用シート!I5)</f>
        <v/>
      </c>
      <c r="G12" s="252" t="str">
        <f>個人票記入用シート!L5</f>
        <v/>
      </c>
      <c r="H12" s="253" t="str">
        <f>個人票記入用シート!O5</f>
        <v/>
      </c>
      <c r="I12" s="251" t="str">
        <f>IF(個人票記入用シート!P5=0,"",個人票記入用シート!P5)</f>
        <v/>
      </c>
      <c r="J12" s="254" t="str">
        <f>IF(個人票記入用シート!Q5=0,"",個人票記入用シート!Q5)</f>
        <v/>
      </c>
      <c r="K12" s="255" t="str">
        <f>IF(個人票記入用シート!S5=0,"",個人票記入用シート!S5)</f>
        <v/>
      </c>
      <c r="L12" s="251" t="str">
        <f>個人票記入用シート!X5</f>
        <v/>
      </c>
      <c r="M12" s="255" t="str">
        <f>個人票記入用シート!AC5</f>
        <v/>
      </c>
      <c r="N12" s="255" t="str">
        <f>個人票記入用シート!AF5</f>
        <v/>
      </c>
      <c r="O12" s="255" t="str">
        <f>個人票記入用シート!AI5</f>
        <v/>
      </c>
      <c r="P12" s="256" t="str">
        <f>個人票記入用シート!AU5</f>
        <v/>
      </c>
      <c r="Q12" s="256" t="str">
        <f>個人票記入用シート!AV5</f>
        <v/>
      </c>
      <c r="R12" s="256" t="str">
        <f>個人票記入用シート!AW5</f>
        <v/>
      </c>
      <c r="S12" s="256" t="str">
        <f>個人票記入用シート!AX5</f>
        <v/>
      </c>
      <c r="T12" s="256" t="str">
        <f>個人票記入用シート!AY5</f>
        <v/>
      </c>
      <c r="U12" s="256" t="str">
        <f>個人票記入用シート!BF5</f>
        <v/>
      </c>
      <c r="V12" s="219" t="str">
        <f>IF(個人票記入用シート!BG5=0,"",個人票記入用シート!BG5)</f>
        <v/>
      </c>
      <c r="W12" s="263" t="str">
        <f>個人票記入用シート!BO5</f>
        <v xml:space="preserve"> </v>
      </c>
    </row>
    <row r="13" spans="1:23" s="241" customFormat="1" ht="38.25" customHeight="1">
      <c r="B13" s="240">
        <v>2</v>
      </c>
      <c r="C13" s="220" t="str">
        <f>IF(個人票記入用シート!C6=0,"",個人票記入用シート!C6)</f>
        <v/>
      </c>
      <c r="D13" s="220" t="str">
        <f>IF(個人票記入用シート!D6=0,"",個人票記入用シート!D6)</f>
        <v/>
      </c>
      <c r="E13" s="220" t="str">
        <f>IF(個人票記入用シート!H6=0,"",個人票記入用シート!H6)</f>
        <v/>
      </c>
      <c r="F13" s="220" t="str">
        <f>IF(個人票記入用シート!I6=0,"",個人票記入用シート!I6)</f>
        <v/>
      </c>
      <c r="G13" s="221" t="str">
        <f>個人票記入用シート!L6</f>
        <v/>
      </c>
      <c r="H13" s="222" t="str">
        <f>個人票記入用シート!O6</f>
        <v/>
      </c>
      <c r="I13" s="220" t="str">
        <f>IF(個人票記入用シート!P6=0,"",個人票記入用シート!P6)</f>
        <v/>
      </c>
      <c r="J13" s="223" t="str">
        <f>IF(個人票記入用シート!Q6=0,"",個人票記入用シート!Q6)</f>
        <v/>
      </c>
      <c r="K13" s="224" t="str">
        <f>IF(個人票記入用シート!S6=0,"",個人票記入用シート!S6)</f>
        <v/>
      </c>
      <c r="L13" s="220" t="str">
        <f>個人票記入用シート!X6</f>
        <v/>
      </c>
      <c r="M13" s="224" t="str">
        <f>個人票記入用シート!AC6</f>
        <v/>
      </c>
      <c r="N13" s="224" t="str">
        <f>個人票記入用シート!AF6</f>
        <v/>
      </c>
      <c r="O13" s="224" t="str">
        <f>個人票記入用シート!AI6</f>
        <v/>
      </c>
      <c r="P13" s="225" t="str">
        <f>個人票記入用シート!AU6</f>
        <v/>
      </c>
      <c r="Q13" s="225" t="str">
        <f>個人票記入用シート!AV6</f>
        <v/>
      </c>
      <c r="R13" s="225" t="str">
        <f>個人票記入用シート!AW6</f>
        <v/>
      </c>
      <c r="S13" s="225" t="str">
        <f>個人票記入用シート!AX6</f>
        <v/>
      </c>
      <c r="T13" s="225" t="str">
        <f>個人票記入用シート!AY6</f>
        <v/>
      </c>
      <c r="U13" s="225" t="str">
        <f>個人票記入用シート!BF6</f>
        <v/>
      </c>
      <c r="V13" s="226" t="str">
        <f>IF(個人票記入用シート!BG6=0,"",個人票記入用シート!BG6)</f>
        <v/>
      </c>
      <c r="W13" s="264" t="str">
        <f>個人票記入用シート!BO6</f>
        <v xml:space="preserve"> </v>
      </c>
    </row>
    <row r="14" spans="1:23" s="241" customFormat="1" ht="38.25" customHeight="1">
      <c r="B14" s="240">
        <v>3</v>
      </c>
      <c r="C14" s="220" t="str">
        <f>IF(個人票記入用シート!C7=0,"",個人票記入用シート!C7)</f>
        <v/>
      </c>
      <c r="D14" s="220" t="str">
        <f>IF(個人票記入用シート!D7=0,"",個人票記入用シート!D7)</f>
        <v/>
      </c>
      <c r="E14" s="220" t="str">
        <f>IF(個人票記入用シート!H7=0,"",個人票記入用シート!H7)</f>
        <v/>
      </c>
      <c r="F14" s="220" t="str">
        <f>IF(個人票記入用シート!I7=0,"",個人票記入用シート!I7)</f>
        <v/>
      </c>
      <c r="G14" s="221" t="str">
        <f>個人票記入用シート!L7</f>
        <v/>
      </c>
      <c r="H14" s="222" t="str">
        <f>個人票記入用シート!O7</f>
        <v/>
      </c>
      <c r="I14" s="220" t="str">
        <f>IF(個人票記入用シート!P7=0,"",個人票記入用シート!P7)</f>
        <v/>
      </c>
      <c r="J14" s="223" t="str">
        <f>IF(個人票記入用シート!Q7=0,"",個人票記入用シート!Q7)</f>
        <v/>
      </c>
      <c r="K14" s="224" t="str">
        <f>IF(個人票記入用シート!S7=0,"",個人票記入用シート!S7)</f>
        <v/>
      </c>
      <c r="L14" s="220" t="str">
        <f>個人票記入用シート!X7</f>
        <v/>
      </c>
      <c r="M14" s="224" t="str">
        <f>個人票記入用シート!AC7</f>
        <v/>
      </c>
      <c r="N14" s="224" t="str">
        <f>個人票記入用シート!AF7</f>
        <v/>
      </c>
      <c r="O14" s="224" t="str">
        <f>個人票記入用シート!AI7</f>
        <v/>
      </c>
      <c r="P14" s="225" t="str">
        <f>個人票記入用シート!AU7</f>
        <v/>
      </c>
      <c r="Q14" s="225" t="str">
        <f>個人票記入用シート!AV7</f>
        <v/>
      </c>
      <c r="R14" s="225" t="str">
        <f>個人票記入用シート!AW7</f>
        <v/>
      </c>
      <c r="S14" s="225" t="str">
        <f>個人票記入用シート!AX7</f>
        <v/>
      </c>
      <c r="T14" s="225" t="str">
        <f>個人票記入用シート!AY7</f>
        <v/>
      </c>
      <c r="U14" s="225" t="str">
        <f>個人票記入用シート!BF7</f>
        <v/>
      </c>
      <c r="V14" s="226" t="str">
        <f>IF(個人票記入用シート!BG7=0,"",個人票記入用シート!BG7)</f>
        <v/>
      </c>
      <c r="W14" s="264" t="str">
        <f>個人票記入用シート!BO7</f>
        <v xml:space="preserve"> </v>
      </c>
    </row>
    <row r="15" spans="1:23" s="241" customFormat="1" ht="38.25" customHeight="1">
      <c r="B15" s="240">
        <v>4</v>
      </c>
      <c r="C15" s="220" t="str">
        <f>IF(個人票記入用シート!C8=0,"",個人票記入用シート!C8)</f>
        <v/>
      </c>
      <c r="D15" s="220" t="str">
        <f>IF(個人票記入用シート!D8=0,"",個人票記入用シート!D8)</f>
        <v/>
      </c>
      <c r="E15" s="220" t="str">
        <f>IF(個人票記入用シート!H8=0,"",個人票記入用シート!H8)</f>
        <v/>
      </c>
      <c r="F15" s="220" t="str">
        <f>IF(個人票記入用シート!I8=0,"",個人票記入用シート!I8)</f>
        <v/>
      </c>
      <c r="G15" s="221" t="str">
        <f>個人票記入用シート!L8</f>
        <v/>
      </c>
      <c r="H15" s="222" t="str">
        <f>個人票記入用シート!O8</f>
        <v/>
      </c>
      <c r="I15" s="220" t="str">
        <f>IF(個人票記入用シート!P8=0,"",個人票記入用シート!P8)</f>
        <v/>
      </c>
      <c r="J15" s="223" t="str">
        <f>IF(個人票記入用シート!Q8=0,"",個人票記入用シート!Q8)</f>
        <v/>
      </c>
      <c r="K15" s="224" t="str">
        <f>IF(個人票記入用シート!S8=0,"",個人票記入用シート!S8)</f>
        <v/>
      </c>
      <c r="L15" s="220" t="str">
        <f>個人票記入用シート!X8</f>
        <v/>
      </c>
      <c r="M15" s="224" t="str">
        <f>個人票記入用シート!AC8</f>
        <v/>
      </c>
      <c r="N15" s="224" t="str">
        <f>個人票記入用シート!AF8</f>
        <v/>
      </c>
      <c r="O15" s="224" t="str">
        <f>個人票記入用シート!AI8</f>
        <v/>
      </c>
      <c r="P15" s="225" t="str">
        <f>個人票記入用シート!AU8</f>
        <v/>
      </c>
      <c r="Q15" s="225" t="str">
        <f>個人票記入用シート!AV8</f>
        <v/>
      </c>
      <c r="R15" s="225" t="str">
        <f>個人票記入用シート!AW8</f>
        <v/>
      </c>
      <c r="S15" s="225" t="str">
        <f>個人票記入用シート!AX8</f>
        <v/>
      </c>
      <c r="T15" s="225" t="str">
        <f>個人票記入用シート!AY8</f>
        <v/>
      </c>
      <c r="U15" s="225" t="str">
        <f>個人票記入用シート!BF8</f>
        <v/>
      </c>
      <c r="V15" s="226" t="str">
        <f>IF(個人票記入用シート!BG8=0,"",個人票記入用シート!BG8)</f>
        <v/>
      </c>
      <c r="W15" s="264" t="str">
        <f>個人票記入用シート!BO8</f>
        <v xml:space="preserve"> </v>
      </c>
    </row>
    <row r="16" spans="1:23" s="241" customFormat="1" ht="38.25" customHeight="1">
      <c r="B16" s="240">
        <v>5</v>
      </c>
      <c r="C16" s="227" t="str">
        <f>IF(個人票記入用シート!C9=0,"",個人票記入用シート!C9)</f>
        <v/>
      </c>
      <c r="D16" s="227" t="str">
        <f>IF(個人票記入用シート!D9=0,"",個人票記入用シート!D9)</f>
        <v/>
      </c>
      <c r="E16" s="227" t="str">
        <f>IF(個人票記入用シート!H9=0,"",個人票記入用シート!H9)</f>
        <v/>
      </c>
      <c r="F16" s="227" t="str">
        <f>IF(個人票記入用シート!I9=0,"",個人票記入用シート!I9)</f>
        <v/>
      </c>
      <c r="G16" s="228" t="str">
        <f>個人票記入用シート!L9</f>
        <v/>
      </c>
      <c r="H16" s="229" t="str">
        <f>個人票記入用シート!O9</f>
        <v/>
      </c>
      <c r="I16" s="227" t="str">
        <f>IF(個人票記入用シート!P9=0,"",個人票記入用シート!P9)</f>
        <v/>
      </c>
      <c r="J16" s="230" t="str">
        <f>IF(個人票記入用シート!Q9=0,"",個人票記入用シート!Q9)</f>
        <v/>
      </c>
      <c r="K16" s="231" t="str">
        <f>IF(個人票記入用シート!S9=0,"",個人票記入用シート!S9)</f>
        <v/>
      </c>
      <c r="L16" s="227" t="str">
        <f>個人票記入用シート!X9</f>
        <v/>
      </c>
      <c r="M16" s="231" t="str">
        <f>個人票記入用シート!AC9</f>
        <v/>
      </c>
      <c r="N16" s="231" t="str">
        <f>個人票記入用シート!AF9</f>
        <v/>
      </c>
      <c r="O16" s="231" t="str">
        <f>個人票記入用シート!AI9</f>
        <v/>
      </c>
      <c r="P16" s="232" t="str">
        <f>個人票記入用シート!AU9</f>
        <v/>
      </c>
      <c r="Q16" s="232" t="str">
        <f>個人票記入用シート!AV9</f>
        <v/>
      </c>
      <c r="R16" s="232" t="str">
        <f>個人票記入用シート!AW9</f>
        <v/>
      </c>
      <c r="S16" s="232" t="str">
        <f>個人票記入用シート!AX9</f>
        <v/>
      </c>
      <c r="T16" s="232" t="str">
        <f>個人票記入用シート!AY9</f>
        <v/>
      </c>
      <c r="U16" s="232" t="str">
        <f>個人票記入用シート!BF9</f>
        <v/>
      </c>
      <c r="V16" s="233" t="str">
        <f>IF(個人票記入用シート!BG9=0,"",個人票記入用シート!BG9)</f>
        <v/>
      </c>
      <c r="W16" s="265" t="str">
        <f>個人票記入用シート!BO9</f>
        <v xml:space="preserve"> </v>
      </c>
    </row>
    <row r="17" spans="2:23" s="241" customFormat="1" ht="38.25" customHeight="1">
      <c r="B17" s="240">
        <v>6</v>
      </c>
      <c r="C17" s="213" t="str">
        <f>IF(個人票記入用シート!C10=0,"",個人票記入用シート!C10)</f>
        <v/>
      </c>
      <c r="D17" s="213" t="str">
        <f>IF(個人票記入用シート!D10=0,"",個人票記入用シート!D10)</f>
        <v/>
      </c>
      <c r="E17" s="213" t="str">
        <f>IF(個人票記入用シート!H10=0,"",個人票記入用シート!H10)</f>
        <v/>
      </c>
      <c r="F17" s="213" t="str">
        <f>IF(個人票記入用シート!I10=0,"",個人票記入用シート!I10)</f>
        <v/>
      </c>
      <c r="G17" s="214" t="str">
        <f>個人票記入用シート!L10</f>
        <v/>
      </c>
      <c r="H17" s="215" t="str">
        <f>個人票記入用シート!O10</f>
        <v/>
      </c>
      <c r="I17" s="213" t="str">
        <f>IF(個人票記入用シート!P10=0,"",個人票記入用シート!P10)</f>
        <v/>
      </c>
      <c r="J17" s="216" t="str">
        <f>IF(個人票記入用シート!Q10=0,"",個人票記入用シート!Q10)</f>
        <v/>
      </c>
      <c r="K17" s="217" t="str">
        <f>IF(個人票記入用シート!S10=0,"",個人票記入用シート!S10)</f>
        <v/>
      </c>
      <c r="L17" s="213" t="str">
        <f>個人票記入用シート!X10</f>
        <v/>
      </c>
      <c r="M17" s="217" t="str">
        <f>個人票記入用シート!AC10</f>
        <v/>
      </c>
      <c r="N17" s="217" t="str">
        <f>個人票記入用シート!AF10</f>
        <v/>
      </c>
      <c r="O17" s="217" t="str">
        <f>個人票記入用シート!AI10</f>
        <v/>
      </c>
      <c r="P17" s="218" t="str">
        <f>個人票記入用シート!AU10</f>
        <v/>
      </c>
      <c r="Q17" s="218" t="str">
        <f>個人票記入用シート!AV10</f>
        <v/>
      </c>
      <c r="R17" s="218" t="str">
        <f>個人票記入用シート!AW10</f>
        <v/>
      </c>
      <c r="S17" s="218" t="str">
        <f>個人票記入用シート!AX10</f>
        <v/>
      </c>
      <c r="T17" s="218" t="str">
        <f>個人票記入用シート!AY10</f>
        <v/>
      </c>
      <c r="U17" s="218" t="str">
        <f>個人票記入用シート!BF10</f>
        <v/>
      </c>
      <c r="V17" s="219" t="str">
        <f>IF(個人票記入用シート!BG10=0,"",個人票記入用シート!BG10)</f>
        <v/>
      </c>
      <c r="W17" s="263" t="str">
        <f>個人票記入用シート!BO10</f>
        <v xml:space="preserve"> </v>
      </c>
    </row>
    <row r="18" spans="2:23" s="241" customFormat="1" ht="38.25" customHeight="1">
      <c r="B18" s="240">
        <v>7</v>
      </c>
      <c r="C18" s="220" t="str">
        <f>IF(個人票記入用シート!C11=0,"",個人票記入用シート!C11)</f>
        <v/>
      </c>
      <c r="D18" s="220" t="str">
        <f>IF(個人票記入用シート!D11=0,"",個人票記入用シート!D11)</f>
        <v/>
      </c>
      <c r="E18" s="220" t="str">
        <f>IF(個人票記入用シート!H11=0,"",個人票記入用シート!H11)</f>
        <v/>
      </c>
      <c r="F18" s="220" t="str">
        <f>IF(個人票記入用シート!I11=0,"",個人票記入用シート!I11)</f>
        <v/>
      </c>
      <c r="G18" s="221" t="str">
        <f>個人票記入用シート!L11</f>
        <v/>
      </c>
      <c r="H18" s="222" t="str">
        <f>個人票記入用シート!O11</f>
        <v/>
      </c>
      <c r="I18" s="220" t="str">
        <f>IF(個人票記入用シート!P11=0,"",個人票記入用シート!P11)</f>
        <v/>
      </c>
      <c r="J18" s="223" t="str">
        <f>IF(個人票記入用シート!Q11=0,"",個人票記入用シート!Q11)</f>
        <v/>
      </c>
      <c r="K18" s="224" t="str">
        <f>IF(個人票記入用シート!S11=0,"",個人票記入用シート!S11)</f>
        <v/>
      </c>
      <c r="L18" s="220" t="str">
        <f>個人票記入用シート!X11</f>
        <v/>
      </c>
      <c r="M18" s="224" t="str">
        <f>個人票記入用シート!AC11</f>
        <v/>
      </c>
      <c r="N18" s="224" t="str">
        <f>個人票記入用シート!AF11</f>
        <v/>
      </c>
      <c r="O18" s="224" t="str">
        <f>個人票記入用シート!AI11</f>
        <v/>
      </c>
      <c r="P18" s="225" t="str">
        <f>個人票記入用シート!AU11</f>
        <v/>
      </c>
      <c r="Q18" s="225" t="str">
        <f>個人票記入用シート!AV11</f>
        <v/>
      </c>
      <c r="R18" s="225" t="str">
        <f>個人票記入用シート!AW11</f>
        <v/>
      </c>
      <c r="S18" s="225" t="str">
        <f>個人票記入用シート!AX11</f>
        <v/>
      </c>
      <c r="T18" s="225" t="str">
        <f>個人票記入用シート!AY11</f>
        <v/>
      </c>
      <c r="U18" s="225" t="str">
        <f>個人票記入用シート!BF11</f>
        <v/>
      </c>
      <c r="V18" s="226" t="str">
        <f>IF(個人票記入用シート!BG11=0,"",個人票記入用シート!BG11)</f>
        <v/>
      </c>
      <c r="W18" s="264" t="str">
        <f>個人票記入用シート!BO11</f>
        <v xml:space="preserve"> </v>
      </c>
    </row>
    <row r="19" spans="2:23" s="241" customFormat="1" ht="38.25" customHeight="1">
      <c r="B19" s="240">
        <v>8</v>
      </c>
      <c r="C19" s="220" t="str">
        <f>IF(個人票記入用シート!C12=0,"",個人票記入用シート!C12)</f>
        <v/>
      </c>
      <c r="D19" s="220" t="str">
        <f>IF(個人票記入用シート!D12=0,"",個人票記入用シート!D12)</f>
        <v/>
      </c>
      <c r="E19" s="220" t="str">
        <f>IF(個人票記入用シート!H12=0,"",個人票記入用シート!H12)</f>
        <v/>
      </c>
      <c r="F19" s="220" t="str">
        <f>IF(個人票記入用シート!I12=0,"",個人票記入用シート!I12)</f>
        <v/>
      </c>
      <c r="G19" s="221" t="str">
        <f>個人票記入用シート!L12</f>
        <v/>
      </c>
      <c r="H19" s="222" t="str">
        <f>個人票記入用シート!O12</f>
        <v/>
      </c>
      <c r="I19" s="220" t="str">
        <f>IF(個人票記入用シート!P12=0,"",個人票記入用シート!P12)</f>
        <v/>
      </c>
      <c r="J19" s="223" t="str">
        <f>IF(個人票記入用シート!Q12=0,"",個人票記入用シート!Q12)</f>
        <v/>
      </c>
      <c r="K19" s="224" t="str">
        <f>IF(個人票記入用シート!S12=0,"",個人票記入用シート!S12)</f>
        <v/>
      </c>
      <c r="L19" s="220" t="str">
        <f>個人票記入用シート!X12</f>
        <v/>
      </c>
      <c r="M19" s="224" t="str">
        <f>個人票記入用シート!AC12</f>
        <v/>
      </c>
      <c r="N19" s="224" t="str">
        <f>個人票記入用シート!AF12</f>
        <v/>
      </c>
      <c r="O19" s="224" t="str">
        <f>個人票記入用シート!AI12</f>
        <v/>
      </c>
      <c r="P19" s="225" t="str">
        <f>個人票記入用シート!AU12</f>
        <v/>
      </c>
      <c r="Q19" s="225" t="str">
        <f>個人票記入用シート!AV12</f>
        <v/>
      </c>
      <c r="R19" s="225" t="str">
        <f>個人票記入用シート!AW12</f>
        <v/>
      </c>
      <c r="S19" s="225" t="str">
        <f>個人票記入用シート!AX12</f>
        <v/>
      </c>
      <c r="T19" s="225" t="str">
        <f>個人票記入用シート!AY12</f>
        <v/>
      </c>
      <c r="U19" s="225" t="str">
        <f>個人票記入用シート!BF12</f>
        <v/>
      </c>
      <c r="V19" s="226" t="str">
        <f>IF(個人票記入用シート!BG12=0,"",個人票記入用シート!BG12)</f>
        <v/>
      </c>
      <c r="W19" s="264" t="str">
        <f>個人票記入用シート!BO12</f>
        <v xml:space="preserve"> </v>
      </c>
    </row>
    <row r="20" spans="2:23" s="241" customFormat="1" ht="38.25" customHeight="1">
      <c r="B20" s="240">
        <v>9</v>
      </c>
      <c r="C20" s="220" t="str">
        <f>IF(個人票記入用シート!C13=0,"",個人票記入用シート!C13)</f>
        <v/>
      </c>
      <c r="D20" s="220" t="str">
        <f>IF(個人票記入用シート!D13=0,"",個人票記入用シート!D13)</f>
        <v/>
      </c>
      <c r="E20" s="220" t="str">
        <f>IF(個人票記入用シート!H13=0,"",個人票記入用シート!H13)</f>
        <v/>
      </c>
      <c r="F20" s="220" t="str">
        <f>IF(個人票記入用シート!I13=0,"",個人票記入用シート!I13)</f>
        <v/>
      </c>
      <c r="G20" s="221" t="str">
        <f>個人票記入用シート!L13</f>
        <v/>
      </c>
      <c r="H20" s="222" t="str">
        <f>個人票記入用シート!O13</f>
        <v/>
      </c>
      <c r="I20" s="220" t="str">
        <f>IF(個人票記入用シート!P13=0,"",個人票記入用シート!P13)</f>
        <v/>
      </c>
      <c r="J20" s="223" t="str">
        <f>IF(個人票記入用シート!Q13=0,"",個人票記入用シート!Q13)</f>
        <v/>
      </c>
      <c r="K20" s="224" t="str">
        <f>IF(個人票記入用シート!S13=0,"",個人票記入用シート!S13)</f>
        <v/>
      </c>
      <c r="L20" s="220" t="str">
        <f>個人票記入用シート!X13</f>
        <v/>
      </c>
      <c r="M20" s="224" t="str">
        <f>個人票記入用シート!AC13</f>
        <v/>
      </c>
      <c r="N20" s="224" t="str">
        <f>個人票記入用シート!AF13</f>
        <v/>
      </c>
      <c r="O20" s="224" t="str">
        <f>個人票記入用シート!AI13</f>
        <v/>
      </c>
      <c r="P20" s="225" t="str">
        <f>個人票記入用シート!AU13</f>
        <v/>
      </c>
      <c r="Q20" s="225" t="str">
        <f>個人票記入用シート!AV13</f>
        <v/>
      </c>
      <c r="R20" s="225" t="str">
        <f>個人票記入用シート!AW13</f>
        <v/>
      </c>
      <c r="S20" s="225" t="str">
        <f>個人票記入用シート!AX13</f>
        <v/>
      </c>
      <c r="T20" s="225" t="str">
        <f>個人票記入用シート!AY13</f>
        <v/>
      </c>
      <c r="U20" s="225" t="str">
        <f>個人票記入用シート!BF13</f>
        <v/>
      </c>
      <c r="V20" s="226" t="str">
        <f>IF(個人票記入用シート!BG13=0,"",個人票記入用シート!BG13)</f>
        <v/>
      </c>
      <c r="W20" s="264" t="str">
        <f>個人票記入用シート!BO13</f>
        <v xml:space="preserve"> </v>
      </c>
    </row>
    <row r="21" spans="2:23" s="241" customFormat="1" ht="38.25" customHeight="1">
      <c r="B21" s="240">
        <v>10</v>
      </c>
      <c r="C21" s="227" t="str">
        <f>IF(個人票記入用シート!C14=0,"",個人票記入用シート!C14)</f>
        <v/>
      </c>
      <c r="D21" s="227" t="str">
        <f>IF(個人票記入用シート!D14=0,"",個人票記入用シート!D14)</f>
        <v/>
      </c>
      <c r="E21" s="227" t="str">
        <f>IF(個人票記入用シート!H14=0,"",個人票記入用シート!H14)</f>
        <v/>
      </c>
      <c r="F21" s="227" t="str">
        <f>IF(個人票記入用シート!I14=0,"",個人票記入用シート!I14)</f>
        <v/>
      </c>
      <c r="G21" s="228" t="str">
        <f>個人票記入用シート!L14</f>
        <v/>
      </c>
      <c r="H21" s="229" t="str">
        <f>個人票記入用シート!O14</f>
        <v/>
      </c>
      <c r="I21" s="227" t="str">
        <f>IF(個人票記入用シート!P14=0,"",個人票記入用シート!P14)</f>
        <v/>
      </c>
      <c r="J21" s="230" t="str">
        <f>IF(個人票記入用シート!Q14=0,"",個人票記入用シート!Q14)</f>
        <v/>
      </c>
      <c r="K21" s="231" t="str">
        <f>IF(個人票記入用シート!S14=0,"",個人票記入用シート!S14)</f>
        <v/>
      </c>
      <c r="L21" s="227" t="str">
        <f>個人票記入用シート!X14</f>
        <v/>
      </c>
      <c r="M21" s="231" t="str">
        <f>個人票記入用シート!AC14</f>
        <v/>
      </c>
      <c r="N21" s="231" t="str">
        <f>個人票記入用シート!AF14</f>
        <v/>
      </c>
      <c r="O21" s="231" t="str">
        <f>個人票記入用シート!AI14</f>
        <v/>
      </c>
      <c r="P21" s="232" t="str">
        <f>個人票記入用シート!AU14</f>
        <v/>
      </c>
      <c r="Q21" s="232" t="str">
        <f>個人票記入用シート!AV14</f>
        <v/>
      </c>
      <c r="R21" s="232" t="str">
        <f>個人票記入用シート!AW14</f>
        <v/>
      </c>
      <c r="S21" s="232" t="str">
        <f>個人票記入用シート!AX14</f>
        <v/>
      </c>
      <c r="T21" s="232" t="str">
        <f>個人票記入用シート!AY14</f>
        <v/>
      </c>
      <c r="U21" s="232" t="str">
        <f>個人票記入用シート!BF14</f>
        <v/>
      </c>
      <c r="V21" s="233" t="str">
        <f>IF(個人票記入用シート!BG14=0,"",個人票記入用シート!BG14)</f>
        <v/>
      </c>
      <c r="W21" s="265" t="str">
        <f>個人票記入用シート!BO14</f>
        <v xml:space="preserve"> </v>
      </c>
    </row>
    <row r="22" spans="2:23" s="241" customFormat="1" ht="38.25" customHeight="1">
      <c r="B22" s="240">
        <v>11</v>
      </c>
      <c r="C22" s="213" t="str">
        <f>IF(個人票記入用シート!C15=0,"",個人票記入用シート!C15)</f>
        <v/>
      </c>
      <c r="D22" s="213" t="str">
        <f>IF(個人票記入用シート!D15=0,"",個人票記入用シート!D15)</f>
        <v/>
      </c>
      <c r="E22" s="213" t="str">
        <f>IF(個人票記入用シート!H15=0,"",個人票記入用シート!H15)</f>
        <v/>
      </c>
      <c r="F22" s="213" t="str">
        <f>IF(個人票記入用シート!I15=0,"",個人票記入用シート!I15)</f>
        <v/>
      </c>
      <c r="G22" s="214" t="str">
        <f>個人票記入用シート!L15</f>
        <v/>
      </c>
      <c r="H22" s="215" t="str">
        <f>個人票記入用シート!O15</f>
        <v/>
      </c>
      <c r="I22" s="213" t="str">
        <f>IF(個人票記入用シート!P15=0,"",個人票記入用シート!P15)</f>
        <v/>
      </c>
      <c r="J22" s="216" t="str">
        <f>IF(個人票記入用シート!Q15=0,"",個人票記入用シート!Q15)</f>
        <v/>
      </c>
      <c r="K22" s="217" t="str">
        <f>IF(個人票記入用シート!S15=0,"",個人票記入用シート!S15)</f>
        <v/>
      </c>
      <c r="L22" s="213" t="str">
        <f>個人票記入用シート!X15</f>
        <v/>
      </c>
      <c r="M22" s="217" t="str">
        <f>個人票記入用シート!AC15</f>
        <v/>
      </c>
      <c r="N22" s="217" t="str">
        <f>個人票記入用シート!AF15</f>
        <v/>
      </c>
      <c r="O22" s="217" t="str">
        <f>個人票記入用シート!AI15</f>
        <v/>
      </c>
      <c r="P22" s="218" t="str">
        <f>個人票記入用シート!AU15</f>
        <v/>
      </c>
      <c r="Q22" s="218" t="str">
        <f>個人票記入用シート!AV15</f>
        <v/>
      </c>
      <c r="R22" s="218" t="str">
        <f>個人票記入用シート!AW15</f>
        <v/>
      </c>
      <c r="S22" s="218" t="str">
        <f>個人票記入用シート!AX15</f>
        <v/>
      </c>
      <c r="T22" s="218" t="str">
        <f>個人票記入用シート!AY15</f>
        <v/>
      </c>
      <c r="U22" s="218" t="str">
        <f>個人票記入用シート!BF15</f>
        <v/>
      </c>
      <c r="V22" s="219" t="str">
        <f>IF(個人票記入用シート!BG15=0,"",個人票記入用シート!BG15)</f>
        <v/>
      </c>
      <c r="W22" s="263" t="str">
        <f>個人票記入用シート!BO15</f>
        <v xml:space="preserve"> </v>
      </c>
    </row>
    <row r="23" spans="2:23" s="241" customFormat="1" ht="38.25" customHeight="1">
      <c r="B23" s="240">
        <v>12</v>
      </c>
      <c r="C23" s="220" t="str">
        <f>IF(個人票記入用シート!C16=0,"",個人票記入用シート!C16)</f>
        <v/>
      </c>
      <c r="D23" s="220" t="str">
        <f>IF(個人票記入用シート!D16=0,"",個人票記入用シート!D16)</f>
        <v/>
      </c>
      <c r="E23" s="220" t="str">
        <f>IF(個人票記入用シート!H16=0,"",個人票記入用シート!H16)</f>
        <v/>
      </c>
      <c r="F23" s="220" t="str">
        <f>IF(個人票記入用シート!I16=0,"",個人票記入用シート!I16)</f>
        <v/>
      </c>
      <c r="G23" s="221" t="str">
        <f>個人票記入用シート!L16</f>
        <v/>
      </c>
      <c r="H23" s="222" t="str">
        <f>個人票記入用シート!O16</f>
        <v/>
      </c>
      <c r="I23" s="220" t="str">
        <f>IF(個人票記入用シート!P16=0,"",個人票記入用シート!P16)</f>
        <v/>
      </c>
      <c r="J23" s="223" t="str">
        <f>IF(個人票記入用シート!Q16=0,"",個人票記入用シート!Q16)</f>
        <v/>
      </c>
      <c r="K23" s="224" t="str">
        <f>IF(個人票記入用シート!S16=0,"",個人票記入用シート!S16)</f>
        <v/>
      </c>
      <c r="L23" s="220" t="str">
        <f>個人票記入用シート!X16</f>
        <v/>
      </c>
      <c r="M23" s="224" t="str">
        <f>個人票記入用シート!AC16</f>
        <v/>
      </c>
      <c r="N23" s="224" t="str">
        <f>個人票記入用シート!AF16</f>
        <v/>
      </c>
      <c r="O23" s="224" t="str">
        <f>個人票記入用シート!AI16</f>
        <v/>
      </c>
      <c r="P23" s="225" t="str">
        <f>個人票記入用シート!AU16</f>
        <v/>
      </c>
      <c r="Q23" s="225" t="str">
        <f>個人票記入用シート!AV16</f>
        <v/>
      </c>
      <c r="R23" s="225" t="str">
        <f>個人票記入用シート!AW16</f>
        <v/>
      </c>
      <c r="S23" s="225" t="str">
        <f>個人票記入用シート!AX16</f>
        <v/>
      </c>
      <c r="T23" s="225" t="str">
        <f>個人票記入用シート!AY16</f>
        <v/>
      </c>
      <c r="U23" s="225" t="str">
        <f>個人票記入用シート!BF16</f>
        <v/>
      </c>
      <c r="V23" s="226" t="str">
        <f>IF(個人票記入用シート!BG16=0,"",個人票記入用シート!BG16)</f>
        <v/>
      </c>
      <c r="W23" s="264" t="str">
        <f>個人票記入用シート!BO16</f>
        <v xml:space="preserve"> </v>
      </c>
    </row>
    <row r="24" spans="2:23" s="241" customFormat="1" ht="38.25" customHeight="1">
      <c r="B24" s="240">
        <v>13</v>
      </c>
      <c r="C24" s="220" t="str">
        <f>IF(個人票記入用シート!C17=0,"",個人票記入用シート!C17)</f>
        <v/>
      </c>
      <c r="D24" s="220" t="str">
        <f>IF(個人票記入用シート!D17=0,"",個人票記入用シート!D17)</f>
        <v/>
      </c>
      <c r="E24" s="220" t="str">
        <f>IF(個人票記入用シート!H17=0,"",個人票記入用シート!H17)</f>
        <v/>
      </c>
      <c r="F24" s="220" t="str">
        <f>IF(個人票記入用シート!I17=0,"",個人票記入用シート!I17)</f>
        <v/>
      </c>
      <c r="G24" s="221" t="str">
        <f>個人票記入用シート!L17</f>
        <v/>
      </c>
      <c r="H24" s="222" t="str">
        <f>個人票記入用シート!O17</f>
        <v/>
      </c>
      <c r="I24" s="220" t="str">
        <f>IF(個人票記入用シート!P17=0,"",個人票記入用シート!P17)</f>
        <v/>
      </c>
      <c r="J24" s="223" t="str">
        <f>IF(個人票記入用シート!Q17=0,"",個人票記入用シート!Q17)</f>
        <v/>
      </c>
      <c r="K24" s="224" t="str">
        <f>IF(個人票記入用シート!S17=0,"",個人票記入用シート!S17)</f>
        <v/>
      </c>
      <c r="L24" s="220" t="str">
        <f>個人票記入用シート!X17</f>
        <v/>
      </c>
      <c r="M24" s="224" t="str">
        <f>個人票記入用シート!AC17</f>
        <v/>
      </c>
      <c r="N24" s="224" t="str">
        <f>個人票記入用シート!AF17</f>
        <v/>
      </c>
      <c r="O24" s="224" t="str">
        <f>個人票記入用シート!AI17</f>
        <v/>
      </c>
      <c r="P24" s="225" t="str">
        <f>個人票記入用シート!AU17</f>
        <v/>
      </c>
      <c r="Q24" s="225" t="str">
        <f>個人票記入用シート!AV17</f>
        <v/>
      </c>
      <c r="R24" s="225" t="str">
        <f>個人票記入用シート!AW17</f>
        <v/>
      </c>
      <c r="S24" s="225" t="str">
        <f>個人票記入用シート!AX17</f>
        <v/>
      </c>
      <c r="T24" s="225" t="str">
        <f>個人票記入用シート!AY17</f>
        <v/>
      </c>
      <c r="U24" s="225" t="str">
        <f>個人票記入用シート!BF17</f>
        <v/>
      </c>
      <c r="V24" s="226" t="str">
        <f>IF(個人票記入用シート!BG17=0,"",個人票記入用シート!BG17)</f>
        <v/>
      </c>
      <c r="W24" s="264" t="str">
        <f>個人票記入用シート!BO17</f>
        <v xml:space="preserve"> </v>
      </c>
    </row>
    <row r="25" spans="2:23" s="241" customFormat="1" ht="38.25" customHeight="1">
      <c r="B25" s="240">
        <v>14</v>
      </c>
      <c r="C25" s="220" t="str">
        <f>IF(個人票記入用シート!C18=0,"",個人票記入用シート!C18)</f>
        <v/>
      </c>
      <c r="D25" s="220" t="str">
        <f>IF(個人票記入用シート!D18=0,"",個人票記入用シート!D18)</f>
        <v/>
      </c>
      <c r="E25" s="220" t="str">
        <f>IF(個人票記入用シート!H18=0,"",個人票記入用シート!H18)</f>
        <v/>
      </c>
      <c r="F25" s="220" t="str">
        <f>IF(個人票記入用シート!I18=0,"",個人票記入用シート!I18)</f>
        <v/>
      </c>
      <c r="G25" s="221" t="str">
        <f>個人票記入用シート!L18</f>
        <v/>
      </c>
      <c r="H25" s="222" t="str">
        <f>個人票記入用シート!O18</f>
        <v/>
      </c>
      <c r="I25" s="220" t="str">
        <f>IF(個人票記入用シート!P18=0,"",個人票記入用シート!P18)</f>
        <v/>
      </c>
      <c r="J25" s="223" t="str">
        <f>IF(個人票記入用シート!Q18=0,"",個人票記入用シート!Q18)</f>
        <v/>
      </c>
      <c r="K25" s="224" t="str">
        <f>IF(個人票記入用シート!S18=0,"",個人票記入用シート!S18)</f>
        <v/>
      </c>
      <c r="L25" s="220" t="str">
        <f>個人票記入用シート!X18</f>
        <v/>
      </c>
      <c r="M25" s="224" t="str">
        <f>個人票記入用シート!AC18</f>
        <v/>
      </c>
      <c r="N25" s="224" t="str">
        <f>個人票記入用シート!AF18</f>
        <v/>
      </c>
      <c r="O25" s="224" t="str">
        <f>個人票記入用シート!AI18</f>
        <v/>
      </c>
      <c r="P25" s="225" t="str">
        <f>個人票記入用シート!AU18</f>
        <v/>
      </c>
      <c r="Q25" s="225" t="str">
        <f>個人票記入用シート!AV18</f>
        <v/>
      </c>
      <c r="R25" s="225" t="str">
        <f>個人票記入用シート!AW18</f>
        <v/>
      </c>
      <c r="S25" s="225" t="str">
        <f>個人票記入用シート!AX18</f>
        <v/>
      </c>
      <c r="T25" s="225" t="str">
        <f>個人票記入用シート!AY18</f>
        <v/>
      </c>
      <c r="U25" s="225" t="str">
        <f>個人票記入用シート!BF18</f>
        <v/>
      </c>
      <c r="V25" s="226" t="str">
        <f>IF(個人票記入用シート!BG18=0,"",個人票記入用シート!BG18)</f>
        <v/>
      </c>
      <c r="W25" s="264" t="str">
        <f>個人票記入用シート!BO18</f>
        <v xml:space="preserve"> </v>
      </c>
    </row>
    <row r="26" spans="2:23" s="241" customFormat="1" ht="38.25" customHeight="1">
      <c r="B26" s="240">
        <v>15</v>
      </c>
      <c r="C26" s="227" t="str">
        <f>IF(個人票記入用シート!C19=0,"",個人票記入用シート!C19)</f>
        <v/>
      </c>
      <c r="D26" s="227" t="str">
        <f>IF(個人票記入用シート!D19=0,"",個人票記入用シート!D19)</f>
        <v/>
      </c>
      <c r="E26" s="227" t="str">
        <f>IF(個人票記入用シート!H19=0,"",個人票記入用シート!H19)</f>
        <v/>
      </c>
      <c r="F26" s="227" t="str">
        <f>IF(個人票記入用シート!I19=0,"",個人票記入用シート!I19)</f>
        <v/>
      </c>
      <c r="G26" s="228" t="str">
        <f>個人票記入用シート!L19</f>
        <v/>
      </c>
      <c r="H26" s="229" t="str">
        <f>個人票記入用シート!O19</f>
        <v/>
      </c>
      <c r="I26" s="227" t="str">
        <f>IF(個人票記入用シート!P19=0,"",個人票記入用シート!P19)</f>
        <v/>
      </c>
      <c r="J26" s="230" t="str">
        <f>IF(個人票記入用シート!Q19=0,"",個人票記入用シート!Q19)</f>
        <v/>
      </c>
      <c r="K26" s="231" t="str">
        <f>IF(個人票記入用シート!S19=0,"",個人票記入用シート!S19)</f>
        <v/>
      </c>
      <c r="L26" s="227" t="str">
        <f>個人票記入用シート!X19</f>
        <v/>
      </c>
      <c r="M26" s="231" t="str">
        <f>個人票記入用シート!AC19</f>
        <v/>
      </c>
      <c r="N26" s="231" t="str">
        <f>個人票記入用シート!AF19</f>
        <v/>
      </c>
      <c r="O26" s="231" t="str">
        <f>個人票記入用シート!AI19</f>
        <v/>
      </c>
      <c r="P26" s="232" t="str">
        <f>個人票記入用シート!AU19</f>
        <v/>
      </c>
      <c r="Q26" s="232" t="str">
        <f>個人票記入用シート!AV19</f>
        <v/>
      </c>
      <c r="R26" s="232" t="str">
        <f>個人票記入用シート!AW19</f>
        <v/>
      </c>
      <c r="S26" s="232" t="str">
        <f>個人票記入用シート!AX19</f>
        <v/>
      </c>
      <c r="T26" s="232" t="str">
        <f>個人票記入用シート!AY19</f>
        <v/>
      </c>
      <c r="U26" s="232" t="str">
        <f>個人票記入用シート!BF19</f>
        <v/>
      </c>
      <c r="V26" s="233" t="str">
        <f>IF(個人票記入用シート!BG19=0,"",個人票記入用シート!BG19)</f>
        <v/>
      </c>
      <c r="W26" s="265" t="str">
        <f>個人票記入用シート!BO19</f>
        <v xml:space="preserve"> </v>
      </c>
    </row>
    <row r="27" spans="2:23" s="241" customFormat="1" ht="38.25" customHeight="1">
      <c r="B27" s="240">
        <v>16</v>
      </c>
      <c r="C27" s="213" t="str">
        <f>IF(個人票記入用シート!C20=0,"",個人票記入用シート!C20)</f>
        <v/>
      </c>
      <c r="D27" s="213" t="str">
        <f>IF(個人票記入用シート!D20=0,"",個人票記入用シート!D20)</f>
        <v/>
      </c>
      <c r="E27" s="213" t="str">
        <f>IF(個人票記入用シート!H20=0,"",個人票記入用シート!H20)</f>
        <v/>
      </c>
      <c r="F27" s="213" t="str">
        <f>IF(個人票記入用シート!I20=0,"",個人票記入用シート!I20)</f>
        <v/>
      </c>
      <c r="G27" s="214" t="str">
        <f>個人票記入用シート!L20</f>
        <v/>
      </c>
      <c r="H27" s="215" t="str">
        <f>個人票記入用シート!O20</f>
        <v/>
      </c>
      <c r="I27" s="213" t="str">
        <f>IF(個人票記入用シート!P20=0,"",個人票記入用シート!P20)</f>
        <v/>
      </c>
      <c r="J27" s="216" t="str">
        <f>IF(個人票記入用シート!Q20=0,"",個人票記入用シート!Q20)</f>
        <v/>
      </c>
      <c r="K27" s="217" t="str">
        <f>IF(個人票記入用シート!S20=0,"",個人票記入用シート!S20)</f>
        <v/>
      </c>
      <c r="L27" s="213" t="str">
        <f>個人票記入用シート!X20</f>
        <v/>
      </c>
      <c r="M27" s="217" t="str">
        <f>個人票記入用シート!AC20</f>
        <v/>
      </c>
      <c r="N27" s="217" t="str">
        <f>個人票記入用シート!AF20</f>
        <v/>
      </c>
      <c r="O27" s="217" t="str">
        <f>個人票記入用シート!AI20</f>
        <v/>
      </c>
      <c r="P27" s="218" t="str">
        <f>個人票記入用シート!AU20</f>
        <v/>
      </c>
      <c r="Q27" s="218" t="str">
        <f>個人票記入用シート!AV20</f>
        <v/>
      </c>
      <c r="R27" s="218" t="str">
        <f>個人票記入用シート!AW20</f>
        <v/>
      </c>
      <c r="S27" s="218" t="str">
        <f>個人票記入用シート!AX20</f>
        <v/>
      </c>
      <c r="T27" s="218" t="str">
        <f>個人票記入用シート!AY20</f>
        <v/>
      </c>
      <c r="U27" s="218" t="str">
        <f>個人票記入用シート!BF20</f>
        <v/>
      </c>
      <c r="V27" s="219" t="str">
        <f>IF(個人票記入用シート!BG20=0,"",個人票記入用シート!BG20)</f>
        <v/>
      </c>
      <c r="W27" s="263" t="str">
        <f>個人票記入用シート!BO20</f>
        <v xml:space="preserve"> </v>
      </c>
    </row>
    <row r="28" spans="2:23" s="241" customFormat="1" ht="38.25" customHeight="1">
      <c r="B28" s="240">
        <v>17</v>
      </c>
      <c r="C28" s="220" t="str">
        <f>IF(個人票記入用シート!C21=0,"",個人票記入用シート!C21)</f>
        <v/>
      </c>
      <c r="D28" s="220" t="str">
        <f>IF(個人票記入用シート!D21=0,"",個人票記入用シート!D21)</f>
        <v/>
      </c>
      <c r="E28" s="220" t="str">
        <f>IF(個人票記入用シート!H21=0,"",個人票記入用シート!H21)</f>
        <v/>
      </c>
      <c r="F28" s="220" t="str">
        <f>IF(個人票記入用シート!I21=0,"",個人票記入用シート!I21)</f>
        <v/>
      </c>
      <c r="G28" s="221" t="str">
        <f>個人票記入用シート!L21</f>
        <v/>
      </c>
      <c r="H28" s="222" t="str">
        <f>個人票記入用シート!O21</f>
        <v/>
      </c>
      <c r="I28" s="220" t="str">
        <f>IF(個人票記入用シート!P21=0,"",個人票記入用シート!P21)</f>
        <v/>
      </c>
      <c r="J28" s="223" t="str">
        <f>IF(個人票記入用シート!Q21=0,"",個人票記入用シート!Q21)</f>
        <v/>
      </c>
      <c r="K28" s="224" t="str">
        <f>IF(個人票記入用シート!S21=0,"",個人票記入用シート!S21)</f>
        <v/>
      </c>
      <c r="L28" s="220" t="str">
        <f>個人票記入用シート!X21</f>
        <v/>
      </c>
      <c r="M28" s="224" t="str">
        <f>個人票記入用シート!AC21</f>
        <v/>
      </c>
      <c r="N28" s="224" t="str">
        <f>個人票記入用シート!AF21</f>
        <v/>
      </c>
      <c r="O28" s="224" t="str">
        <f>個人票記入用シート!AI21</f>
        <v/>
      </c>
      <c r="P28" s="225" t="str">
        <f>個人票記入用シート!AU21</f>
        <v/>
      </c>
      <c r="Q28" s="225" t="str">
        <f>個人票記入用シート!AV21</f>
        <v/>
      </c>
      <c r="R28" s="225" t="str">
        <f>個人票記入用シート!AW21</f>
        <v/>
      </c>
      <c r="S28" s="225" t="str">
        <f>個人票記入用シート!AX21</f>
        <v/>
      </c>
      <c r="T28" s="225" t="str">
        <f>個人票記入用シート!AY21</f>
        <v/>
      </c>
      <c r="U28" s="225" t="str">
        <f>個人票記入用シート!BF21</f>
        <v/>
      </c>
      <c r="V28" s="226" t="str">
        <f>IF(個人票記入用シート!BG21=0,"",個人票記入用シート!BG21)</f>
        <v/>
      </c>
      <c r="W28" s="264" t="str">
        <f>個人票記入用シート!BO21</f>
        <v xml:space="preserve"> </v>
      </c>
    </row>
    <row r="29" spans="2:23" s="241" customFormat="1" ht="38.25" customHeight="1">
      <c r="B29" s="240">
        <v>18</v>
      </c>
      <c r="C29" s="220" t="str">
        <f>IF(個人票記入用シート!C22=0,"",個人票記入用シート!C22)</f>
        <v/>
      </c>
      <c r="D29" s="220" t="str">
        <f>IF(個人票記入用シート!D22=0,"",個人票記入用シート!D22)</f>
        <v/>
      </c>
      <c r="E29" s="220" t="str">
        <f>IF(個人票記入用シート!H22=0,"",個人票記入用シート!H22)</f>
        <v/>
      </c>
      <c r="F29" s="220" t="str">
        <f>IF(個人票記入用シート!I22=0,"",個人票記入用シート!I22)</f>
        <v/>
      </c>
      <c r="G29" s="221" t="str">
        <f>個人票記入用シート!L22</f>
        <v/>
      </c>
      <c r="H29" s="222" t="str">
        <f>個人票記入用シート!O22</f>
        <v/>
      </c>
      <c r="I29" s="220" t="str">
        <f>IF(個人票記入用シート!P22=0,"",個人票記入用シート!P22)</f>
        <v/>
      </c>
      <c r="J29" s="223" t="str">
        <f>IF(個人票記入用シート!Q22=0,"",個人票記入用シート!Q22)</f>
        <v/>
      </c>
      <c r="K29" s="224" t="str">
        <f>IF(個人票記入用シート!S22=0,"",個人票記入用シート!S22)</f>
        <v/>
      </c>
      <c r="L29" s="220" t="str">
        <f>個人票記入用シート!X22</f>
        <v/>
      </c>
      <c r="M29" s="224" t="str">
        <f>個人票記入用シート!AC22</f>
        <v/>
      </c>
      <c r="N29" s="224" t="str">
        <f>個人票記入用シート!AF22</f>
        <v/>
      </c>
      <c r="O29" s="224" t="str">
        <f>個人票記入用シート!AI22</f>
        <v/>
      </c>
      <c r="P29" s="225" t="str">
        <f>個人票記入用シート!AU22</f>
        <v/>
      </c>
      <c r="Q29" s="225" t="str">
        <f>個人票記入用シート!AV22</f>
        <v/>
      </c>
      <c r="R29" s="225" t="str">
        <f>個人票記入用シート!AW22</f>
        <v/>
      </c>
      <c r="S29" s="225" t="str">
        <f>個人票記入用シート!AX22</f>
        <v/>
      </c>
      <c r="T29" s="225" t="str">
        <f>個人票記入用シート!AY22</f>
        <v/>
      </c>
      <c r="U29" s="225" t="str">
        <f>個人票記入用シート!BF22</f>
        <v/>
      </c>
      <c r="V29" s="226" t="str">
        <f>IF(個人票記入用シート!BG22=0,"",個人票記入用シート!BG22)</f>
        <v/>
      </c>
      <c r="W29" s="264" t="str">
        <f>個人票記入用シート!BO22</f>
        <v xml:space="preserve"> </v>
      </c>
    </row>
    <row r="30" spans="2:23" s="241" customFormat="1" ht="38.25" customHeight="1">
      <c r="B30" s="240">
        <v>19</v>
      </c>
      <c r="C30" s="220" t="str">
        <f>IF(個人票記入用シート!C23=0,"",個人票記入用シート!C23)</f>
        <v/>
      </c>
      <c r="D30" s="220" t="str">
        <f>IF(個人票記入用シート!D23=0,"",個人票記入用シート!D23)</f>
        <v/>
      </c>
      <c r="E30" s="220" t="str">
        <f>IF(個人票記入用シート!H23=0,"",個人票記入用シート!H23)</f>
        <v/>
      </c>
      <c r="F30" s="220" t="str">
        <f>IF(個人票記入用シート!I23=0,"",個人票記入用シート!I23)</f>
        <v/>
      </c>
      <c r="G30" s="221" t="str">
        <f>個人票記入用シート!L23</f>
        <v/>
      </c>
      <c r="H30" s="222" t="str">
        <f>個人票記入用シート!O23</f>
        <v/>
      </c>
      <c r="I30" s="220" t="str">
        <f>IF(個人票記入用シート!P23=0,"",個人票記入用シート!P23)</f>
        <v/>
      </c>
      <c r="J30" s="223" t="str">
        <f>IF(個人票記入用シート!Q23=0,"",個人票記入用シート!Q23)</f>
        <v/>
      </c>
      <c r="K30" s="224" t="str">
        <f>IF(個人票記入用シート!S23=0,"",個人票記入用シート!S23)</f>
        <v/>
      </c>
      <c r="L30" s="220" t="str">
        <f>個人票記入用シート!X23</f>
        <v/>
      </c>
      <c r="M30" s="224" t="str">
        <f>個人票記入用シート!AC23</f>
        <v/>
      </c>
      <c r="N30" s="224" t="str">
        <f>個人票記入用シート!AF23</f>
        <v/>
      </c>
      <c r="O30" s="224" t="str">
        <f>個人票記入用シート!AI23</f>
        <v/>
      </c>
      <c r="P30" s="225" t="str">
        <f>個人票記入用シート!AU23</f>
        <v/>
      </c>
      <c r="Q30" s="225" t="str">
        <f>個人票記入用シート!AV23</f>
        <v/>
      </c>
      <c r="R30" s="225" t="str">
        <f>個人票記入用シート!AW23</f>
        <v/>
      </c>
      <c r="S30" s="225" t="str">
        <f>個人票記入用シート!AX23</f>
        <v/>
      </c>
      <c r="T30" s="225" t="str">
        <f>個人票記入用シート!AY23</f>
        <v/>
      </c>
      <c r="U30" s="225" t="str">
        <f>個人票記入用シート!BF23</f>
        <v/>
      </c>
      <c r="V30" s="226" t="str">
        <f>IF(個人票記入用シート!BG23=0,"",個人票記入用シート!BG23)</f>
        <v/>
      </c>
      <c r="W30" s="264" t="str">
        <f>個人票記入用シート!BO23</f>
        <v xml:space="preserve"> </v>
      </c>
    </row>
    <row r="31" spans="2:23" s="241" customFormat="1" ht="38.25" customHeight="1">
      <c r="B31" s="240">
        <v>20</v>
      </c>
      <c r="C31" s="227" t="str">
        <f>IF(個人票記入用シート!C24=0,"",個人票記入用シート!C24)</f>
        <v/>
      </c>
      <c r="D31" s="227" t="str">
        <f>IF(個人票記入用シート!D24=0,"",個人票記入用シート!D24)</f>
        <v/>
      </c>
      <c r="E31" s="227" t="str">
        <f>IF(個人票記入用シート!H24=0,"",個人票記入用シート!H24)</f>
        <v/>
      </c>
      <c r="F31" s="227" t="str">
        <f>IF(個人票記入用シート!I24=0,"",個人票記入用シート!I24)</f>
        <v/>
      </c>
      <c r="G31" s="228" t="str">
        <f>個人票記入用シート!L24</f>
        <v/>
      </c>
      <c r="H31" s="229" t="str">
        <f>個人票記入用シート!O24</f>
        <v/>
      </c>
      <c r="I31" s="227" t="str">
        <f>IF(個人票記入用シート!P24=0,"",個人票記入用シート!P24)</f>
        <v/>
      </c>
      <c r="J31" s="230" t="str">
        <f>IF(個人票記入用シート!Q24=0,"",個人票記入用シート!Q24)</f>
        <v/>
      </c>
      <c r="K31" s="231" t="str">
        <f>IF(個人票記入用シート!S24=0,"",個人票記入用シート!S24)</f>
        <v/>
      </c>
      <c r="L31" s="227" t="str">
        <f>個人票記入用シート!X24</f>
        <v/>
      </c>
      <c r="M31" s="231" t="str">
        <f>個人票記入用シート!AC24</f>
        <v/>
      </c>
      <c r="N31" s="231" t="str">
        <f>個人票記入用シート!AF24</f>
        <v/>
      </c>
      <c r="O31" s="231" t="str">
        <f>個人票記入用シート!AI24</f>
        <v/>
      </c>
      <c r="P31" s="232" t="str">
        <f>個人票記入用シート!AU24</f>
        <v/>
      </c>
      <c r="Q31" s="232" t="str">
        <f>個人票記入用シート!AV24</f>
        <v/>
      </c>
      <c r="R31" s="232" t="str">
        <f>個人票記入用シート!AW24</f>
        <v/>
      </c>
      <c r="S31" s="232" t="str">
        <f>個人票記入用シート!AX24</f>
        <v/>
      </c>
      <c r="T31" s="232" t="str">
        <f>個人票記入用シート!AY24</f>
        <v/>
      </c>
      <c r="U31" s="232" t="str">
        <f>個人票記入用シート!BF24</f>
        <v/>
      </c>
      <c r="V31" s="233" t="str">
        <f>IF(個人票記入用シート!BG24=0,"",個人票記入用シート!BG24)</f>
        <v/>
      </c>
      <c r="W31" s="265" t="str">
        <f>個人票記入用シート!BO24</f>
        <v xml:space="preserve"> </v>
      </c>
    </row>
    <row r="32" spans="2:23" s="241" customFormat="1" ht="38.25" customHeight="1">
      <c r="B32" s="240">
        <v>21</v>
      </c>
      <c r="C32" s="213" t="str">
        <f>IF(個人票記入用シート!C25=0,"",個人票記入用シート!C25)</f>
        <v/>
      </c>
      <c r="D32" s="213" t="str">
        <f>IF(個人票記入用シート!D25=0,"",個人票記入用シート!D25)</f>
        <v/>
      </c>
      <c r="E32" s="213" t="str">
        <f>IF(個人票記入用シート!H25=0,"",個人票記入用シート!H25)</f>
        <v/>
      </c>
      <c r="F32" s="213" t="str">
        <f>IF(個人票記入用シート!I25=0,"",個人票記入用シート!I25)</f>
        <v/>
      </c>
      <c r="G32" s="214" t="str">
        <f>個人票記入用シート!L25</f>
        <v/>
      </c>
      <c r="H32" s="215" t="str">
        <f>個人票記入用シート!O25</f>
        <v/>
      </c>
      <c r="I32" s="213" t="str">
        <f>IF(個人票記入用シート!P25=0,"",個人票記入用シート!P25)</f>
        <v/>
      </c>
      <c r="J32" s="216" t="str">
        <f>IF(個人票記入用シート!Q25=0,"",個人票記入用シート!Q25)</f>
        <v/>
      </c>
      <c r="K32" s="217" t="str">
        <f>IF(個人票記入用シート!S25=0,"",個人票記入用シート!S25)</f>
        <v/>
      </c>
      <c r="L32" s="213" t="str">
        <f>個人票記入用シート!X25</f>
        <v/>
      </c>
      <c r="M32" s="217" t="str">
        <f>個人票記入用シート!AC25</f>
        <v/>
      </c>
      <c r="N32" s="217" t="str">
        <f>個人票記入用シート!AF25</f>
        <v/>
      </c>
      <c r="O32" s="217" t="str">
        <f>個人票記入用シート!AI25</f>
        <v/>
      </c>
      <c r="P32" s="218" t="str">
        <f>個人票記入用シート!AU25</f>
        <v/>
      </c>
      <c r="Q32" s="218" t="str">
        <f>個人票記入用シート!AV25</f>
        <v/>
      </c>
      <c r="R32" s="218" t="str">
        <f>個人票記入用シート!AW25</f>
        <v/>
      </c>
      <c r="S32" s="218" t="str">
        <f>個人票記入用シート!AX25</f>
        <v/>
      </c>
      <c r="T32" s="218" t="str">
        <f>個人票記入用シート!AY25</f>
        <v/>
      </c>
      <c r="U32" s="218" t="str">
        <f>個人票記入用シート!BF25</f>
        <v/>
      </c>
      <c r="V32" s="219" t="str">
        <f>IF(個人票記入用シート!BG25=0,"",個人票記入用シート!BG25)</f>
        <v/>
      </c>
      <c r="W32" s="263" t="str">
        <f>個人票記入用シート!BO25</f>
        <v xml:space="preserve"> </v>
      </c>
    </row>
    <row r="33" spans="2:23" s="241" customFormat="1" ht="38.25" customHeight="1">
      <c r="B33" s="240">
        <v>22</v>
      </c>
      <c r="C33" s="220" t="str">
        <f>IF(個人票記入用シート!C26=0,"",個人票記入用シート!C26)</f>
        <v/>
      </c>
      <c r="D33" s="220" t="str">
        <f>IF(個人票記入用シート!D26=0,"",個人票記入用シート!D26)</f>
        <v/>
      </c>
      <c r="E33" s="220" t="str">
        <f>IF(個人票記入用シート!H26=0,"",個人票記入用シート!H26)</f>
        <v/>
      </c>
      <c r="F33" s="220" t="str">
        <f>IF(個人票記入用シート!I26=0,"",個人票記入用シート!I26)</f>
        <v/>
      </c>
      <c r="G33" s="221" t="str">
        <f>個人票記入用シート!L26</f>
        <v/>
      </c>
      <c r="H33" s="222" t="str">
        <f>個人票記入用シート!O26</f>
        <v/>
      </c>
      <c r="I33" s="220" t="str">
        <f>IF(個人票記入用シート!P26=0,"",個人票記入用シート!P26)</f>
        <v/>
      </c>
      <c r="J33" s="223" t="str">
        <f>IF(個人票記入用シート!Q26=0,"",個人票記入用シート!Q26)</f>
        <v/>
      </c>
      <c r="K33" s="224" t="str">
        <f>IF(個人票記入用シート!S26=0,"",個人票記入用シート!S26)</f>
        <v/>
      </c>
      <c r="L33" s="220" t="str">
        <f>個人票記入用シート!X26</f>
        <v/>
      </c>
      <c r="M33" s="224" t="str">
        <f>個人票記入用シート!AC26</f>
        <v/>
      </c>
      <c r="N33" s="224" t="str">
        <f>個人票記入用シート!AF26</f>
        <v/>
      </c>
      <c r="O33" s="224" t="str">
        <f>個人票記入用シート!AI26</f>
        <v/>
      </c>
      <c r="P33" s="225" t="str">
        <f>個人票記入用シート!AU26</f>
        <v/>
      </c>
      <c r="Q33" s="225" t="str">
        <f>個人票記入用シート!AV26</f>
        <v/>
      </c>
      <c r="R33" s="225" t="str">
        <f>個人票記入用シート!AW26</f>
        <v/>
      </c>
      <c r="S33" s="225" t="str">
        <f>個人票記入用シート!AX26</f>
        <v/>
      </c>
      <c r="T33" s="225" t="str">
        <f>個人票記入用シート!AY26</f>
        <v/>
      </c>
      <c r="U33" s="225" t="str">
        <f>個人票記入用シート!BF26</f>
        <v/>
      </c>
      <c r="V33" s="226" t="str">
        <f>IF(個人票記入用シート!BG26=0,"",個人票記入用シート!BG26)</f>
        <v/>
      </c>
      <c r="W33" s="264" t="str">
        <f>個人票記入用シート!BO26</f>
        <v xml:space="preserve"> </v>
      </c>
    </row>
    <row r="34" spans="2:23" s="241" customFormat="1" ht="38.25" customHeight="1">
      <c r="B34" s="240">
        <v>23</v>
      </c>
      <c r="C34" s="220" t="str">
        <f>IF(個人票記入用シート!C27=0,"",個人票記入用シート!C27)</f>
        <v/>
      </c>
      <c r="D34" s="220" t="str">
        <f>IF(個人票記入用シート!D27=0,"",個人票記入用シート!D27)</f>
        <v/>
      </c>
      <c r="E34" s="220" t="str">
        <f>IF(個人票記入用シート!H27=0,"",個人票記入用シート!H27)</f>
        <v/>
      </c>
      <c r="F34" s="220" t="str">
        <f>IF(個人票記入用シート!I27=0,"",個人票記入用シート!I27)</f>
        <v/>
      </c>
      <c r="G34" s="221" t="str">
        <f>個人票記入用シート!L27</f>
        <v/>
      </c>
      <c r="H34" s="222" t="str">
        <f>個人票記入用シート!O27</f>
        <v/>
      </c>
      <c r="I34" s="220" t="str">
        <f>IF(個人票記入用シート!P27=0,"",個人票記入用シート!P27)</f>
        <v/>
      </c>
      <c r="J34" s="223" t="str">
        <f>IF(個人票記入用シート!Q27=0,"",個人票記入用シート!Q27)</f>
        <v/>
      </c>
      <c r="K34" s="224" t="str">
        <f>IF(個人票記入用シート!S27=0,"",個人票記入用シート!S27)</f>
        <v/>
      </c>
      <c r="L34" s="220" t="str">
        <f>個人票記入用シート!X27</f>
        <v/>
      </c>
      <c r="M34" s="224" t="str">
        <f>個人票記入用シート!AC27</f>
        <v/>
      </c>
      <c r="N34" s="224" t="str">
        <f>個人票記入用シート!AF27</f>
        <v/>
      </c>
      <c r="O34" s="224" t="str">
        <f>個人票記入用シート!AI27</f>
        <v/>
      </c>
      <c r="P34" s="225" t="str">
        <f>個人票記入用シート!AU27</f>
        <v/>
      </c>
      <c r="Q34" s="225" t="str">
        <f>個人票記入用シート!AV27</f>
        <v/>
      </c>
      <c r="R34" s="225" t="str">
        <f>個人票記入用シート!AW27</f>
        <v/>
      </c>
      <c r="S34" s="225" t="str">
        <f>個人票記入用シート!AX27</f>
        <v/>
      </c>
      <c r="T34" s="225" t="str">
        <f>個人票記入用シート!AY27</f>
        <v/>
      </c>
      <c r="U34" s="225" t="str">
        <f>個人票記入用シート!BF27</f>
        <v/>
      </c>
      <c r="V34" s="226" t="str">
        <f>IF(個人票記入用シート!BG27=0,"",個人票記入用シート!BG27)</f>
        <v/>
      </c>
      <c r="W34" s="264" t="str">
        <f>個人票記入用シート!BO27</f>
        <v xml:space="preserve"> </v>
      </c>
    </row>
    <row r="35" spans="2:23" s="241" customFormat="1" ht="38.25" customHeight="1">
      <c r="B35" s="240">
        <v>24</v>
      </c>
      <c r="C35" s="220" t="str">
        <f>IF(個人票記入用シート!C28=0,"",個人票記入用シート!C28)</f>
        <v/>
      </c>
      <c r="D35" s="220" t="str">
        <f>IF(個人票記入用シート!D28=0,"",個人票記入用シート!D28)</f>
        <v/>
      </c>
      <c r="E35" s="220" t="str">
        <f>IF(個人票記入用シート!H28=0,"",個人票記入用シート!H28)</f>
        <v/>
      </c>
      <c r="F35" s="220" t="str">
        <f>IF(個人票記入用シート!I28=0,"",個人票記入用シート!I28)</f>
        <v/>
      </c>
      <c r="G35" s="221" t="str">
        <f>個人票記入用シート!L28</f>
        <v/>
      </c>
      <c r="H35" s="222" t="str">
        <f>個人票記入用シート!O28</f>
        <v/>
      </c>
      <c r="I35" s="220" t="str">
        <f>IF(個人票記入用シート!P28=0,"",個人票記入用シート!P28)</f>
        <v/>
      </c>
      <c r="J35" s="223" t="str">
        <f>IF(個人票記入用シート!Q28=0,"",個人票記入用シート!Q28)</f>
        <v/>
      </c>
      <c r="K35" s="224" t="str">
        <f>IF(個人票記入用シート!S28=0,"",個人票記入用シート!S28)</f>
        <v/>
      </c>
      <c r="L35" s="220" t="str">
        <f>個人票記入用シート!X28</f>
        <v/>
      </c>
      <c r="M35" s="224" t="str">
        <f>個人票記入用シート!AC28</f>
        <v/>
      </c>
      <c r="N35" s="224" t="str">
        <f>個人票記入用シート!AF28</f>
        <v/>
      </c>
      <c r="O35" s="224" t="str">
        <f>個人票記入用シート!AI28</f>
        <v/>
      </c>
      <c r="P35" s="225" t="str">
        <f>個人票記入用シート!AU28</f>
        <v/>
      </c>
      <c r="Q35" s="225" t="str">
        <f>個人票記入用シート!AV28</f>
        <v/>
      </c>
      <c r="R35" s="225" t="str">
        <f>個人票記入用シート!AW28</f>
        <v/>
      </c>
      <c r="S35" s="225" t="str">
        <f>個人票記入用シート!AX28</f>
        <v/>
      </c>
      <c r="T35" s="225" t="str">
        <f>個人票記入用シート!AY28</f>
        <v/>
      </c>
      <c r="U35" s="225" t="str">
        <f>個人票記入用シート!BF28</f>
        <v/>
      </c>
      <c r="V35" s="226" t="str">
        <f>IF(個人票記入用シート!BG28=0,"",個人票記入用シート!BG28)</f>
        <v/>
      </c>
      <c r="W35" s="264" t="str">
        <f>個人票記入用シート!BO28</f>
        <v xml:space="preserve"> </v>
      </c>
    </row>
    <row r="36" spans="2:23" s="241" customFormat="1" ht="38.25" customHeight="1">
      <c r="B36" s="240">
        <v>25</v>
      </c>
      <c r="C36" s="227" t="str">
        <f>IF(個人票記入用シート!C29=0,"",個人票記入用シート!C29)</f>
        <v/>
      </c>
      <c r="D36" s="227" t="str">
        <f>IF(個人票記入用シート!D29=0,"",個人票記入用シート!D29)</f>
        <v/>
      </c>
      <c r="E36" s="227" t="str">
        <f>IF(個人票記入用シート!H29=0,"",個人票記入用シート!H29)</f>
        <v/>
      </c>
      <c r="F36" s="227" t="str">
        <f>IF(個人票記入用シート!I29=0,"",個人票記入用シート!I29)</f>
        <v/>
      </c>
      <c r="G36" s="228" t="str">
        <f>個人票記入用シート!L29</f>
        <v/>
      </c>
      <c r="H36" s="229" t="str">
        <f>個人票記入用シート!O29</f>
        <v/>
      </c>
      <c r="I36" s="227" t="str">
        <f>IF(個人票記入用シート!P29=0,"",個人票記入用シート!P29)</f>
        <v/>
      </c>
      <c r="J36" s="230" t="str">
        <f>IF(個人票記入用シート!Q29=0,"",個人票記入用シート!Q29)</f>
        <v/>
      </c>
      <c r="K36" s="231" t="str">
        <f>IF(個人票記入用シート!S29=0,"",個人票記入用シート!S29)</f>
        <v/>
      </c>
      <c r="L36" s="227" t="str">
        <f>個人票記入用シート!X29</f>
        <v/>
      </c>
      <c r="M36" s="231" t="str">
        <f>個人票記入用シート!AC29</f>
        <v/>
      </c>
      <c r="N36" s="231" t="str">
        <f>個人票記入用シート!AF29</f>
        <v/>
      </c>
      <c r="O36" s="231" t="str">
        <f>個人票記入用シート!AI29</f>
        <v/>
      </c>
      <c r="P36" s="232" t="str">
        <f>個人票記入用シート!AU29</f>
        <v/>
      </c>
      <c r="Q36" s="232" t="str">
        <f>個人票記入用シート!AV29</f>
        <v/>
      </c>
      <c r="R36" s="232" t="str">
        <f>個人票記入用シート!AW29</f>
        <v/>
      </c>
      <c r="S36" s="232" t="str">
        <f>個人票記入用シート!AX29</f>
        <v/>
      </c>
      <c r="T36" s="232" t="str">
        <f>個人票記入用シート!AY29</f>
        <v/>
      </c>
      <c r="U36" s="232" t="str">
        <f>個人票記入用シート!BF29</f>
        <v/>
      </c>
      <c r="V36" s="233" t="str">
        <f>IF(個人票記入用シート!BG29=0,"",個人票記入用シート!BG29)</f>
        <v/>
      </c>
      <c r="W36" s="265" t="str">
        <f>個人票記入用シート!BO29</f>
        <v xml:space="preserve"> </v>
      </c>
    </row>
    <row r="37" spans="2:23" s="241" customFormat="1" ht="38.25" customHeight="1">
      <c r="B37" s="240">
        <v>26</v>
      </c>
      <c r="C37" s="213" t="str">
        <f>IF(個人票記入用シート!C30=0,"",個人票記入用シート!C30)</f>
        <v/>
      </c>
      <c r="D37" s="213" t="str">
        <f>IF(個人票記入用シート!D30=0,"",個人票記入用シート!D30)</f>
        <v/>
      </c>
      <c r="E37" s="213" t="str">
        <f>IF(個人票記入用シート!H30=0,"",個人票記入用シート!H30)</f>
        <v/>
      </c>
      <c r="F37" s="213" t="str">
        <f>IF(個人票記入用シート!I30=0,"",個人票記入用シート!I30)</f>
        <v/>
      </c>
      <c r="G37" s="214" t="str">
        <f>個人票記入用シート!L30</f>
        <v/>
      </c>
      <c r="H37" s="215" t="str">
        <f>個人票記入用シート!O30</f>
        <v/>
      </c>
      <c r="I37" s="213" t="str">
        <f>IF(個人票記入用シート!P30=0,"",個人票記入用シート!P30)</f>
        <v/>
      </c>
      <c r="J37" s="216" t="str">
        <f>IF(個人票記入用シート!Q30=0,"",個人票記入用シート!Q30)</f>
        <v/>
      </c>
      <c r="K37" s="217" t="str">
        <f>IF(個人票記入用シート!S30=0,"",個人票記入用シート!S30)</f>
        <v/>
      </c>
      <c r="L37" s="213" t="str">
        <f>個人票記入用シート!X30</f>
        <v/>
      </c>
      <c r="M37" s="217" t="str">
        <f>個人票記入用シート!AC30</f>
        <v/>
      </c>
      <c r="N37" s="217" t="str">
        <f>個人票記入用シート!AF30</f>
        <v/>
      </c>
      <c r="O37" s="217" t="str">
        <f>個人票記入用シート!AI30</f>
        <v/>
      </c>
      <c r="P37" s="218" t="str">
        <f>個人票記入用シート!AU30</f>
        <v/>
      </c>
      <c r="Q37" s="218" t="str">
        <f>個人票記入用シート!AV30</f>
        <v/>
      </c>
      <c r="R37" s="218" t="str">
        <f>個人票記入用シート!AW30</f>
        <v/>
      </c>
      <c r="S37" s="218" t="str">
        <f>個人票記入用シート!AX30</f>
        <v/>
      </c>
      <c r="T37" s="218" t="str">
        <f>個人票記入用シート!AY30</f>
        <v/>
      </c>
      <c r="U37" s="218" t="str">
        <f>個人票記入用シート!BF30</f>
        <v/>
      </c>
      <c r="V37" s="219" t="str">
        <f>IF(個人票記入用シート!BG30=0,"",個人票記入用シート!BG30)</f>
        <v/>
      </c>
      <c r="W37" s="263" t="str">
        <f>個人票記入用シート!BO30</f>
        <v xml:space="preserve"> </v>
      </c>
    </row>
    <row r="38" spans="2:23" s="241" customFormat="1" ht="38.25" customHeight="1">
      <c r="B38" s="240">
        <v>27</v>
      </c>
      <c r="C38" s="220" t="str">
        <f>IF(個人票記入用シート!C31=0,"",個人票記入用シート!C31)</f>
        <v/>
      </c>
      <c r="D38" s="220" t="str">
        <f>IF(個人票記入用シート!D31=0,"",個人票記入用シート!D31)</f>
        <v/>
      </c>
      <c r="E38" s="220" t="str">
        <f>IF(個人票記入用シート!H31=0,"",個人票記入用シート!H31)</f>
        <v/>
      </c>
      <c r="F38" s="220" t="str">
        <f>IF(個人票記入用シート!I31=0,"",個人票記入用シート!I31)</f>
        <v/>
      </c>
      <c r="G38" s="221" t="str">
        <f>個人票記入用シート!L31</f>
        <v/>
      </c>
      <c r="H38" s="222" t="str">
        <f>個人票記入用シート!O31</f>
        <v/>
      </c>
      <c r="I38" s="220" t="str">
        <f>IF(個人票記入用シート!P31=0,"",個人票記入用シート!P31)</f>
        <v/>
      </c>
      <c r="J38" s="223" t="str">
        <f>IF(個人票記入用シート!Q31=0,"",個人票記入用シート!Q31)</f>
        <v/>
      </c>
      <c r="K38" s="224" t="str">
        <f>IF(個人票記入用シート!S31=0,"",個人票記入用シート!S31)</f>
        <v/>
      </c>
      <c r="L38" s="220" t="str">
        <f>個人票記入用シート!X31</f>
        <v/>
      </c>
      <c r="M38" s="224" t="str">
        <f>個人票記入用シート!AC31</f>
        <v/>
      </c>
      <c r="N38" s="224" t="str">
        <f>個人票記入用シート!AF31</f>
        <v/>
      </c>
      <c r="O38" s="224" t="str">
        <f>個人票記入用シート!AI31</f>
        <v/>
      </c>
      <c r="P38" s="225" t="str">
        <f>個人票記入用シート!AU31</f>
        <v/>
      </c>
      <c r="Q38" s="225" t="str">
        <f>個人票記入用シート!AV31</f>
        <v/>
      </c>
      <c r="R38" s="225" t="str">
        <f>個人票記入用シート!AW31</f>
        <v/>
      </c>
      <c r="S38" s="225" t="str">
        <f>個人票記入用シート!AX31</f>
        <v/>
      </c>
      <c r="T38" s="225" t="str">
        <f>個人票記入用シート!AY31</f>
        <v/>
      </c>
      <c r="U38" s="225" t="str">
        <f>個人票記入用シート!BF31</f>
        <v/>
      </c>
      <c r="V38" s="226" t="str">
        <f>IF(個人票記入用シート!BG31=0,"",個人票記入用シート!BG31)</f>
        <v/>
      </c>
      <c r="W38" s="264" t="str">
        <f>個人票記入用シート!BO31</f>
        <v xml:space="preserve"> </v>
      </c>
    </row>
    <row r="39" spans="2:23" s="241" customFormat="1" ht="38.25" customHeight="1">
      <c r="B39" s="240">
        <v>28</v>
      </c>
      <c r="C39" s="220" t="str">
        <f>IF(個人票記入用シート!C32=0,"",個人票記入用シート!C32)</f>
        <v/>
      </c>
      <c r="D39" s="220" t="str">
        <f>IF(個人票記入用シート!D32=0,"",個人票記入用シート!D32)</f>
        <v/>
      </c>
      <c r="E39" s="220" t="str">
        <f>IF(個人票記入用シート!H32=0,"",個人票記入用シート!H32)</f>
        <v/>
      </c>
      <c r="F39" s="220" t="str">
        <f>IF(個人票記入用シート!I32=0,"",個人票記入用シート!I32)</f>
        <v/>
      </c>
      <c r="G39" s="221" t="str">
        <f>個人票記入用シート!L32</f>
        <v/>
      </c>
      <c r="H39" s="222" t="str">
        <f>個人票記入用シート!O32</f>
        <v/>
      </c>
      <c r="I39" s="220" t="str">
        <f>IF(個人票記入用シート!P32=0,"",個人票記入用シート!P32)</f>
        <v/>
      </c>
      <c r="J39" s="223" t="str">
        <f>IF(個人票記入用シート!Q32=0,"",個人票記入用シート!Q32)</f>
        <v/>
      </c>
      <c r="K39" s="224" t="str">
        <f>IF(個人票記入用シート!S32=0,"",個人票記入用シート!S32)</f>
        <v/>
      </c>
      <c r="L39" s="220" t="str">
        <f>個人票記入用シート!X32</f>
        <v/>
      </c>
      <c r="M39" s="224" t="str">
        <f>個人票記入用シート!AC32</f>
        <v/>
      </c>
      <c r="N39" s="224" t="str">
        <f>個人票記入用シート!AF32</f>
        <v/>
      </c>
      <c r="O39" s="224" t="str">
        <f>個人票記入用シート!AI32</f>
        <v/>
      </c>
      <c r="P39" s="225" t="str">
        <f>個人票記入用シート!AU32</f>
        <v/>
      </c>
      <c r="Q39" s="225" t="str">
        <f>個人票記入用シート!AV32</f>
        <v/>
      </c>
      <c r="R39" s="225" t="str">
        <f>個人票記入用シート!AW32</f>
        <v/>
      </c>
      <c r="S39" s="225" t="str">
        <f>個人票記入用シート!AX32</f>
        <v/>
      </c>
      <c r="T39" s="225" t="str">
        <f>個人票記入用シート!AY32</f>
        <v/>
      </c>
      <c r="U39" s="225" t="str">
        <f>個人票記入用シート!BF32</f>
        <v/>
      </c>
      <c r="V39" s="226" t="str">
        <f>IF(個人票記入用シート!BG32=0,"",個人票記入用シート!BG32)</f>
        <v/>
      </c>
      <c r="W39" s="264" t="str">
        <f>個人票記入用シート!BO32</f>
        <v xml:space="preserve"> </v>
      </c>
    </row>
    <row r="40" spans="2:23" s="241" customFormat="1" ht="38.25" customHeight="1">
      <c r="B40" s="240">
        <v>29</v>
      </c>
      <c r="C40" s="220" t="str">
        <f>IF(個人票記入用シート!C33=0,"",個人票記入用シート!C33)</f>
        <v/>
      </c>
      <c r="D40" s="220" t="str">
        <f>IF(個人票記入用シート!D33=0,"",個人票記入用シート!D33)</f>
        <v/>
      </c>
      <c r="E40" s="220" t="str">
        <f>IF(個人票記入用シート!H33=0,"",個人票記入用シート!H33)</f>
        <v/>
      </c>
      <c r="F40" s="220" t="str">
        <f>IF(個人票記入用シート!I33=0,"",個人票記入用シート!I33)</f>
        <v/>
      </c>
      <c r="G40" s="221" t="str">
        <f>個人票記入用シート!L33</f>
        <v/>
      </c>
      <c r="H40" s="222" t="str">
        <f>個人票記入用シート!O33</f>
        <v/>
      </c>
      <c r="I40" s="220" t="str">
        <f>IF(個人票記入用シート!P33=0,"",個人票記入用シート!P33)</f>
        <v/>
      </c>
      <c r="J40" s="223" t="str">
        <f>IF(個人票記入用シート!Q33=0,"",個人票記入用シート!Q33)</f>
        <v/>
      </c>
      <c r="K40" s="224" t="str">
        <f>IF(個人票記入用シート!S33=0,"",個人票記入用シート!S33)</f>
        <v/>
      </c>
      <c r="L40" s="220" t="str">
        <f>個人票記入用シート!X33</f>
        <v/>
      </c>
      <c r="M40" s="224" t="str">
        <f>個人票記入用シート!AC33</f>
        <v/>
      </c>
      <c r="N40" s="224" t="str">
        <f>個人票記入用シート!AF33</f>
        <v/>
      </c>
      <c r="O40" s="224" t="str">
        <f>個人票記入用シート!AI33</f>
        <v/>
      </c>
      <c r="P40" s="225" t="str">
        <f>個人票記入用シート!AU33</f>
        <v/>
      </c>
      <c r="Q40" s="225" t="str">
        <f>個人票記入用シート!AV33</f>
        <v/>
      </c>
      <c r="R40" s="225" t="str">
        <f>個人票記入用シート!AW33</f>
        <v/>
      </c>
      <c r="S40" s="225" t="str">
        <f>個人票記入用シート!AX33</f>
        <v/>
      </c>
      <c r="T40" s="225" t="str">
        <f>個人票記入用シート!AY33</f>
        <v/>
      </c>
      <c r="U40" s="225" t="str">
        <f>個人票記入用シート!BF33</f>
        <v/>
      </c>
      <c r="V40" s="226" t="str">
        <f>IF(個人票記入用シート!BG33=0,"",個人票記入用シート!BG33)</f>
        <v/>
      </c>
      <c r="W40" s="264" t="str">
        <f>個人票記入用シート!BO33</f>
        <v xml:space="preserve"> </v>
      </c>
    </row>
    <row r="41" spans="2:23" s="241" customFormat="1" ht="38.25" customHeight="1">
      <c r="B41" s="240">
        <v>30</v>
      </c>
      <c r="C41" s="227" t="str">
        <f>IF(個人票記入用シート!C34=0,"",個人票記入用シート!C34)</f>
        <v/>
      </c>
      <c r="D41" s="227" t="str">
        <f>IF(個人票記入用シート!D34=0,"",個人票記入用シート!D34)</f>
        <v/>
      </c>
      <c r="E41" s="227" t="str">
        <f>IF(個人票記入用シート!H34=0,"",個人票記入用シート!H34)</f>
        <v/>
      </c>
      <c r="F41" s="227" t="str">
        <f>IF(個人票記入用シート!I34=0,"",個人票記入用シート!I34)</f>
        <v/>
      </c>
      <c r="G41" s="228" t="str">
        <f>個人票記入用シート!L34</f>
        <v/>
      </c>
      <c r="H41" s="229" t="str">
        <f>個人票記入用シート!O34</f>
        <v/>
      </c>
      <c r="I41" s="227" t="str">
        <f>IF(個人票記入用シート!P34=0,"",個人票記入用シート!P34)</f>
        <v/>
      </c>
      <c r="J41" s="230" t="str">
        <f>IF(個人票記入用シート!Q34=0,"",個人票記入用シート!Q34)</f>
        <v/>
      </c>
      <c r="K41" s="231" t="str">
        <f>IF(個人票記入用シート!S34=0,"",個人票記入用シート!S34)</f>
        <v/>
      </c>
      <c r="L41" s="227" t="str">
        <f>個人票記入用シート!X34</f>
        <v/>
      </c>
      <c r="M41" s="231" t="str">
        <f>個人票記入用シート!AC34</f>
        <v/>
      </c>
      <c r="N41" s="231" t="str">
        <f>個人票記入用シート!AF34</f>
        <v/>
      </c>
      <c r="O41" s="231" t="str">
        <f>個人票記入用シート!AI34</f>
        <v/>
      </c>
      <c r="P41" s="232" t="str">
        <f>個人票記入用シート!AU34</f>
        <v/>
      </c>
      <c r="Q41" s="232" t="str">
        <f>個人票記入用シート!AV34</f>
        <v/>
      </c>
      <c r="R41" s="232" t="str">
        <f>個人票記入用シート!AW34</f>
        <v/>
      </c>
      <c r="S41" s="232" t="str">
        <f>個人票記入用シート!AX34</f>
        <v/>
      </c>
      <c r="T41" s="232" t="str">
        <f>個人票記入用シート!AY34</f>
        <v/>
      </c>
      <c r="U41" s="232" t="str">
        <f>個人票記入用シート!BF34</f>
        <v/>
      </c>
      <c r="V41" s="233" t="str">
        <f>IF(個人票記入用シート!BG34=0,"",個人票記入用シート!BG34)</f>
        <v/>
      </c>
      <c r="W41" s="265" t="str">
        <f>個人票記入用シート!BO34</f>
        <v xml:space="preserve"> </v>
      </c>
    </row>
    <row r="42" spans="2:23" s="241" customFormat="1" ht="38.25" customHeight="1">
      <c r="B42" s="240">
        <v>31</v>
      </c>
      <c r="C42" s="213" t="str">
        <f>IF(個人票記入用シート!C35=0,"",個人票記入用シート!C35)</f>
        <v/>
      </c>
      <c r="D42" s="213" t="str">
        <f>IF(個人票記入用シート!D35=0,"",個人票記入用シート!D35)</f>
        <v/>
      </c>
      <c r="E42" s="213" t="str">
        <f>IF(個人票記入用シート!H35=0,"",個人票記入用シート!H35)</f>
        <v/>
      </c>
      <c r="F42" s="213" t="str">
        <f>IF(個人票記入用シート!I35=0,"",個人票記入用シート!I35)</f>
        <v/>
      </c>
      <c r="G42" s="214" t="str">
        <f>個人票記入用シート!L35</f>
        <v/>
      </c>
      <c r="H42" s="215" t="str">
        <f>個人票記入用シート!O35</f>
        <v/>
      </c>
      <c r="I42" s="213" t="str">
        <f>IF(個人票記入用シート!P35=0,"",個人票記入用シート!P35)</f>
        <v/>
      </c>
      <c r="J42" s="216" t="str">
        <f>IF(個人票記入用シート!Q35=0,"",個人票記入用シート!Q35)</f>
        <v/>
      </c>
      <c r="K42" s="217" t="str">
        <f>IF(個人票記入用シート!S35=0,"",個人票記入用シート!S35)</f>
        <v/>
      </c>
      <c r="L42" s="213" t="str">
        <f>個人票記入用シート!X35</f>
        <v/>
      </c>
      <c r="M42" s="217" t="str">
        <f>個人票記入用シート!AC35</f>
        <v/>
      </c>
      <c r="N42" s="217" t="str">
        <f>個人票記入用シート!AF35</f>
        <v/>
      </c>
      <c r="O42" s="217" t="str">
        <f>個人票記入用シート!AI35</f>
        <v/>
      </c>
      <c r="P42" s="218" t="str">
        <f>個人票記入用シート!AU35</f>
        <v/>
      </c>
      <c r="Q42" s="218" t="str">
        <f>個人票記入用シート!AV35</f>
        <v/>
      </c>
      <c r="R42" s="218" t="str">
        <f>個人票記入用シート!AW35</f>
        <v/>
      </c>
      <c r="S42" s="218" t="str">
        <f>個人票記入用シート!AX35</f>
        <v/>
      </c>
      <c r="T42" s="218" t="str">
        <f>個人票記入用シート!AY35</f>
        <v/>
      </c>
      <c r="U42" s="218" t="str">
        <f>個人票記入用シート!BF35</f>
        <v/>
      </c>
      <c r="V42" s="219" t="str">
        <f>IF(個人票記入用シート!BG35=0,"",個人票記入用シート!BG35)</f>
        <v/>
      </c>
      <c r="W42" s="263" t="str">
        <f>個人票記入用シート!BO35</f>
        <v xml:space="preserve"> </v>
      </c>
    </row>
    <row r="43" spans="2:23" s="241" customFormat="1" ht="38.25" customHeight="1">
      <c r="B43" s="240">
        <v>32</v>
      </c>
      <c r="C43" s="220" t="str">
        <f>IF(個人票記入用シート!C36=0,"",個人票記入用シート!C36)</f>
        <v/>
      </c>
      <c r="D43" s="220" t="str">
        <f>IF(個人票記入用シート!D36=0,"",個人票記入用シート!D36)</f>
        <v/>
      </c>
      <c r="E43" s="220" t="str">
        <f>IF(個人票記入用シート!H36=0,"",個人票記入用シート!H36)</f>
        <v/>
      </c>
      <c r="F43" s="220" t="str">
        <f>IF(個人票記入用シート!I36=0,"",個人票記入用シート!I36)</f>
        <v/>
      </c>
      <c r="G43" s="221" t="str">
        <f>個人票記入用シート!L36</f>
        <v/>
      </c>
      <c r="H43" s="222" t="str">
        <f>個人票記入用シート!O36</f>
        <v/>
      </c>
      <c r="I43" s="220" t="str">
        <f>IF(個人票記入用シート!P36=0,"",個人票記入用シート!P36)</f>
        <v/>
      </c>
      <c r="J43" s="223" t="str">
        <f>IF(個人票記入用シート!Q36=0,"",個人票記入用シート!Q36)</f>
        <v/>
      </c>
      <c r="K43" s="224" t="str">
        <f>IF(個人票記入用シート!S36=0,"",個人票記入用シート!S36)</f>
        <v/>
      </c>
      <c r="L43" s="220" t="str">
        <f>個人票記入用シート!X36</f>
        <v/>
      </c>
      <c r="M43" s="224" t="str">
        <f>個人票記入用シート!AC36</f>
        <v/>
      </c>
      <c r="N43" s="224" t="str">
        <f>個人票記入用シート!AF36</f>
        <v/>
      </c>
      <c r="O43" s="224" t="str">
        <f>個人票記入用シート!AI36</f>
        <v/>
      </c>
      <c r="P43" s="225" t="str">
        <f>個人票記入用シート!AU36</f>
        <v/>
      </c>
      <c r="Q43" s="225" t="str">
        <f>個人票記入用シート!AV36</f>
        <v/>
      </c>
      <c r="R43" s="225" t="str">
        <f>個人票記入用シート!AW36</f>
        <v/>
      </c>
      <c r="S43" s="225" t="str">
        <f>個人票記入用シート!AX36</f>
        <v/>
      </c>
      <c r="T43" s="225" t="str">
        <f>個人票記入用シート!AY36</f>
        <v/>
      </c>
      <c r="U43" s="225" t="str">
        <f>個人票記入用シート!BF36</f>
        <v/>
      </c>
      <c r="V43" s="226" t="str">
        <f>IF(個人票記入用シート!BG36=0,"",個人票記入用シート!BG36)</f>
        <v/>
      </c>
      <c r="W43" s="264" t="str">
        <f>個人票記入用シート!BO36</f>
        <v xml:space="preserve"> </v>
      </c>
    </row>
    <row r="44" spans="2:23" s="241" customFormat="1" ht="38.25" customHeight="1">
      <c r="B44" s="240">
        <v>33</v>
      </c>
      <c r="C44" s="220" t="str">
        <f>IF(個人票記入用シート!C37=0,"",個人票記入用シート!C37)</f>
        <v/>
      </c>
      <c r="D44" s="220" t="str">
        <f>IF(個人票記入用シート!D37=0,"",個人票記入用シート!D37)</f>
        <v/>
      </c>
      <c r="E44" s="220" t="str">
        <f>IF(個人票記入用シート!H37=0,"",個人票記入用シート!H37)</f>
        <v/>
      </c>
      <c r="F44" s="220" t="str">
        <f>IF(個人票記入用シート!I37=0,"",個人票記入用シート!I37)</f>
        <v/>
      </c>
      <c r="G44" s="221" t="str">
        <f>個人票記入用シート!L37</f>
        <v/>
      </c>
      <c r="H44" s="222" t="str">
        <f>個人票記入用シート!O37</f>
        <v/>
      </c>
      <c r="I44" s="220" t="str">
        <f>IF(個人票記入用シート!P37=0,"",個人票記入用シート!P37)</f>
        <v/>
      </c>
      <c r="J44" s="223" t="str">
        <f>IF(個人票記入用シート!Q37=0,"",個人票記入用シート!Q37)</f>
        <v/>
      </c>
      <c r="K44" s="224" t="str">
        <f>IF(個人票記入用シート!S37=0,"",個人票記入用シート!S37)</f>
        <v/>
      </c>
      <c r="L44" s="220" t="str">
        <f>個人票記入用シート!X37</f>
        <v/>
      </c>
      <c r="M44" s="224" t="str">
        <f>個人票記入用シート!AC37</f>
        <v/>
      </c>
      <c r="N44" s="224" t="str">
        <f>個人票記入用シート!AF37</f>
        <v/>
      </c>
      <c r="O44" s="224" t="str">
        <f>個人票記入用シート!AI37</f>
        <v/>
      </c>
      <c r="P44" s="225" t="str">
        <f>個人票記入用シート!AU37</f>
        <v/>
      </c>
      <c r="Q44" s="225" t="str">
        <f>個人票記入用シート!AV37</f>
        <v/>
      </c>
      <c r="R44" s="225" t="str">
        <f>個人票記入用シート!AW37</f>
        <v/>
      </c>
      <c r="S44" s="225" t="str">
        <f>個人票記入用シート!AX37</f>
        <v/>
      </c>
      <c r="T44" s="225" t="str">
        <f>個人票記入用シート!AY37</f>
        <v/>
      </c>
      <c r="U44" s="225" t="str">
        <f>個人票記入用シート!BF37</f>
        <v/>
      </c>
      <c r="V44" s="226" t="str">
        <f>IF(個人票記入用シート!BG37=0,"",個人票記入用シート!BG37)</f>
        <v/>
      </c>
      <c r="W44" s="264" t="str">
        <f>個人票記入用シート!BO37</f>
        <v xml:space="preserve"> </v>
      </c>
    </row>
    <row r="45" spans="2:23" s="241" customFormat="1" ht="38.25" customHeight="1">
      <c r="B45" s="240">
        <v>34</v>
      </c>
      <c r="C45" s="220" t="str">
        <f>IF(個人票記入用シート!C38=0,"",個人票記入用シート!C38)</f>
        <v/>
      </c>
      <c r="D45" s="220" t="str">
        <f>IF(個人票記入用シート!D38=0,"",個人票記入用シート!D38)</f>
        <v/>
      </c>
      <c r="E45" s="220" t="str">
        <f>IF(個人票記入用シート!H38=0,"",個人票記入用シート!H38)</f>
        <v/>
      </c>
      <c r="F45" s="220" t="str">
        <f>IF(個人票記入用シート!I38=0,"",個人票記入用シート!I38)</f>
        <v/>
      </c>
      <c r="G45" s="221" t="str">
        <f>個人票記入用シート!L38</f>
        <v/>
      </c>
      <c r="H45" s="222" t="str">
        <f>個人票記入用シート!O38</f>
        <v/>
      </c>
      <c r="I45" s="220" t="str">
        <f>IF(個人票記入用シート!P38=0,"",個人票記入用シート!P38)</f>
        <v/>
      </c>
      <c r="J45" s="223" t="str">
        <f>IF(個人票記入用シート!Q38=0,"",個人票記入用シート!Q38)</f>
        <v/>
      </c>
      <c r="K45" s="224" t="str">
        <f>IF(個人票記入用シート!S38=0,"",個人票記入用シート!S38)</f>
        <v/>
      </c>
      <c r="L45" s="220" t="str">
        <f>個人票記入用シート!X38</f>
        <v/>
      </c>
      <c r="M45" s="224" t="str">
        <f>個人票記入用シート!AC38</f>
        <v/>
      </c>
      <c r="N45" s="224" t="str">
        <f>個人票記入用シート!AF38</f>
        <v/>
      </c>
      <c r="O45" s="224" t="str">
        <f>個人票記入用シート!AI38</f>
        <v/>
      </c>
      <c r="P45" s="225" t="str">
        <f>個人票記入用シート!AU38</f>
        <v/>
      </c>
      <c r="Q45" s="225" t="str">
        <f>個人票記入用シート!AV38</f>
        <v/>
      </c>
      <c r="R45" s="225" t="str">
        <f>個人票記入用シート!AW38</f>
        <v/>
      </c>
      <c r="S45" s="225" t="str">
        <f>個人票記入用シート!AX38</f>
        <v/>
      </c>
      <c r="T45" s="225" t="str">
        <f>個人票記入用シート!AY38</f>
        <v/>
      </c>
      <c r="U45" s="225" t="str">
        <f>個人票記入用シート!BF38</f>
        <v/>
      </c>
      <c r="V45" s="226" t="str">
        <f>IF(個人票記入用シート!BG38=0,"",個人票記入用シート!BG38)</f>
        <v/>
      </c>
      <c r="W45" s="264" t="str">
        <f>個人票記入用シート!BO38</f>
        <v xml:space="preserve"> </v>
      </c>
    </row>
    <row r="46" spans="2:23" s="241" customFormat="1" ht="38.25" customHeight="1">
      <c r="B46" s="240">
        <v>35</v>
      </c>
      <c r="C46" s="227" t="str">
        <f>IF(個人票記入用シート!C39=0,"",個人票記入用シート!C39)</f>
        <v/>
      </c>
      <c r="D46" s="227" t="str">
        <f>IF(個人票記入用シート!D39=0,"",個人票記入用シート!D39)</f>
        <v/>
      </c>
      <c r="E46" s="227" t="str">
        <f>IF(個人票記入用シート!H39=0,"",個人票記入用シート!H39)</f>
        <v/>
      </c>
      <c r="F46" s="227" t="str">
        <f>IF(個人票記入用シート!I39=0,"",個人票記入用シート!I39)</f>
        <v/>
      </c>
      <c r="G46" s="228" t="str">
        <f>個人票記入用シート!L39</f>
        <v/>
      </c>
      <c r="H46" s="229" t="str">
        <f>個人票記入用シート!O39</f>
        <v/>
      </c>
      <c r="I46" s="227" t="str">
        <f>IF(個人票記入用シート!P39=0,"",個人票記入用シート!P39)</f>
        <v/>
      </c>
      <c r="J46" s="230" t="str">
        <f>IF(個人票記入用シート!Q39=0,"",個人票記入用シート!Q39)</f>
        <v/>
      </c>
      <c r="K46" s="231" t="str">
        <f>IF(個人票記入用シート!S39=0,"",個人票記入用シート!S39)</f>
        <v/>
      </c>
      <c r="L46" s="227" t="str">
        <f>個人票記入用シート!X39</f>
        <v/>
      </c>
      <c r="M46" s="231" t="str">
        <f>個人票記入用シート!AC39</f>
        <v/>
      </c>
      <c r="N46" s="231" t="str">
        <f>個人票記入用シート!AF39</f>
        <v/>
      </c>
      <c r="O46" s="231" t="str">
        <f>個人票記入用シート!AI39</f>
        <v/>
      </c>
      <c r="P46" s="232" t="str">
        <f>個人票記入用シート!AU39</f>
        <v/>
      </c>
      <c r="Q46" s="232" t="str">
        <f>個人票記入用シート!AV39</f>
        <v/>
      </c>
      <c r="R46" s="232" t="str">
        <f>個人票記入用シート!AW39</f>
        <v/>
      </c>
      <c r="S46" s="232" t="str">
        <f>個人票記入用シート!AX39</f>
        <v/>
      </c>
      <c r="T46" s="232" t="str">
        <f>個人票記入用シート!AY39</f>
        <v/>
      </c>
      <c r="U46" s="232" t="str">
        <f>個人票記入用シート!BF39</f>
        <v/>
      </c>
      <c r="V46" s="233" t="str">
        <f>IF(個人票記入用シート!BG39=0,"",個人票記入用シート!BG39)</f>
        <v/>
      </c>
      <c r="W46" s="265" t="str">
        <f>個人票記入用シート!BO39</f>
        <v xml:space="preserve"> </v>
      </c>
    </row>
    <row r="47" spans="2:23" s="241" customFormat="1" ht="38.25" customHeight="1">
      <c r="B47" s="240">
        <v>36</v>
      </c>
      <c r="C47" s="213" t="str">
        <f>IF(個人票記入用シート!C40=0,"",個人票記入用シート!C40)</f>
        <v/>
      </c>
      <c r="D47" s="213" t="str">
        <f>IF(個人票記入用シート!D40=0,"",個人票記入用シート!D40)</f>
        <v/>
      </c>
      <c r="E47" s="213" t="str">
        <f>IF(個人票記入用シート!H40=0,"",個人票記入用シート!H40)</f>
        <v/>
      </c>
      <c r="F47" s="213" t="str">
        <f>IF(個人票記入用シート!I40=0,"",個人票記入用シート!I40)</f>
        <v/>
      </c>
      <c r="G47" s="214" t="str">
        <f>個人票記入用シート!L40</f>
        <v/>
      </c>
      <c r="H47" s="215" t="str">
        <f>個人票記入用シート!O40</f>
        <v/>
      </c>
      <c r="I47" s="213" t="str">
        <f>IF(個人票記入用シート!P40=0,"",個人票記入用シート!P40)</f>
        <v/>
      </c>
      <c r="J47" s="216" t="str">
        <f>IF(個人票記入用シート!Q40=0,"",個人票記入用シート!Q40)</f>
        <v/>
      </c>
      <c r="K47" s="217" t="str">
        <f>IF(個人票記入用シート!S40=0,"",個人票記入用シート!S40)</f>
        <v/>
      </c>
      <c r="L47" s="213" t="str">
        <f>個人票記入用シート!X40</f>
        <v/>
      </c>
      <c r="M47" s="217" t="str">
        <f>個人票記入用シート!AC40</f>
        <v/>
      </c>
      <c r="N47" s="217" t="str">
        <f>個人票記入用シート!AF40</f>
        <v/>
      </c>
      <c r="O47" s="217" t="str">
        <f>個人票記入用シート!AI40</f>
        <v/>
      </c>
      <c r="P47" s="218" t="str">
        <f>個人票記入用シート!AU40</f>
        <v/>
      </c>
      <c r="Q47" s="218" t="str">
        <f>個人票記入用シート!AV40</f>
        <v/>
      </c>
      <c r="R47" s="218" t="str">
        <f>個人票記入用シート!AW40</f>
        <v/>
      </c>
      <c r="S47" s="218" t="str">
        <f>個人票記入用シート!AX40</f>
        <v/>
      </c>
      <c r="T47" s="218" t="str">
        <f>個人票記入用シート!AY40</f>
        <v/>
      </c>
      <c r="U47" s="218" t="str">
        <f>個人票記入用シート!BF40</f>
        <v/>
      </c>
      <c r="V47" s="219" t="str">
        <f>IF(個人票記入用シート!BG40=0,"",個人票記入用シート!BG40)</f>
        <v/>
      </c>
      <c r="W47" s="263" t="str">
        <f>個人票記入用シート!BO40</f>
        <v xml:space="preserve"> </v>
      </c>
    </row>
    <row r="48" spans="2:23" s="241" customFormat="1" ht="38.25" customHeight="1">
      <c r="B48" s="240">
        <v>37</v>
      </c>
      <c r="C48" s="220" t="str">
        <f>IF(個人票記入用シート!C41=0,"",個人票記入用シート!C41)</f>
        <v/>
      </c>
      <c r="D48" s="220" t="str">
        <f>IF(個人票記入用シート!D41=0,"",個人票記入用シート!D41)</f>
        <v/>
      </c>
      <c r="E48" s="220" t="str">
        <f>IF(個人票記入用シート!H41=0,"",個人票記入用シート!H41)</f>
        <v/>
      </c>
      <c r="F48" s="220" t="str">
        <f>IF(個人票記入用シート!I41=0,"",個人票記入用シート!I41)</f>
        <v/>
      </c>
      <c r="G48" s="221" t="str">
        <f>個人票記入用シート!L41</f>
        <v/>
      </c>
      <c r="H48" s="222" t="str">
        <f>個人票記入用シート!O41</f>
        <v/>
      </c>
      <c r="I48" s="220" t="str">
        <f>IF(個人票記入用シート!P41=0,"",個人票記入用シート!P41)</f>
        <v/>
      </c>
      <c r="J48" s="223" t="str">
        <f>IF(個人票記入用シート!Q41=0,"",個人票記入用シート!Q41)</f>
        <v/>
      </c>
      <c r="K48" s="224" t="str">
        <f>IF(個人票記入用シート!S41=0,"",個人票記入用シート!S41)</f>
        <v/>
      </c>
      <c r="L48" s="220" t="str">
        <f>個人票記入用シート!X41</f>
        <v/>
      </c>
      <c r="M48" s="224" t="str">
        <f>個人票記入用シート!AC41</f>
        <v/>
      </c>
      <c r="N48" s="224" t="str">
        <f>個人票記入用シート!AF41</f>
        <v/>
      </c>
      <c r="O48" s="224" t="str">
        <f>個人票記入用シート!AI41</f>
        <v/>
      </c>
      <c r="P48" s="225" t="str">
        <f>個人票記入用シート!AU41</f>
        <v/>
      </c>
      <c r="Q48" s="225" t="str">
        <f>個人票記入用シート!AV41</f>
        <v/>
      </c>
      <c r="R48" s="225" t="str">
        <f>個人票記入用シート!AW41</f>
        <v/>
      </c>
      <c r="S48" s="225" t="str">
        <f>個人票記入用シート!AX41</f>
        <v/>
      </c>
      <c r="T48" s="225" t="str">
        <f>個人票記入用シート!AY41</f>
        <v/>
      </c>
      <c r="U48" s="225" t="str">
        <f>個人票記入用シート!BF41</f>
        <v/>
      </c>
      <c r="V48" s="226" t="str">
        <f>IF(個人票記入用シート!BG41=0,"",個人票記入用シート!BG41)</f>
        <v/>
      </c>
      <c r="W48" s="264" t="str">
        <f>個人票記入用シート!BO41</f>
        <v xml:space="preserve"> </v>
      </c>
    </row>
    <row r="49" spans="2:23" s="241" customFormat="1" ht="38.25" customHeight="1">
      <c r="B49" s="240">
        <v>38</v>
      </c>
      <c r="C49" s="220" t="str">
        <f>IF(個人票記入用シート!C42=0,"",個人票記入用シート!C42)</f>
        <v/>
      </c>
      <c r="D49" s="220" t="str">
        <f>IF(個人票記入用シート!D42=0,"",個人票記入用シート!D42)</f>
        <v/>
      </c>
      <c r="E49" s="220" t="str">
        <f>IF(個人票記入用シート!H42=0,"",個人票記入用シート!H42)</f>
        <v/>
      </c>
      <c r="F49" s="220" t="str">
        <f>IF(個人票記入用シート!I42=0,"",個人票記入用シート!I42)</f>
        <v/>
      </c>
      <c r="G49" s="221" t="str">
        <f>個人票記入用シート!L42</f>
        <v/>
      </c>
      <c r="H49" s="222" t="str">
        <f>個人票記入用シート!O42</f>
        <v/>
      </c>
      <c r="I49" s="220" t="str">
        <f>IF(個人票記入用シート!P42=0,"",個人票記入用シート!P42)</f>
        <v/>
      </c>
      <c r="J49" s="223" t="str">
        <f>IF(個人票記入用シート!Q42=0,"",個人票記入用シート!Q42)</f>
        <v/>
      </c>
      <c r="K49" s="224" t="str">
        <f>IF(個人票記入用シート!S42=0,"",個人票記入用シート!S42)</f>
        <v/>
      </c>
      <c r="L49" s="220" t="str">
        <f>個人票記入用シート!X42</f>
        <v/>
      </c>
      <c r="M49" s="224" t="str">
        <f>個人票記入用シート!AC42</f>
        <v/>
      </c>
      <c r="N49" s="224" t="str">
        <f>個人票記入用シート!AF42</f>
        <v/>
      </c>
      <c r="O49" s="224" t="str">
        <f>個人票記入用シート!AI42</f>
        <v/>
      </c>
      <c r="P49" s="225" t="str">
        <f>個人票記入用シート!AU42</f>
        <v/>
      </c>
      <c r="Q49" s="225" t="str">
        <f>個人票記入用シート!AV42</f>
        <v/>
      </c>
      <c r="R49" s="225" t="str">
        <f>個人票記入用シート!AW42</f>
        <v/>
      </c>
      <c r="S49" s="225" t="str">
        <f>個人票記入用シート!AX42</f>
        <v/>
      </c>
      <c r="T49" s="225" t="str">
        <f>個人票記入用シート!AY42</f>
        <v/>
      </c>
      <c r="U49" s="225" t="str">
        <f>個人票記入用シート!BF42</f>
        <v/>
      </c>
      <c r="V49" s="226" t="str">
        <f>IF(個人票記入用シート!BG42=0,"",個人票記入用シート!BG42)</f>
        <v/>
      </c>
      <c r="W49" s="264" t="str">
        <f>個人票記入用シート!BO42</f>
        <v xml:space="preserve"> </v>
      </c>
    </row>
    <row r="50" spans="2:23" s="241" customFormat="1" ht="38.25" customHeight="1">
      <c r="B50" s="240">
        <v>39</v>
      </c>
      <c r="C50" s="220" t="str">
        <f>IF(個人票記入用シート!C43=0,"",個人票記入用シート!C43)</f>
        <v/>
      </c>
      <c r="D50" s="220" t="str">
        <f>IF(個人票記入用シート!D43=0,"",個人票記入用シート!D43)</f>
        <v/>
      </c>
      <c r="E50" s="220" t="str">
        <f>IF(個人票記入用シート!H43=0,"",個人票記入用シート!H43)</f>
        <v/>
      </c>
      <c r="F50" s="220" t="str">
        <f>IF(個人票記入用シート!I43=0,"",個人票記入用シート!I43)</f>
        <v/>
      </c>
      <c r="G50" s="221" t="str">
        <f>個人票記入用シート!L43</f>
        <v/>
      </c>
      <c r="H50" s="222" t="str">
        <f>個人票記入用シート!O43</f>
        <v/>
      </c>
      <c r="I50" s="220" t="str">
        <f>IF(個人票記入用シート!P43=0,"",個人票記入用シート!P43)</f>
        <v/>
      </c>
      <c r="J50" s="223" t="str">
        <f>IF(個人票記入用シート!Q43=0,"",個人票記入用シート!Q43)</f>
        <v/>
      </c>
      <c r="K50" s="224" t="str">
        <f>IF(個人票記入用シート!S43=0,"",個人票記入用シート!S43)</f>
        <v/>
      </c>
      <c r="L50" s="220" t="str">
        <f>個人票記入用シート!X43</f>
        <v/>
      </c>
      <c r="M50" s="224" t="str">
        <f>個人票記入用シート!AC43</f>
        <v/>
      </c>
      <c r="N50" s="224" t="str">
        <f>個人票記入用シート!AF43</f>
        <v/>
      </c>
      <c r="O50" s="224" t="str">
        <f>個人票記入用シート!AI43</f>
        <v/>
      </c>
      <c r="P50" s="225" t="str">
        <f>個人票記入用シート!AU43</f>
        <v/>
      </c>
      <c r="Q50" s="225" t="str">
        <f>個人票記入用シート!AV43</f>
        <v/>
      </c>
      <c r="R50" s="225" t="str">
        <f>個人票記入用シート!AW43</f>
        <v/>
      </c>
      <c r="S50" s="225" t="str">
        <f>個人票記入用シート!AX43</f>
        <v/>
      </c>
      <c r="T50" s="225" t="str">
        <f>個人票記入用シート!AY43</f>
        <v/>
      </c>
      <c r="U50" s="225" t="str">
        <f>個人票記入用シート!BF43</f>
        <v/>
      </c>
      <c r="V50" s="226" t="str">
        <f>IF(個人票記入用シート!BG43=0,"",個人票記入用シート!BG43)</f>
        <v/>
      </c>
      <c r="W50" s="264" t="str">
        <f>個人票記入用シート!BO43</f>
        <v xml:space="preserve"> </v>
      </c>
    </row>
    <row r="51" spans="2:23" s="241" customFormat="1" ht="38.25" customHeight="1">
      <c r="B51" s="240">
        <v>40</v>
      </c>
      <c r="C51" s="227" t="str">
        <f>IF(個人票記入用シート!C44=0,"",個人票記入用シート!C44)</f>
        <v/>
      </c>
      <c r="D51" s="227" t="str">
        <f>IF(個人票記入用シート!D44=0,"",個人票記入用シート!D44)</f>
        <v/>
      </c>
      <c r="E51" s="227" t="str">
        <f>IF(個人票記入用シート!H44=0,"",個人票記入用シート!H44)</f>
        <v/>
      </c>
      <c r="F51" s="227" t="str">
        <f>IF(個人票記入用シート!I44=0,"",個人票記入用シート!I44)</f>
        <v/>
      </c>
      <c r="G51" s="228" t="str">
        <f>個人票記入用シート!L44</f>
        <v/>
      </c>
      <c r="H51" s="229" t="str">
        <f>個人票記入用シート!O44</f>
        <v/>
      </c>
      <c r="I51" s="227" t="str">
        <f>IF(個人票記入用シート!P44=0,"",個人票記入用シート!P44)</f>
        <v/>
      </c>
      <c r="J51" s="230" t="str">
        <f>IF(個人票記入用シート!Q44=0,"",個人票記入用シート!Q44)</f>
        <v/>
      </c>
      <c r="K51" s="231" t="str">
        <f>IF(個人票記入用シート!S44=0,"",個人票記入用シート!S44)</f>
        <v/>
      </c>
      <c r="L51" s="227" t="str">
        <f>個人票記入用シート!X44</f>
        <v/>
      </c>
      <c r="M51" s="231" t="str">
        <f>個人票記入用シート!AC44</f>
        <v/>
      </c>
      <c r="N51" s="231" t="str">
        <f>個人票記入用シート!AF44</f>
        <v/>
      </c>
      <c r="O51" s="231" t="str">
        <f>個人票記入用シート!AI44</f>
        <v/>
      </c>
      <c r="P51" s="232" t="str">
        <f>個人票記入用シート!AU44</f>
        <v/>
      </c>
      <c r="Q51" s="232" t="str">
        <f>個人票記入用シート!AV44</f>
        <v/>
      </c>
      <c r="R51" s="232" t="str">
        <f>個人票記入用シート!AW44</f>
        <v/>
      </c>
      <c r="S51" s="232" t="str">
        <f>個人票記入用シート!AX44</f>
        <v/>
      </c>
      <c r="T51" s="232" t="str">
        <f>個人票記入用シート!AY44</f>
        <v/>
      </c>
      <c r="U51" s="232" t="str">
        <f>個人票記入用シート!BF44</f>
        <v/>
      </c>
      <c r="V51" s="233" t="str">
        <f>IF(個人票記入用シート!BG44=0,"",個人票記入用シート!BG44)</f>
        <v/>
      </c>
      <c r="W51" s="265" t="str">
        <f>個人票記入用シート!BO44</f>
        <v xml:space="preserve"> </v>
      </c>
    </row>
    <row r="52" spans="2:23" s="241" customFormat="1" ht="38.25" customHeight="1">
      <c r="B52" s="240">
        <v>41</v>
      </c>
      <c r="C52" s="213" t="str">
        <f>IF(個人票記入用シート!C45=0,"",個人票記入用シート!C45)</f>
        <v/>
      </c>
      <c r="D52" s="213" t="str">
        <f>IF(個人票記入用シート!D45=0,"",個人票記入用シート!D45)</f>
        <v/>
      </c>
      <c r="E52" s="213" t="str">
        <f>IF(個人票記入用シート!H45=0,"",個人票記入用シート!H45)</f>
        <v/>
      </c>
      <c r="F52" s="213" t="str">
        <f>IF(個人票記入用シート!I45=0,"",個人票記入用シート!I45)</f>
        <v/>
      </c>
      <c r="G52" s="214" t="str">
        <f>個人票記入用シート!L45</f>
        <v/>
      </c>
      <c r="H52" s="215" t="str">
        <f>個人票記入用シート!O45</f>
        <v/>
      </c>
      <c r="I52" s="213" t="str">
        <f>IF(個人票記入用シート!P45=0,"",個人票記入用シート!P45)</f>
        <v/>
      </c>
      <c r="J52" s="216" t="str">
        <f>IF(個人票記入用シート!Q45=0,"",個人票記入用シート!Q45)</f>
        <v/>
      </c>
      <c r="K52" s="217" t="str">
        <f>IF(個人票記入用シート!S45=0,"",個人票記入用シート!S45)</f>
        <v/>
      </c>
      <c r="L52" s="213" t="str">
        <f>個人票記入用シート!X45</f>
        <v/>
      </c>
      <c r="M52" s="217" t="str">
        <f>個人票記入用シート!AC45</f>
        <v/>
      </c>
      <c r="N52" s="217" t="str">
        <f>個人票記入用シート!AF45</f>
        <v/>
      </c>
      <c r="O52" s="217" t="str">
        <f>個人票記入用シート!AI45</f>
        <v/>
      </c>
      <c r="P52" s="218" t="str">
        <f>個人票記入用シート!AU45</f>
        <v/>
      </c>
      <c r="Q52" s="218" t="str">
        <f>個人票記入用シート!AV45</f>
        <v/>
      </c>
      <c r="R52" s="218" t="str">
        <f>個人票記入用シート!AW45</f>
        <v/>
      </c>
      <c r="S52" s="218" t="str">
        <f>個人票記入用シート!AX45</f>
        <v/>
      </c>
      <c r="T52" s="218" t="str">
        <f>個人票記入用シート!AY45</f>
        <v/>
      </c>
      <c r="U52" s="218" t="str">
        <f>個人票記入用シート!BF45</f>
        <v/>
      </c>
      <c r="V52" s="219" t="str">
        <f>IF(個人票記入用シート!BG45=0,"",個人票記入用シート!BG45)</f>
        <v/>
      </c>
      <c r="W52" s="263" t="str">
        <f>個人票記入用シート!BO45</f>
        <v xml:space="preserve"> </v>
      </c>
    </row>
    <row r="53" spans="2:23" s="241" customFormat="1" ht="38.25" customHeight="1">
      <c r="B53" s="240">
        <v>42</v>
      </c>
      <c r="C53" s="220" t="str">
        <f>IF(個人票記入用シート!C46=0,"",個人票記入用シート!C46)</f>
        <v/>
      </c>
      <c r="D53" s="220" t="str">
        <f>IF(個人票記入用シート!D46=0,"",個人票記入用シート!D46)</f>
        <v/>
      </c>
      <c r="E53" s="220" t="str">
        <f>IF(個人票記入用シート!H46=0,"",個人票記入用シート!H46)</f>
        <v/>
      </c>
      <c r="F53" s="220" t="str">
        <f>IF(個人票記入用シート!I46=0,"",個人票記入用シート!I46)</f>
        <v/>
      </c>
      <c r="G53" s="221" t="str">
        <f>個人票記入用シート!L46</f>
        <v/>
      </c>
      <c r="H53" s="222" t="str">
        <f>個人票記入用シート!O46</f>
        <v/>
      </c>
      <c r="I53" s="220" t="str">
        <f>IF(個人票記入用シート!P46=0,"",個人票記入用シート!P46)</f>
        <v/>
      </c>
      <c r="J53" s="223" t="str">
        <f>IF(個人票記入用シート!Q46=0,"",個人票記入用シート!Q46)</f>
        <v/>
      </c>
      <c r="K53" s="224" t="str">
        <f>IF(個人票記入用シート!S46=0,"",個人票記入用シート!S46)</f>
        <v/>
      </c>
      <c r="L53" s="220" t="str">
        <f>個人票記入用シート!X46</f>
        <v/>
      </c>
      <c r="M53" s="224" t="str">
        <f>個人票記入用シート!AC46</f>
        <v/>
      </c>
      <c r="N53" s="224" t="str">
        <f>個人票記入用シート!AF46</f>
        <v/>
      </c>
      <c r="O53" s="224" t="str">
        <f>個人票記入用シート!AI46</f>
        <v/>
      </c>
      <c r="P53" s="225" t="str">
        <f>個人票記入用シート!AU46</f>
        <v/>
      </c>
      <c r="Q53" s="225" t="str">
        <f>個人票記入用シート!AV46</f>
        <v/>
      </c>
      <c r="R53" s="225" t="str">
        <f>個人票記入用シート!AW46</f>
        <v/>
      </c>
      <c r="S53" s="225" t="str">
        <f>個人票記入用シート!AX46</f>
        <v/>
      </c>
      <c r="T53" s="225" t="str">
        <f>個人票記入用シート!AY46</f>
        <v/>
      </c>
      <c r="U53" s="225" t="str">
        <f>個人票記入用シート!BF46</f>
        <v/>
      </c>
      <c r="V53" s="226" t="str">
        <f>IF(個人票記入用シート!BG46=0,"",個人票記入用シート!BG46)</f>
        <v/>
      </c>
      <c r="W53" s="264" t="str">
        <f>個人票記入用シート!BO46</f>
        <v xml:space="preserve"> </v>
      </c>
    </row>
    <row r="54" spans="2:23" s="241" customFormat="1" ht="38.25" customHeight="1">
      <c r="B54" s="240">
        <v>43</v>
      </c>
      <c r="C54" s="220" t="str">
        <f>IF(個人票記入用シート!C47=0,"",個人票記入用シート!C47)</f>
        <v/>
      </c>
      <c r="D54" s="220" t="str">
        <f>IF(個人票記入用シート!D47=0,"",個人票記入用シート!D47)</f>
        <v/>
      </c>
      <c r="E54" s="220" t="str">
        <f>IF(個人票記入用シート!H47=0,"",個人票記入用シート!H47)</f>
        <v/>
      </c>
      <c r="F54" s="220" t="str">
        <f>IF(個人票記入用シート!I47=0,"",個人票記入用シート!I47)</f>
        <v/>
      </c>
      <c r="G54" s="221" t="str">
        <f>個人票記入用シート!L47</f>
        <v/>
      </c>
      <c r="H54" s="222" t="str">
        <f>個人票記入用シート!O47</f>
        <v/>
      </c>
      <c r="I54" s="220" t="str">
        <f>IF(個人票記入用シート!P47=0,"",個人票記入用シート!P47)</f>
        <v/>
      </c>
      <c r="J54" s="223" t="str">
        <f>IF(個人票記入用シート!Q47=0,"",個人票記入用シート!Q47)</f>
        <v/>
      </c>
      <c r="K54" s="224" t="str">
        <f>IF(個人票記入用シート!S47=0,"",個人票記入用シート!S47)</f>
        <v/>
      </c>
      <c r="L54" s="220" t="str">
        <f>個人票記入用シート!X47</f>
        <v/>
      </c>
      <c r="M54" s="224" t="str">
        <f>個人票記入用シート!AC47</f>
        <v/>
      </c>
      <c r="N54" s="224" t="str">
        <f>個人票記入用シート!AF47</f>
        <v/>
      </c>
      <c r="O54" s="224" t="str">
        <f>個人票記入用シート!AI47</f>
        <v/>
      </c>
      <c r="P54" s="225" t="str">
        <f>個人票記入用シート!AU47</f>
        <v/>
      </c>
      <c r="Q54" s="225" t="str">
        <f>個人票記入用シート!AV47</f>
        <v/>
      </c>
      <c r="R54" s="225" t="str">
        <f>個人票記入用シート!AW47</f>
        <v/>
      </c>
      <c r="S54" s="225" t="str">
        <f>個人票記入用シート!AX47</f>
        <v/>
      </c>
      <c r="T54" s="225" t="str">
        <f>個人票記入用シート!AY47</f>
        <v/>
      </c>
      <c r="U54" s="225" t="str">
        <f>個人票記入用シート!BF47</f>
        <v/>
      </c>
      <c r="V54" s="226" t="str">
        <f>IF(個人票記入用シート!BG47=0,"",個人票記入用シート!BG47)</f>
        <v/>
      </c>
      <c r="W54" s="264" t="str">
        <f>個人票記入用シート!BO47</f>
        <v xml:space="preserve"> </v>
      </c>
    </row>
    <row r="55" spans="2:23" s="241" customFormat="1" ht="38.25" customHeight="1">
      <c r="B55" s="240">
        <v>44</v>
      </c>
      <c r="C55" s="220" t="str">
        <f>IF(個人票記入用シート!C48=0,"",個人票記入用シート!C48)</f>
        <v/>
      </c>
      <c r="D55" s="220" t="str">
        <f>IF(個人票記入用シート!D48=0,"",個人票記入用シート!D48)</f>
        <v/>
      </c>
      <c r="E55" s="220" t="str">
        <f>IF(個人票記入用シート!H48=0,"",個人票記入用シート!H48)</f>
        <v/>
      </c>
      <c r="F55" s="220" t="str">
        <f>IF(個人票記入用シート!I48=0,"",個人票記入用シート!I48)</f>
        <v/>
      </c>
      <c r="G55" s="221" t="str">
        <f>個人票記入用シート!L48</f>
        <v/>
      </c>
      <c r="H55" s="222" t="str">
        <f>個人票記入用シート!O48</f>
        <v/>
      </c>
      <c r="I55" s="220" t="str">
        <f>IF(個人票記入用シート!P48=0,"",個人票記入用シート!P48)</f>
        <v/>
      </c>
      <c r="J55" s="223" t="str">
        <f>IF(個人票記入用シート!Q48=0,"",個人票記入用シート!Q48)</f>
        <v/>
      </c>
      <c r="K55" s="224" t="str">
        <f>IF(個人票記入用シート!S48=0,"",個人票記入用シート!S48)</f>
        <v/>
      </c>
      <c r="L55" s="220" t="str">
        <f>個人票記入用シート!X48</f>
        <v/>
      </c>
      <c r="M55" s="224" t="str">
        <f>個人票記入用シート!AC48</f>
        <v/>
      </c>
      <c r="N55" s="224" t="str">
        <f>個人票記入用シート!AF48</f>
        <v/>
      </c>
      <c r="O55" s="224" t="str">
        <f>個人票記入用シート!AI48</f>
        <v/>
      </c>
      <c r="P55" s="225" t="str">
        <f>個人票記入用シート!AU48</f>
        <v/>
      </c>
      <c r="Q55" s="225" t="str">
        <f>個人票記入用シート!AV48</f>
        <v/>
      </c>
      <c r="R55" s="225" t="str">
        <f>個人票記入用シート!AW48</f>
        <v/>
      </c>
      <c r="S55" s="225" t="str">
        <f>個人票記入用シート!AX48</f>
        <v/>
      </c>
      <c r="T55" s="225" t="str">
        <f>個人票記入用シート!AY48</f>
        <v/>
      </c>
      <c r="U55" s="225" t="str">
        <f>個人票記入用シート!BF48</f>
        <v/>
      </c>
      <c r="V55" s="226" t="str">
        <f>IF(個人票記入用シート!BG48=0,"",個人票記入用シート!BG48)</f>
        <v/>
      </c>
      <c r="W55" s="264" t="str">
        <f>個人票記入用シート!BO48</f>
        <v xml:space="preserve"> </v>
      </c>
    </row>
    <row r="56" spans="2:23" s="241" customFormat="1" ht="38.25" customHeight="1">
      <c r="B56" s="240">
        <v>45</v>
      </c>
      <c r="C56" s="227" t="str">
        <f>IF(個人票記入用シート!C49=0,"",個人票記入用シート!C49)</f>
        <v/>
      </c>
      <c r="D56" s="227" t="str">
        <f>IF(個人票記入用シート!D49=0,"",個人票記入用シート!D49)</f>
        <v/>
      </c>
      <c r="E56" s="227" t="str">
        <f>IF(個人票記入用シート!H49=0,"",個人票記入用シート!H49)</f>
        <v/>
      </c>
      <c r="F56" s="227" t="str">
        <f>IF(個人票記入用シート!I49=0,"",個人票記入用シート!I49)</f>
        <v/>
      </c>
      <c r="G56" s="228" t="str">
        <f>個人票記入用シート!L49</f>
        <v/>
      </c>
      <c r="H56" s="229" t="str">
        <f>個人票記入用シート!O49</f>
        <v/>
      </c>
      <c r="I56" s="227" t="str">
        <f>IF(個人票記入用シート!P49=0,"",個人票記入用シート!P49)</f>
        <v/>
      </c>
      <c r="J56" s="230" t="str">
        <f>IF(個人票記入用シート!Q49=0,"",個人票記入用シート!Q49)</f>
        <v/>
      </c>
      <c r="K56" s="231" t="str">
        <f>IF(個人票記入用シート!S49=0,"",個人票記入用シート!S49)</f>
        <v/>
      </c>
      <c r="L56" s="227" t="str">
        <f>個人票記入用シート!X49</f>
        <v/>
      </c>
      <c r="M56" s="231" t="str">
        <f>個人票記入用シート!AC49</f>
        <v/>
      </c>
      <c r="N56" s="231" t="str">
        <f>個人票記入用シート!AF49</f>
        <v/>
      </c>
      <c r="O56" s="231" t="str">
        <f>個人票記入用シート!AI49</f>
        <v/>
      </c>
      <c r="P56" s="232" t="str">
        <f>個人票記入用シート!AU49</f>
        <v/>
      </c>
      <c r="Q56" s="232" t="str">
        <f>個人票記入用シート!AV49</f>
        <v/>
      </c>
      <c r="R56" s="232" t="str">
        <f>個人票記入用シート!AW49</f>
        <v/>
      </c>
      <c r="S56" s="232" t="str">
        <f>個人票記入用シート!AX49</f>
        <v/>
      </c>
      <c r="T56" s="232" t="str">
        <f>個人票記入用シート!AY49</f>
        <v/>
      </c>
      <c r="U56" s="232" t="str">
        <f>個人票記入用シート!BF49</f>
        <v/>
      </c>
      <c r="V56" s="233" t="str">
        <f>IF(個人票記入用シート!BG49=0,"",個人票記入用シート!BG49)</f>
        <v/>
      </c>
      <c r="W56" s="265" t="str">
        <f>個人票記入用シート!BO49</f>
        <v xml:space="preserve"> </v>
      </c>
    </row>
    <row r="57" spans="2:23" s="241" customFormat="1" ht="38.25" customHeight="1">
      <c r="B57" s="240">
        <v>46</v>
      </c>
      <c r="C57" s="213" t="str">
        <f>IF(個人票記入用シート!C50=0,"",個人票記入用シート!C50)</f>
        <v/>
      </c>
      <c r="D57" s="213" t="str">
        <f>IF(個人票記入用シート!D50=0,"",個人票記入用シート!D50)</f>
        <v/>
      </c>
      <c r="E57" s="213" t="str">
        <f>IF(個人票記入用シート!H50=0,"",個人票記入用シート!H50)</f>
        <v/>
      </c>
      <c r="F57" s="213" t="str">
        <f>IF(個人票記入用シート!I50=0,"",個人票記入用シート!I50)</f>
        <v/>
      </c>
      <c r="G57" s="214" t="str">
        <f>個人票記入用シート!L50</f>
        <v/>
      </c>
      <c r="H57" s="215" t="str">
        <f>個人票記入用シート!O50</f>
        <v/>
      </c>
      <c r="I57" s="213" t="str">
        <f>IF(個人票記入用シート!P50=0,"",個人票記入用シート!P50)</f>
        <v/>
      </c>
      <c r="J57" s="216" t="str">
        <f>IF(個人票記入用シート!Q50=0,"",個人票記入用シート!Q50)</f>
        <v/>
      </c>
      <c r="K57" s="217" t="str">
        <f>IF(個人票記入用シート!S50=0,"",個人票記入用シート!S50)</f>
        <v/>
      </c>
      <c r="L57" s="213" t="str">
        <f>個人票記入用シート!X50</f>
        <v/>
      </c>
      <c r="M57" s="217" t="str">
        <f>個人票記入用シート!AC50</f>
        <v/>
      </c>
      <c r="N57" s="217" t="str">
        <f>個人票記入用シート!AF50</f>
        <v/>
      </c>
      <c r="O57" s="217" t="str">
        <f>個人票記入用シート!AI50</f>
        <v/>
      </c>
      <c r="P57" s="218" t="str">
        <f>個人票記入用シート!AU50</f>
        <v/>
      </c>
      <c r="Q57" s="218" t="str">
        <f>個人票記入用シート!AV50</f>
        <v/>
      </c>
      <c r="R57" s="218" t="str">
        <f>個人票記入用シート!AW50</f>
        <v/>
      </c>
      <c r="S57" s="218" t="str">
        <f>個人票記入用シート!AX50</f>
        <v/>
      </c>
      <c r="T57" s="218" t="str">
        <f>個人票記入用シート!AY50</f>
        <v/>
      </c>
      <c r="U57" s="218" t="str">
        <f>個人票記入用シート!BF50</f>
        <v/>
      </c>
      <c r="V57" s="219" t="str">
        <f>IF(個人票記入用シート!BG50=0,"",個人票記入用シート!BG50)</f>
        <v/>
      </c>
      <c r="W57" s="263" t="str">
        <f>個人票記入用シート!BO50</f>
        <v xml:space="preserve"> </v>
      </c>
    </row>
    <row r="58" spans="2:23" s="241" customFormat="1" ht="38.25" customHeight="1">
      <c r="B58" s="240">
        <v>47</v>
      </c>
      <c r="C58" s="220" t="str">
        <f>IF(個人票記入用シート!C51=0,"",個人票記入用シート!C51)</f>
        <v/>
      </c>
      <c r="D58" s="220" t="str">
        <f>IF(個人票記入用シート!D51=0,"",個人票記入用シート!D51)</f>
        <v/>
      </c>
      <c r="E58" s="220" t="str">
        <f>IF(個人票記入用シート!H51=0,"",個人票記入用シート!H51)</f>
        <v/>
      </c>
      <c r="F58" s="220" t="str">
        <f>IF(個人票記入用シート!I51=0,"",個人票記入用シート!I51)</f>
        <v/>
      </c>
      <c r="G58" s="221" t="str">
        <f>個人票記入用シート!L51</f>
        <v/>
      </c>
      <c r="H58" s="222" t="str">
        <f>個人票記入用シート!O51</f>
        <v/>
      </c>
      <c r="I58" s="220" t="str">
        <f>IF(個人票記入用シート!P51=0,"",個人票記入用シート!P51)</f>
        <v/>
      </c>
      <c r="J58" s="223" t="str">
        <f>IF(個人票記入用シート!Q51=0,"",個人票記入用シート!Q51)</f>
        <v/>
      </c>
      <c r="K58" s="224" t="str">
        <f>IF(個人票記入用シート!S51=0,"",個人票記入用シート!S51)</f>
        <v/>
      </c>
      <c r="L58" s="220" t="str">
        <f>個人票記入用シート!X51</f>
        <v/>
      </c>
      <c r="M58" s="224" t="str">
        <f>個人票記入用シート!AC51</f>
        <v/>
      </c>
      <c r="N58" s="224" t="str">
        <f>個人票記入用シート!AF51</f>
        <v/>
      </c>
      <c r="O58" s="224" t="str">
        <f>個人票記入用シート!AI51</f>
        <v/>
      </c>
      <c r="P58" s="225" t="str">
        <f>個人票記入用シート!AU51</f>
        <v/>
      </c>
      <c r="Q58" s="225" t="str">
        <f>個人票記入用シート!AV51</f>
        <v/>
      </c>
      <c r="R58" s="225" t="str">
        <f>個人票記入用シート!AW51</f>
        <v/>
      </c>
      <c r="S58" s="225" t="str">
        <f>個人票記入用シート!AX51</f>
        <v/>
      </c>
      <c r="T58" s="225" t="str">
        <f>個人票記入用シート!AY51</f>
        <v/>
      </c>
      <c r="U58" s="225" t="str">
        <f>個人票記入用シート!BF51</f>
        <v/>
      </c>
      <c r="V58" s="226" t="str">
        <f>IF(個人票記入用シート!BG51=0,"",個人票記入用シート!BG51)</f>
        <v/>
      </c>
      <c r="W58" s="264" t="str">
        <f>個人票記入用シート!BO51</f>
        <v xml:space="preserve"> </v>
      </c>
    </row>
    <row r="59" spans="2:23" s="241" customFormat="1" ht="38.25" customHeight="1">
      <c r="B59" s="240">
        <v>48</v>
      </c>
      <c r="C59" s="220" t="str">
        <f>IF(個人票記入用シート!C52=0,"",個人票記入用シート!C52)</f>
        <v/>
      </c>
      <c r="D59" s="220" t="str">
        <f>IF(個人票記入用シート!D52=0,"",個人票記入用シート!D52)</f>
        <v/>
      </c>
      <c r="E59" s="220" t="str">
        <f>IF(個人票記入用シート!H52=0,"",個人票記入用シート!H52)</f>
        <v/>
      </c>
      <c r="F59" s="220" t="str">
        <f>IF(個人票記入用シート!I52=0,"",個人票記入用シート!I52)</f>
        <v/>
      </c>
      <c r="G59" s="221" t="str">
        <f>個人票記入用シート!L52</f>
        <v/>
      </c>
      <c r="H59" s="222" t="str">
        <f>個人票記入用シート!O52</f>
        <v/>
      </c>
      <c r="I59" s="220" t="str">
        <f>IF(個人票記入用シート!P52=0,"",個人票記入用シート!P52)</f>
        <v/>
      </c>
      <c r="J59" s="223" t="str">
        <f>IF(個人票記入用シート!Q52=0,"",個人票記入用シート!Q52)</f>
        <v/>
      </c>
      <c r="K59" s="224" t="str">
        <f>IF(個人票記入用シート!S52=0,"",個人票記入用シート!S52)</f>
        <v/>
      </c>
      <c r="L59" s="220" t="str">
        <f>個人票記入用シート!X52</f>
        <v/>
      </c>
      <c r="M59" s="224" t="str">
        <f>個人票記入用シート!AC52</f>
        <v/>
      </c>
      <c r="N59" s="224" t="str">
        <f>個人票記入用シート!AF52</f>
        <v/>
      </c>
      <c r="O59" s="224" t="str">
        <f>個人票記入用シート!AI52</f>
        <v/>
      </c>
      <c r="P59" s="225" t="str">
        <f>個人票記入用シート!AU52</f>
        <v/>
      </c>
      <c r="Q59" s="225" t="str">
        <f>個人票記入用シート!AV52</f>
        <v/>
      </c>
      <c r="R59" s="225" t="str">
        <f>個人票記入用シート!AW52</f>
        <v/>
      </c>
      <c r="S59" s="225" t="str">
        <f>個人票記入用シート!AX52</f>
        <v/>
      </c>
      <c r="T59" s="225" t="str">
        <f>個人票記入用シート!AY52</f>
        <v/>
      </c>
      <c r="U59" s="225" t="str">
        <f>個人票記入用シート!BF52</f>
        <v/>
      </c>
      <c r="V59" s="226" t="str">
        <f>IF(個人票記入用シート!BG52=0,"",個人票記入用シート!BG52)</f>
        <v/>
      </c>
      <c r="W59" s="264" t="str">
        <f>個人票記入用シート!BO52</f>
        <v xml:space="preserve"> </v>
      </c>
    </row>
    <row r="60" spans="2:23" s="241" customFormat="1" ht="38.25" customHeight="1">
      <c r="B60" s="240">
        <v>49</v>
      </c>
      <c r="C60" s="220" t="str">
        <f>IF(個人票記入用シート!C53=0,"",個人票記入用シート!C53)</f>
        <v/>
      </c>
      <c r="D60" s="220" t="str">
        <f>IF(個人票記入用シート!D53=0,"",個人票記入用シート!D53)</f>
        <v/>
      </c>
      <c r="E60" s="220" t="str">
        <f>IF(個人票記入用シート!H53=0,"",個人票記入用シート!H53)</f>
        <v/>
      </c>
      <c r="F60" s="220" t="str">
        <f>IF(個人票記入用シート!I53=0,"",個人票記入用シート!I53)</f>
        <v/>
      </c>
      <c r="G60" s="221" t="str">
        <f>個人票記入用シート!L53</f>
        <v/>
      </c>
      <c r="H60" s="222" t="str">
        <f>個人票記入用シート!O53</f>
        <v/>
      </c>
      <c r="I60" s="220" t="str">
        <f>IF(個人票記入用シート!P53=0,"",個人票記入用シート!P53)</f>
        <v/>
      </c>
      <c r="J60" s="223" t="str">
        <f>IF(個人票記入用シート!Q53=0,"",個人票記入用シート!Q53)</f>
        <v/>
      </c>
      <c r="K60" s="224" t="str">
        <f>IF(個人票記入用シート!S53=0,"",個人票記入用シート!S53)</f>
        <v/>
      </c>
      <c r="L60" s="220" t="str">
        <f>個人票記入用シート!X53</f>
        <v/>
      </c>
      <c r="M60" s="224" t="str">
        <f>個人票記入用シート!AC53</f>
        <v/>
      </c>
      <c r="N60" s="224" t="str">
        <f>個人票記入用シート!AF53</f>
        <v/>
      </c>
      <c r="O60" s="224" t="str">
        <f>個人票記入用シート!AI53</f>
        <v/>
      </c>
      <c r="P60" s="225" t="str">
        <f>個人票記入用シート!AU53</f>
        <v/>
      </c>
      <c r="Q60" s="225" t="str">
        <f>個人票記入用シート!AV53</f>
        <v/>
      </c>
      <c r="R60" s="225" t="str">
        <f>個人票記入用シート!AW53</f>
        <v/>
      </c>
      <c r="S60" s="225" t="str">
        <f>個人票記入用シート!AX53</f>
        <v/>
      </c>
      <c r="T60" s="225" t="str">
        <f>個人票記入用シート!AY53</f>
        <v/>
      </c>
      <c r="U60" s="225" t="str">
        <f>個人票記入用シート!BF53</f>
        <v/>
      </c>
      <c r="V60" s="226" t="str">
        <f>IF(個人票記入用シート!BG53=0,"",個人票記入用シート!BG53)</f>
        <v/>
      </c>
      <c r="W60" s="264" t="str">
        <f>個人票記入用シート!BO53</f>
        <v xml:space="preserve"> </v>
      </c>
    </row>
    <row r="61" spans="2:23" s="241" customFormat="1" ht="38.25" customHeight="1">
      <c r="B61" s="240">
        <v>50</v>
      </c>
      <c r="C61" s="227" t="str">
        <f>IF(個人票記入用シート!C54=0,"",個人票記入用シート!C54)</f>
        <v/>
      </c>
      <c r="D61" s="227" t="str">
        <f>IF(個人票記入用シート!D54=0,"",個人票記入用シート!D54)</f>
        <v/>
      </c>
      <c r="E61" s="227" t="str">
        <f>IF(個人票記入用シート!H54=0,"",個人票記入用シート!H54)</f>
        <v/>
      </c>
      <c r="F61" s="227" t="str">
        <f>IF(個人票記入用シート!I54=0,"",個人票記入用シート!I54)</f>
        <v/>
      </c>
      <c r="G61" s="228" t="str">
        <f>個人票記入用シート!L54</f>
        <v/>
      </c>
      <c r="H61" s="229" t="str">
        <f>個人票記入用シート!O54</f>
        <v/>
      </c>
      <c r="I61" s="227" t="str">
        <f>IF(個人票記入用シート!P54=0,"",個人票記入用シート!P54)</f>
        <v/>
      </c>
      <c r="J61" s="230" t="str">
        <f>IF(個人票記入用シート!Q54=0,"",個人票記入用シート!Q54)</f>
        <v/>
      </c>
      <c r="K61" s="231" t="str">
        <f>IF(個人票記入用シート!S54=0,"",個人票記入用シート!S54)</f>
        <v/>
      </c>
      <c r="L61" s="227" t="str">
        <f>個人票記入用シート!X54</f>
        <v/>
      </c>
      <c r="M61" s="231" t="str">
        <f>個人票記入用シート!AC54</f>
        <v/>
      </c>
      <c r="N61" s="231" t="str">
        <f>個人票記入用シート!AF54</f>
        <v/>
      </c>
      <c r="O61" s="231" t="str">
        <f>個人票記入用シート!AI54</f>
        <v/>
      </c>
      <c r="P61" s="232" t="str">
        <f>個人票記入用シート!AU54</f>
        <v/>
      </c>
      <c r="Q61" s="232" t="str">
        <f>個人票記入用シート!AV54</f>
        <v/>
      </c>
      <c r="R61" s="232" t="str">
        <f>個人票記入用シート!AW54</f>
        <v/>
      </c>
      <c r="S61" s="232" t="str">
        <f>個人票記入用シート!AX54</f>
        <v/>
      </c>
      <c r="T61" s="232" t="str">
        <f>個人票記入用シート!AY54</f>
        <v/>
      </c>
      <c r="U61" s="232" t="str">
        <f>個人票記入用シート!BF54</f>
        <v/>
      </c>
      <c r="V61" s="233" t="str">
        <f>IF(個人票記入用シート!BG54=0,"",個人票記入用シート!BG54)</f>
        <v/>
      </c>
      <c r="W61" s="265" t="str">
        <f>個人票記入用シート!BO54</f>
        <v xml:space="preserve"> </v>
      </c>
    </row>
    <row r="62" spans="2:23" s="241" customFormat="1" ht="38.25" customHeight="1">
      <c r="B62" s="240">
        <v>51</v>
      </c>
      <c r="C62" s="213" t="str">
        <f>IF(個人票記入用シート!C55=0,"",個人票記入用シート!C55)</f>
        <v/>
      </c>
      <c r="D62" s="213" t="str">
        <f>IF(個人票記入用シート!D55=0,"",個人票記入用シート!D55)</f>
        <v/>
      </c>
      <c r="E62" s="213" t="str">
        <f>IF(個人票記入用シート!H55=0,"",個人票記入用シート!H55)</f>
        <v/>
      </c>
      <c r="F62" s="213" t="str">
        <f>IF(個人票記入用シート!I55=0,"",個人票記入用シート!I55)</f>
        <v/>
      </c>
      <c r="G62" s="214" t="str">
        <f>個人票記入用シート!L55</f>
        <v/>
      </c>
      <c r="H62" s="215" t="str">
        <f>個人票記入用シート!O55</f>
        <v/>
      </c>
      <c r="I62" s="213" t="str">
        <f>IF(個人票記入用シート!P55=0,"",個人票記入用シート!P55)</f>
        <v/>
      </c>
      <c r="J62" s="216" t="str">
        <f>IF(個人票記入用シート!Q55=0,"",個人票記入用シート!Q55)</f>
        <v/>
      </c>
      <c r="K62" s="217" t="str">
        <f>IF(個人票記入用シート!S55=0,"",個人票記入用シート!S55)</f>
        <v/>
      </c>
      <c r="L62" s="213" t="str">
        <f>個人票記入用シート!X55</f>
        <v/>
      </c>
      <c r="M62" s="217" t="str">
        <f>個人票記入用シート!AC55</f>
        <v/>
      </c>
      <c r="N62" s="217" t="str">
        <f>個人票記入用シート!AF55</f>
        <v/>
      </c>
      <c r="O62" s="217" t="str">
        <f>個人票記入用シート!AI55</f>
        <v/>
      </c>
      <c r="P62" s="218" t="str">
        <f>個人票記入用シート!AU55</f>
        <v/>
      </c>
      <c r="Q62" s="218" t="str">
        <f>個人票記入用シート!AV55</f>
        <v/>
      </c>
      <c r="R62" s="218" t="str">
        <f>個人票記入用シート!AW55</f>
        <v/>
      </c>
      <c r="S62" s="218" t="str">
        <f>個人票記入用シート!AX55</f>
        <v/>
      </c>
      <c r="T62" s="218" t="str">
        <f>個人票記入用シート!AY55</f>
        <v/>
      </c>
      <c r="U62" s="218" t="str">
        <f>個人票記入用シート!BF55</f>
        <v/>
      </c>
      <c r="V62" s="219" t="str">
        <f>IF(個人票記入用シート!BG55=0,"",個人票記入用シート!BG55)</f>
        <v/>
      </c>
      <c r="W62" s="263" t="str">
        <f>個人票記入用シート!BO55</f>
        <v xml:space="preserve"> </v>
      </c>
    </row>
    <row r="63" spans="2:23" s="241" customFormat="1" ht="38.25" customHeight="1">
      <c r="B63" s="240">
        <v>52</v>
      </c>
      <c r="C63" s="220" t="str">
        <f>IF(個人票記入用シート!C56=0,"",個人票記入用シート!C56)</f>
        <v/>
      </c>
      <c r="D63" s="220" t="str">
        <f>IF(個人票記入用シート!D56=0,"",個人票記入用シート!D56)</f>
        <v/>
      </c>
      <c r="E63" s="220" t="str">
        <f>IF(個人票記入用シート!H56=0,"",個人票記入用シート!H56)</f>
        <v/>
      </c>
      <c r="F63" s="220" t="str">
        <f>IF(個人票記入用シート!I56=0,"",個人票記入用シート!I56)</f>
        <v/>
      </c>
      <c r="G63" s="221" t="str">
        <f>個人票記入用シート!L56</f>
        <v/>
      </c>
      <c r="H63" s="222" t="str">
        <f>個人票記入用シート!O56</f>
        <v/>
      </c>
      <c r="I63" s="220" t="str">
        <f>IF(個人票記入用シート!P56=0,"",個人票記入用シート!P56)</f>
        <v/>
      </c>
      <c r="J63" s="223" t="str">
        <f>IF(個人票記入用シート!Q56=0,"",個人票記入用シート!Q56)</f>
        <v/>
      </c>
      <c r="K63" s="224" t="str">
        <f>IF(個人票記入用シート!S56=0,"",個人票記入用シート!S56)</f>
        <v/>
      </c>
      <c r="L63" s="220" t="str">
        <f>個人票記入用シート!X56</f>
        <v/>
      </c>
      <c r="M63" s="224" t="str">
        <f>個人票記入用シート!AC56</f>
        <v/>
      </c>
      <c r="N63" s="224" t="str">
        <f>個人票記入用シート!AF56</f>
        <v/>
      </c>
      <c r="O63" s="224" t="str">
        <f>個人票記入用シート!AI56</f>
        <v/>
      </c>
      <c r="P63" s="225" t="str">
        <f>個人票記入用シート!AU56</f>
        <v/>
      </c>
      <c r="Q63" s="225" t="str">
        <f>個人票記入用シート!AV56</f>
        <v/>
      </c>
      <c r="R63" s="225" t="str">
        <f>個人票記入用シート!AW56</f>
        <v/>
      </c>
      <c r="S63" s="225" t="str">
        <f>個人票記入用シート!AX56</f>
        <v/>
      </c>
      <c r="T63" s="225" t="str">
        <f>個人票記入用シート!AY56</f>
        <v/>
      </c>
      <c r="U63" s="225" t="str">
        <f>個人票記入用シート!BF56</f>
        <v/>
      </c>
      <c r="V63" s="226" t="str">
        <f>IF(個人票記入用シート!BG56=0,"",個人票記入用シート!BG56)</f>
        <v/>
      </c>
      <c r="W63" s="264" t="str">
        <f>個人票記入用シート!BO56</f>
        <v xml:space="preserve"> </v>
      </c>
    </row>
    <row r="64" spans="2:23" s="241" customFormat="1" ht="38.25" customHeight="1">
      <c r="B64" s="240">
        <v>53</v>
      </c>
      <c r="C64" s="220" t="str">
        <f>IF(個人票記入用シート!C57=0,"",個人票記入用シート!C57)</f>
        <v/>
      </c>
      <c r="D64" s="220" t="str">
        <f>IF(個人票記入用シート!D57=0,"",個人票記入用シート!D57)</f>
        <v/>
      </c>
      <c r="E64" s="220" t="str">
        <f>IF(個人票記入用シート!H57=0,"",個人票記入用シート!H57)</f>
        <v/>
      </c>
      <c r="F64" s="220" t="str">
        <f>IF(個人票記入用シート!I57=0,"",個人票記入用シート!I57)</f>
        <v/>
      </c>
      <c r="G64" s="221" t="str">
        <f>個人票記入用シート!L57</f>
        <v/>
      </c>
      <c r="H64" s="222" t="str">
        <f>個人票記入用シート!O57</f>
        <v/>
      </c>
      <c r="I64" s="220" t="str">
        <f>IF(個人票記入用シート!P57=0,"",個人票記入用シート!P57)</f>
        <v/>
      </c>
      <c r="J64" s="223" t="str">
        <f>IF(個人票記入用シート!Q57=0,"",個人票記入用シート!Q57)</f>
        <v/>
      </c>
      <c r="K64" s="224" t="str">
        <f>IF(個人票記入用シート!S57=0,"",個人票記入用シート!S57)</f>
        <v/>
      </c>
      <c r="L64" s="220" t="str">
        <f>個人票記入用シート!X57</f>
        <v/>
      </c>
      <c r="M64" s="224" t="str">
        <f>個人票記入用シート!AC57</f>
        <v/>
      </c>
      <c r="N64" s="224" t="str">
        <f>個人票記入用シート!AF57</f>
        <v/>
      </c>
      <c r="O64" s="224" t="str">
        <f>個人票記入用シート!AI57</f>
        <v/>
      </c>
      <c r="P64" s="225" t="str">
        <f>個人票記入用シート!AU57</f>
        <v/>
      </c>
      <c r="Q64" s="225" t="str">
        <f>個人票記入用シート!AV57</f>
        <v/>
      </c>
      <c r="R64" s="225" t="str">
        <f>個人票記入用シート!AW57</f>
        <v/>
      </c>
      <c r="S64" s="225" t="str">
        <f>個人票記入用シート!AX57</f>
        <v/>
      </c>
      <c r="T64" s="225" t="str">
        <f>個人票記入用シート!AY57</f>
        <v/>
      </c>
      <c r="U64" s="225" t="str">
        <f>個人票記入用シート!BF57</f>
        <v/>
      </c>
      <c r="V64" s="226" t="str">
        <f>IF(個人票記入用シート!BG57=0,"",個人票記入用シート!BG57)</f>
        <v/>
      </c>
      <c r="W64" s="264" t="str">
        <f>個人票記入用シート!BO57</f>
        <v xml:space="preserve"> </v>
      </c>
    </row>
    <row r="65" spans="2:23" s="241" customFormat="1" ht="38.25" customHeight="1">
      <c r="B65" s="240">
        <v>54</v>
      </c>
      <c r="C65" s="220" t="str">
        <f>IF(個人票記入用シート!C58=0,"",個人票記入用シート!C58)</f>
        <v/>
      </c>
      <c r="D65" s="220" t="str">
        <f>IF(個人票記入用シート!D58=0,"",個人票記入用シート!D58)</f>
        <v/>
      </c>
      <c r="E65" s="220" t="str">
        <f>IF(個人票記入用シート!H58=0,"",個人票記入用シート!H58)</f>
        <v/>
      </c>
      <c r="F65" s="220" t="str">
        <f>IF(個人票記入用シート!I58=0,"",個人票記入用シート!I58)</f>
        <v/>
      </c>
      <c r="G65" s="221" t="str">
        <f>個人票記入用シート!L58</f>
        <v/>
      </c>
      <c r="H65" s="222" t="str">
        <f>個人票記入用シート!O58</f>
        <v/>
      </c>
      <c r="I65" s="220" t="str">
        <f>IF(個人票記入用シート!P58=0,"",個人票記入用シート!P58)</f>
        <v/>
      </c>
      <c r="J65" s="223" t="str">
        <f>IF(個人票記入用シート!Q58=0,"",個人票記入用シート!Q58)</f>
        <v/>
      </c>
      <c r="K65" s="224" t="str">
        <f>IF(個人票記入用シート!S58=0,"",個人票記入用シート!S58)</f>
        <v/>
      </c>
      <c r="L65" s="220" t="str">
        <f>個人票記入用シート!X58</f>
        <v/>
      </c>
      <c r="M65" s="224" t="str">
        <f>個人票記入用シート!AC58</f>
        <v/>
      </c>
      <c r="N65" s="224" t="str">
        <f>個人票記入用シート!AF58</f>
        <v/>
      </c>
      <c r="O65" s="224" t="str">
        <f>個人票記入用シート!AI58</f>
        <v/>
      </c>
      <c r="P65" s="225" t="str">
        <f>個人票記入用シート!AU58</f>
        <v/>
      </c>
      <c r="Q65" s="225" t="str">
        <f>個人票記入用シート!AV58</f>
        <v/>
      </c>
      <c r="R65" s="225" t="str">
        <f>個人票記入用シート!AW58</f>
        <v/>
      </c>
      <c r="S65" s="225" t="str">
        <f>個人票記入用シート!AX58</f>
        <v/>
      </c>
      <c r="T65" s="225" t="str">
        <f>個人票記入用シート!AY58</f>
        <v/>
      </c>
      <c r="U65" s="225" t="str">
        <f>個人票記入用シート!BF58</f>
        <v/>
      </c>
      <c r="V65" s="226" t="str">
        <f>IF(個人票記入用シート!BG58=0,"",個人票記入用シート!BG58)</f>
        <v/>
      </c>
      <c r="W65" s="264" t="str">
        <f>個人票記入用シート!BO58</f>
        <v xml:space="preserve"> </v>
      </c>
    </row>
    <row r="66" spans="2:23" s="241" customFormat="1" ht="38.25" customHeight="1">
      <c r="B66" s="240">
        <v>55</v>
      </c>
      <c r="C66" s="227" t="str">
        <f>IF(個人票記入用シート!C59=0,"",個人票記入用シート!C59)</f>
        <v/>
      </c>
      <c r="D66" s="227" t="str">
        <f>IF(個人票記入用シート!D59=0,"",個人票記入用シート!D59)</f>
        <v/>
      </c>
      <c r="E66" s="227" t="str">
        <f>IF(個人票記入用シート!H59=0,"",個人票記入用シート!H59)</f>
        <v/>
      </c>
      <c r="F66" s="227" t="str">
        <f>IF(個人票記入用シート!I59=0,"",個人票記入用シート!I59)</f>
        <v/>
      </c>
      <c r="G66" s="228" t="str">
        <f>個人票記入用シート!L59</f>
        <v/>
      </c>
      <c r="H66" s="229" t="str">
        <f>個人票記入用シート!O59</f>
        <v/>
      </c>
      <c r="I66" s="227" t="str">
        <f>IF(個人票記入用シート!P59=0,"",個人票記入用シート!P59)</f>
        <v/>
      </c>
      <c r="J66" s="230" t="str">
        <f>IF(個人票記入用シート!Q59=0,"",個人票記入用シート!Q59)</f>
        <v/>
      </c>
      <c r="K66" s="231" t="str">
        <f>IF(個人票記入用シート!S59=0,"",個人票記入用シート!S59)</f>
        <v/>
      </c>
      <c r="L66" s="227" t="str">
        <f>個人票記入用シート!X59</f>
        <v/>
      </c>
      <c r="M66" s="231" t="str">
        <f>個人票記入用シート!AC59</f>
        <v/>
      </c>
      <c r="N66" s="231" t="str">
        <f>個人票記入用シート!AF59</f>
        <v/>
      </c>
      <c r="O66" s="231" t="str">
        <f>個人票記入用シート!AI59</f>
        <v/>
      </c>
      <c r="P66" s="232" t="str">
        <f>個人票記入用シート!AU59</f>
        <v/>
      </c>
      <c r="Q66" s="232" t="str">
        <f>個人票記入用シート!AV59</f>
        <v/>
      </c>
      <c r="R66" s="232" t="str">
        <f>個人票記入用シート!AW59</f>
        <v/>
      </c>
      <c r="S66" s="232" t="str">
        <f>個人票記入用シート!AX59</f>
        <v/>
      </c>
      <c r="T66" s="232" t="str">
        <f>個人票記入用シート!AY59</f>
        <v/>
      </c>
      <c r="U66" s="232" t="str">
        <f>個人票記入用シート!BF59</f>
        <v/>
      </c>
      <c r="V66" s="233" t="str">
        <f>IF(個人票記入用シート!BG59=0,"",個人票記入用シート!BG59)</f>
        <v/>
      </c>
      <c r="W66" s="265" t="str">
        <f>個人票記入用シート!BO59</f>
        <v xml:space="preserve"> </v>
      </c>
    </row>
    <row r="67" spans="2:23" s="241" customFormat="1" ht="38.25" customHeight="1">
      <c r="B67" s="240">
        <v>56</v>
      </c>
      <c r="C67" s="213" t="str">
        <f>IF(個人票記入用シート!C60=0,"",個人票記入用シート!C60)</f>
        <v/>
      </c>
      <c r="D67" s="213" t="str">
        <f>IF(個人票記入用シート!D60=0,"",個人票記入用シート!D60)</f>
        <v/>
      </c>
      <c r="E67" s="213" t="str">
        <f>IF(個人票記入用シート!H60=0,"",個人票記入用シート!H60)</f>
        <v/>
      </c>
      <c r="F67" s="213" t="str">
        <f>IF(個人票記入用シート!I60=0,"",個人票記入用シート!I60)</f>
        <v/>
      </c>
      <c r="G67" s="214" t="str">
        <f>個人票記入用シート!L60</f>
        <v/>
      </c>
      <c r="H67" s="215" t="str">
        <f>個人票記入用シート!O60</f>
        <v/>
      </c>
      <c r="I67" s="213" t="str">
        <f>IF(個人票記入用シート!P60=0,"",個人票記入用シート!P60)</f>
        <v/>
      </c>
      <c r="J67" s="216" t="str">
        <f>IF(個人票記入用シート!Q60=0,"",個人票記入用シート!Q60)</f>
        <v/>
      </c>
      <c r="K67" s="217" t="str">
        <f>IF(個人票記入用シート!S60=0,"",個人票記入用シート!S60)</f>
        <v/>
      </c>
      <c r="L67" s="213" t="str">
        <f>個人票記入用シート!X60</f>
        <v/>
      </c>
      <c r="M67" s="217" t="str">
        <f>個人票記入用シート!AC60</f>
        <v/>
      </c>
      <c r="N67" s="217" t="str">
        <f>個人票記入用シート!AF60</f>
        <v/>
      </c>
      <c r="O67" s="217" t="str">
        <f>個人票記入用シート!AI60</f>
        <v/>
      </c>
      <c r="P67" s="218" t="str">
        <f>個人票記入用シート!AU60</f>
        <v/>
      </c>
      <c r="Q67" s="218" t="str">
        <f>個人票記入用シート!AV60</f>
        <v/>
      </c>
      <c r="R67" s="218" t="str">
        <f>個人票記入用シート!AW60</f>
        <v/>
      </c>
      <c r="S67" s="218" t="str">
        <f>個人票記入用シート!AX60</f>
        <v/>
      </c>
      <c r="T67" s="218" t="str">
        <f>個人票記入用シート!AY60</f>
        <v/>
      </c>
      <c r="U67" s="218" t="str">
        <f>個人票記入用シート!BF60</f>
        <v/>
      </c>
      <c r="V67" s="219" t="str">
        <f>IF(個人票記入用シート!BG60=0,"",個人票記入用シート!BG60)</f>
        <v/>
      </c>
      <c r="W67" s="263" t="str">
        <f>個人票記入用シート!BO60</f>
        <v xml:space="preserve"> </v>
      </c>
    </row>
    <row r="68" spans="2:23" s="241" customFormat="1" ht="38.25" customHeight="1">
      <c r="B68" s="240">
        <v>57</v>
      </c>
      <c r="C68" s="220" t="str">
        <f>IF(個人票記入用シート!C61=0,"",個人票記入用シート!C61)</f>
        <v/>
      </c>
      <c r="D68" s="220" t="str">
        <f>IF(個人票記入用シート!D61=0,"",個人票記入用シート!D61)</f>
        <v/>
      </c>
      <c r="E68" s="220" t="str">
        <f>IF(個人票記入用シート!H61=0,"",個人票記入用シート!H61)</f>
        <v/>
      </c>
      <c r="F68" s="220" t="str">
        <f>IF(個人票記入用シート!I61=0,"",個人票記入用シート!I61)</f>
        <v/>
      </c>
      <c r="G68" s="221" t="str">
        <f>個人票記入用シート!L61</f>
        <v/>
      </c>
      <c r="H68" s="222" t="str">
        <f>個人票記入用シート!O61</f>
        <v/>
      </c>
      <c r="I68" s="220" t="str">
        <f>IF(個人票記入用シート!P61=0,"",個人票記入用シート!P61)</f>
        <v/>
      </c>
      <c r="J68" s="223" t="str">
        <f>IF(個人票記入用シート!Q61=0,"",個人票記入用シート!Q61)</f>
        <v/>
      </c>
      <c r="K68" s="224" t="str">
        <f>IF(個人票記入用シート!S61=0,"",個人票記入用シート!S61)</f>
        <v/>
      </c>
      <c r="L68" s="220" t="str">
        <f>個人票記入用シート!X61</f>
        <v/>
      </c>
      <c r="M68" s="224" t="str">
        <f>個人票記入用シート!AC61</f>
        <v/>
      </c>
      <c r="N68" s="224" t="str">
        <f>個人票記入用シート!AF61</f>
        <v/>
      </c>
      <c r="O68" s="224" t="str">
        <f>個人票記入用シート!AI61</f>
        <v/>
      </c>
      <c r="P68" s="225" t="str">
        <f>個人票記入用シート!AU61</f>
        <v/>
      </c>
      <c r="Q68" s="225" t="str">
        <f>個人票記入用シート!AV61</f>
        <v/>
      </c>
      <c r="R68" s="225" t="str">
        <f>個人票記入用シート!AW61</f>
        <v/>
      </c>
      <c r="S68" s="225" t="str">
        <f>個人票記入用シート!AX61</f>
        <v/>
      </c>
      <c r="T68" s="225" t="str">
        <f>個人票記入用シート!AY61</f>
        <v/>
      </c>
      <c r="U68" s="225" t="str">
        <f>個人票記入用シート!BF61</f>
        <v/>
      </c>
      <c r="V68" s="226" t="str">
        <f>IF(個人票記入用シート!BG61=0,"",個人票記入用シート!BG61)</f>
        <v/>
      </c>
      <c r="W68" s="264" t="str">
        <f>個人票記入用シート!BO61</f>
        <v xml:space="preserve"> </v>
      </c>
    </row>
    <row r="69" spans="2:23" s="241" customFormat="1" ht="38.25" customHeight="1">
      <c r="B69" s="240">
        <v>58</v>
      </c>
      <c r="C69" s="220" t="str">
        <f>IF(個人票記入用シート!C62=0,"",個人票記入用シート!C62)</f>
        <v/>
      </c>
      <c r="D69" s="220" t="str">
        <f>IF(個人票記入用シート!D62=0,"",個人票記入用シート!D62)</f>
        <v/>
      </c>
      <c r="E69" s="220" t="str">
        <f>IF(個人票記入用シート!H62=0,"",個人票記入用シート!H62)</f>
        <v/>
      </c>
      <c r="F69" s="220" t="str">
        <f>IF(個人票記入用シート!I62=0,"",個人票記入用シート!I62)</f>
        <v/>
      </c>
      <c r="G69" s="221" t="str">
        <f>個人票記入用シート!L62</f>
        <v/>
      </c>
      <c r="H69" s="222" t="str">
        <f>個人票記入用シート!O62</f>
        <v/>
      </c>
      <c r="I69" s="220" t="str">
        <f>IF(個人票記入用シート!P62=0,"",個人票記入用シート!P62)</f>
        <v/>
      </c>
      <c r="J69" s="223" t="str">
        <f>IF(個人票記入用シート!Q62=0,"",個人票記入用シート!Q62)</f>
        <v/>
      </c>
      <c r="K69" s="224" t="str">
        <f>IF(個人票記入用シート!S62=0,"",個人票記入用シート!S62)</f>
        <v/>
      </c>
      <c r="L69" s="220" t="str">
        <f>個人票記入用シート!X62</f>
        <v/>
      </c>
      <c r="M69" s="224" t="str">
        <f>個人票記入用シート!AC62</f>
        <v/>
      </c>
      <c r="N69" s="224" t="str">
        <f>個人票記入用シート!AF62</f>
        <v/>
      </c>
      <c r="O69" s="224" t="str">
        <f>個人票記入用シート!AI62</f>
        <v/>
      </c>
      <c r="P69" s="225" t="str">
        <f>個人票記入用シート!AU62</f>
        <v/>
      </c>
      <c r="Q69" s="225" t="str">
        <f>個人票記入用シート!AV62</f>
        <v/>
      </c>
      <c r="R69" s="225" t="str">
        <f>個人票記入用シート!AW62</f>
        <v/>
      </c>
      <c r="S69" s="225" t="str">
        <f>個人票記入用シート!AX62</f>
        <v/>
      </c>
      <c r="T69" s="225" t="str">
        <f>個人票記入用シート!AY62</f>
        <v/>
      </c>
      <c r="U69" s="225" t="str">
        <f>個人票記入用シート!BF62</f>
        <v/>
      </c>
      <c r="V69" s="226" t="str">
        <f>IF(個人票記入用シート!BG62=0,"",個人票記入用シート!BG62)</f>
        <v/>
      </c>
      <c r="W69" s="264" t="str">
        <f>個人票記入用シート!BO62</f>
        <v xml:space="preserve"> </v>
      </c>
    </row>
    <row r="70" spans="2:23" s="241" customFormat="1" ht="38.25" customHeight="1">
      <c r="B70" s="240">
        <v>59</v>
      </c>
      <c r="C70" s="220" t="str">
        <f>IF(個人票記入用シート!C63=0,"",個人票記入用シート!C63)</f>
        <v/>
      </c>
      <c r="D70" s="220" t="str">
        <f>IF(個人票記入用シート!D63=0,"",個人票記入用シート!D63)</f>
        <v/>
      </c>
      <c r="E70" s="220" t="str">
        <f>IF(個人票記入用シート!H63=0,"",個人票記入用シート!H63)</f>
        <v/>
      </c>
      <c r="F70" s="220" t="str">
        <f>IF(個人票記入用シート!I63=0,"",個人票記入用シート!I63)</f>
        <v/>
      </c>
      <c r="G70" s="221" t="str">
        <f>個人票記入用シート!L63</f>
        <v/>
      </c>
      <c r="H70" s="222" t="str">
        <f>個人票記入用シート!O63</f>
        <v/>
      </c>
      <c r="I70" s="220" t="str">
        <f>IF(個人票記入用シート!P63=0,"",個人票記入用シート!P63)</f>
        <v/>
      </c>
      <c r="J70" s="223" t="str">
        <f>IF(個人票記入用シート!Q63=0,"",個人票記入用シート!Q63)</f>
        <v/>
      </c>
      <c r="K70" s="224" t="str">
        <f>IF(個人票記入用シート!S63=0,"",個人票記入用シート!S63)</f>
        <v/>
      </c>
      <c r="L70" s="220" t="str">
        <f>個人票記入用シート!X63</f>
        <v/>
      </c>
      <c r="M70" s="224" t="str">
        <f>個人票記入用シート!AC63</f>
        <v/>
      </c>
      <c r="N70" s="224" t="str">
        <f>個人票記入用シート!AF63</f>
        <v/>
      </c>
      <c r="O70" s="224" t="str">
        <f>個人票記入用シート!AI63</f>
        <v/>
      </c>
      <c r="P70" s="225" t="str">
        <f>個人票記入用シート!AU63</f>
        <v/>
      </c>
      <c r="Q70" s="225" t="str">
        <f>個人票記入用シート!AV63</f>
        <v/>
      </c>
      <c r="R70" s="225" t="str">
        <f>個人票記入用シート!AW63</f>
        <v/>
      </c>
      <c r="S70" s="225" t="str">
        <f>個人票記入用シート!AX63</f>
        <v/>
      </c>
      <c r="T70" s="225" t="str">
        <f>個人票記入用シート!AY63</f>
        <v/>
      </c>
      <c r="U70" s="225" t="str">
        <f>個人票記入用シート!BF63</f>
        <v/>
      </c>
      <c r="V70" s="226" t="str">
        <f>IF(個人票記入用シート!BG63=0,"",個人票記入用シート!BG63)</f>
        <v/>
      </c>
      <c r="W70" s="264" t="str">
        <f>個人票記入用シート!BO63</f>
        <v xml:space="preserve"> </v>
      </c>
    </row>
    <row r="71" spans="2:23" s="241" customFormat="1" ht="38.25" customHeight="1">
      <c r="B71" s="240">
        <v>60</v>
      </c>
      <c r="C71" s="227" t="str">
        <f>IF(個人票記入用シート!C64=0,"",個人票記入用シート!C64)</f>
        <v/>
      </c>
      <c r="D71" s="227" t="str">
        <f>IF(個人票記入用シート!D64=0,"",個人票記入用シート!D64)</f>
        <v/>
      </c>
      <c r="E71" s="227" t="str">
        <f>IF(個人票記入用シート!H64=0,"",個人票記入用シート!H64)</f>
        <v/>
      </c>
      <c r="F71" s="227" t="str">
        <f>IF(個人票記入用シート!I64=0,"",個人票記入用シート!I64)</f>
        <v/>
      </c>
      <c r="G71" s="228" t="str">
        <f>個人票記入用シート!L64</f>
        <v/>
      </c>
      <c r="H71" s="229" t="str">
        <f>個人票記入用シート!O64</f>
        <v/>
      </c>
      <c r="I71" s="227" t="str">
        <f>IF(個人票記入用シート!P64=0,"",個人票記入用シート!P64)</f>
        <v/>
      </c>
      <c r="J71" s="230" t="str">
        <f>IF(個人票記入用シート!Q64=0,"",個人票記入用シート!Q64)</f>
        <v/>
      </c>
      <c r="K71" s="231" t="str">
        <f>IF(個人票記入用シート!S64=0,"",個人票記入用シート!S64)</f>
        <v/>
      </c>
      <c r="L71" s="227" t="str">
        <f>個人票記入用シート!X64</f>
        <v/>
      </c>
      <c r="M71" s="231" t="str">
        <f>個人票記入用シート!AC64</f>
        <v/>
      </c>
      <c r="N71" s="231" t="str">
        <f>個人票記入用シート!AF64</f>
        <v/>
      </c>
      <c r="O71" s="231" t="str">
        <f>個人票記入用シート!AI64</f>
        <v/>
      </c>
      <c r="P71" s="232" t="str">
        <f>個人票記入用シート!AU64</f>
        <v/>
      </c>
      <c r="Q71" s="232" t="str">
        <f>個人票記入用シート!AV64</f>
        <v/>
      </c>
      <c r="R71" s="232" t="str">
        <f>個人票記入用シート!AW64</f>
        <v/>
      </c>
      <c r="S71" s="232" t="str">
        <f>個人票記入用シート!AX64</f>
        <v/>
      </c>
      <c r="T71" s="232" t="str">
        <f>個人票記入用シート!AY64</f>
        <v/>
      </c>
      <c r="U71" s="232" t="str">
        <f>個人票記入用シート!BF64</f>
        <v/>
      </c>
      <c r="V71" s="233" t="str">
        <f>IF(個人票記入用シート!BG64=0,"",個人票記入用シート!BG64)</f>
        <v/>
      </c>
      <c r="W71" s="265" t="str">
        <f>個人票記入用シート!BO64</f>
        <v xml:space="preserve"> </v>
      </c>
    </row>
    <row r="72" spans="2:23" s="241" customFormat="1" ht="38.25" customHeight="1">
      <c r="B72" s="240">
        <v>61</v>
      </c>
      <c r="C72" s="213" t="str">
        <f>IF(個人票記入用シート!C65=0,"",個人票記入用シート!C65)</f>
        <v/>
      </c>
      <c r="D72" s="213" t="str">
        <f>IF(個人票記入用シート!D65=0,"",個人票記入用シート!D65)</f>
        <v/>
      </c>
      <c r="E72" s="213" t="str">
        <f>IF(個人票記入用シート!H65=0,"",個人票記入用シート!H65)</f>
        <v/>
      </c>
      <c r="F72" s="213" t="str">
        <f>IF(個人票記入用シート!I65=0,"",個人票記入用シート!I65)</f>
        <v/>
      </c>
      <c r="G72" s="214" t="str">
        <f>個人票記入用シート!L65</f>
        <v/>
      </c>
      <c r="H72" s="215" t="str">
        <f>個人票記入用シート!O65</f>
        <v/>
      </c>
      <c r="I72" s="213" t="str">
        <f>IF(個人票記入用シート!P65=0,"",個人票記入用シート!P65)</f>
        <v/>
      </c>
      <c r="J72" s="216" t="str">
        <f>IF(個人票記入用シート!Q65=0,"",個人票記入用シート!Q65)</f>
        <v/>
      </c>
      <c r="K72" s="217" t="str">
        <f>IF(個人票記入用シート!S65=0,"",個人票記入用シート!S65)</f>
        <v/>
      </c>
      <c r="L72" s="213" t="str">
        <f>個人票記入用シート!X65</f>
        <v/>
      </c>
      <c r="M72" s="217" t="str">
        <f>個人票記入用シート!AC65</f>
        <v/>
      </c>
      <c r="N72" s="217" t="str">
        <f>個人票記入用シート!AF65</f>
        <v/>
      </c>
      <c r="O72" s="217" t="str">
        <f>個人票記入用シート!AI65</f>
        <v/>
      </c>
      <c r="P72" s="218" t="str">
        <f>個人票記入用シート!AU65</f>
        <v/>
      </c>
      <c r="Q72" s="218" t="str">
        <f>個人票記入用シート!AV65</f>
        <v/>
      </c>
      <c r="R72" s="218" t="str">
        <f>個人票記入用シート!AW65</f>
        <v/>
      </c>
      <c r="S72" s="218" t="str">
        <f>個人票記入用シート!AX65</f>
        <v/>
      </c>
      <c r="T72" s="218" t="str">
        <f>個人票記入用シート!AY65</f>
        <v/>
      </c>
      <c r="U72" s="218" t="str">
        <f>個人票記入用シート!BF65</f>
        <v/>
      </c>
      <c r="V72" s="219" t="str">
        <f>IF(個人票記入用シート!BG65=0,"",個人票記入用シート!BG65)</f>
        <v/>
      </c>
      <c r="W72" s="263" t="str">
        <f>個人票記入用シート!BO65</f>
        <v xml:space="preserve"> </v>
      </c>
    </row>
    <row r="73" spans="2:23" s="241" customFormat="1" ht="38.25" customHeight="1">
      <c r="B73" s="240">
        <v>62</v>
      </c>
      <c r="C73" s="220" t="str">
        <f>IF(個人票記入用シート!C66=0,"",個人票記入用シート!C66)</f>
        <v/>
      </c>
      <c r="D73" s="220" t="str">
        <f>IF(個人票記入用シート!D66=0,"",個人票記入用シート!D66)</f>
        <v/>
      </c>
      <c r="E73" s="220" t="str">
        <f>IF(個人票記入用シート!H66=0,"",個人票記入用シート!H66)</f>
        <v/>
      </c>
      <c r="F73" s="220" t="str">
        <f>IF(個人票記入用シート!I66=0,"",個人票記入用シート!I66)</f>
        <v/>
      </c>
      <c r="G73" s="221" t="str">
        <f>個人票記入用シート!L66</f>
        <v/>
      </c>
      <c r="H73" s="222" t="str">
        <f>個人票記入用シート!O66</f>
        <v/>
      </c>
      <c r="I73" s="220" t="str">
        <f>IF(個人票記入用シート!P66=0,"",個人票記入用シート!P66)</f>
        <v/>
      </c>
      <c r="J73" s="223" t="str">
        <f>IF(個人票記入用シート!Q66=0,"",個人票記入用シート!Q66)</f>
        <v/>
      </c>
      <c r="K73" s="224" t="str">
        <f>IF(個人票記入用シート!S66=0,"",個人票記入用シート!S66)</f>
        <v/>
      </c>
      <c r="L73" s="220" t="str">
        <f>個人票記入用シート!X66</f>
        <v/>
      </c>
      <c r="M73" s="224" t="str">
        <f>個人票記入用シート!AC66</f>
        <v/>
      </c>
      <c r="N73" s="224" t="str">
        <f>個人票記入用シート!AF66</f>
        <v/>
      </c>
      <c r="O73" s="224" t="str">
        <f>個人票記入用シート!AI66</f>
        <v/>
      </c>
      <c r="P73" s="225" t="str">
        <f>個人票記入用シート!AU66</f>
        <v/>
      </c>
      <c r="Q73" s="225" t="str">
        <f>個人票記入用シート!AV66</f>
        <v/>
      </c>
      <c r="R73" s="225" t="str">
        <f>個人票記入用シート!AW66</f>
        <v/>
      </c>
      <c r="S73" s="225" t="str">
        <f>個人票記入用シート!AX66</f>
        <v/>
      </c>
      <c r="T73" s="225" t="str">
        <f>個人票記入用シート!AY66</f>
        <v/>
      </c>
      <c r="U73" s="225" t="str">
        <f>個人票記入用シート!BF66</f>
        <v/>
      </c>
      <c r="V73" s="226" t="str">
        <f>IF(個人票記入用シート!BG66=0,"",個人票記入用シート!BG66)</f>
        <v/>
      </c>
      <c r="W73" s="264" t="str">
        <f>個人票記入用シート!BO66</f>
        <v xml:space="preserve"> </v>
      </c>
    </row>
    <row r="74" spans="2:23" s="241" customFormat="1" ht="38.25" customHeight="1">
      <c r="B74" s="240">
        <v>63</v>
      </c>
      <c r="C74" s="220" t="str">
        <f>IF(個人票記入用シート!C67=0,"",個人票記入用シート!C67)</f>
        <v/>
      </c>
      <c r="D74" s="220" t="str">
        <f>IF(個人票記入用シート!D67=0,"",個人票記入用シート!D67)</f>
        <v/>
      </c>
      <c r="E74" s="220" t="str">
        <f>IF(個人票記入用シート!H67=0,"",個人票記入用シート!H67)</f>
        <v/>
      </c>
      <c r="F74" s="220" t="str">
        <f>IF(個人票記入用シート!I67=0,"",個人票記入用シート!I67)</f>
        <v/>
      </c>
      <c r="G74" s="221" t="str">
        <f>個人票記入用シート!L67</f>
        <v/>
      </c>
      <c r="H74" s="222" t="str">
        <f>個人票記入用シート!O67</f>
        <v/>
      </c>
      <c r="I74" s="220" t="str">
        <f>IF(個人票記入用シート!P67=0,"",個人票記入用シート!P67)</f>
        <v/>
      </c>
      <c r="J74" s="223" t="str">
        <f>IF(個人票記入用シート!Q67=0,"",個人票記入用シート!Q67)</f>
        <v/>
      </c>
      <c r="K74" s="224" t="str">
        <f>IF(個人票記入用シート!S67=0,"",個人票記入用シート!S67)</f>
        <v/>
      </c>
      <c r="L74" s="220" t="str">
        <f>個人票記入用シート!X67</f>
        <v/>
      </c>
      <c r="M74" s="224" t="str">
        <f>個人票記入用シート!AC67</f>
        <v/>
      </c>
      <c r="N74" s="224" t="str">
        <f>個人票記入用シート!AF67</f>
        <v/>
      </c>
      <c r="O74" s="224" t="str">
        <f>個人票記入用シート!AI67</f>
        <v/>
      </c>
      <c r="P74" s="225" t="str">
        <f>個人票記入用シート!AU67</f>
        <v/>
      </c>
      <c r="Q74" s="225" t="str">
        <f>個人票記入用シート!AV67</f>
        <v/>
      </c>
      <c r="R74" s="225" t="str">
        <f>個人票記入用シート!AW67</f>
        <v/>
      </c>
      <c r="S74" s="225" t="str">
        <f>個人票記入用シート!AX67</f>
        <v/>
      </c>
      <c r="T74" s="225" t="str">
        <f>個人票記入用シート!AY67</f>
        <v/>
      </c>
      <c r="U74" s="225" t="str">
        <f>個人票記入用シート!BF67</f>
        <v/>
      </c>
      <c r="V74" s="226" t="str">
        <f>IF(個人票記入用シート!BG67=0,"",個人票記入用シート!BG67)</f>
        <v/>
      </c>
      <c r="W74" s="264" t="str">
        <f>個人票記入用シート!BO67</f>
        <v xml:space="preserve"> </v>
      </c>
    </row>
    <row r="75" spans="2:23" s="241" customFormat="1" ht="38.25" customHeight="1">
      <c r="B75" s="240">
        <v>64</v>
      </c>
      <c r="C75" s="220" t="str">
        <f>IF(個人票記入用シート!C68=0,"",個人票記入用シート!C68)</f>
        <v/>
      </c>
      <c r="D75" s="220" t="str">
        <f>IF(個人票記入用シート!D68=0,"",個人票記入用シート!D68)</f>
        <v/>
      </c>
      <c r="E75" s="220" t="str">
        <f>IF(個人票記入用シート!H68=0,"",個人票記入用シート!H68)</f>
        <v/>
      </c>
      <c r="F75" s="220" t="str">
        <f>IF(個人票記入用シート!I68=0,"",個人票記入用シート!I68)</f>
        <v/>
      </c>
      <c r="G75" s="221" t="str">
        <f>個人票記入用シート!L68</f>
        <v/>
      </c>
      <c r="H75" s="222" t="str">
        <f>個人票記入用シート!O68</f>
        <v/>
      </c>
      <c r="I75" s="220" t="str">
        <f>IF(個人票記入用シート!P68=0,"",個人票記入用シート!P68)</f>
        <v/>
      </c>
      <c r="J75" s="223" t="str">
        <f>IF(個人票記入用シート!Q68=0,"",個人票記入用シート!Q68)</f>
        <v/>
      </c>
      <c r="K75" s="224" t="str">
        <f>IF(個人票記入用シート!S68=0,"",個人票記入用シート!S68)</f>
        <v/>
      </c>
      <c r="L75" s="220" t="str">
        <f>個人票記入用シート!X68</f>
        <v/>
      </c>
      <c r="M75" s="224" t="str">
        <f>個人票記入用シート!AC68</f>
        <v/>
      </c>
      <c r="N75" s="224" t="str">
        <f>個人票記入用シート!AF68</f>
        <v/>
      </c>
      <c r="O75" s="224" t="str">
        <f>個人票記入用シート!AI68</f>
        <v/>
      </c>
      <c r="P75" s="225" t="str">
        <f>個人票記入用シート!AU68</f>
        <v/>
      </c>
      <c r="Q75" s="225" t="str">
        <f>個人票記入用シート!AV68</f>
        <v/>
      </c>
      <c r="R75" s="225" t="str">
        <f>個人票記入用シート!AW68</f>
        <v/>
      </c>
      <c r="S75" s="225" t="str">
        <f>個人票記入用シート!AX68</f>
        <v/>
      </c>
      <c r="T75" s="225" t="str">
        <f>個人票記入用シート!AY68</f>
        <v/>
      </c>
      <c r="U75" s="225" t="str">
        <f>個人票記入用シート!BF68</f>
        <v/>
      </c>
      <c r="V75" s="226" t="str">
        <f>IF(個人票記入用シート!BG68=0,"",個人票記入用シート!BG68)</f>
        <v/>
      </c>
      <c r="W75" s="264" t="str">
        <f>個人票記入用シート!BO68</f>
        <v xml:space="preserve"> </v>
      </c>
    </row>
    <row r="76" spans="2:23" s="241" customFormat="1" ht="38.25" customHeight="1">
      <c r="B76" s="240">
        <v>65</v>
      </c>
      <c r="C76" s="227" t="str">
        <f>IF(個人票記入用シート!C69=0,"",個人票記入用シート!C69)</f>
        <v/>
      </c>
      <c r="D76" s="227" t="str">
        <f>IF(個人票記入用シート!D69=0,"",個人票記入用シート!D69)</f>
        <v/>
      </c>
      <c r="E76" s="227" t="str">
        <f>IF(個人票記入用シート!H69=0,"",個人票記入用シート!H69)</f>
        <v/>
      </c>
      <c r="F76" s="227" t="str">
        <f>IF(個人票記入用シート!I69=0,"",個人票記入用シート!I69)</f>
        <v/>
      </c>
      <c r="G76" s="228" t="str">
        <f>個人票記入用シート!L69</f>
        <v/>
      </c>
      <c r="H76" s="229" t="str">
        <f>個人票記入用シート!O69</f>
        <v/>
      </c>
      <c r="I76" s="227" t="str">
        <f>IF(個人票記入用シート!P69=0,"",個人票記入用シート!P69)</f>
        <v/>
      </c>
      <c r="J76" s="230" t="str">
        <f>IF(個人票記入用シート!Q69=0,"",個人票記入用シート!Q69)</f>
        <v/>
      </c>
      <c r="K76" s="231" t="str">
        <f>IF(個人票記入用シート!S69=0,"",個人票記入用シート!S69)</f>
        <v/>
      </c>
      <c r="L76" s="227" t="str">
        <f>個人票記入用シート!X69</f>
        <v/>
      </c>
      <c r="M76" s="231" t="str">
        <f>個人票記入用シート!AC69</f>
        <v/>
      </c>
      <c r="N76" s="231" t="str">
        <f>個人票記入用シート!AF69</f>
        <v/>
      </c>
      <c r="O76" s="231" t="str">
        <f>個人票記入用シート!AI69</f>
        <v/>
      </c>
      <c r="P76" s="232" t="str">
        <f>個人票記入用シート!AU69</f>
        <v/>
      </c>
      <c r="Q76" s="232" t="str">
        <f>個人票記入用シート!AV69</f>
        <v/>
      </c>
      <c r="R76" s="232" t="str">
        <f>個人票記入用シート!AW69</f>
        <v/>
      </c>
      <c r="S76" s="232" t="str">
        <f>個人票記入用シート!AX69</f>
        <v/>
      </c>
      <c r="T76" s="232" t="str">
        <f>個人票記入用シート!AY69</f>
        <v/>
      </c>
      <c r="U76" s="232" t="str">
        <f>個人票記入用シート!BF69</f>
        <v/>
      </c>
      <c r="V76" s="233" t="str">
        <f>IF(個人票記入用シート!BG69=0,"",個人票記入用シート!BG69)</f>
        <v/>
      </c>
      <c r="W76" s="265" t="str">
        <f>個人票記入用シート!BO69</f>
        <v xml:space="preserve"> </v>
      </c>
    </row>
    <row r="77" spans="2:23" s="241" customFormat="1" ht="38.25" customHeight="1">
      <c r="B77" s="240">
        <v>66</v>
      </c>
      <c r="C77" s="213" t="str">
        <f>IF(個人票記入用シート!C70=0,"",個人票記入用シート!C70)</f>
        <v/>
      </c>
      <c r="D77" s="213" t="str">
        <f>IF(個人票記入用シート!D70=0,"",個人票記入用シート!D70)</f>
        <v/>
      </c>
      <c r="E77" s="213" t="str">
        <f>IF(個人票記入用シート!H70=0,"",個人票記入用シート!H70)</f>
        <v/>
      </c>
      <c r="F77" s="213" t="str">
        <f>IF(個人票記入用シート!I70=0,"",個人票記入用シート!I70)</f>
        <v/>
      </c>
      <c r="G77" s="214" t="str">
        <f>個人票記入用シート!L70</f>
        <v/>
      </c>
      <c r="H77" s="215" t="str">
        <f>個人票記入用シート!O70</f>
        <v/>
      </c>
      <c r="I77" s="213" t="str">
        <f>IF(個人票記入用シート!P70=0,"",個人票記入用シート!P70)</f>
        <v/>
      </c>
      <c r="J77" s="216" t="str">
        <f>IF(個人票記入用シート!Q70=0,"",個人票記入用シート!Q70)</f>
        <v/>
      </c>
      <c r="K77" s="217" t="str">
        <f>IF(個人票記入用シート!S70=0,"",個人票記入用シート!S70)</f>
        <v/>
      </c>
      <c r="L77" s="213" t="str">
        <f>個人票記入用シート!X70</f>
        <v/>
      </c>
      <c r="M77" s="217" t="str">
        <f>個人票記入用シート!AC70</f>
        <v/>
      </c>
      <c r="N77" s="217" t="str">
        <f>個人票記入用シート!AF70</f>
        <v/>
      </c>
      <c r="O77" s="217" t="str">
        <f>個人票記入用シート!AI70</f>
        <v/>
      </c>
      <c r="P77" s="218" t="str">
        <f>個人票記入用シート!AU70</f>
        <v/>
      </c>
      <c r="Q77" s="218" t="str">
        <f>個人票記入用シート!AV70</f>
        <v/>
      </c>
      <c r="R77" s="218" t="str">
        <f>個人票記入用シート!AW70</f>
        <v/>
      </c>
      <c r="S77" s="218" t="str">
        <f>個人票記入用シート!AX70</f>
        <v/>
      </c>
      <c r="T77" s="218" t="str">
        <f>個人票記入用シート!AY70</f>
        <v/>
      </c>
      <c r="U77" s="218" t="str">
        <f>個人票記入用シート!BF70</f>
        <v/>
      </c>
      <c r="V77" s="219" t="str">
        <f>IF(個人票記入用シート!BG70=0,"",個人票記入用シート!BG70)</f>
        <v/>
      </c>
      <c r="W77" s="263" t="str">
        <f>個人票記入用シート!BO70</f>
        <v xml:space="preserve"> </v>
      </c>
    </row>
    <row r="78" spans="2:23" s="241" customFormat="1" ht="38.25" customHeight="1">
      <c r="B78" s="240">
        <v>67</v>
      </c>
      <c r="C78" s="220" t="str">
        <f>IF(個人票記入用シート!C71=0,"",個人票記入用シート!C71)</f>
        <v/>
      </c>
      <c r="D78" s="220" t="str">
        <f>IF(個人票記入用シート!D71=0,"",個人票記入用シート!D71)</f>
        <v/>
      </c>
      <c r="E78" s="220" t="str">
        <f>IF(個人票記入用シート!H71=0,"",個人票記入用シート!H71)</f>
        <v/>
      </c>
      <c r="F78" s="220" t="str">
        <f>IF(個人票記入用シート!I71=0,"",個人票記入用シート!I71)</f>
        <v/>
      </c>
      <c r="G78" s="221" t="str">
        <f>個人票記入用シート!L71</f>
        <v/>
      </c>
      <c r="H78" s="222" t="str">
        <f>個人票記入用シート!O71</f>
        <v/>
      </c>
      <c r="I78" s="220" t="str">
        <f>IF(個人票記入用シート!P71=0,"",個人票記入用シート!P71)</f>
        <v/>
      </c>
      <c r="J78" s="223" t="str">
        <f>IF(個人票記入用シート!Q71=0,"",個人票記入用シート!Q71)</f>
        <v/>
      </c>
      <c r="K78" s="224" t="str">
        <f>IF(個人票記入用シート!S71=0,"",個人票記入用シート!S71)</f>
        <v/>
      </c>
      <c r="L78" s="220" t="str">
        <f>個人票記入用シート!X71</f>
        <v/>
      </c>
      <c r="M78" s="224" t="str">
        <f>個人票記入用シート!AC71</f>
        <v/>
      </c>
      <c r="N78" s="224" t="str">
        <f>個人票記入用シート!AF71</f>
        <v/>
      </c>
      <c r="O78" s="224" t="str">
        <f>個人票記入用シート!AI71</f>
        <v/>
      </c>
      <c r="P78" s="225" t="str">
        <f>個人票記入用シート!AU71</f>
        <v/>
      </c>
      <c r="Q78" s="225" t="str">
        <f>個人票記入用シート!AV71</f>
        <v/>
      </c>
      <c r="R78" s="225" t="str">
        <f>個人票記入用シート!AW71</f>
        <v/>
      </c>
      <c r="S78" s="225" t="str">
        <f>個人票記入用シート!AX71</f>
        <v/>
      </c>
      <c r="T78" s="225" t="str">
        <f>個人票記入用シート!AY71</f>
        <v/>
      </c>
      <c r="U78" s="225" t="str">
        <f>個人票記入用シート!BF71</f>
        <v/>
      </c>
      <c r="V78" s="226" t="str">
        <f>IF(個人票記入用シート!BG71=0,"",個人票記入用シート!BG71)</f>
        <v/>
      </c>
      <c r="W78" s="264" t="str">
        <f>個人票記入用シート!BO71</f>
        <v xml:space="preserve"> </v>
      </c>
    </row>
    <row r="79" spans="2:23" s="241" customFormat="1" ht="38.25" customHeight="1">
      <c r="B79" s="240">
        <v>68</v>
      </c>
      <c r="C79" s="220" t="str">
        <f>IF(個人票記入用シート!C72=0,"",個人票記入用シート!C72)</f>
        <v/>
      </c>
      <c r="D79" s="220" t="str">
        <f>IF(個人票記入用シート!D72=0,"",個人票記入用シート!D72)</f>
        <v/>
      </c>
      <c r="E79" s="220" t="str">
        <f>IF(個人票記入用シート!H72=0,"",個人票記入用シート!H72)</f>
        <v/>
      </c>
      <c r="F79" s="220" t="str">
        <f>IF(個人票記入用シート!I72=0,"",個人票記入用シート!I72)</f>
        <v/>
      </c>
      <c r="G79" s="221" t="str">
        <f>個人票記入用シート!L72</f>
        <v/>
      </c>
      <c r="H79" s="222" t="str">
        <f>個人票記入用シート!O72</f>
        <v/>
      </c>
      <c r="I79" s="220" t="str">
        <f>IF(個人票記入用シート!P72=0,"",個人票記入用シート!P72)</f>
        <v/>
      </c>
      <c r="J79" s="223" t="str">
        <f>IF(個人票記入用シート!Q72=0,"",個人票記入用シート!Q72)</f>
        <v/>
      </c>
      <c r="K79" s="224" t="str">
        <f>IF(個人票記入用シート!S72=0,"",個人票記入用シート!S72)</f>
        <v/>
      </c>
      <c r="L79" s="220" t="str">
        <f>個人票記入用シート!X72</f>
        <v/>
      </c>
      <c r="M79" s="224" t="str">
        <f>個人票記入用シート!AC72</f>
        <v/>
      </c>
      <c r="N79" s="224" t="str">
        <f>個人票記入用シート!AF72</f>
        <v/>
      </c>
      <c r="O79" s="224" t="str">
        <f>個人票記入用シート!AI72</f>
        <v/>
      </c>
      <c r="P79" s="225" t="str">
        <f>個人票記入用シート!AU72</f>
        <v/>
      </c>
      <c r="Q79" s="225" t="str">
        <f>個人票記入用シート!AV72</f>
        <v/>
      </c>
      <c r="R79" s="225" t="str">
        <f>個人票記入用シート!AW72</f>
        <v/>
      </c>
      <c r="S79" s="225" t="str">
        <f>個人票記入用シート!AX72</f>
        <v/>
      </c>
      <c r="T79" s="225" t="str">
        <f>個人票記入用シート!AY72</f>
        <v/>
      </c>
      <c r="U79" s="225" t="str">
        <f>個人票記入用シート!BF72</f>
        <v/>
      </c>
      <c r="V79" s="226" t="str">
        <f>IF(個人票記入用シート!BG72=0,"",個人票記入用シート!BG72)</f>
        <v/>
      </c>
      <c r="W79" s="264" t="str">
        <f>個人票記入用シート!BO72</f>
        <v xml:space="preserve"> </v>
      </c>
    </row>
    <row r="80" spans="2:23" s="241" customFormat="1" ht="38.25" customHeight="1">
      <c r="B80" s="240">
        <v>69</v>
      </c>
      <c r="C80" s="220" t="str">
        <f>IF(個人票記入用シート!C73=0,"",個人票記入用シート!C73)</f>
        <v/>
      </c>
      <c r="D80" s="220" t="str">
        <f>IF(個人票記入用シート!D73=0,"",個人票記入用シート!D73)</f>
        <v/>
      </c>
      <c r="E80" s="220" t="str">
        <f>IF(個人票記入用シート!H73=0,"",個人票記入用シート!H73)</f>
        <v/>
      </c>
      <c r="F80" s="220" t="str">
        <f>IF(個人票記入用シート!I73=0,"",個人票記入用シート!I73)</f>
        <v/>
      </c>
      <c r="G80" s="221" t="str">
        <f>個人票記入用シート!L73</f>
        <v/>
      </c>
      <c r="H80" s="222" t="str">
        <f>個人票記入用シート!O73</f>
        <v/>
      </c>
      <c r="I80" s="220" t="str">
        <f>IF(個人票記入用シート!P73=0,"",個人票記入用シート!P73)</f>
        <v/>
      </c>
      <c r="J80" s="223" t="str">
        <f>IF(個人票記入用シート!Q73=0,"",個人票記入用シート!Q73)</f>
        <v/>
      </c>
      <c r="K80" s="224" t="str">
        <f>IF(個人票記入用シート!S73=0,"",個人票記入用シート!S73)</f>
        <v/>
      </c>
      <c r="L80" s="220" t="str">
        <f>個人票記入用シート!X73</f>
        <v/>
      </c>
      <c r="M80" s="224" t="str">
        <f>個人票記入用シート!AC73</f>
        <v/>
      </c>
      <c r="N80" s="224" t="str">
        <f>個人票記入用シート!AF73</f>
        <v/>
      </c>
      <c r="O80" s="224" t="str">
        <f>個人票記入用シート!AI73</f>
        <v/>
      </c>
      <c r="P80" s="225" t="str">
        <f>個人票記入用シート!AU73</f>
        <v/>
      </c>
      <c r="Q80" s="225" t="str">
        <f>個人票記入用シート!AV73</f>
        <v/>
      </c>
      <c r="R80" s="225" t="str">
        <f>個人票記入用シート!AW73</f>
        <v/>
      </c>
      <c r="S80" s="225" t="str">
        <f>個人票記入用シート!AX73</f>
        <v/>
      </c>
      <c r="T80" s="225" t="str">
        <f>個人票記入用シート!AY73</f>
        <v/>
      </c>
      <c r="U80" s="225" t="str">
        <f>個人票記入用シート!BF73</f>
        <v/>
      </c>
      <c r="V80" s="226" t="str">
        <f>IF(個人票記入用シート!BG73=0,"",個人票記入用シート!BG73)</f>
        <v/>
      </c>
      <c r="W80" s="264" t="str">
        <f>個人票記入用シート!BO73</f>
        <v xml:space="preserve"> </v>
      </c>
    </row>
    <row r="81" spans="2:23" s="241" customFormat="1" ht="38.25" customHeight="1">
      <c r="B81" s="240">
        <v>70</v>
      </c>
      <c r="C81" s="227" t="str">
        <f>IF(個人票記入用シート!C74=0,"",個人票記入用シート!C74)</f>
        <v/>
      </c>
      <c r="D81" s="227" t="str">
        <f>IF(個人票記入用シート!D74=0,"",個人票記入用シート!D74)</f>
        <v/>
      </c>
      <c r="E81" s="227" t="str">
        <f>IF(個人票記入用シート!H74=0,"",個人票記入用シート!H74)</f>
        <v/>
      </c>
      <c r="F81" s="227" t="str">
        <f>IF(個人票記入用シート!I74=0,"",個人票記入用シート!I74)</f>
        <v/>
      </c>
      <c r="G81" s="228" t="str">
        <f>個人票記入用シート!L74</f>
        <v/>
      </c>
      <c r="H81" s="229" t="str">
        <f>個人票記入用シート!O74</f>
        <v/>
      </c>
      <c r="I81" s="227" t="str">
        <f>IF(個人票記入用シート!P74=0,"",個人票記入用シート!P74)</f>
        <v/>
      </c>
      <c r="J81" s="230" t="str">
        <f>IF(個人票記入用シート!Q74=0,"",個人票記入用シート!Q74)</f>
        <v/>
      </c>
      <c r="K81" s="231" t="str">
        <f>IF(個人票記入用シート!S74=0,"",個人票記入用シート!S74)</f>
        <v/>
      </c>
      <c r="L81" s="227" t="str">
        <f>個人票記入用シート!X74</f>
        <v/>
      </c>
      <c r="M81" s="231" t="str">
        <f>個人票記入用シート!AC74</f>
        <v/>
      </c>
      <c r="N81" s="231" t="str">
        <f>個人票記入用シート!AF74</f>
        <v/>
      </c>
      <c r="O81" s="231" t="str">
        <f>個人票記入用シート!AI74</f>
        <v/>
      </c>
      <c r="P81" s="232" t="str">
        <f>個人票記入用シート!AU74</f>
        <v/>
      </c>
      <c r="Q81" s="232" t="str">
        <f>個人票記入用シート!AV74</f>
        <v/>
      </c>
      <c r="R81" s="232" t="str">
        <f>個人票記入用シート!AW74</f>
        <v/>
      </c>
      <c r="S81" s="232" t="str">
        <f>個人票記入用シート!AX74</f>
        <v/>
      </c>
      <c r="T81" s="232" t="str">
        <f>個人票記入用シート!AY74</f>
        <v/>
      </c>
      <c r="U81" s="232" t="str">
        <f>個人票記入用シート!BF74</f>
        <v/>
      </c>
      <c r="V81" s="233" t="str">
        <f>IF(個人票記入用シート!BG74=0,"",個人票記入用シート!BG74)</f>
        <v/>
      </c>
      <c r="W81" s="265" t="str">
        <f>個人票記入用シート!BO74</f>
        <v xml:space="preserve"> </v>
      </c>
    </row>
    <row r="82" spans="2:23" s="241" customFormat="1" ht="38.25" customHeight="1">
      <c r="B82" s="240">
        <v>71</v>
      </c>
      <c r="C82" s="213" t="str">
        <f>IF(個人票記入用シート!C75=0,"",個人票記入用シート!C75)</f>
        <v/>
      </c>
      <c r="D82" s="213" t="str">
        <f>IF(個人票記入用シート!D75=0,"",個人票記入用シート!D75)</f>
        <v/>
      </c>
      <c r="E82" s="213" t="str">
        <f>IF(個人票記入用シート!H75=0,"",個人票記入用シート!H75)</f>
        <v/>
      </c>
      <c r="F82" s="213" t="str">
        <f>IF(個人票記入用シート!I75=0,"",個人票記入用シート!I75)</f>
        <v/>
      </c>
      <c r="G82" s="214" t="str">
        <f>個人票記入用シート!L75</f>
        <v/>
      </c>
      <c r="H82" s="215" t="str">
        <f>個人票記入用シート!O75</f>
        <v/>
      </c>
      <c r="I82" s="213" t="str">
        <f>IF(個人票記入用シート!P75=0,"",個人票記入用シート!P75)</f>
        <v/>
      </c>
      <c r="J82" s="216" t="str">
        <f>IF(個人票記入用シート!Q75=0,"",個人票記入用シート!Q75)</f>
        <v/>
      </c>
      <c r="K82" s="217" t="str">
        <f>IF(個人票記入用シート!S75=0,"",個人票記入用シート!S75)</f>
        <v/>
      </c>
      <c r="L82" s="213" t="str">
        <f>個人票記入用シート!X75</f>
        <v/>
      </c>
      <c r="M82" s="217" t="str">
        <f>個人票記入用シート!AC75</f>
        <v/>
      </c>
      <c r="N82" s="217" t="str">
        <f>個人票記入用シート!AF75</f>
        <v/>
      </c>
      <c r="O82" s="217" t="str">
        <f>個人票記入用シート!AI75</f>
        <v/>
      </c>
      <c r="P82" s="218" t="str">
        <f>個人票記入用シート!AU75</f>
        <v/>
      </c>
      <c r="Q82" s="218" t="str">
        <f>個人票記入用シート!AV75</f>
        <v/>
      </c>
      <c r="R82" s="218" t="str">
        <f>個人票記入用シート!AW75</f>
        <v/>
      </c>
      <c r="S82" s="218" t="str">
        <f>個人票記入用シート!AX75</f>
        <v/>
      </c>
      <c r="T82" s="218" t="str">
        <f>個人票記入用シート!AY75</f>
        <v/>
      </c>
      <c r="U82" s="218" t="str">
        <f>個人票記入用シート!BF75</f>
        <v/>
      </c>
      <c r="V82" s="219" t="str">
        <f>IF(個人票記入用シート!BG75=0,"",個人票記入用シート!BG75)</f>
        <v/>
      </c>
      <c r="W82" s="263" t="str">
        <f>個人票記入用シート!BO75</f>
        <v xml:space="preserve"> </v>
      </c>
    </row>
    <row r="83" spans="2:23" s="241" customFormat="1" ht="38.25" customHeight="1">
      <c r="B83" s="240">
        <v>72</v>
      </c>
      <c r="C83" s="220" t="str">
        <f>IF(個人票記入用シート!C76=0,"",個人票記入用シート!C76)</f>
        <v/>
      </c>
      <c r="D83" s="220" t="str">
        <f>IF(個人票記入用シート!D76=0,"",個人票記入用シート!D76)</f>
        <v/>
      </c>
      <c r="E83" s="220" t="str">
        <f>IF(個人票記入用シート!H76=0,"",個人票記入用シート!H76)</f>
        <v/>
      </c>
      <c r="F83" s="220" t="str">
        <f>IF(個人票記入用シート!I76=0,"",個人票記入用シート!I76)</f>
        <v/>
      </c>
      <c r="G83" s="221" t="str">
        <f>個人票記入用シート!L76</f>
        <v/>
      </c>
      <c r="H83" s="222" t="str">
        <f>個人票記入用シート!O76</f>
        <v/>
      </c>
      <c r="I83" s="220" t="str">
        <f>IF(個人票記入用シート!P76=0,"",個人票記入用シート!P76)</f>
        <v/>
      </c>
      <c r="J83" s="223" t="str">
        <f>IF(個人票記入用シート!Q76=0,"",個人票記入用シート!Q76)</f>
        <v/>
      </c>
      <c r="K83" s="224" t="str">
        <f>IF(個人票記入用シート!S76=0,"",個人票記入用シート!S76)</f>
        <v/>
      </c>
      <c r="L83" s="220" t="str">
        <f>個人票記入用シート!X76</f>
        <v/>
      </c>
      <c r="M83" s="224" t="str">
        <f>個人票記入用シート!AC76</f>
        <v/>
      </c>
      <c r="N83" s="224" t="str">
        <f>個人票記入用シート!AF76</f>
        <v/>
      </c>
      <c r="O83" s="224" t="str">
        <f>個人票記入用シート!AI76</f>
        <v/>
      </c>
      <c r="P83" s="225" t="str">
        <f>個人票記入用シート!AU76</f>
        <v/>
      </c>
      <c r="Q83" s="225" t="str">
        <f>個人票記入用シート!AV76</f>
        <v/>
      </c>
      <c r="R83" s="225" t="str">
        <f>個人票記入用シート!AW76</f>
        <v/>
      </c>
      <c r="S83" s="225" t="str">
        <f>個人票記入用シート!AX76</f>
        <v/>
      </c>
      <c r="T83" s="225" t="str">
        <f>個人票記入用シート!AY76</f>
        <v/>
      </c>
      <c r="U83" s="225" t="str">
        <f>個人票記入用シート!BF76</f>
        <v/>
      </c>
      <c r="V83" s="226" t="str">
        <f>IF(個人票記入用シート!BG76=0,"",個人票記入用シート!BG76)</f>
        <v/>
      </c>
      <c r="W83" s="264" t="str">
        <f>個人票記入用シート!BO76</f>
        <v xml:space="preserve"> </v>
      </c>
    </row>
    <row r="84" spans="2:23" s="241" customFormat="1" ht="38.25" customHeight="1">
      <c r="B84" s="240">
        <v>73</v>
      </c>
      <c r="C84" s="220" t="str">
        <f>IF(個人票記入用シート!C77=0,"",個人票記入用シート!C77)</f>
        <v/>
      </c>
      <c r="D84" s="220" t="str">
        <f>IF(個人票記入用シート!D77=0,"",個人票記入用シート!D77)</f>
        <v/>
      </c>
      <c r="E84" s="220" t="str">
        <f>IF(個人票記入用シート!H77=0,"",個人票記入用シート!H77)</f>
        <v/>
      </c>
      <c r="F84" s="220" t="str">
        <f>IF(個人票記入用シート!I77=0,"",個人票記入用シート!I77)</f>
        <v/>
      </c>
      <c r="G84" s="221" t="str">
        <f>個人票記入用シート!L77</f>
        <v/>
      </c>
      <c r="H84" s="222" t="str">
        <f>個人票記入用シート!O77</f>
        <v/>
      </c>
      <c r="I84" s="220" t="str">
        <f>IF(個人票記入用シート!P77=0,"",個人票記入用シート!P77)</f>
        <v/>
      </c>
      <c r="J84" s="223" t="str">
        <f>IF(個人票記入用シート!Q77=0,"",個人票記入用シート!Q77)</f>
        <v/>
      </c>
      <c r="K84" s="224" t="str">
        <f>IF(個人票記入用シート!S77=0,"",個人票記入用シート!S77)</f>
        <v/>
      </c>
      <c r="L84" s="220" t="str">
        <f>個人票記入用シート!X77</f>
        <v/>
      </c>
      <c r="M84" s="224" t="str">
        <f>個人票記入用シート!AC77</f>
        <v/>
      </c>
      <c r="N84" s="224" t="str">
        <f>個人票記入用シート!AF77</f>
        <v/>
      </c>
      <c r="O84" s="224" t="str">
        <f>個人票記入用シート!AI77</f>
        <v/>
      </c>
      <c r="P84" s="225" t="str">
        <f>個人票記入用シート!AU77</f>
        <v/>
      </c>
      <c r="Q84" s="225" t="str">
        <f>個人票記入用シート!AV77</f>
        <v/>
      </c>
      <c r="R84" s="225" t="str">
        <f>個人票記入用シート!AW77</f>
        <v/>
      </c>
      <c r="S84" s="225" t="str">
        <f>個人票記入用シート!AX77</f>
        <v/>
      </c>
      <c r="T84" s="225" t="str">
        <f>個人票記入用シート!AY77</f>
        <v/>
      </c>
      <c r="U84" s="225" t="str">
        <f>個人票記入用シート!BF77</f>
        <v/>
      </c>
      <c r="V84" s="226" t="str">
        <f>IF(個人票記入用シート!BG77=0,"",個人票記入用シート!BG77)</f>
        <v/>
      </c>
      <c r="W84" s="264" t="str">
        <f>個人票記入用シート!BO77</f>
        <v xml:space="preserve"> </v>
      </c>
    </row>
    <row r="85" spans="2:23" s="241" customFormat="1" ht="38.25" customHeight="1">
      <c r="B85" s="240">
        <v>74</v>
      </c>
      <c r="C85" s="220" t="str">
        <f>IF(個人票記入用シート!C78=0,"",個人票記入用シート!C78)</f>
        <v/>
      </c>
      <c r="D85" s="220" t="str">
        <f>IF(個人票記入用シート!D78=0,"",個人票記入用シート!D78)</f>
        <v/>
      </c>
      <c r="E85" s="220" t="str">
        <f>IF(個人票記入用シート!H78=0,"",個人票記入用シート!H78)</f>
        <v/>
      </c>
      <c r="F85" s="220" t="str">
        <f>IF(個人票記入用シート!I78=0,"",個人票記入用シート!I78)</f>
        <v/>
      </c>
      <c r="G85" s="221" t="str">
        <f>個人票記入用シート!L78</f>
        <v/>
      </c>
      <c r="H85" s="222" t="str">
        <f>個人票記入用シート!O78</f>
        <v/>
      </c>
      <c r="I85" s="220" t="str">
        <f>IF(個人票記入用シート!P78=0,"",個人票記入用シート!P78)</f>
        <v/>
      </c>
      <c r="J85" s="223" t="str">
        <f>IF(個人票記入用シート!Q78=0,"",個人票記入用シート!Q78)</f>
        <v/>
      </c>
      <c r="K85" s="224" t="str">
        <f>IF(個人票記入用シート!S78=0,"",個人票記入用シート!S78)</f>
        <v/>
      </c>
      <c r="L85" s="220" t="str">
        <f>個人票記入用シート!X78</f>
        <v/>
      </c>
      <c r="M85" s="224" t="str">
        <f>個人票記入用シート!AC78</f>
        <v/>
      </c>
      <c r="N85" s="224" t="str">
        <f>個人票記入用シート!AF78</f>
        <v/>
      </c>
      <c r="O85" s="224" t="str">
        <f>個人票記入用シート!AI78</f>
        <v/>
      </c>
      <c r="P85" s="225" t="str">
        <f>個人票記入用シート!AU78</f>
        <v/>
      </c>
      <c r="Q85" s="225" t="str">
        <f>個人票記入用シート!AV78</f>
        <v/>
      </c>
      <c r="R85" s="225" t="str">
        <f>個人票記入用シート!AW78</f>
        <v/>
      </c>
      <c r="S85" s="225" t="str">
        <f>個人票記入用シート!AX78</f>
        <v/>
      </c>
      <c r="T85" s="225" t="str">
        <f>個人票記入用シート!AY78</f>
        <v/>
      </c>
      <c r="U85" s="225" t="str">
        <f>個人票記入用シート!BF78</f>
        <v/>
      </c>
      <c r="V85" s="226" t="str">
        <f>IF(個人票記入用シート!BG78=0,"",個人票記入用シート!BG78)</f>
        <v/>
      </c>
      <c r="W85" s="264" t="str">
        <f>個人票記入用シート!BO78</f>
        <v xml:space="preserve"> </v>
      </c>
    </row>
    <row r="86" spans="2:23" s="241" customFormat="1" ht="38.25" customHeight="1">
      <c r="B86" s="240">
        <v>75</v>
      </c>
      <c r="C86" s="227" t="str">
        <f>IF(個人票記入用シート!C79=0,"",個人票記入用シート!C79)</f>
        <v/>
      </c>
      <c r="D86" s="227" t="str">
        <f>IF(個人票記入用シート!D79=0,"",個人票記入用シート!D79)</f>
        <v/>
      </c>
      <c r="E86" s="227" t="str">
        <f>IF(個人票記入用シート!H79=0,"",個人票記入用シート!H79)</f>
        <v/>
      </c>
      <c r="F86" s="227" t="str">
        <f>IF(個人票記入用シート!I79=0,"",個人票記入用シート!I79)</f>
        <v/>
      </c>
      <c r="G86" s="228" t="str">
        <f>個人票記入用シート!L79</f>
        <v/>
      </c>
      <c r="H86" s="229" t="str">
        <f>個人票記入用シート!O79</f>
        <v/>
      </c>
      <c r="I86" s="227" t="str">
        <f>IF(個人票記入用シート!P79=0,"",個人票記入用シート!P79)</f>
        <v/>
      </c>
      <c r="J86" s="230" t="str">
        <f>IF(個人票記入用シート!Q79=0,"",個人票記入用シート!Q79)</f>
        <v/>
      </c>
      <c r="K86" s="231" t="str">
        <f>IF(個人票記入用シート!S79=0,"",個人票記入用シート!S79)</f>
        <v/>
      </c>
      <c r="L86" s="227" t="str">
        <f>個人票記入用シート!X79</f>
        <v/>
      </c>
      <c r="M86" s="231" t="str">
        <f>個人票記入用シート!AC79</f>
        <v/>
      </c>
      <c r="N86" s="231" t="str">
        <f>個人票記入用シート!AF79</f>
        <v/>
      </c>
      <c r="O86" s="231" t="str">
        <f>個人票記入用シート!AI79</f>
        <v/>
      </c>
      <c r="P86" s="232" t="str">
        <f>個人票記入用シート!AU79</f>
        <v/>
      </c>
      <c r="Q86" s="232" t="str">
        <f>個人票記入用シート!AV79</f>
        <v/>
      </c>
      <c r="R86" s="232" t="str">
        <f>個人票記入用シート!AW79</f>
        <v/>
      </c>
      <c r="S86" s="232" t="str">
        <f>個人票記入用シート!AX79</f>
        <v/>
      </c>
      <c r="T86" s="232" t="str">
        <f>個人票記入用シート!AY79</f>
        <v/>
      </c>
      <c r="U86" s="232" t="str">
        <f>個人票記入用シート!BF79</f>
        <v/>
      </c>
      <c r="V86" s="233" t="str">
        <f>IF(個人票記入用シート!BG79=0,"",個人票記入用シート!BG79)</f>
        <v/>
      </c>
      <c r="W86" s="265" t="str">
        <f>個人票記入用シート!BO79</f>
        <v xml:space="preserve"> </v>
      </c>
    </row>
    <row r="87" spans="2:23" s="241" customFormat="1" ht="38.25" customHeight="1">
      <c r="B87" s="240">
        <v>76</v>
      </c>
      <c r="C87" s="213" t="str">
        <f>IF(個人票記入用シート!C80=0,"",個人票記入用シート!C80)</f>
        <v/>
      </c>
      <c r="D87" s="213" t="str">
        <f>IF(個人票記入用シート!D80=0,"",個人票記入用シート!D80)</f>
        <v/>
      </c>
      <c r="E87" s="213" t="str">
        <f>IF(個人票記入用シート!H80=0,"",個人票記入用シート!H80)</f>
        <v/>
      </c>
      <c r="F87" s="213" t="str">
        <f>IF(個人票記入用シート!I80=0,"",個人票記入用シート!I80)</f>
        <v/>
      </c>
      <c r="G87" s="214" t="str">
        <f>個人票記入用シート!L80</f>
        <v/>
      </c>
      <c r="H87" s="215" t="str">
        <f>個人票記入用シート!O80</f>
        <v/>
      </c>
      <c r="I87" s="213" t="str">
        <f>IF(個人票記入用シート!P80=0,"",個人票記入用シート!P80)</f>
        <v/>
      </c>
      <c r="J87" s="216" t="str">
        <f>IF(個人票記入用シート!Q80=0,"",個人票記入用シート!Q80)</f>
        <v/>
      </c>
      <c r="K87" s="217" t="str">
        <f>IF(個人票記入用シート!S80=0,"",個人票記入用シート!S80)</f>
        <v/>
      </c>
      <c r="L87" s="213" t="str">
        <f>個人票記入用シート!X80</f>
        <v/>
      </c>
      <c r="M87" s="217" t="str">
        <f>個人票記入用シート!AC80</f>
        <v/>
      </c>
      <c r="N87" s="217" t="str">
        <f>個人票記入用シート!AF80</f>
        <v/>
      </c>
      <c r="O87" s="217" t="str">
        <f>個人票記入用シート!AI80</f>
        <v/>
      </c>
      <c r="P87" s="218" t="str">
        <f>個人票記入用シート!AU80</f>
        <v/>
      </c>
      <c r="Q87" s="218" t="str">
        <f>個人票記入用シート!AV80</f>
        <v/>
      </c>
      <c r="R87" s="218" t="str">
        <f>個人票記入用シート!AW80</f>
        <v/>
      </c>
      <c r="S87" s="218" t="str">
        <f>個人票記入用シート!AX80</f>
        <v/>
      </c>
      <c r="T87" s="218" t="str">
        <f>個人票記入用シート!AY80</f>
        <v/>
      </c>
      <c r="U87" s="218" t="str">
        <f>個人票記入用シート!BF80</f>
        <v/>
      </c>
      <c r="V87" s="219" t="str">
        <f>IF(個人票記入用シート!BG80=0,"",個人票記入用シート!BG80)</f>
        <v/>
      </c>
      <c r="W87" s="263" t="str">
        <f>個人票記入用シート!BO80</f>
        <v xml:space="preserve"> </v>
      </c>
    </row>
    <row r="88" spans="2:23" s="241" customFormat="1" ht="38.25" customHeight="1">
      <c r="B88" s="240">
        <v>77</v>
      </c>
      <c r="C88" s="220" t="str">
        <f>IF(個人票記入用シート!C81=0,"",個人票記入用シート!C81)</f>
        <v/>
      </c>
      <c r="D88" s="220" t="str">
        <f>IF(個人票記入用シート!D81=0,"",個人票記入用シート!D81)</f>
        <v/>
      </c>
      <c r="E88" s="220" t="str">
        <f>IF(個人票記入用シート!H81=0,"",個人票記入用シート!H81)</f>
        <v/>
      </c>
      <c r="F88" s="220" t="str">
        <f>IF(個人票記入用シート!I81=0,"",個人票記入用シート!I81)</f>
        <v/>
      </c>
      <c r="G88" s="221" t="str">
        <f>個人票記入用シート!L81</f>
        <v/>
      </c>
      <c r="H88" s="222" t="str">
        <f>個人票記入用シート!O81</f>
        <v/>
      </c>
      <c r="I88" s="220" t="str">
        <f>IF(個人票記入用シート!P81=0,"",個人票記入用シート!P81)</f>
        <v/>
      </c>
      <c r="J88" s="223" t="str">
        <f>IF(個人票記入用シート!Q81=0,"",個人票記入用シート!Q81)</f>
        <v/>
      </c>
      <c r="K88" s="224" t="str">
        <f>IF(個人票記入用シート!S81=0,"",個人票記入用シート!S81)</f>
        <v/>
      </c>
      <c r="L88" s="220" t="str">
        <f>個人票記入用シート!X81</f>
        <v/>
      </c>
      <c r="M88" s="224" t="str">
        <f>個人票記入用シート!AC81</f>
        <v/>
      </c>
      <c r="N88" s="224" t="str">
        <f>個人票記入用シート!AF81</f>
        <v/>
      </c>
      <c r="O88" s="224" t="str">
        <f>個人票記入用シート!AI81</f>
        <v/>
      </c>
      <c r="P88" s="225" t="str">
        <f>個人票記入用シート!AU81</f>
        <v/>
      </c>
      <c r="Q88" s="225" t="str">
        <f>個人票記入用シート!AV81</f>
        <v/>
      </c>
      <c r="R88" s="225" t="str">
        <f>個人票記入用シート!AW81</f>
        <v/>
      </c>
      <c r="S88" s="225" t="str">
        <f>個人票記入用シート!AX81</f>
        <v/>
      </c>
      <c r="T88" s="225" t="str">
        <f>個人票記入用シート!AY81</f>
        <v/>
      </c>
      <c r="U88" s="225" t="str">
        <f>個人票記入用シート!BF81</f>
        <v/>
      </c>
      <c r="V88" s="226" t="str">
        <f>IF(個人票記入用シート!BG81=0,"",個人票記入用シート!BG81)</f>
        <v/>
      </c>
      <c r="W88" s="264" t="str">
        <f>個人票記入用シート!BO81</f>
        <v xml:space="preserve"> </v>
      </c>
    </row>
    <row r="89" spans="2:23" s="241" customFormat="1" ht="38.25" customHeight="1">
      <c r="B89" s="240">
        <v>78</v>
      </c>
      <c r="C89" s="220" t="str">
        <f>IF(個人票記入用シート!C82=0,"",個人票記入用シート!C82)</f>
        <v/>
      </c>
      <c r="D89" s="220" t="str">
        <f>IF(個人票記入用シート!D82=0,"",個人票記入用シート!D82)</f>
        <v/>
      </c>
      <c r="E89" s="220" t="str">
        <f>IF(個人票記入用シート!H82=0,"",個人票記入用シート!H82)</f>
        <v/>
      </c>
      <c r="F89" s="220" t="str">
        <f>IF(個人票記入用シート!I82=0,"",個人票記入用シート!I82)</f>
        <v/>
      </c>
      <c r="G89" s="221" t="str">
        <f>個人票記入用シート!L82</f>
        <v/>
      </c>
      <c r="H89" s="222" t="str">
        <f>個人票記入用シート!O82</f>
        <v/>
      </c>
      <c r="I89" s="220" t="str">
        <f>IF(個人票記入用シート!P82=0,"",個人票記入用シート!P82)</f>
        <v/>
      </c>
      <c r="J89" s="223" t="str">
        <f>IF(個人票記入用シート!Q82=0,"",個人票記入用シート!Q82)</f>
        <v/>
      </c>
      <c r="K89" s="224" t="str">
        <f>IF(個人票記入用シート!S82=0,"",個人票記入用シート!S82)</f>
        <v/>
      </c>
      <c r="L89" s="220" t="str">
        <f>個人票記入用シート!X82</f>
        <v/>
      </c>
      <c r="M89" s="224" t="str">
        <f>個人票記入用シート!AC82</f>
        <v/>
      </c>
      <c r="N89" s="224" t="str">
        <f>個人票記入用シート!AF82</f>
        <v/>
      </c>
      <c r="O89" s="224" t="str">
        <f>個人票記入用シート!AI82</f>
        <v/>
      </c>
      <c r="P89" s="225" t="str">
        <f>個人票記入用シート!AU82</f>
        <v/>
      </c>
      <c r="Q89" s="225" t="str">
        <f>個人票記入用シート!AV82</f>
        <v/>
      </c>
      <c r="R89" s="225" t="str">
        <f>個人票記入用シート!AW82</f>
        <v/>
      </c>
      <c r="S89" s="225" t="str">
        <f>個人票記入用シート!AX82</f>
        <v/>
      </c>
      <c r="T89" s="225" t="str">
        <f>個人票記入用シート!AY82</f>
        <v/>
      </c>
      <c r="U89" s="225" t="str">
        <f>個人票記入用シート!BF82</f>
        <v/>
      </c>
      <c r="V89" s="226" t="str">
        <f>IF(個人票記入用シート!BG82=0,"",個人票記入用シート!BG82)</f>
        <v/>
      </c>
      <c r="W89" s="264" t="str">
        <f>個人票記入用シート!BO82</f>
        <v xml:space="preserve"> </v>
      </c>
    </row>
    <row r="90" spans="2:23" s="241" customFormat="1" ht="38.25" customHeight="1">
      <c r="B90" s="240">
        <v>79</v>
      </c>
      <c r="C90" s="220" t="str">
        <f>IF(個人票記入用シート!C83=0,"",個人票記入用シート!C83)</f>
        <v/>
      </c>
      <c r="D90" s="220" t="str">
        <f>IF(個人票記入用シート!D83=0,"",個人票記入用シート!D83)</f>
        <v/>
      </c>
      <c r="E90" s="220" t="str">
        <f>IF(個人票記入用シート!H83=0,"",個人票記入用シート!H83)</f>
        <v/>
      </c>
      <c r="F90" s="220" t="str">
        <f>IF(個人票記入用シート!I83=0,"",個人票記入用シート!I83)</f>
        <v/>
      </c>
      <c r="G90" s="221" t="str">
        <f>個人票記入用シート!L83</f>
        <v/>
      </c>
      <c r="H90" s="222" t="str">
        <f>個人票記入用シート!O83</f>
        <v/>
      </c>
      <c r="I90" s="220" t="str">
        <f>IF(個人票記入用シート!P83=0,"",個人票記入用シート!P83)</f>
        <v/>
      </c>
      <c r="J90" s="223" t="str">
        <f>IF(個人票記入用シート!Q83=0,"",個人票記入用シート!Q83)</f>
        <v/>
      </c>
      <c r="K90" s="224" t="str">
        <f>IF(個人票記入用シート!S83=0,"",個人票記入用シート!S83)</f>
        <v/>
      </c>
      <c r="L90" s="220" t="str">
        <f>個人票記入用シート!X83</f>
        <v/>
      </c>
      <c r="M90" s="224" t="str">
        <f>個人票記入用シート!AC83</f>
        <v/>
      </c>
      <c r="N90" s="224" t="str">
        <f>個人票記入用シート!AF83</f>
        <v/>
      </c>
      <c r="O90" s="224" t="str">
        <f>個人票記入用シート!AI83</f>
        <v/>
      </c>
      <c r="P90" s="225" t="str">
        <f>個人票記入用シート!AU83</f>
        <v/>
      </c>
      <c r="Q90" s="225" t="str">
        <f>個人票記入用シート!AV83</f>
        <v/>
      </c>
      <c r="R90" s="225" t="str">
        <f>個人票記入用シート!AW83</f>
        <v/>
      </c>
      <c r="S90" s="225" t="str">
        <f>個人票記入用シート!AX83</f>
        <v/>
      </c>
      <c r="T90" s="225" t="str">
        <f>個人票記入用シート!AY83</f>
        <v/>
      </c>
      <c r="U90" s="225" t="str">
        <f>個人票記入用シート!BF83</f>
        <v/>
      </c>
      <c r="V90" s="226" t="str">
        <f>IF(個人票記入用シート!BG83=0,"",個人票記入用シート!BG83)</f>
        <v/>
      </c>
      <c r="W90" s="264" t="str">
        <f>個人票記入用シート!BO83</f>
        <v xml:space="preserve"> </v>
      </c>
    </row>
    <row r="91" spans="2:23" s="241" customFormat="1" ht="38.25" customHeight="1">
      <c r="B91" s="240">
        <v>80</v>
      </c>
      <c r="C91" s="227" t="str">
        <f>IF(個人票記入用シート!C84=0,"",個人票記入用シート!C84)</f>
        <v/>
      </c>
      <c r="D91" s="227" t="str">
        <f>IF(個人票記入用シート!D84=0,"",個人票記入用シート!D84)</f>
        <v/>
      </c>
      <c r="E91" s="227" t="str">
        <f>IF(個人票記入用シート!H84=0,"",個人票記入用シート!H84)</f>
        <v/>
      </c>
      <c r="F91" s="227" t="str">
        <f>IF(個人票記入用シート!I84=0,"",個人票記入用シート!I84)</f>
        <v/>
      </c>
      <c r="G91" s="228" t="str">
        <f>個人票記入用シート!L84</f>
        <v/>
      </c>
      <c r="H91" s="229" t="str">
        <f>個人票記入用シート!O84</f>
        <v/>
      </c>
      <c r="I91" s="227" t="str">
        <f>IF(個人票記入用シート!P84=0,"",個人票記入用シート!P84)</f>
        <v/>
      </c>
      <c r="J91" s="230" t="str">
        <f>IF(個人票記入用シート!Q84=0,"",個人票記入用シート!Q84)</f>
        <v/>
      </c>
      <c r="K91" s="231" t="str">
        <f>IF(個人票記入用シート!S84=0,"",個人票記入用シート!S84)</f>
        <v/>
      </c>
      <c r="L91" s="227" t="str">
        <f>個人票記入用シート!X84</f>
        <v/>
      </c>
      <c r="M91" s="231" t="str">
        <f>個人票記入用シート!AC84</f>
        <v/>
      </c>
      <c r="N91" s="231" t="str">
        <f>個人票記入用シート!AF84</f>
        <v/>
      </c>
      <c r="O91" s="231" t="str">
        <f>個人票記入用シート!AI84</f>
        <v/>
      </c>
      <c r="P91" s="232" t="str">
        <f>個人票記入用シート!AU84</f>
        <v/>
      </c>
      <c r="Q91" s="232" t="str">
        <f>個人票記入用シート!AV84</f>
        <v/>
      </c>
      <c r="R91" s="232" t="str">
        <f>個人票記入用シート!AW84</f>
        <v/>
      </c>
      <c r="S91" s="232" t="str">
        <f>個人票記入用シート!AX84</f>
        <v/>
      </c>
      <c r="T91" s="232" t="str">
        <f>個人票記入用シート!AY84</f>
        <v/>
      </c>
      <c r="U91" s="232" t="str">
        <f>個人票記入用シート!BF84</f>
        <v/>
      </c>
      <c r="V91" s="233" t="str">
        <f>IF(個人票記入用シート!BG84=0,"",個人票記入用シート!BG84)</f>
        <v/>
      </c>
      <c r="W91" s="265" t="str">
        <f>個人票記入用シート!BO84</f>
        <v xml:space="preserve"> </v>
      </c>
    </row>
    <row r="92" spans="2:23" s="241" customFormat="1" ht="38.25" customHeight="1">
      <c r="B92" s="240">
        <v>81</v>
      </c>
      <c r="C92" s="213" t="str">
        <f>IF(個人票記入用シート!C85=0,"",個人票記入用シート!C85)</f>
        <v/>
      </c>
      <c r="D92" s="213" t="str">
        <f>IF(個人票記入用シート!D85=0,"",個人票記入用シート!D85)</f>
        <v/>
      </c>
      <c r="E92" s="213" t="str">
        <f>IF(個人票記入用シート!H85=0,"",個人票記入用シート!H85)</f>
        <v/>
      </c>
      <c r="F92" s="213" t="str">
        <f>IF(個人票記入用シート!I85=0,"",個人票記入用シート!I85)</f>
        <v/>
      </c>
      <c r="G92" s="214" t="str">
        <f>個人票記入用シート!L85</f>
        <v/>
      </c>
      <c r="H92" s="215" t="str">
        <f>個人票記入用シート!O85</f>
        <v/>
      </c>
      <c r="I92" s="213" t="str">
        <f>IF(個人票記入用シート!P85=0,"",個人票記入用シート!P85)</f>
        <v/>
      </c>
      <c r="J92" s="216" t="str">
        <f>IF(個人票記入用シート!Q85=0,"",個人票記入用シート!Q85)</f>
        <v/>
      </c>
      <c r="K92" s="217" t="str">
        <f>IF(個人票記入用シート!S85=0,"",個人票記入用シート!S85)</f>
        <v/>
      </c>
      <c r="L92" s="213" t="str">
        <f>個人票記入用シート!X85</f>
        <v/>
      </c>
      <c r="M92" s="217" t="str">
        <f>個人票記入用シート!AC85</f>
        <v/>
      </c>
      <c r="N92" s="217" t="str">
        <f>個人票記入用シート!AF85</f>
        <v/>
      </c>
      <c r="O92" s="217" t="str">
        <f>個人票記入用シート!AI85</f>
        <v/>
      </c>
      <c r="P92" s="218" t="str">
        <f>個人票記入用シート!AU85</f>
        <v/>
      </c>
      <c r="Q92" s="218" t="str">
        <f>個人票記入用シート!AV85</f>
        <v/>
      </c>
      <c r="R92" s="218" t="str">
        <f>個人票記入用シート!AW85</f>
        <v/>
      </c>
      <c r="S92" s="218" t="str">
        <f>個人票記入用シート!AX85</f>
        <v/>
      </c>
      <c r="T92" s="218" t="str">
        <f>個人票記入用シート!AY85</f>
        <v/>
      </c>
      <c r="U92" s="218" t="str">
        <f>個人票記入用シート!BF85</f>
        <v/>
      </c>
      <c r="V92" s="219" t="str">
        <f>IF(個人票記入用シート!BG85=0,"",個人票記入用シート!BG85)</f>
        <v/>
      </c>
      <c r="W92" s="263" t="str">
        <f>個人票記入用シート!BO85</f>
        <v xml:space="preserve"> </v>
      </c>
    </row>
    <row r="93" spans="2:23" s="241" customFormat="1" ht="38.25" customHeight="1">
      <c r="B93" s="240">
        <v>82</v>
      </c>
      <c r="C93" s="220" t="str">
        <f>IF(個人票記入用シート!C86=0,"",個人票記入用シート!C86)</f>
        <v/>
      </c>
      <c r="D93" s="220" t="str">
        <f>IF(個人票記入用シート!D86=0,"",個人票記入用シート!D86)</f>
        <v/>
      </c>
      <c r="E93" s="220" t="str">
        <f>IF(個人票記入用シート!H86=0,"",個人票記入用シート!H86)</f>
        <v/>
      </c>
      <c r="F93" s="220" t="str">
        <f>IF(個人票記入用シート!I86=0,"",個人票記入用シート!I86)</f>
        <v/>
      </c>
      <c r="G93" s="221" t="str">
        <f>個人票記入用シート!L86</f>
        <v/>
      </c>
      <c r="H93" s="222" t="str">
        <f>個人票記入用シート!O86</f>
        <v/>
      </c>
      <c r="I93" s="220" t="str">
        <f>IF(個人票記入用シート!P86=0,"",個人票記入用シート!P86)</f>
        <v/>
      </c>
      <c r="J93" s="223" t="str">
        <f>IF(個人票記入用シート!Q86=0,"",個人票記入用シート!Q86)</f>
        <v/>
      </c>
      <c r="K93" s="224" t="str">
        <f>IF(個人票記入用シート!S86=0,"",個人票記入用シート!S86)</f>
        <v/>
      </c>
      <c r="L93" s="220" t="str">
        <f>個人票記入用シート!X86</f>
        <v/>
      </c>
      <c r="M93" s="224" t="str">
        <f>個人票記入用シート!AC86</f>
        <v/>
      </c>
      <c r="N93" s="224" t="str">
        <f>個人票記入用シート!AF86</f>
        <v/>
      </c>
      <c r="O93" s="224" t="str">
        <f>個人票記入用シート!AI86</f>
        <v/>
      </c>
      <c r="P93" s="225" t="str">
        <f>個人票記入用シート!AU86</f>
        <v/>
      </c>
      <c r="Q93" s="225" t="str">
        <f>個人票記入用シート!AV86</f>
        <v/>
      </c>
      <c r="R93" s="225" t="str">
        <f>個人票記入用シート!AW86</f>
        <v/>
      </c>
      <c r="S93" s="225" t="str">
        <f>個人票記入用シート!AX86</f>
        <v/>
      </c>
      <c r="T93" s="225" t="str">
        <f>個人票記入用シート!AY86</f>
        <v/>
      </c>
      <c r="U93" s="225" t="str">
        <f>個人票記入用シート!BF86</f>
        <v/>
      </c>
      <c r="V93" s="226" t="str">
        <f>IF(個人票記入用シート!BG86=0,"",個人票記入用シート!BG86)</f>
        <v/>
      </c>
      <c r="W93" s="264" t="str">
        <f>個人票記入用シート!BO86</f>
        <v xml:space="preserve"> </v>
      </c>
    </row>
    <row r="94" spans="2:23" s="241" customFormat="1" ht="38.25" customHeight="1">
      <c r="B94" s="240">
        <v>83</v>
      </c>
      <c r="C94" s="220" t="str">
        <f>IF(個人票記入用シート!C87=0,"",個人票記入用シート!C87)</f>
        <v/>
      </c>
      <c r="D94" s="220" t="str">
        <f>IF(個人票記入用シート!D87=0,"",個人票記入用シート!D87)</f>
        <v/>
      </c>
      <c r="E94" s="220" t="str">
        <f>IF(個人票記入用シート!H87=0,"",個人票記入用シート!H87)</f>
        <v/>
      </c>
      <c r="F94" s="220" t="str">
        <f>IF(個人票記入用シート!I87=0,"",個人票記入用シート!I87)</f>
        <v/>
      </c>
      <c r="G94" s="221" t="str">
        <f>個人票記入用シート!L87</f>
        <v/>
      </c>
      <c r="H94" s="222" t="str">
        <f>個人票記入用シート!O87</f>
        <v/>
      </c>
      <c r="I94" s="220" t="str">
        <f>IF(個人票記入用シート!P87=0,"",個人票記入用シート!P87)</f>
        <v/>
      </c>
      <c r="J94" s="223" t="str">
        <f>IF(個人票記入用シート!Q87=0,"",個人票記入用シート!Q87)</f>
        <v/>
      </c>
      <c r="K94" s="224" t="str">
        <f>IF(個人票記入用シート!S87=0,"",個人票記入用シート!S87)</f>
        <v/>
      </c>
      <c r="L94" s="220" t="str">
        <f>個人票記入用シート!X87</f>
        <v/>
      </c>
      <c r="M94" s="224" t="str">
        <f>個人票記入用シート!AC87</f>
        <v/>
      </c>
      <c r="N94" s="224" t="str">
        <f>個人票記入用シート!AF87</f>
        <v/>
      </c>
      <c r="O94" s="224" t="str">
        <f>個人票記入用シート!AI87</f>
        <v/>
      </c>
      <c r="P94" s="225" t="str">
        <f>個人票記入用シート!AU87</f>
        <v/>
      </c>
      <c r="Q94" s="225" t="str">
        <f>個人票記入用シート!AV87</f>
        <v/>
      </c>
      <c r="R94" s="225" t="str">
        <f>個人票記入用シート!AW87</f>
        <v/>
      </c>
      <c r="S94" s="225" t="str">
        <f>個人票記入用シート!AX87</f>
        <v/>
      </c>
      <c r="T94" s="225" t="str">
        <f>個人票記入用シート!AY87</f>
        <v/>
      </c>
      <c r="U94" s="225" t="str">
        <f>個人票記入用シート!BF87</f>
        <v/>
      </c>
      <c r="V94" s="226" t="str">
        <f>IF(個人票記入用シート!BG87=0,"",個人票記入用シート!BG87)</f>
        <v/>
      </c>
      <c r="W94" s="264" t="str">
        <f>個人票記入用シート!BO87</f>
        <v xml:space="preserve"> </v>
      </c>
    </row>
    <row r="95" spans="2:23" s="241" customFormat="1" ht="38.25" customHeight="1">
      <c r="B95" s="240">
        <v>84</v>
      </c>
      <c r="C95" s="220" t="str">
        <f>IF(個人票記入用シート!C88=0,"",個人票記入用シート!C88)</f>
        <v/>
      </c>
      <c r="D95" s="220" t="str">
        <f>IF(個人票記入用シート!D88=0,"",個人票記入用シート!D88)</f>
        <v/>
      </c>
      <c r="E95" s="220" t="str">
        <f>IF(個人票記入用シート!H88=0,"",個人票記入用シート!H88)</f>
        <v/>
      </c>
      <c r="F95" s="220" t="str">
        <f>IF(個人票記入用シート!I88=0,"",個人票記入用シート!I88)</f>
        <v/>
      </c>
      <c r="G95" s="221" t="str">
        <f>個人票記入用シート!L88</f>
        <v/>
      </c>
      <c r="H95" s="222" t="str">
        <f>個人票記入用シート!O88</f>
        <v/>
      </c>
      <c r="I95" s="220" t="str">
        <f>IF(個人票記入用シート!P88=0,"",個人票記入用シート!P88)</f>
        <v/>
      </c>
      <c r="J95" s="223" t="str">
        <f>IF(個人票記入用シート!Q88=0,"",個人票記入用シート!Q88)</f>
        <v/>
      </c>
      <c r="K95" s="224" t="str">
        <f>IF(個人票記入用シート!S88=0,"",個人票記入用シート!S88)</f>
        <v/>
      </c>
      <c r="L95" s="220" t="str">
        <f>個人票記入用シート!X88</f>
        <v/>
      </c>
      <c r="M95" s="224" t="str">
        <f>個人票記入用シート!AC88</f>
        <v/>
      </c>
      <c r="N95" s="224" t="str">
        <f>個人票記入用シート!AF88</f>
        <v/>
      </c>
      <c r="O95" s="224" t="str">
        <f>個人票記入用シート!AI88</f>
        <v/>
      </c>
      <c r="P95" s="225" t="str">
        <f>個人票記入用シート!AU88</f>
        <v/>
      </c>
      <c r="Q95" s="225" t="str">
        <f>個人票記入用シート!AV88</f>
        <v/>
      </c>
      <c r="R95" s="225" t="str">
        <f>個人票記入用シート!AW88</f>
        <v/>
      </c>
      <c r="S95" s="225" t="str">
        <f>個人票記入用シート!AX88</f>
        <v/>
      </c>
      <c r="T95" s="225" t="str">
        <f>個人票記入用シート!AY88</f>
        <v/>
      </c>
      <c r="U95" s="225" t="str">
        <f>個人票記入用シート!BF88</f>
        <v/>
      </c>
      <c r="V95" s="226" t="str">
        <f>IF(個人票記入用シート!BG88=0,"",個人票記入用シート!BG88)</f>
        <v/>
      </c>
      <c r="W95" s="264" t="str">
        <f>個人票記入用シート!BO88</f>
        <v xml:space="preserve"> </v>
      </c>
    </row>
    <row r="96" spans="2:23" s="241" customFormat="1" ht="38.25" customHeight="1">
      <c r="B96" s="240">
        <v>85</v>
      </c>
      <c r="C96" s="227" t="str">
        <f>IF(個人票記入用シート!C89=0,"",個人票記入用シート!C89)</f>
        <v/>
      </c>
      <c r="D96" s="227" t="str">
        <f>IF(個人票記入用シート!D89=0,"",個人票記入用シート!D89)</f>
        <v/>
      </c>
      <c r="E96" s="227" t="str">
        <f>IF(個人票記入用シート!H89=0,"",個人票記入用シート!H89)</f>
        <v/>
      </c>
      <c r="F96" s="227" t="str">
        <f>IF(個人票記入用シート!I89=0,"",個人票記入用シート!I89)</f>
        <v/>
      </c>
      <c r="G96" s="228" t="str">
        <f>個人票記入用シート!L89</f>
        <v/>
      </c>
      <c r="H96" s="229" t="str">
        <f>個人票記入用シート!O89</f>
        <v/>
      </c>
      <c r="I96" s="227" t="str">
        <f>IF(個人票記入用シート!P89=0,"",個人票記入用シート!P89)</f>
        <v/>
      </c>
      <c r="J96" s="230" t="str">
        <f>IF(個人票記入用シート!Q89=0,"",個人票記入用シート!Q89)</f>
        <v/>
      </c>
      <c r="K96" s="231" t="str">
        <f>IF(個人票記入用シート!S89=0,"",個人票記入用シート!S89)</f>
        <v/>
      </c>
      <c r="L96" s="227" t="str">
        <f>個人票記入用シート!X89</f>
        <v/>
      </c>
      <c r="M96" s="231" t="str">
        <f>個人票記入用シート!AC89</f>
        <v/>
      </c>
      <c r="N96" s="231" t="str">
        <f>個人票記入用シート!AF89</f>
        <v/>
      </c>
      <c r="O96" s="231" t="str">
        <f>個人票記入用シート!AI89</f>
        <v/>
      </c>
      <c r="P96" s="232" t="str">
        <f>個人票記入用シート!AU89</f>
        <v/>
      </c>
      <c r="Q96" s="232" t="str">
        <f>個人票記入用シート!AV89</f>
        <v/>
      </c>
      <c r="R96" s="232" t="str">
        <f>個人票記入用シート!AW89</f>
        <v/>
      </c>
      <c r="S96" s="232" t="str">
        <f>個人票記入用シート!AX89</f>
        <v/>
      </c>
      <c r="T96" s="232" t="str">
        <f>個人票記入用シート!AY89</f>
        <v/>
      </c>
      <c r="U96" s="232" t="str">
        <f>個人票記入用シート!BF89</f>
        <v/>
      </c>
      <c r="V96" s="233" t="str">
        <f>IF(個人票記入用シート!BG89=0,"",個人票記入用シート!BG89)</f>
        <v/>
      </c>
      <c r="W96" s="265" t="str">
        <f>個人票記入用シート!BO89</f>
        <v xml:space="preserve"> </v>
      </c>
    </row>
    <row r="97" spans="2:23" s="241" customFormat="1" ht="38.25" customHeight="1">
      <c r="B97" s="240">
        <v>86</v>
      </c>
      <c r="C97" s="213" t="str">
        <f>IF(個人票記入用シート!C90=0,"",個人票記入用シート!C90)</f>
        <v/>
      </c>
      <c r="D97" s="213" t="str">
        <f>IF(個人票記入用シート!D90=0,"",個人票記入用シート!D90)</f>
        <v/>
      </c>
      <c r="E97" s="213" t="str">
        <f>IF(個人票記入用シート!H90=0,"",個人票記入用シート!H90)</f>
        <v/>
      </c>
      <c r="F97" s="213" t="str">
        <f>IF(個人票記入用シート!I90=0,"",個人票記入用シート!I90)</f>
        <v/>
      </c>
      <c r="G97" s="214" t="str">
        <f>個人票記入用シート!L90</f>
        <v/>
      </c>
      <c r="H97" s="215" t="str">
        <f>個人票記入用シート!O90</f>
        <v/>
      </c>
      <c r="I97" s="213" t="str">
        <f>IF(個人票記入用シート!P90=0,"",個人票記入用シート!P90)</f>
        <v/>
      </c>
      <c r="J97" s="216" t="str">
        <f>IF(個人票記入用シート!Q90=0,"",個人票記入用シート!Q90)</f>
        <v/>
      </c>
      <c r="K97" s="217" t="str">
        <f>IF(個人票記入用シート!S90=0,"",個人票記入用シート!S90)</f>
        <v/>
      </c>
      <c r="L97" s="213" t="str">
        <f>個人票記入用シート!X90</f>
        <v/>
      </c>
      <c r="M97" s="217" t="str">
        <f>個人票記入用シート!AC90</f>
        <v/>
      </c>
      <c r="N97" s="217" t="str">
        <f>個人票記入用シート!AF90</f>
        <v/>
      </c>
      <c r="O97" s="217" t="str">
        <f>個人票記入用シート!AI90</f>
        <v/>
      </c>
      <c r="P97" s="218" t="str">
        <f>個人票記入用シート!AU90</f>
        <v/>
      </c>
      <c r="Q97" s="218" t="str">
        <f>個人票記入用シート!AV90</f>
        <v/>
      </c>
      <c r="R97" s="218" t="str">
        <f>個人票記入用シート!AW90</f>
        <v/>
      </c>
      <c r="S97" s="218" t="str">
        <f>個人票記入用シート!AX90</f>
        <v/>
      </c>
      <c r="T97" s="218" t="str">
        <f>個人票記入用シート!AY90</f>
        <v/>
      </c>
      <c r="U97" s="218" t="str">
        <f>個人票記入用シート!BF90</f>
        <v/>
      </c>
      <c r="V97" s="219" t="str">
        <f>IF(個人票記入用シート!BG90=0,"",個人票記入用シート!BG90)</f>
        <v/>
      </c>
      <c r="W97" s="263" t="str">
        <f>個人票記入用シート!BO90</f>
        <v xml:space="preserve"> </v>
      </c>
    </row>
    <row r="98" spans="2:23" s="241" customFormat="1" ht="38.25" customHeight="1">
      <c r="B98" s="240">
        <v>87</v>
      </c>
      <c r="C98" s="220" t="str">
        <f>IF(個人票記入用シート!C91=0,"",個人票記入用シート!C91)</f>
        <v/>
      </c>
      <c r="D98" s="220" t="str">
        <f>IF(個人票記入用シート!D91=0,"",個人票記入用シート!D91)</f>
        <v/>
      </c>
      <c r="E98" s="220" t="str">
        <f>IF(個人票記入用シート!H91=0,"",個人票記入用シート!H91)</f>
        <v/>
      </c>
      <c r="F98" s="220" t="str">
        <f>IF(個人票記入用シート!I91=0,"",個人票記入用シート!I91)</f>
        <v/>
      </c>
      <c r="G98" s="221" t="str">
        <f>個人票記入用シート!L91</f>
        <v/>
      </c>
      <c r="H98" s="222" t="str">
        <f>個人票記入用シート!O91</f>
        <v/>
      </c>
      <c r="I98" s="220" t="str">
        <f>IF(個人票記入用シート!P91=0,"",個人票記入用シート!P91)</f>
        <v/>
      </c>
      <c r="J98" s="223" t="str">
        <f>IF(個人票記入用シート!Q91=0,"",個人票記入用シート!Q91)</f>
        <v/>
      </c>
      <c r="K98" s="224" t="str">
        <f>IF(個人票記入用シート!S91=0,"",個人票記入用シート!S91)</f>
        <v/>
      </c>
      <c r="L98" s="220" t="str">
        <f>個人票記入用シート!X91</f>
        <v/>
      </c>
      <c r="M98" s="224" t="str">
        <f>個人票記入用シート!AC91</f>
        <v/>
      </c>
      <c r="N98" s="224" t="str">
        <f>個人票記入用シート!AF91</f>
        <v/>
      </c>
      <c r="O98" s="224" t="str">
        <f>個人票記入用シート!AI91</f>
        <v/>
      </c>
      <c r="P98" s="225" t="str">
        <f>個人票記入用シート!AU91</f>
        <v/>
      </c>
      <c r="Q98" s="225" t="str">
        <f>個人票記入用シート!AV91</f>
        <v/>
      </c>
      <c r="R98" s="225" t="str">
        <f>個人票記入用シート!AW91</f>
        <v/>
      </c>
      <c r="S98" s="225" t="str">
        <f>個人票記入用シート!AX91</f>
        <v/>
      </c>
      <c r="T98" s="225" t="str">
        <f>個人票記入用シート!AY91</f>
        <v/>
      </c>
      <c r="U98" s="225" t="str">
        <f>個人票記入用シート!BF91</f>
        <v/>
      </c>
      <c r="V98" s="226" t="str">
        <f>IF(個人票記入用シート!BG91=0,"",個人票記入用シート!BG91)</f>
        <v/>
      </c>
      <c r="W98" s="264" t="str">
        <f>個人票記入用シート!BO91</f>
        <v xml:space="preserve"> </v>
      </c>
    </row>
    <row r="99" spans="2:23" s="241" customFormat="1" ht="38.25" customHeight="1">
      <c r="B99" s="240">
        <v>88</v>
      </c>
      <c r="C99" s="220" t="str">
        <f>IF(個人票記入用シート!C92=0,"",個人票記入用シート!C92)</f>
        <v/>
      </c>
      <c r="D99" s="220" t="str">
        <f>IF(個人票記入用シート!D92=0,"",個人票記入用シート!D92)</f>
        <v/>
      </c>
      <c r="E99" s="220" t="str">
        <f>IF(個人票記入用シート!H92=0,"",個人票記入用シート!H92)</f>
        <v/>
      </c>
      <c r="F99" s="220" t="str">
        <f>IF(個人票記入用シート!I92=0,"",個人票記入用シート!I92)</f>
        <v/>
      </c>
      <c r="G99" s="221" t="str">
        <f>個人票記入用シート!L92</f>
        <v/>
      </c>
      <c r="H99" s="222" t="str">
        <f>個人票記入用シート!O92</f>
        <v/>
      </c>
      <c r="I99" s="220" t="str">
        <f>IF(個人票記入用シート!P92=0,"",個人票記入用シート!P92)</f>
        <v/>
      </c>
      <c r="J99" s="223" t="str">
        <f>IF(個人票記入用シート!Q92=0,"",個人票記入用シート!Q92)</f>
        <v/>
      </c>
      <c r="K99" s="224" t="str">
        <f>IF(個人票記入用シート!S92=0,"",個人票記入用シート!S92)</f>
        <v/>
      </c>
      <c r="L99" s="220" t="str">
        <f>個人票記入用シート!X92</f>
        <v/>
      </c>
      <c r="M99" s="224" t="str">
        <f>個人票記入用シート!AC92</f>
        <v/>
      </c>
      <c r="N99" s="224" t="str">
        <f>個人票記入用シート!AF92</f>
        <v/>
      </c>
      <c r="O99" s="224" t="str">
        <f>個人票記入用シート!AI92</f>
        <v/>
      </c>
      <c r="P99" s="225" t="str">
        <f>個人票記入用シート!AU92</f>
        <v/>
      </c>
      <c r="Q99" s="225" t="str">
        <f>個人票記入用シート!AV92</f>
        <v/>
      </c>
      <c r="R99" s="225" t="str">
        <f>個人票記入用シート!AW92</f>
        <v/>
      </c>
      <c r="S99" s="225" t="str">
        <f>個人票記入用シート!AX92</f>
        <v/>
      </c>
      <c r="T99" s="225" t="str">
        <f>個人票記入用シート!AY92</f>
        <v/>
      </c>
      <c r="U99" s="225" t="str">
        <f>個人票記入用シート!BF92</f>
        <v/>
      </c>
      <c r="V99" s="226" t="str">
        <f>IF(個人票記入用シート!BG92=0,"",個人票記入用シート!BG92)</f>
        <v/>
      </c>
      <c r="W99" s="264" t="str">
        <f>個人票記入用シート!BO92</f>
        <v xml:space="preserve"> </v>
      </c>
    </row>
    <row r="100" spans="2:23" s="241" customFormat="1" ht="38.25" customHeight="1">
      <c r="B100" s="240">
        <v>89</v>
      </c>
      <c r="C100" s="220" t="str">
        <f>IF(個人票記入用シート!C93=0,"",個人票記入用シート!C93)</f>
        <v/>
      </c>
      <c r="D100" s="220" t="str">
        <f>IF(個人票記入用シート!D93=0,"",個人票記入用シート!D93)</f>
        <v/>
      </c>
      <c r="E100" s="220" t="str">
        <f>IF(個人票記入用シート!H93=0,"",個人票記入用シート!H93)</f>
        <v/>
      </c>
      <c r="F100" s="220" t="str">
        <f>IF(個人票記入用シート!I93=0,"",個人票記入用シート!I93)</f>
        <v/>
      </c>
      <c r="G100" s="221" t="str">
        <f>個人票記入用シート!L93</f>
        <v/>
      </c>
      <c r="H100" s="222" t="str">
        <f>個人票記入用シート!O93</f>
        <v/>
      </c>
      <c r="I100" s="220" t="str">
        <f>IF(個人票記入用シート!P93=0,"",個人票記入用シート!P93)</f>
        <v/>
      </c>
      <c r="J100" s="223" t="str">
        <f>IF(個人票記入用シート!Q93=0,"",個人票記入用シート!Q93)</f>
        <v/>
      </c>
      <c r="K100" s="224" t="str">
        <f>IF(個人票記入用シート!S93=0,"",個人票記入用シート!S93)</f>
        <v/>
      </c>
      <c r="L100" s="220" t="str">
        <f>個人票記入用シート!X93</f>
        <v/>
      </c>
      <c r="M100" s="224" t="str">
        <f>個人票記入用シート!AC93</f>
        <v/>
      </c>
      <c r="N100" s="224" t="str">
        <f>個人票記入用シート!AF93</f>
        <v/>
      </c>
      <c r="O100" s="224" t="str">
        <f>個人票記入用シート!AI93</f>
        <v/>
      </c>
      <c r="P100" s="225" t="str">
        <f>個人票記入用シート!AU93</f>
        <v/>
      </c>
      <c r="Q100" s="225" t="str">
        <f>個人票記入用シート!AV93</f>
        <v/>
      </c>
      <c r="R100" s="225" t="str">
        <f>個人票記入用シート!AW93</f>
        <v/>
      </c>
      <c r="S100" s="225" t="str">
        <f>個人票記入用シート!AX93</f>
        <v/>
      </c>
      <c r="T100" s="225" t="str">
        <f>個人票記入用シート!AY93</f>
        <v/>
      </c>
      <c r="U100" s="225" t="str">
        <f>個人票記入用シート!BF93</f>
        <v/>
      </c>
      <c r="V100" s="226" t="str">
        <f>IF(個人票記入用シート!BG93=0,"",個人票記入用シート!BG93)</f>
        <v/>
      </c>
      <c r="W100" s="264" t="str">
        <f>個人票記入用シート!BO93</f>
        <v xml:space="preserve"> </v>
      </c>
    </row>
    <row r="101" spans="2:23" s="241" customFormat="1" ht="38.25" customHeight="1">
      <c r="B101" s="240">
        <v>90</v>
      </c>
      <c r="C101" s="227" t="str">
        <f>IF(個人票記入用シート!C94=0,"",個人票記入用シート!C94)</f>
        <v/>
      </c>
      <c r="D101" s="227" t="str">
        <f>IF(個人票記入用シート!D94=0,"",個人票記入用シート!D94)</f>
        <v/>
      </c>
      <c r="E101" s="227" t="str">
        <f>IF(個人票記入用シート!H94=0,"",個人票記入用シート!H94)</f>
        <v/>
      </c>
      <c r="F101" s="227" t="str">
        <f>IF(個人票記入用シート!I94=0,"",個人票記入用シート!I94)</f>
        <v/>
      </c>
      <c r="G101" s="228" t="str">
        <f>個人票記入用シート!L94</f>
        <v/>
      </c>
      <c r="H101" s="229" t="str">
        <f>個人票記入用シート!O94</f>
        <v/>
      </c>
      <c r="I101" s="227" t="str">
        <f>IF(個人票記入用シート!P94=0,"",個人票記入用シート!P94)</f>
        <v/>
      </c>
      <c r="J101" s="230" t="str">
        <f>IF(個人票記入用シート!Q94=0,"",個人票記入用シート!Q94)</f>
        <v/>
      </c>
      <c r="K101" s="231" t="str">
        <f>IF(個人票記入用シート!S94=0,"",個人票記入用シート!S94)</f>
        <v/>
      </c>
      <c r="L101" s="227" t="str">
        <f>個人票記入用シート!X94</f>
        <v/>
      </c>
      <c r="M101" s="231" t="str">
        <f>個人票記入用シート!AC94</f>
        <v/>
      </c>
      <c r="N101" s="231" t="str">
        <f>個人票記入用シート!AF94</f>
        <v/>
      </c>
      <c r="O101" s="231" t="str">
        <f>個人票記入用シート!AI94</f>
        <v/>
      </c>
      <c r="P101" s="232" t="str">
        <f>個人票記入用シート!AU94</f>
        <v/>
      </c>
      <c r="Q101" s="232" t="str">
        <f>個人票記入用シート!AV94</f>
        <v/>
      </c>
      <c r="R101" s="232" t="str">
        <f>個人票記入用シート!AW94</f>
        <v/>
      </c>
      <c r="S101" s="232" t="str">
        <f>個人票記入用シート!AX94</f>
        <v/>
      </c>
      <c r="T101" s="232" t="str">
        <f>個人票記入用シート!AY94</f>
        <v/>
      </c>
      <c r="U101" s="232" t="str">
        <f>個人票記入用シート!BF94</f>
        <v/>
      </c>
      <c r="V101" s="233" t="str">
        <f>IF(個人票記入用シート!BG94=0,"",個人票記入用シート!BG94)</f>
        <v/>
      </c>
      <c r="W101" s="265" t="str">
        <f>個人票記入用シート!BO94</f>
        <v xml:space="preserve"> </v>
      </c>
    </row>
    <row r="102" spans="2:23" s="241" customFormat="1" ht="38.25" customHeight="1">
      <c r="B102" s="240">
        <v>91</v>
      </c>
      <c r="C102" s="213" t="str">
        <f>IF(個人票記入用シート!C95=0,"",個人票記入用シート!C95)</f>
        <v/>
      </c>
      <c r="D102" s="213" t="str">
        <f>IF(個人票記入用シート!D95=0,"",個人票記入用シート!D95)</f>
        <v/>
      </c>
      <c r="E102" s="213" t="str">
        <f>IF(個人票記入用シート!H95=0,"",個人票記入用シート!H95)</f>
        <v/>
      </c>
      <c r="F102" s="213" t="str">
        <f>IF(個人票記入用シート!I95=0,"",個人票記入用シート!I95)</f>
        <v/>
      </c>
      <c r="G102" s="214" t="str">
        <f>個人票記入用シート!L95</f>
        <v/>
      </c>
      <c r="H102" s="215" t="str">
        <f>個人票記入用シート!O95</f>
        <v/>
      </c>
      <c r="I102" s="213" t="str">
        <f>IF(個人票記入用シート!P95=0,"",個人票記入用シート!P95)</f>
        <v/>
      </c>
      <c r="J102" s="216" t="str">
        <f>IF(個人票記入用シート!Q95=0,"",個人票記入用シート!Q95)</f>
        <v/>
      </c>
      <c r="K102" s="217" t="str">
        <f>IF(個人票記入用シート!S95=0,"",個人票記入用シート!S95)</f>
        <v/>
      </c>
      <c r="L102" s="213" t="str">
        <f>個人票記入用シート!X95</f>
        <v/>
      </c>
      <c r="M102" s="217" t="str">
        <f>個人票記入用シート!AC95</f>
        <v/>
      </c>
      <c r="N102" s="217" t="str">
        <f>個人票記入用シート!AF95</f>
        <v/>
      </c>
      <c r="O102" s="217" t="str">
        <f>個人票記入用シート!AI95</f>
        <v/>
      </c>
      <c r="P102" s="218" t="str">
        <f>個人票記入用シート!AU95</f>
        <v/>
      </c>
      <c r="Q102" s="218" t="str">
        <f>個人票記入用シート!AV95</f>
        <v/>
      </c>
      <c r="R102" s="218" t="str">
        <f>個人票記入用シート!AW95</f>
        <v/>
      </c>
      <c r="S102" s="218" t="str">
        <f>個人票記入用シート!AX95</f>
        <v/>
      </c>
      <c r="T102" s="218" t="str">
        <f>個人票記入用シート!AY95</f>
        <v/>
      </c>
      <c r="U102" s="218" t="str">
        <f>個人票記入用シート!BF95</f>
        <v/>
      </c>
      <c r="V102" s="219" t="str">
        <f>IF(個人票記入用シート!BG95=0,"",個人票記入用シート!BG95)</f>
        <v/>
      </c>
      <c r="W102" s="263" t="str">
        <f>個人票記入用シート!BO95</f>
        <v xml:space="preserve"> </v>
      </c>
    </row>
    <row r="103" spans="2:23" s="241" customFormat="1" ht="38.25" customHeight="1">
      <c r="B103" s="240">
        <v>92</v>
      </c>
      <c r="C103" s="220" t="str">
        <f>IF(個人票記入用シート!C96=0,"",個人票記入用シート!C96)</f>
        <v/>
      </c>
      <c r="D103" s="220" t="str">
        <f>IF(個人票記入用シート!D96=0,"",個人票記入用シート!D96)</f>
        <v/>
      </c>
      <c r="E103" s="220" t="str">
        <f>IF(個人票記入用シート!H96=0,"",個人票記入用シート!H96)</f>
        <v/>
      </c>
      <c r="F103" s="220" t="str">
        <f>IF(個人票記入用シート!I96=0,"",個人票記入用シート!I96)</f>
        <v/>
      </c>
      <c r="G103" s="221" t="str">
        <f>個人票記入用シート!L96</f>
        <v/>
      </c>
      <c r="H103" s="222" t="str">
        <f>個人票記入用シート!O96</f>
        <v/>
      </c>
      <c r="I103" s="220" t="str">
        <f>IF(個人票記入用シート!P96=0,"",個人票記入用シート!P96)</f>
        <v/>
      </c>
      <c r="J103" s="223" t="str">
        <f>IF(個人票記入用シート!Q96=0,"",個人票記入用シート!Q96)</f>
        <v/>
      </c>
      <c r="K103" s="224" t="str">
        <f>IF(個人票記入用シート!S96=0,"",個人票記入用シート!S96)</f>
        <v/>
      </c>
      <c r="L103" s="220" t="str">
        <f>個人票記入用シート!X96</f>
        <v/>
      </c>
      <c r="M103" s="224" t="str">
        <f>個人票記入用シート!AC96</f>
        <v/>
      </c>
      <c r="N103" s="224" t="str">
        <f>個人票記入用シート!AF96</f>
        <v/>
      </c>
      <c r="O103" s="224" t="str">
        <f>個人票記入用シート!AI96</f>
        <v/>
      </c>
      <c r="P103" s="225" t="str">
        <f>個人票記入用シート!AU96</f>
        <v/>
      </c>
      <c r="Q103" s="225" t="str">
        <f>個人票記入用シート!AV96</f>
        <v/>
      </c>
      <c r="R103" s="225" t="str">
        <f>個人票記入用シート!AW96</f>
        <v/>
      </c>
      <c r="S103" s="225" t="str">
        <f>個人票記入用シート!AX96</f>
        <v/>
      </c>
      <c r="T103" s="225" t="str">
        <f>個人票記入用シート!AY96</f>
        <v/>
      </c>
      <c r="U103" s="225" t="str">
        <f>個人票記入用シート!BF96</f>
        <v/>
      </c>
      <c r="V103" s="226" t="str">
        <f>IF(個人票記入用シート!BG96=0,"",個人票記入用シート!BG96)</f>
        <v/>
      </c>
      <c r="W103" s="264" t="str">
        <f>個人票記入用シート!BO96</f>
        <v xml:space="preserve"> </v>
      </c>
    </row>
    <row r="104" spans="2:23" s="241" customFormat="1" ht="38.25" customHeight="1">
      <c r="B104" s="240">
        <v>93</v>
      </c>
      <c r="C104" s="220" t="str">
        <f>IF(個人票記入用シート!C97=0,"",個人票記入用シート!C97)</f>
        <v/>
      </c>
      <c r="D104" s="220" t="str">
        <f>IF(個人票記入用シート!D97=0,"",個人票記入用シート!D97)</f>
        <v/>
      </c>
      <c r="E104" s="220" t="str">
        <f>IF(個人票記入用シート!H97=0,"",個人票記入用シート!H97)</f>
        <v/>
      </c>
      <c r="F104" s="220" t="str">
        <f>IF(個人票記入用シート!I97=0,"",個人票記入用シート!I97)</f>
        <v/>
      </c>
      <c r="G104" s="221" t="str">
        <f>個人票記入用シート!L97</f>
        <v/>
      </c>
      <c r="H104" s="222" t="str">
        <f>個人票記入用シート!O97</f>
        <v/>
      </c>
      <c r="I104" s="220" t="str">
        <f>IF(個人票記入用シート!P97=0,"",個人票記入用シート!P97)</f>
        <v/>
      </c>
      <c r="J104" s="223" t="str">
        <f>IF(個人票記入用シート!Q97=0,"",個人票記入用シート!Q97)</f>
        <v/>
      </c>
      <c r="K104" s="224" t="str">
        <f>IF(個人票記入用シート!S97=0,"",個人票記入用シート!S97)</f>
        <v/>
      </c>
      <c r="L104" s="220" t="str">
        <f>個人票記入用シート!X97</f>
        <v/>
      </c>
      <c r="M104" s="224" t="str">
        <f>個人票記入用シート!AC97</f>
        <v/>
      </c>
      <c r="N104" s="224" t="str">
        <f>個人票記入用シート!AF97</f>
        <v/>
      </c>
      <c r="O104" s="224" t="str">
        <f>個人票記入用シート!AI97</f>
        <v/>
      </c>
      <c r="P104" s="225" t="str">
        <f>個人票記入用シート!AU97</f>
        <v/>
      </c>
      <c r="Q104" s="225" t="str">
        <f>個人票記入用シート!AV97</f>
        <v/>
      </c>
      <c r="R104" s="225" t="str">
        <f>個人票記入用シート!AW97</f>
        <v/>
      </c>
      <c r="S104" s="225" t="str">
        <f>個人票記入用シート!AX97</f>
        <v/>
      </c>
      <c r="T104" s="225" t="str">
        <f>個人票記入用シート!AY97</f>
        <v/>
      </c>
      <c r="U104" s="225" t="str">
        <f>個人票記入用シート!BF97</f>
        <v/>
      </c>
      <c r="V104" s="226" t="str">
        <f>IF(個人票記入用シート!BG97=0,"",個人票記入用シート!BG97)</f>
        <v/>
      </c>
      <c r="W104" s="264" t="str">
        <f>個人票記入用シート!BO97</f>
        <v xml:space="preserve"> </v>
      </c>
    </row>
    <row r="105" spans="2:23" s="241" customFormat="1" ht="38.25" customHeight="1">
      <c r="B105" s="240">
        <v>94</v>
      </c>
      <c r="C105" s="220" t="str">
        <f>IF(個人票記入用シート!C98=0,"",個人票記入用シート!C98)</f>
        <v/>
      </c>
      <c r="D105" s="220" t="str">
        <f>IF(個人票記入用シート!D98=0,"",個人票記入用シート!D98)</f>
        <v/>
      </c>
      <c r="E105" s="220" t="str">
        <f>IF(個人票記入用シート!H98=0,"",個人票記入用シート!H98)</f>
        <v/>
      </c>
      <c r="F105" s="220" t="str">
        <f>IF(個人票記入用シート!I98=0,"",個人票記入用シート!I98)</f>
        <v/>
      </c>
      <c r="G105" s="221" t="str">
        <f>個人票記入用シート!L98</f>
        <v/>
      </c>
      <c r="H105" s="222" t="str">
        <f>個人票記入用シート!O98</f>
        <v/>
      </c>
      <c r="I105" s="220" t="str">
        <f>IF(個人票記入用シート!P98=0,"",個人票記入用シート!P98)</f>
        <v/>
      </c>
      <c r="J105" s="223" t="str">
        <f>IF(個人票記入用シート!Q98=0,"",個人票記入用シート!Q98)</f>
        <v/>
      </c>
      <c r="K105" s="224" t="str">
        <f>IF(個人票記入用シート!S98=0,"",個人票記入用シート!S98)</f>
        <v/>
      </c>
      <c r="L105" s="220" t="str">
        <f>個人票記入用シート!X98</f>
        <v/>
      </c>
      <c r="M105" s="224" t="str">
        <f>個人票記入用シート!AC98</f>
        <v/>
      </c>
      <c r="N105" s="224" t="str">
        <f>個人票記入用シート!AF98</f>
        <v/>
      </c>
      <c r="O105" s="224" t="str">
        <f>個人票記入用シート!AI98</f>
        <v/>
      </c>
      <c r="P105" s="225" t="str">
        <f>個人票記入用シート!AU98</f>
        <v/>
      </c>
      <c r="Q105" s="225" t="str">
        <f>個人票記入用シート!AV98</f>
        <v/>
      </c>
      <c r="R105" s="225" t="str">
        <f>個人票記入用シート!AW98</f>
        <v/>
      </c>
      <c r="S105" s="225" t="str">
        <f>個人票記入用シート!AX98</f>
        <v/>
      </c>
      <c r="T105" s="225" t="str">
        <f>個人票記入用シート!AY98</f>
        <v/>
      </c>
      <c r="U105" s="225" t="str">
        <f>個人票記入用シート!BF98</f>
        <v/>
      </c>
      <c r="V105" s="226" t="str">
        <f>IF(個人票記入用シート!BG98=0,"",個人票記入用シート!BG98)</f>
        <v/>
      </c>
      <c r="W105" s="264" t="str">
        <f>個人票記入用シート!BO98</f>
        <v xml:space="preserve"> </v>
      </c>
    </row>
    <row r="106" spans="2:23" s="241" customFormat="1" ht="38.25" customHeight="1">
      <c r="B106" s="240">
        <v>95</v>
      </c>
      <c r="C106" s="227" t="str">
        <f>IF(個人票記入用シート!C99=0,"",個人票記入用シート!C99)</f>
        <v/>
      </c>
      <c r="D106" s="227" t="str">
        <f>IF(個人票記入用シート!D99=0,"",個人票記入用シート!D99)</f>
        <v/>
      </c>
      <c r="E106" s="227" t="str">
        <f>IF(個人票記入用シート!H99=0,"",個人票記入用シート!H99)</f>
        <v/>
      </c>
      <c r="F106" s="227" t="str">
        <f>IF(個人票記入用シート!I99=0,"",個人票記入用シート!I99)</f>
        <v/>
      </c>
      <c r="G106" s="228" t="str">
        <f>個人票記入用シート!L99</f>
        <v/>
      </c>
      <c r="H106" s="229" t="str">
        <f>個人票記入用シート!O99</f>
        <v/>
      </c>
      <c r="I106" s="227" t="str">
        <f>IF(個人票記入用シート!P99=0,"",個人票記入用シート!P99)</f>
        <v/>
      </c>
      <c r="J106" s="230" t="str">
        <f>IF(個人票記入用シート!Q99=0,"",個人票記入用シート!Q99)</f>
        <v/>
      </c>
      <c r="K106" s="231" t="str">
        <f>IF(個人票記入用シート!S99=0,"",個人票記入用シート!S99)</f>
        <v/>
      </c>
      <c r="L106" s="227" t="str">
        <f>個人票記入用シート!X99</f>
        <v/>
      </c>
      <c r="M106" s="231" t="str">
        <f>個人票記入用シート!AC99</f>
        <v/>
      </c>
      <c r="N106" s="231" t="str">
        <f>個人票記入用シート!AF99</f>
        <v/>
      </c>
      <c r="O106" s="231" t="str">
        <f>個人票記入用シート!AI99</f>
        <v/>
      </c>
      <c r="P106" s="232" t="str">
        <f>個人票記入用シート!AU99</f>
        <v/>
      </c>
      <c r="Q106" s="232" t="str">
        <f>個人票記入用シート!AV99</f>
        <v/>
      </c>
      <c r="R106" s="232" t="str">
        <f>個人票記入用シート!AW99</f>
        <v/>
      </c>
      <c r="S106" s="232" t="str">
        <f>個人票記入用シート!AX99</f>
        <v/>
      </c>
      <c r="T106" s="232" t="str">
        <f>個人票記入用シート!AY99</f>
        <v/>
      </c>
      <c r="U106" s="232" t="str">
        <f>個人票記入用シート!BF99</f>
        <v/>
      </c>
      <c r="V106" s="233" t="str">
        <f>IF(個人票記入用シート!BG99=0,"",個人票記入用シート!BG99)</f>
        <v/>
      </c>
      <c r="W106" s="265" t="str">
        <f>個人票記入用シート!BO99</f>
        <v xml:space="preserve"> </v>
      </c>
    </row>
    <row r="107" spans="2:23" s="241" customFormat="1" ht="38.25" customHeight="1">
      <c r="B107" s="240">
        <v>96</v>
      </c>
      <c r="C107" s="213" t="str">
        <f>IF(個人票記入用シート!C100=0,"",個人票記入用シート!C100)</f>
        <v/>
      </c>
      <c r="D107" s="213" t="str">
        <f>IF(個人票記入用シート!D100=0,"",個人票記入用シート!D100)</f>
        <v/>
      </c>
      <c r="E107" s="213" t="str">
        <f>IF(個人票記入用シート!H100=0,"",個人票記入用シート!H100)</f>
        <v/>
      </c>
      <c r="F107" s="213" t="str">
        <f>IF(個人票記入用シート!I100=0,"",個人票記入用シート!I100)</f>
        <v/>
      </c>
      <c r="G107" s="214" t="str">
        <f>個人票記入用シート!L100</f>
        <v/>
      </c>
      <c r="H107" s="215" t="str">
        <f>個人票記入用シート!O100</f>
        <v/>
      </c>
      <c r="I107" s="213" t="str">
        <f>IF(個人票記入用シート!P100=0,"",個人票記入用シート!P100)</f>
        <v/>
      </c>
      <c r="J107" s="216" t="str">
        <f>IF(個人票記入用シート!Q100=0,"",個人票記入用シート!Q100)</f>
        <v/>
      </c>
      <c r="K107" s="217" t="str">
        <f>IF(個人票記入用シート!S100=0,"",個人票記入用シート!S100)</f>
        <v/>
      </c>
      <c r="L107" s="213" t="str">
        <f>個人票記入用シート!X100</f>
        <v/>
      </c>
      <c r="M107" s="217" t="str">
        <f>個人票記入用シート!AC100</f>
        <v/>
      </c>
      <c r="N107" s="217" t="str">
        <f>個人票記入用シート!AF100</f>
        <v/>
      </c>
      <c r="O107" s="217" t="str">
        <f>個人票記入用シート!AI100</f>
        <v/>
      </c>
      <c r="P107" s="218" t="str">
        <f>個人票記入用シート!AU100</f>
        <v/>
      </c>
      <c r="Q107" s="218" t="str">
        <f>個人票記入用シート!AV100</f>
        <v/>
      </c>
      <c r="R107" s="218" t="str">
        <f>個人票記入用シート!AW100</f>
        <v/>
      </c>
      <c r="S107" s="218" t="str">
        <f>個人票記入用シート!AX100</f>
        <v/>
      </c>
      <c r="T107" s="218" t="str">
        <f>個人票記入用シート!AY100</f>
        <v/>
      </c>
      <c r="U107" s="218" t="str">
        <f>個人票記入用シート!BF100</f>
        <v/>
      </c>
      <c r="V107" s="219" t="str">
        <f>IF(個人票記入用シート!BG100=0,"",個人票記入用シート!BG100)</f>
        <v/>
      </c>
      <c r="W107" s="263" t="str">
        <f>個人票記入用シート!BO100</f>
        <v xml:space="preserve"> </v>
      </c>
    </row>
    <row r="108" spans="2:23" s="241" customFormat="1" ht="38.25" customHeight="1">
      <c r="B108" s="240">
        <v>97</v>
      </c>
      <c r="C108" s="220" t="str">
        <f>IF(個人票記入用シート!C101=0,"",個人票記入用シート!C101)</f>
        <v/>
      </c>
      <c r="D108" s="220" t="str">
        <f>IF(個人票記入用シート!D101=0,"",個人票記入用シート!D101)</f>
        <v/>
      </c>
      <c r="E108" s="220" t="str">
        <f>IF(個人票記入用シート!H101=0,"",個人票記入用シート!H101)</f>
        <v/>
      </c>
      <c r="F108" s="220" t="str">
        <f>IF(個人票記入用シート!I101=0,"",個人票記入用シート!I101)</f>
        <v/>
      </c>
      <c r="G108" s="221" t="str">
        <f>個人票記入用シート!L101</f>
        <v/>
      </c>
      <c r="H108" s="222" t="str">
        <f>個人票記入用シート!O101</f>
        <v/>
      </c>
      <c r="I108" s="220" t="str">
        <f>IF(個人票記入用シート!P101=0,"",個人票記入用シート!P101)</f>
        <v/>
      </c>
      <c r="J108" s="223" t="str">
        <f>IF(個人票記入用シート!Q101=0,"",個人票記入用シート!Q101)</f>
        <v/>
      </c>
      <c r="K108" s="224" t="str">
        <f>IF(個人票記入用シート!S101=0,"",個人票記入用シート!S101)</f>
        <v/>
      </c>
      <c r="L108" s="220" t="str">
        <f>個人票記入用シート!X101</f>
        <v/>
      </c>
      <c r="M108" s="224" t="str">
        <f>個人票記入用シート!AC101</f>
        <v/>
      </c>
      <c r="N108" s="224" t="str">
        <f>個人票記入用シート!AF101</f>
        <v/>
      </c>
      <c r="O108" s="224" t="str">
        <f>個人票記入用シート!AI101</f>
        <v/>
      </c>
      <c r="P108" s="225" t="str">
        <f>個人票記入用シート!AU101</f>
        <v/>
      </c>
      <c r="Q108" s="225" t="str">
        <f>個人票記入用シート!AV101</f>
        <v/>
      </c>
      <c r="R108" s="225" t="str">
        <f>個人票記入用シート!AW101</f>
        <v/>
      </c>
      <c r="S108" s="225" t="str">
        <f>個人票記入用シート!AX101</f>
        <v/>
      </c>
      <c r="T108" s="225" t="str">
        <f>個人票記入用シート!AY101</f>
        <v/>
      </c>
      <c r="U108" s="225" t="str">
        <f>個人票記入用シート!BF101</f>
        <v/>
      </c>
      <c r="V108" s="226" t="str">
        <f>IF(個人票記入用シート!BG101=0,"",個人票記入用シート!BG101)</f>
        <v/>
      </c>
      <c r="W108" s="264" t="str">
        <f>個人票記入用シート!BO101</f>
        <v xml:space="preserve"> </v>
      </c>
    </row>
    <row r="109" spans="2:23" s="241" customFormat="1" ht="38.25" customHeight="1">
      <c r="B109" s="240">
        <v>98</v>
      </c>
      <c r="C109" s="220" t="str">
        <f>IF(個人票記入用シート!C102=0,"",個人票記入用シート!C102)</f>
        <v/>
      </c>
      <c r="D109" s="220" t="str">
        <f>IF(個人票記入用シート!D102=0,"",個人票記入用シート!D102)</f>
        <v/>
      </c>
      <c r="E109" s="220" t="str">
        <f>IF(個人票記入用シート!H102=0,"",個人票記入用シート!H102)</f>
        <v/>
      </c>
      <c r="F109" s="220" t="str">
        <f>IF(個人票記入用シート!I102=0,"",個人票記入用シート!I102)</f>
        <v/>
      </c>
      <c r="G109" s="221" t="str">
        <f>個人票記入用シート!L102</f>
        <v/>
      </c>
      <c r="H109" s="222" t="str">
        <f>個人票記入用シート!O102</f>
        <v/>
      </c>
      <c r="I109" s="220" t="str">
        <f>IF(個人票記入用シート!P102=0,"",個人票記入用シート!P102)</f>
        <v/>
      </c>
      <c r="J109" s="223" t="str">
        <f>IF(個人票記入用シート!Q102=0,"",個人票記入用シート!Q102)</f>
        <v/>
      </c>
      <c r="K109" s="224" t="str">
        <f>IF(個人票記入用シート!S102=0,"",個人票記入用シート!S102)</f>
        <v/>
      </c>
      <c r="L109" s="220" t="str">
        <f>個人票記入用シート!X102</f>
        <v/>
      </c>
      <c r="M109" s="224" t="str">
        <f>個人票記入用シート!AC102</f>
        <v/>
      </c>
      <c r="N109" s="224" t="str">
        <f>個人票記入用シート!AF102</f>
        <v/>
      </c>
      <c r="O109" s="224" t="str">
        <f>個人票記入用シート!AI102</f>
        <v/>
      </c>
      <c r="P109" s="225" t="str">
        <f>個人票記入用シート!AU102</f>
        <v/>
      </c>
      <c r="Q109" s="225" t="str">
        <f>個人票記入用シート!AV102</f>
        <v/>
      </c>
      <c r="R109" s="225" t="str">
        <f>個人票記入用シート!AW102</f>
        <v/>
      </c>
      <c r="S109" s="225" t="str">
        <f>個人票記入用シート!AX102</f>
        <v/>
      </c>
      <c r="T109" s="225" t="str">
        <f>個人票記入用シート!AY102</f>
        <v/>
      </c>
      <c r="U109" s="225" t="str">
        <f>個人票記入用シート!BF102</f>
        <v/>
      </c>
      <c r="V109" s="226" t="str">
        <f>IF(個人票記入用シート!BG102=0,"",個人票記入用シート!BG102)</f>
        <v/>
      </c>
      <c r="W109" s="264" t="str">
        <f>個人票記入用シート!BO102</f>
        <v xml:space="preserve"> </v>
      </c>
    </row>
    <row r="110" spans="2:23" s="241" customFormat="1" ht="38.25" customHeight="1">
      <c r="B110" s="240">
        <v>99</v>
      </c>
      <c r="C110" s="220" t="str">
        <f>IF(個人票記入用シート!C103=0,"",個人票記入用シート!C103)</f>
        <v/>
      </c>
      <c r="D110" s="220" t="str">
        <f>IF(個人票記入用シート!D103=0,"",個人票記入用シート!D103)</f>
        <v/>
      </c>
      <c r="E110" s="220" t="str">
        <f>IF(個人票記入用シート!H103=0,"",個人票記入用シート!H103)</f>
        <v/>
      </c>
      <c r="F110" s="220" t="str">
        <f>IF(個人票記入用シート!I103=0,"",個人票記入用シート!I103)</f>
        <v/>
      </c>
      <c r="G110" s="221" t="str">
        <f>個人票記入用シート!L103</f>
        <v/>
      </c>
      <c r="H110" s="222" t="str">
        <f>個人票記入用シート!O103</f>
        <v/>
      </c>
      <c r="I110" s="220" t="str">
        <f>IF(個人票記入用シート!P103=0,"",個人票記入用シート!P103)</f>
        <v/>
      </c>
      <c r="J110" s="223" t="str">
        <f>IF(個人票記入用シート!Q103=0,"",個人票記入用シート!Q103)</f>
        <v/>
      </c>
      <c r="K110" s="224" t="str">
        <f>IF(個人票記入用シート!S103=0,"",個人票記入用シート!S103)</f>
        <v/>
      </c>
      <c r="L110" s="220" t="str">
        <f>個人票記入用シート!X103</f>
        <v/>
      </c>
      <c r="M110" s="224" t="str">
        <f>個人票記入用シート!AC103</f>
        <v/>
      </c>
      <c r="N110" s="224" t="str">
        <f>個人票記入用シート!AF103</f>
        <v/>
      </c>
      <c r="O110" s="224" t="str">
        <f>個人票記入用シート!AI103</f>
        <v/>
      </c>
      <c r="P110" s="225" t="str">
        <f>個人票記入用シート!AU103</f>
        <v/>
      </c>
      <c r="Q110" s="225" t="str">
        <f>個人票記入用シート!AV103</f>
        <v/>
      </c>
      <c r="R110" s="225" t="str">
        <f>個人票記入用シート!AW103</f>
        <v/>
      </c>
      <c r="S110" s="225" t="str">
        <f>個人票記入用シート!AX103</f>
        <v/>
      </c>
      <c r="T110" s="225" t="str">
        <f>個人票記入用シート!AY103</f>
        <v/>
      </c>
      <c r="U110" s="225" t="str">
        <f>個人票記入用シート!BF103</f>
        <v/>
      </c>
      <c r="V110" s="226" t="str">
        <f>IF(個人票記入用シート!BG103=0,"",個人票記入用シート!BG103)</f>
        <v/>
      </c>
      <c r="W110" s="264" t="str">
        <f>個人票記入用シート!BO103</f>
        <v xml:space="preserve"> </v>
      </c>
    </row>
    <row r="111" spans="2:23" s="241" customFormat="1" ht="38.25" customHeight="1">
      <c r="B111" s="242" t="s">
        <v>677</v>
      </c>
      <c r="C111" s="227" t="str">
        <f>IF(個人票記入用シート!C104=0,"",個人票記入用シート!C104)</f>
        <v/>
      </c>
      <c r="D111" s="227" t="str">
        <f>IF(個人票記入用シート!D104=0,"",個人票記入用シート!D104)</f>
        <v/>
      </c>
      <c r="E111" s="227" t="str">
        <f>IF(個人票記入用シート!H104=0,"",個人票記入用シート!H104)</f>
        <v/>
      </c>
      <c r="F111" s="227" t="str">
        <f>IF(個人票記入用シート!I104=0,"",個人票記入用シート!I104)</f>
        <v/>
      </c>
      <c r="G111" s="228" t="str">
        <f>個人票記入用シート!L104</f>
        <v/>
      </c>
      <c r="H111" s="229" t="str">
        <f>個人票記入用シート!O104</f>
        <v/>
      </c>
      <c r="I111" s="227" t="str">
        <f>IF(個人票記入用シート!P104=0,"",個人票記入用シート!P104)</f>
        <v/>
      </c>
      <c r="J111" s="230" t="str">
        <f>IF(個人票記入用シート!Q104=0,"",個人票記入用シート!Q104)</f>
        <v/>
      </c>
      <c r="K111" s="231" t="str">
        <f>IF(個人票記入用シート!S104=0,"",個人票記入用シート!S104)</f>
        <v/>
      </c>
      <c r="L111" s="227" t="str">
        <f>個人票記入用シート!X104</f>
        <v/>
      </c>
      <c r="M111" s="231" t="str">
        <f>個人票記入用シート!AC104</f>
        <v/>
      </c>
      <c r="N111" s="231" t="str">
        <f>個人票記入用シート!AF104</f>
        <v/>
      </c>
      <c r="O111" s="231" t="str">
        <f>個人票記入用シート!AI104</f>
        <v/>
      </c>
      <c r="P111" s="232" t="str">
        <f>個人票記入用シート!AU104</f>
        <v/>
      </c>
      <c r="Q111" s="232" t="str">
        <f>個人票記入用シート!AV104</f>
        <v/>
      </c>
      <c r="R111" s="232" t="str">
        <f>個人票記入用シート!AW104</f>
        <v/>
      </c>
      <c r="S111" s="232" t="str">
        <f>個人票記入用シート!AX104</f>
        <v/>
      </c>
      <c r="T111" s="232" t="str">
        <f>個人票記入用シート!AY104</f>
        <v/>
      </c>
      <c r="U111" s="232" t="str">
        <f>個人票記入用シート!BF104</f>
        <v/>
      </c>
      <c r="V111" s="233" t="str">
        <f>IF(個人票記入用シート!BG104=0,"",個人票記入用シート!BG104)</f>
        <v/>
      </c>
      <c r="W111" s="265" t="str">
        <f>個人票記入用シート!BO104</f>
        <v xml:space="preserve"> </v>
      </c>
    </row>
  </sheetData>
  <sheetProtection password="8AB5" sheet="1" insertRows="0" deleteRows="0"/>
  <protectedRanges>
    <protectedRange sqref="E4:H7 D12:W111 W8:W9" name="範囲1"/>
  </protectedRanges>
  <phoneticPr fontId="2"/>
  <dataValidations disablePrompts="1" xWindow="693" yWindow="417" count="1">
    <dataValidation allowBlank="1" showInputMessage="1" showErrorMessage="1" prompt="E製造業で事業所規模99人以下の事業所、I卸売業,小売業、K70物品賃貸業、L学術研究,専門・技術サービス業、M宿泊業,飲食サービス業、N生活関連サービス業,娯楽業、P医療,福祉又はRサービス業（他に分類されないもの）で同29人以下の事業所のみ記入してください。" sqref="R11:T11"/>
  </dataValidations>
  <printOptions horizontalCentered="1"/>
  <pageMargins left="0.70866141732283472" right="0.70866141732283472" top="0.74803149606299213" bottom="0.74803149606299213" header="0.31496062992125984" footer="0.31496062992125984"/>
  <pageSetup paperSize="9" scale="44" fitToWidth="0" fitToHeight="0" orientation="portrait" r:id="rId1"/>
  <headerFooter scaleWithDoc="0" alignWithMargins="0"/>
  <drawing r:id="rId2"/>
  <legacyDrawing r:id="rId3"/>
  <picture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B1:L41"/>
  <sheetViews>
    <sheetView showGridLines="0" zoomScaleNormal="100" workbookViewId="0"/>
  </sheetViews>
  <sheetFormatPr defaultRowHeight="13.5"/>
  <cols>
    <col min="1" max="1" width="2.625" style="34" customWidth="1"/>
    <col min="2" max="2" width="5.25" style="34" bestFit="1" customWidth="1"/>
    <col min="3" max="3" width="10.875" style="34" bestFit="1" customWidth="1"/>
    <col min="4" max="4" width="2.625" style="34" customWidth="1"/>
    <col min="5" max="5" width="5.25" style="34" bestFit="1" customWidth="1"/>
    <col min="6" max="6" width="31.5" style="34" bestFit="1" customWidth="1"/>
    <col min="7" max="7" width="4.5" style="34" bestFit="1" customWidth="1"/>
    <col min="8" max="8" width="32.875" style="34" bestFit="1" customWidth="1"/>
    <col min="9" max="9" width="4.5" style="34" bestFit="1" customWidth="1"/>
    <col min="10" max="10" width="20.125" style="34" bestFit="1" customWidth="1"/>
    <col min="11" max="11" width="4.5" style="34" bestFit="1" customWidth="1"/>
    <col min="12" max="12" width="19.25" style="34" bestFit="1" customWidth="1"/>
    <col min="13" max="16384" width="9" style="34"/>
  </cols>
  <sheetData>
    <row r="1" spans="2:12" ht="17.25">
      <c r="B1" s="298" t="s">
        <v>60</v>
      </c>
      <c r="C1" s="298"/>
      <c r="D1" s="298"/>
      <c r="E1" s="298"/>
      <c r="F1" s="298"/>
      <c r="G1" s="298"/>
      <c r="H1" s="298"/>
      <c r="I1" s="298"/>
      <c r="J1" s="298"/>
      <c r="K1" s="298"/>
      <c r="L1" s="298"/>
    </row>
    <row r="2" spans="2:12" ht="14.25" thickBot="1"/>
    <row r="3" spans="2:12">
      <c r="B3" s="40" t="s">
        <v>4</v>
      </c>
      <c r="C3" s="41"/>
      <c r="E3" s="42" t="s">
        <v>62</v>
      </c>
      <c r="F3" s="43"/>
      <c r="G3" s="43"/>
      <c r="H3" s="43"/>
      <c r="I3" s="43"/>
      <c r="J3" s="43"/>
      <c r="K3" s="43"/>
      <c r="L3" s="44"/>
    </row>
    <row r="4" spans="2:12">
      <c r="B4" s="22">
        <v>101</v>
      </c>
      <c r="C4" s="26" t="s">
        <v>33</v>
      </c>
      <c r="E4" s="299" t="s">
        <v>36</v>
      </c>
      <c r="F4" s="297"/>
      <c r="G4" s="295" t="s">
        <v>156</v>
      </c>
      <c r="H4" s="296"/>
      <c r="I4" s="295" t="s">
        <v>56</v>
      </c>
      <c r="J4" s="297"/>
      <c r="K4" s="45"/>
      <c r="L4" s="46"/>
    </row>
    <row r="5" spans="2:12">
      <c r="B5" s="22">
        <v>102</v>
      </c>
      <c r="C5" s="18" t="s">
        <v>34</v>
      </c>
      <c r="E5" s="29">
        <v>201</v>
      </c>
      <c r="F5" s="35" t="s">
        <v>37</v>
      </c>
      <c r="G5" s="16">
        <v>301</v>
      </c>
      <c r="H5" s="58" t="s">
        <v>157</v>
      </c>
      <c r="I5" s="16">
        <v>801</v>
      </c>
      <c r="J5" s="16" t="s">
        <v>158</v>
      </c>
      <c r="K5" s="58">
        <v>838</v>
      </c>
      <c r="L5" s="24" t="s">
        <v>159</v>
      </c>
    </row>
    <row r="6" spans="2:12">
      <c r="B6" s="22">
        <v>103</v>
      </c>
      <c r="C6" s="18" t="s">
        <v>35</v>
      </c>
      <c r="E6" s="17">
        <v>202</v>
      </c>
      <c r="F6" s="58" t="s">
        <v>39</v>
      </c>
      <c r="G6" s="31">
        <v>302</v>
      </c>
      <c r="H6" s="58" t="s">
        <v>160</v>
      </c>
      <c r="I6" s="31">
        <v>802</v>
      </c>
      <c r="J6" s="31" t="s">
        <v>161</v>
      </c>
      <c r="K6" s="58">
        <v>839</v>
      </c>
      <c r="L6" s="24" t="s">
        <v>162</v>
      </c>
    </row>
    <row r="7" spans="2:12">
      <c r="B7" s="22">
        <v>104</v>
      </c>
      <c r="C7" s="18" t="s">
        <v>38</v>
      </c>
      <c r="E7" s="17">
        <v>203</v>
      </c>
      <c r="F7" s="58" t="s">
        <v>40</v>
      </c>
      <c r="G7" s="31">
        <v>303</v>
      </c>
      <c r="H7" s="58" t="s">
        <v>163</v>
      </c>
      <c r="I7" s="31">
        <v>803</v>
      </c>
      <c r="J7" s="31" t="s">
        <v>164</v>
      </c>
      <c r="K7" s="38">
        <v>840</v>
      </c>
      <c r="L7" s="39" t="s">
        <v>165</v>
      </c>
    </row>
    <row r="8" spans="2:12" ht="14.25" thickBot="1">
      <c r="B8" s="23">
        <v>105</v>
      </c>
      <c r="C8" s="27" t="s">
        <v>59</v>
      </c>
      <c r="E8" s="17">
        <v>204</v>
      </c>
      <c r="F8" s="58" t="s">
        <v>41</v>
      </c>
      <c r="G8" s="32"/>
      <c r="H8" s="28"/>
      <c r="I8" s="31">
        <v>804</v>
      </c>
      <c r="J8" s="31" t="s">
        <v>166</v>
      </c>
      <c r="K8" s="58">
        <v>841</v>
      </c>
      <c r="L8" s="24" t="s">
        <v>167</v>
      </c>
    </row>
    <row r="9" spans="2:12">
      <c r="E9" s="36">
        <v>205</v>
      </c>
      <c r="F9" s="37" t="s">
        <v>42</v>
      </c>
      <c r="G9" s="295" t="s">
        <v>51</v>
      </c>
      <c r="H9" s="296"/>
      <c r="I9" s="38">
        <v>805</v>
      </c>
      <c r="J9" s="38" t="s">
        <v>168</v>
      </c>
      <c r="K9" s="58">
        <v>842</v>
      </c>
      <c r="L9" s="24" t="s">
        <v>169</v>
      </c>
    </row>
    <row r="10" spans="2:12">
      <c r="E10" s="17">
        <v>206</v>
      </c>
      <c r="F10" s="19" t="s">
        <v>170</v>
      </c>
      <c r="G10" s="16">
        <v>401</v>
      </c>
      <c r="H10" s="58" t="s">
        <v>171</v>
      </c>
      <c r="I10" s="31">
        <v>806</v>
      </c>
      <c r="J10" s="31" t="s">
        <v>172</v>
      </c>
      <c r="K10" s="58">
        <v>843</v>
      </c>
      <c r="L10" s="24" t="s">
        <v>173</v>
      </c>
    </row>
    <row r="11" spans="2:12">
      <c r="E11" s="17">
        <v>207</v>
      </c>
      <c r="F11" s="19" t="s">
        <v>174</v>
      </c>
      <c r="G11" s="31">
        <v>402</v>
      </c>
      <c r="H11" s="58" t="s">
        <v>175</v>
      </c>
      <c r="I11" s="31">
        <v>807</v>
      </c>
      <c r="J11" s="31" t="s">
        <v>176</v>
      </c>
      <c r="K11" s="58">
        <v>844</v>
      </c>
      <c r="L11" s="24" t="s">
        <v>177</v>
      </c>
    </row>
    <row r="12" spans="2:12">
      <c r="E12" s="17">
        <v>208</v>
      </c>
      <c r="F12" s="19" t="s">
        <v>43</v>
      </c>
      <c r="G12" s="31">
        <v>403</v>
      </c>
      <c r="H12" s="58" t="s">
        <v>178</v>
      </c>
      <c r="I12" s="31">
        <v>808</v>
      </c>
      <c r="J12" s="31" t="s">
        <v>179</v>
      </c>
      <c r="K12" s="38">
        <v>845</v>
      </c>
      <c r="L12" s="39" t="s">
        <v>180</v>
      </c>
    </row>
    <row r="13" spans="2:12">
      <c r="E13" s="17">
        <v>209</v>
      </c>
      <c r="F13" s="19" t="s">
        <v>44</v>
      </c>
      <c r="G13" s="31">
        <v>404</v>
      </c>
      <c r="H13" s="58" t="s">
        <v>181</v>
      </c>
      <c r="I13" s="31">
        <v>809</v>
      </c>
      <c r="J13" s="31" t="s">
        <v>182</v>
      </c>
      <c r="K13" s="58">
        <v>846</v>
      </c>
      <c r="L13" s="24" t="s">
        <v>183</v>
      </c>
    </row>
    <row r="14" spans="2:12">
      <c r="E14" s="36">
        <v>210</v>
      </c>
      <c r="F14" s="37" t="s">
        <v>45</v>
      </c>
      <c r="G14" s="31">
        <v>405</v>
      </c>
      <c r="H14" s="58" t="s">
        <v>184</v>
      </c>
      <c r="I14" s="38">
        <v>810</v>
      </c>
      <c r="J14" s="38" t="s">
        <v>185</v>
      </c>
      <c r="K14" s="58">
        <v>847</v>
      </c>
      <c r="L14" s="24" t="s">
        <v>186</v>
      </c>
    </row>
    <row r="15" spans="2:12">
      <c r="E15" s="17">
        <v>211</v>
      </c>
      <c r="F15" s="19" t="s">
        <v>46</v>
      </c>
      <c r="G15" s="31">
        <v>406</v>
      </c>
      <c r="H15" s="58" t="s">
        <v>187</v>
      </c>
      <c r="I15" s="31">
        <v>811</v>
      </c>
      <c r="J15" s="31" t="s">
        <v>188</v>
      </c>
      <c r="K15" s="58">
        <v>848</v>
      </c>
      <c r="L15" s="24" t="s">
        <v>189</v>
      </c>
    </row>
    <row r="16" spans="2:12">
      <c r="E16" s="17">
        <v>212</v>
      </c>
      <c r="F16" s="19" t="s">
        <v>47</v>
      </c>
      <c r="G16" s="32"/>
      <c r="H16" s="28"/>
      <c r="I16" s="31">
        <v>812</v>
      </c>
      <c r="J16" s="31" t="s">
        <v>190</v>
      </c>
      <c r="K16" s="58">
        <v>849</v>
      </c>
      <c r="L16" s="24" t="s">
        <v>191</v>
      </c>
    </row>
    <row r="17" spans="5:12">
      <c r="E17" s="17">
        <v>213</v>
      </c>
      <c r="F17" s="19" t="s">
        <v>48</v>
      </c>
      <c r="G17" s="295" t="s">
        <v>52</v>
      </c>
      <c r="H17" s="296"/>
      <c r="I17" s="31">
        <v>813</v>
      </c>
      <c r="J17" s="31" t="s">
        <v>192</v>
      </c>
      <c r="K17" s="38">
        <v>850</v>
      </c>
      <c r="L17" s="39" t="s">
        <v>193</v>
      </c>
    </row>
    <row r="18" spans="5:12">
      <c r="E18" s="17">
        <v>214</v>
      </c>
      <c r="F18" s="19" t="s">
        <v>49</v>
      </c>
      <c r="G18" s="16">
        <v>501</v>
      </c>
      <c r="H18" s="58" t="s">
        <v>194</v>
      </c>
      <c r="I18" s="31">
        <v>814</v>
      </c>
      <c r="J18" s="31" t="s">
        <v>195</v>
      </c>
      <c r="K18" s="58">
        <v>851</v>
      </c>
      <c r="L18" s="24" t="s">
        <v>196</v>
      </c>
    </row>
    <row r="19" spans="5:12">
      <c r="E19" s="36">
        <v>215</v>
      </c>
      <c r="F19" s="37" t="s">
        <v>197</v>
      </c>
      <c r="G19" s="31">
        <v>502</v>
      </c>
      <c r="H19" s="58" t="s">
        <v>198</v>
      </c>
      <c r="I19" s="38">
        <v>815</v>
      </c>
      <c r="J19" s="38" t="s">
        <v>199</v>
      </c>
      <c r="K19" s="58">
        <v>852</v>
      </c>
      <c r="L19" s="24" t="s">
        <v>200</v>
      </c>
    </row>
    <row r="20" spans="5:12">
      <c r="E20" s="17">
        <v>216</v>
      </c>
      <c r="F20" s="19" t="s">
        <v>201</v>
      </c>
      <c r="G20" s="31">
        <v>503</v>
      </c>
      <c r="H20" s="58" t="s">
        <v>202</v>
      </c>
      <c r="I20" s="31">
        <v>816</v>
      </c>
      <c r="J20" s="31" t="s">
        <v>203</v>
      </c>
      <c r="K20" s="58">
        <v>853</v>
      </c>
      <c r="L20" s="24" t="s">
        <v>204</v>
      </c>
    </row>
    <row r="21" spans="5:12">
      <c r="E21" s="17">
        <v>217</v>
      </c>
      <c r="F21" s="19" t="s">
        <v>205</v>
      </c>
      <c r="G21" s="31">
        <v>504</v>
      </c>
      <c r="H21" s="58" t="s">
        <v>206</v>
      </c>
      <c r="I21" s="31">
        <v>817</v>
      </c>
      <c r="J21" s="31" t="s">
        <v>207</v>
      </c>
      <c r="K21" s="58">
        <v>854</v>
      </c>
      <c r="L21" s="24" t="s">
        <v>208</v>
      </c>
    </row>
    <row r="22" spans="5:12">
      <c r="E22" s="17">
        <v>218</v>
      </c>
      <c r="F22" s="19" t="s">
        <v>209</v>
      </c>
      <c r="G22" s="31">
        <v>505</v>
      </c>
      <c r="H22" s="58" t="s">
        <v>210</v>
      </c>
      <c r="I22" s="31">
        <v>818</v>
      </c>
      <c r="J22" s="31" t="s">
        <v>211</v>
      </c>
      <c r="K22" s="38">
        <v>855</v>
      </c>
      <c r="L22" s="39" t="s">
        <v>212</v>
      </c>
    </row>
    <row r="23" spans="5:12">
      <c r="E23" s="17">
        <v>219</v>
      </c>
      <c r="F23" s="19" t="s">
        <v>213</v>
      </c>
      <c r="G23" s="31">
        <v>506</v>
      </c>
      <c r="H23" s="58" t="s">
        <v>214</v>
      </c>
      <c r="I23" s="31">
        <v>819</v>
      </c>
      <c r="J23" s="31" t="s">
        <v>215</v>
      </c>
      <c r="K23" s="58">
        <v>856</v>
      </c>
      <c r="L23" s="24" t="s">
        <v>216</v>
      </c>
    </row>
    <row r="24" spans="5:12">
      <c r="E24" s="36">
        <v>220</v>
      </c>
      <c r="F24" s="37" t="s">
        <v>50</v>
      </c>
      <c r="G24" s="32"/>
      <c r="H24" s="28"/>
      <c r="I24" s="38">
        <v>820</v>
      </c>
      <c r="J24" s="38" t="s">
        <v>217</v>
      </c>
      <c r="K24" s="58">
        <v>857</v>
      </c>
      <c r="L24" s="24" t="s">
        <v>218</v>
      </c>
    </row>
    <row r="25" spans="5:12">
      <c r="E25" s="17">
        <v>221</v>
      </c>
      <c r="F25" s="19" t="s">
        <v>219</v>
      </c>
      <c r="G25" s="295" t="s">
        <v>53</v>
      </c>
      <c r="H25" s="296"/>
      <c r="I25" s="31">
        <v>821</v>
      </c>
      <c r="J25" s="31" t="s">
        <v>220</v>
      </c>
      <c r="K25" s="58">
        <v>858</v>
      </c>
      <c r="L25" s="24" t="s">
        <v>221</v>
      </c>
    </row>
    <row r="26" spans="5:12">
      <c r="E26" s="17">
        <v>222</v>
      </c>
      <c r="F26" s="19" t="s">
        <v>222</v>
      </c>
      <c r="G26" s="16">
        <v>601</v>
      </c>
      <c r="H26" s="58" t="s">
        <v>223</v>
      </c>
      <c r="I26" s="31">
        <v>822</v>
      </c>
      <c r="J26" s="31" t="s">
        <v>224</v>
      </c>
      <c r="K26" s="58">
        <v>859</v>
      </c>
      <c r="L26" s="24" t="s">
        <v>225</v>
      </c>
    </row>
    <row r="27" spans="5:12">
      <c r="E27" s="17">
        <v>223</v>
      </c>
      <c r="F27" s="19" t="s">
        <v>226</v>
      </c>
      <c r="G27" s="31">
        <v>602</v>
      </c>
      <c r="H27" s="58" t="s">
        <v>227</v>
      </c>
      <c r="I27" s="31">
        <v>823</v>
      </c>
      <c r="J27" s="31" t="s">
        <v>228</v>
      </c>
      <c r="K27" s="38">
        <v>860</v>
      </c>
      <c r="L27" s="39" t="s">
        <v>229</v>
      </c>
    </row>
    <row r="28" spans="5:12">
      <c r="E28" s="17">
        <v>224</v>
      </c>
      <c r="F28" s="19" t="s">
        <v>230</v>
      </c>
      <c r="G28" s="32"/>
      <c r="H28" s="28"/>
      <c r="I28" s="31">
        <v>824</v>
      </c>
      <c r="J28" s="31" t="s">
        <v>231</v>
      </c>
      <c r="K28" s="58">
        <v>861</v>
      </c>
      <c r="L28" s="24" t="s">
        <v>232</v>
      </c>
    </row>
    <row r="29" spans="5:12">
      <c r="E29" s="36">
        <v>225</v>
      </c>
      <c r="F29" s="37" t="s">
        <v>233</v>
      </c>
      <c r="G29" s="295" t="s">
        <v>54</v>
      </c>
      <c r="H29" s="296"/>
      <c r="I29" s="38">
        <v>825</v>
      </c>
      <c r="J29" s="38" t="s">
        <v>234</v>
      </c>
      <c r="K29" s="58">
        <v>862</v>
      </c>
      <c r="L29" s="24" t="s">
        <v>235</v>
      </c>
    </row>
    <row r="30" spans="5:12">
      <c r="E30" s="17">
        <v>226</v>
      </c>
      <c r="F30" s="19" t="s">
        <v>236</v>
      </c>
      <c r="G30" s="16">
        <v>701</v>
      </c>
      <c r="H30" s="58" t="s">
        <v>237</v>
      </c>
      <c r="I30" s="31">
        <v>826</v>
      </c>
      <c r="J30" s="31" t="s">
        <v>238</v>
      </c>
      <c r="K30" s="58">
        <v>863</v>
      </c>
      <c r="L30" s="24" t="s">
        <v>239</v>
      </c>
    </row>
    <row r="31" spans="5:12">
      <c r="E31" s="17">
        <v>227</v>
      </c>
      <c r="F31" s="19" t="s">
        <v>240</v>
      </c>
      <c r="G31" s="31">
        <v>702</v>
      </c>
      <c r="H31" s="58" t="s">
        <v>241</v>
      </c>
      <c r="I31" s="31">
        <v>827</v>
      </c>
      <c r="J31" s="31" t="s">
        <v>242</v>
      </c>
      <c r="K31" s="31">
        <v>864</v>
      </c>
      <c r="L31" s="24" t="s">
        <v>243</v>
      </c>
    </row>
    <row r="32" spans="5:12">
      <c r="E32" s="17">
        <v>228</v>
      </c>
      <c r="F32" s="19" t="s">
        <v>244</v>
      </c>
      <c r="G32" s="31">
        <v>703</v>
      </c>
      <c r="H32" s="58" t="s">
        <v>245</v>
      </c>
      <c r="I32" s="31">
        <v>828</v>
      </c>
      <c r="J32" s="31" t="s">
        <v>246</v>
      </c>
      <c r="K32" s="31"/>
      <c r="L32" s="24"/>
    </row>
    <row r="33" spans="5:12">
      <c r="E33" s="17">
        <v>229</v>
      </c>
      <c r="F33" s="19" t="s">
        <v>247</v>
      </c>
      <c r="G33" s="31">
        <v>704</v>
      </c>
      <c r="H33" s="58" t="s">
        <v>248</v>
      </c>
      <c r="I33" s="31">
        <v>829</v>
      </c>
      <c r="J33" s="31" t="s">
        <v>249</v>
      </c>
      <c r="K33" s="31"/>
      <c r="L33" s="24"/>
    </row>
    <row r="34" spans="5:12">
      <c r="E34" s="36">
        <v>230</v>
      </c>
      <c r="F34" s="37" t="s">
        <v>250</v>
      </c>
      <c r="G34" s="38">
        <v>705</v>
      </c>
      <c r="H34" s="37" t="s">
        <v>251</v>
      </c>
      <c r="I34" s="38">
        <v>830</v>
      </c>
      <c r="J34" s="38" t="s">
        <v>57</v>
      </c>
      <c r="K34" s="31"/>
      <c r="L34" s="24"/>
    </row>
    <row r="35" spans="5:12">
      <c r="E35" s="17">
        <v>231</v>
      </c>
      <c r="F35" s="19" t="s">
        <v>252</v>
      </c>
      <c r="G35" s="31">
        <v>706</v>
      </c>
      <c r="H35" s="58" t="s">
        <v>253</v>
      </c>
      <c r="I35" s="31">
        <v>831</v>
      </c>
      <c r="J35" s="31" t="s">
        <v>58</v>
      </c>
      <c r="K35" s="31"/>
      <c r="L35" s="24"/>
    </row>
    <row r="36" spans="5:12">
      <c r="E36" s="17">
        <v>232</v>
      </c>
      <c r="F36" s="19" t="s">
        <v>254</v>
      </c>
      <c r="G36" s="31">
        <v>707</v>
      </c>
      <c r="H36" s="58" t="s">
        <v>255</v>
      </c>
      <c r="I36" s="31">
        <v>832</v>
      </c>
      <c r="J36" s="31" t="s">
        <v>256</v>
      </c>
      <c r="K36" s="31"/>
      <c r="L36" s="24"/>
    </row>
    <row r="37" spans="5:12">
      <c r="E37" s="17">
        <v>233</v>
      </c>
      <c r="F37" s="19" t="s">
        <v>257</v>
      </c>
      <c r="G37" s="31">
        <v>708</v>
      </c>
      <c r="H37" s="58" t="s">
        <v>258</v>
      </c>
      <c r="I37" s="31">
        <v>833</v>
      </c>
      <c r="J37" s="31" t="s">
        <v>259</v>
      </c>
      <c r="K37" s="31"/>
      <c r="L37" s="24"/>
    </row>
    <row r="38" spans="5:12">
      <c r="E38" s="17">
        <v>234</v>
      </c>
      <c r="F38" s="19" t="s">
        <v>260</v>
      </c>
      <c r="G38" s="31">
        <v>709</v>
      </c>
      <c r="H38" s="58" t="s">
        <v>261</v>
      </c>
      <c r="I38" s="31">
        <v>834</v>
      </c>
      <c r="J38" s="31" t="s">
        <v>262</v>
      </c>
      <c r="K38" s="31"/>
      <c r="L38" s="24"/>
    </row>
    <row r="39" spans="5:12">
      <c r="E39" s="36">
        <v>235</v>
      </c>
      <c r="F39" s="37" t="s">
        <v>263</v>
      </c>
      <c r="G39" s="31">
        <v>710</v>
      </c>
      <c r="H39" s="58" t="s">
        <v>55</v>
      </c>
      <c r="I39" s="38">
        <v>835</v>
      </c>
      <c r="J39" s="38" t="s">
        <v>264</v>
      </c>
      <c r="K39" s="31"/>
      <c r="L39" s="24"/>
    </row>
    <row r="40" spans="5:12">
      <c r="E40" s="17">
        <v>236</v>
      </c>
      <c r="F40" s="19" t="s">
        <v>265</v>
      </c>
      <c r="G40" s="31">
        <v>711</v>
      </c>
      <c r="H40" s="58" t="s">
        <v>266</v>
      </c>
      <c r="I40" s="31">
        <v>836</v>
      </c>
      <c r="J40" s="31" t="s">
        <v>267</v>
      </c>
      <c r="K40" s="31"/>
      <c r="L40" s="24"/>
    </row>
    <row r="41" spans="5:12" ht="14.25" thickBot="1">
      <c r="E41" s="30">
        <v>237</v>
      </c>
      <c r="F41" s="20" t="s">
        <v>268</v>
      </c>
      <c r="G41" s="33"/>
      <c r="H41" s="21"/>
      <c r="I41" s="33">
        <v>837</v>
      </c>
      <c r="J41" s="33" t="s">
        <v>269</v>
      </c>
      <c r="K41" s="33"/>
      <c r="L41" s="25"/>
    </row>
  </sheetData>
  <sheetProtection password="8AB5" sheet="1" objects="1" scenarios="1"/>
  <mergeCells count="8">
    <mergeCell ref="G17:H17"/>
    <mergeCell ref="G25:H25"/>
    <mergeCell ref="G29:H29"/>
    <mergeCell ref="I4:J4"/>
    <mergeCell ref="B1:L1"/>
    <mergeCell ref="E4:F4"/>
    <mergeCell ref="G4:H4"/>
    <mergeCell ref="G9:H9"/>
  </mergeCells>
  <phoneticPr fontId="2"/>
  <pageMargins left="0.70866141732283472" right="0.70866141732283472" top="0.74803149606299213" bottom="0.74803149606299213" header="0.31496062992125984" footer="0.31496062992125984"/>
  <pageSetup paperSize="9" scale="92"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K12"/>
  <sheetViews>
    <sheetView showGridLines="0" zoomScale="115" zoomScaleNormal="115" workbookViewId="0"/>
  </sheetViews>
  <sheetFormatPr defaultRowHeight="18" customHeight="1"/>
  <cols>
    <col min="1" max="1" width="2.625" style="178" customWidth="1"/>
    <col min="2" max="2" width="4.625" style="178" customWidth="1"/>
    <col min="3" max="3" width="31.5" style="178" bestFit="1" customWidth="1"/>
    <col min="4" max="4" width="4.625" style="178" customWidth="1"/>
    <col min="5" max="5" width="32.875" style="178" bestFit="1" customWidth="1"/>
    <col min="6" max="6" width="4.625" style="178" customWidth="1"/>
    <col min="7" max="7" width="20.125" style="178" bestFit="1" customWidth="1"/>
    <col min="8" max="8" width="4.625" style="178" customWidth="1"/>
    <col min="9" max="9" width="19.25" style="178" bestFit="1" customWidth="1"/>
    <col min="10" max="16384" width="9" style="178"/>
  </cols>
  <sheetData>
    <row r="1" spans="2:11" ht="18" customHeight="1">
      <c r="B1" s="300" t="s">
        <v>672</v>
      </c>
      <c r="C1" s="300"/>
      <c r="D1" s="300"/>
      <c r="E1" s="300"/>
      <c r="F1" s="300"/>
      <c r="G1" s="300"/>
      <c r="H1" s="300"/>
      <c r="I1" s="300"/>
    </row>
    <row r="2" spans="2:11" ht="18" customHeight="1" thickBot="1"/>
    <row r="3" spans="2:11" ht="18" customHeight="1">
      <c r="B3" s="179" t="s">
        <v>673</v>
      </c>
      <c r="C3" s="180"/>
      <c r="D3" s="180"/>
      <c r="E3" s="180"/>
      <c r="F3" s="180"/>
      <c r="G3" s="180"/>
      <c r="H3" s="180"/>
      <c r="I3" s="181"/>
    </row>
    <row r="4" spans="2:11" ht="18" customHeight="1">
      <c r="B4" s="182">
        <v>1</v>
      </c>
      <c r="C4" s="183" t="s">
        <v>639</v>
      </c>
      <c r="D4" s="184">
        <v>8</v>
      </c>
      <c r="E4" s="183" t="s">
        <v>646</v>
      </c>
      <c r="F4" s="175">
        <v>15</v>
      </c>
      <c r="G4" s="183" t="s">
        <v>653</v>
      </c>
      <c r="H4" s="175">
        <v>22</v>
      </c>
      <c r="I4" s="183" t="s">
        <v>660</v>
      </c>
    </row>
    <row r="5" spans="2:11" ht="18" customHeight="1">
      <c r="B5" s="185">
        <v>2</v>
      </c>
      <c r="C5" s="186" t="s">
        <v>640</v>
      </c>
      <c r="D5" s="187">
        <v>9</v>
      </c>
      <c r="E5" s="186" t="s">
        <v>647</v>
      </c>
      <c r="F5" s="188">
        <v>16</v>
      </c>
      <c r="G5" s="186" t="s">
        <v>654</v>
      </c>
      <c r="H5" s="188">
        <v>23</v>
      </c>
      <c r="I5" s="186" t="s">
        <v>661</v>
      </c>
      <c r="K5" s="75"/>
    </row>
    <row r="6" spans="2:11" ht="18" customHeight="1">
      <c r="B6" s="189">
        <v>3</v>
      </c>
      <c r="C6" s="190" t="s">
        <v>641</v>
      </c>
      <c r="D6" s="191">
        <v>10</v>
      </c>
      <c r="E6" s="190" t="s">
        <v>648</v>
      </c>
      <c r="F6" s="177">
        <v>17</v>
      </c>
      <c r="G6" s="190" t="s">
        <v>655</v>
      </c>
      <c r="H6" s="177">
        <v>24</v>
      </c>
      <c r="I6" s="190" t="s">
        <v>662</v>
      </c>
    </row>
    <row r="7" spans="2:11" ht="18" customHeight="1">
      <c r="B7" s="185">
        <v>4</v>
      </c>
      <c r="C7" s="186" t="s">
        <v>642</v>
      </c>
      <c r="D7" s="187">
        <v>11</v>
      </c>
      <c r="E7" s="186" t="s">
        <v>649</v>
      </c>
      <c r="F7" s="188">
        <v>18</v>
      </c>
      <c r="G7" s="186" t="s">
        <v>656</v>
      </c>
      <c r="H7" s="188">
        <v>25</v>
      </c>
      <c r="I7" s="186" t="s">
        <v>663</v>
      </c>
    </row>
    <row r="8" spans="2:11" ht="18" customHeight="1">
      <c r="B8" s="189">
        <v>5</v>
      </c>
      <c r="C8" s="190" t="s">
        <v>643</v>
      </c>
      <c r="D8" s="192">
        <v>12</v>
      </c>
      <c r="E8" s="193" t="s">
        <v>650</v>
      </c>
      <c r="F8" s="177">
        <v>19</v>
      </c>
      <c r="G8" s="190" t="s">
        <v>657</v>
      </c>
      <c r="H8" s="177">
        <v>26</v>
      </c>
      <c r="I8" s="190" t="s">
        <v>664</v>
      </c>
    </row>
    <row r="9" spans="2:11" ht="18" customHeight="1">
      <c r="B9" s="185">
        <v>6</v>
      </c>
      <c r="C9" s="186" t="s">
        <v>644</v>
      </c>
      <c r="D9" s="187">
        <v>13</v>
      </c>
      <c r="E9" s="186" t="s">
        <v>651</v>
      </c>
      <c r="F9" s="188">
        <v>20</v>
      </c>
      <c r="G9" s="186" t="s">
        <v>658</v>
      </c>
      <c r="H9" s="188">
        <v>27</v>
      </c>
      <c r="I9" s="186" t="s">
        <v>665</v>
      </c>
    </row>
    <row r="10" spans="2:11" ht="18" customHeight="1">
      <c r="B10" s="194">
        <v>7</v>
      </c>
      <c r="C10" s="195" t="s">
        <v>645</v>
      </c>
      <c r="D10" s="196">
        <v>14</v>
      </c>
      <c r="E10" s="195" t="s">
        <v>652</v>
      </c>
      <c r="F10" s="176">
        <v>21</v>
      </c>
      <c r="G10" s="195" t="s">
        <v>659</v>
      </c>
      <c r="H10" s="176">
        <v>28</v>
      </c>
      <c r="I10" s="195" t="s">
        <v>666</v>
      </c>
    </row>
    <row r="11" spans="2:11" ht="18" customHeight="1">
      <c r="B11" s="197" t="s">
        <v>674</v>
      </c>
    </row>
    <row r="12" spans="2:11" ht="18" customHeight="1">
      <c r="B12" s="197" t="s">
        <v>675</v>
      </c>
    </row>
  </sheetData>
  <sheetProtection password="8AB5" sheet="1" objects="1" scenarios="1"/>
  <mergeCells count="1">
    <mergeCell ref="B1:I1"/>
  </mergeCells>
  <phoneticPr fontId="2"/>
  <pageMargins left="0.70866141732283472" right="0.70866141732283472" top="0.74803149606299213" bottom="0.74803149606299213" header="0.31496062992125984" footer="0.31496062992125984"/>
  <pageSetup paperSize="9"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FF00"/>
  </sheetPr>
  <dimension ref="B1:J51"/>
  <sheetViews>
    <sheetView showGridLines="0" zoomScaleNormal="100" workbookViewId="0"/>
  </sheetViews>
  <sheetFormatPr defaultRowHeight="17.100000000000001" customHeight="1"/>
  <cols>
    <col min="1" max="1" width="2.625" style="59" customWidth="1"/>
    <col min="2" max="4" width="10.5" style="59" customWidth="1"/>
    <col min="5" max="5" width="10.5" style="59" bestFit="1" customWidth="1"/>
    <col min="6" max="6" width="0.875" style="59" customWidth="1"/>
    <col min="7" max="10" width="10.5" style="59" customWidth="1"/>
    <col min="11" max="16384" width="9" style="59"/>
  </cols>
  <sheetData>
    <row r="1" spans="2:10" ht="18.75">
      <c r="B1" s="308" t="s">
        <v>61</v>
      </c>
      <c r="C1" s="308"/>
      <c r="D1" s="308"/>
      <c r="E1" s="308"/>
      <c r="F1" s="308"/>
      <c r="G1" s="308"/>
      <c r="H1" s="308"/>
      <c r="I1" s="308"/>
      <c r="J1" s="308"/>
    </row>
    <row r="2" spans="2:10" ht="17.100000000000001" customHeight="1">
      <c r="B2" s="201"/>
      <c r="C2" s="201"/>
      <c r="D2" s="201"/>
      <c r="E2" s="201"/>
      <c r="F2" s="201"/>
      <c r="G2" s="201"/>
      <c r="H2" s="201"/>
      <c r="I2" s="201"/>
      <c r="J2" s="201"/>
    </row>
    <row r="3" spans="2:10" ht="15" customHeight="1">
      <c r="B3" s="60"/>
      <c r="C3" s="60"/>
      <c r="D3" s="60"/>
      <c r="E3" s="60"/>
      <c r="F3" s="60"/>
      <c r="G3" s="309" t="s">
        <v>684</v>
      </c>
      <c r="H3" s="309"/>
      <c r="I3" s="309"/>
      <c r="J3" s="309"/>
    </row>
    <row r="4" spans="2:10" ht="15" customHeight="1">
      <c r="B4" s="310" t="s">
        <v>272</v>
      </c>
      <c r="C4" s="311"/>
      <c r="D4" s="314" t="s">
        <v>273</v>
      </c>
      <c r="E4" s="315"/>
      <c r="F4" s="61"/>
      <c r="G4" s="316" t="s">
        <v>272</v>
      </c>
      <c r="H4" s="311"/>
      <c r="I4" s="314" t="s">
        <v>273</v>
      </c>
      <c r="J4" s="318"/>
    </row>
    <row r="5" spans="2:10" ht="15" customHeight="1">
      <c r="B5" s="312"/>
      <c r="C5" s="313"/>
      <c r="D5" s="319" t="s">
        <v>274</v>
      </c>
      <c r="E5" s="320"/>
      <c r="F5" s="61"/>
      <c r="G5" s="317"/>
      <c r="H5" s="313"/>
      <c r="I5" s="319" t="s">
        <v>274</v>
      </c>
      <c r="J5" s="321"/>
    </row>
    <row r="6" spans="2:10" ht="15" customHeight="1">
      <c r="B6" s="62" t="s">
        <v>275</v>
      </c>
      <c r="C6" s="63" t="s">
        <v>276</v>
      </c>
      <c r="D6" s="63" t="s">
        <v>277</v>
      </c>
      <c r="E6" s="64" t="s">
        <v>278</v>
      </c>
      <c r="F6" s="61"/>
      <c r="G6" s="65" t="s">
        <v>275</v>
      </c>
      <c r="H6" s="63" t="s">
        <v>276</v>
      </c>
      <c r="I6" s="63" t="s">
        <v>277</v>
      </c>
      <c r="J6" s="66" t="s">
        <v>278</v>
      </c>
    </row>
    <row r="7" spans="2:10" ht="15" customHeight="1">
      <c r="B7" s="67"/>
      <c r="C7" s="68"/>
      <c r="D7" s="69" t="s">
        <v>279</v>
      </c>
      <c r="E7" s="70" t="s">
        <v>279</v>
      </c>
      <c r="F7" s="61"/>
      <c r="G7" s="71"/>
      <c r="H7" s="68"/>
      <c r="I7" s="69" t="s">
        <v>279</v>
      </c>
      <c r="J7" s="72" t="s">
        <v>279</v>
      </c>
    </row>
    <row r="8" spans="2:10" ht="15" customHeight="1">
      <c r="B8" s="301" t="s">
        <v>685</v>
      </c>
      <c r="C8" s="205" t="s">
        <v>686</v>
      </c>
      <c r="D8" s="303">
        <v>0</v>
      </c>
      <c r="E8" s="305" t="s">
        <v>687</v>
      </c>
      <c r="F8" s="61"/>
      <c r="G8" s="206" t="s">
        <v>427</v>
      </c>
      <c r="H8" s="87" t="s">
        <v>428</v>
      </c>
      <c r="I8" s="87">
        <v>39</v>
      </c>
      <c r="J8" s="207">
        <v>38</v>
      </c>
    </row>
    <row r="9" spans="2:10" s="75" customFormat="1" ht="15" customHeight="1">
      <c r="B9" s="302"/>
      <c r="C9" s="78" t="s">
        <v>688</v>
      </c>
      <c r="D9" s="304"/>
      <c r="E9" s="306"/>
      <c r="F9" s="61"/>
      <c r="G9" s="80" t="s">
        <v>431</v>
      </c>
      <c r="H9" s="79" t="s">
        <v>432</v>
      </c>
      <c r="I9" s="79">
        <v>40</v>
      </c>
      <c r="J9" s="81">
        <v>39</v>
      </c>
    </row>
    <row r="10" spans="2:10" s="75" customFormat="1" ht="15" customHeight="1">
      <c r="B10" s="82" t="s">
        <v>439</v>
      </c>
      <c r="C10" s="202" t="s">
        <v>689</v>
      </c>
      <c r="D10" s="202">
        <v>1</v>
      </c>
      <c r="E10" s="203">
        <v>0</v>
      </c>
      <c r="F10" s="61"/>
      <c r="G10" s="83" t="s">
        <v>433</v>
      </c>
      <c r="H10" s="202" t="s">
        <v>434</v>
      </c>
      <c r="I10" s="202">
        <v>41</v>
      </c>
      <c r="J10" s="204">
        <v>40</v>
      </c>
    </row>
    <row r="11" spans="2:10" s="75" customFormat="1" ht="15" customHeight="1">
      <c r="B11" s="77" t="s">
        <v>437</v>
      </c>
      <c r="C11" s="78" t="s">
        <v>438</v>
      </c>
      <c r="D11" s="78">
        <v>2</v>
      </c>
      <c r="E11" s="84">
        <v>1</v>
      </c>
      <c r="F11" s="76"/>
      <c r="G11" s="85" t="s">
        <v>435</v>
      </c>
      <c r="H11" s="78" t="s">
        <v>436</v>
      </c>
      <c r="I11" s="78">
        <v>42</v>
      </c>
      <c r="J11" s="86">
        <v>41</v>
      </c>
    </row>
    <row r="12" spans="2:10" s="75" customFormat="1" ht="15" customHeight="1">
      <c r="B12" s="82" t="s">
        <v>280</v>
      </c>
      <c r="C12" s="202" t="s">
        <v>281</v>
      </c>
      <c r="D12" s="87">
        <v>3</v>
      </c>
      <c r="E12" s="203">
        <v>2</v>
      </c>
      <c r="F12" s="76"/>
      <c r="G12" s="83" t="s">
        <v>282</v>
      </c>
      <c r="H12" s="202" t="s">
        <v>283</v>
      </c>
      <c r="I12" s="87">
        <v>43</v>
      </c>
      <c r="J12" s="204">
        <v>42</v>
      </c>
    </row>
    <row r="13" spans="2:10" s="75" customFormat="1" ht="15" customHeight="1">
      <c r="B13" s="77" t="s">
        <v>284</v>
      </c>
      <c r="C13" s="78" t="s">
        <v>285</v>
      </c>
      <c r="D13" s="79">
        <v>4</v>
      </c>
      <c r="E13" s="74">
        <v>3</v>
      </c>
      <c r="F13" s="76"/>
      <c r="G13" s="85" t="s">
        <v>286</v>
      </c>
      <c r="H13" s="78" t="s">
        <v>287</v>
      </c>
      <c r="I13" s="73">
        <v>44</v>
      </c>
      <c r="J13" s="81">
        <v>43</v>
      </c>
    </row>
    <row r="14" spans="2:10" s="75" customFormat="1" ht="15" customHeight="1">
      <c r="B14" s="82" t="s">
        <v>288</v>
      </c>
      <c r="C14" s="202" t="s">
        <v>289</v>
      </c>
      <c r="D14" s="202">
        <v>5</v>
      </c>
      <c r="E14" s="203">
        <v>4</v>
      </c>
      <c r="F14" s="76"/>
      <c r="G14" s="83" t="s">
        <v>290</v>
      </c>
      <c r="H14" s="202" t="s">
        <v>291</v>
      </c>
      <c r="I14" s="202">
        <v>45</v>
      </c>
      <c r="J14" s="204">
        <v>44</v>
      </c>
    </row>
    <row r="15" spans="2:10" s="75" customFormat="1" ht="15" customHeight="1">
      <c r="B15" s="77" t="s">
        <v>292</v>
      </c>
      <c r="C15" s="78" t="s">
        <v>293</v>
      </c>
      <c r="D15" s="78">
        <v>6</v>
      </c>
      <c r="E15" s="74">
        <v>5</v>
      </c>
      <c r="F15" s="76"/>
      <c r="G15" s="85" t="s">
        <v>294</v>
      </c>
      <c r="H15" s="78" t="s">
        <v>295</v>
      </c>
      <c r="I15" s="79">
        <v>46</v>
      </c>
      <c r="J15" s="86">
        <v>45</v>
      </c>
    </row>
    <row r="16" spans="2:10" s="75" customFormat="1" ht="15" customHeight="1">
      <c r="B16" s="82" t="s">
        <v>296</v>
      </c>
      <c r="C16" s="202" t="s">
        <v>297</v>
      </c>
      <c r="D16" s="87">
        <v>7</v>
      </c>
      <c r="E16" s="203">
        <v>6</v>
      </c>
      <c r="F16" s="76"/>
      <c r="G16" s="83" t="s">
        <v>298</v>
      </c>
      <c r="H16" s="202" t="s">
        <v>299</v>
      </c>
      <c r="I16" s="202">
        <v>47</v>
      </c>
      <c r="J16" s="204">
        <v>46</v>
      </c>
    </row>
    <row r="17" spans="2:10" s="75" customFormat="1" ht="15" customHeight="1">
      <c r="B17" s="77" t="s">
        <v>300</v>
      </c>
      <c r="C17" s="78" t="s">
        <v>301</v>
      </c>
      <c r="D17" s="79">
        <v>8</v>
      </c>
      <c r="E17" s="84">
        <v>7</v>
      </c>
      <c r="F17" s="76"/>
      <c r="G17" s="85" t="s">
        <v>302</v>
      </c>
      <c r="H17" s="78" t="s">
        <v>303</v>
      </c>
      <c r="I17" s="78">
        <v>48</v>
      </c>
      <c r="J17" s="81">
        <v>47</v>
      </c>
    </row>
    <row r="18" spans="2:10" s="75" customFormat="1" ht="15" customHeight="1">
      <c r="B18" s="82" t="s">
        <v>304</v>
      </c>
      <c r="C18" s="202" t="s">
        <v>305</v>
      </c>
      <c r="D18" s="202">
        <v>9</v>
      </c>
      <c r="E18" s="203">
        <v>8</v>
      </c>
      <c r="F18" s="76"/>
      <c r="G18" s="83" t="s">
        <v>306</v>
      </c>
      <c r="H18" s="202" t="s">
        <v>307</v>
      </c>
      <c r="I18" s="87">
        <v>49</v>
      </c>
      <c r="J18" s="204">
        <v>48</v>
      </c>
    </row>
    <row r="19" spans="2:10" s="75" customFormat="1" ht="15" customHeight="1">
      <c r="B19" s="77" t="s">
        <v>308</v>
      </c>
      <c r="C19" s="78" t="s">
        <v>309</v>
      </c>
      <c r="D19" s="78">
        <v>10</v>
      </c>
      <c r="E19" s="74">
        <v>9</v>
      </c>
      <c r="F19" s="76"/>
      <c r="G19" s="85" t="s">
        <v>310</v>
      </c>
      <c r="H19" s="78" t="s">
        <v>311</v>
      </c>
      <c r="I19" s="73">
        <v>50</v>
      </c>
      <c r="J19" s="86">
        <v>49</v>
      </c>
    </row>
    <row r="20" spans="2:10" s="75" customFormat="1" ht="15" customHeight="1">
      <c r="B20" s="82" t="s">
        <v>312</v>
      </c>
      <c r="C20" s="202" t="s">
        <v>313</v>
      </c>
      <c r="D20" s="87">
        <v>11</v>
      </c>
      <c r="E20" s="203">
        <v>10</v>
      </c>
      <c r="F20" s="76"/>
      <c r="G20" s="83" t="s">
        <v>314</v>
      </c>
      <c r="H20" s="202" t="s">
        <v>315</v>
      </c>
      <c r="I20" s="202">
        <v>51</v>
      </c>
      <c r="J20" s="204">
        <v>50</v>
      </c>
    </row>
    <row r="21" spans="2:10" s="75" customFormat="1" ht="15" customHeight="1">
      <c r="B21" s="77" t="s">
        <v>316</v>
      </c>
      <c r="C21" s="78" t="s">
        <v>317</v>
      </c>
      <c r="D21" s="79">
        <v>12</v>
      </c>
      <c r="E21" s="74">
        <v>11</v>
      </c>
      <c r="F21" s="76"/>
      <c r="G21" s="85" t="s">
        <v>318</v>
      </c>
      <c r="H21" s="78" t="s">
        <v>319</v>
      </c>
      <c r="I21" s="79">
        <v>52</v>
      </c>
      <c r="J21" s="81">
        <v>51</v>
      </c>
    </row>
    <row r="22" spans="2:10" s="75" customFormat="1" ht="15" customHeight="1">
      <c r="B22" s="82" t="s">
        <v>320</v>
      </c>
      <c r="C22" s="202" t="s">
        <v>321</v>
      </c>
      <c r="D22" s="202">
        <v>13</v>
      </c>
      <c r="E22" s="203">
        <v>12</v>
      </c>
      <c r="F22" s="76"/>
      <c r="G22" s="83" t="s">
        <v>322</v>
      </c>
      <c r="H22" s="202" t="s">
        <v>323</v>
      </c>
      <c r="I22" s="202">
        <v>53</v>
      </c>
      <c r="J22" s="204">
        <v>52</v>
      </c>
    </row>
    <row r="23" spans="2:10" s="75" customFormat="1" ht="15" customHeight="1">
      <c r="B23" s="77" t="s">
        <v>324</v>
      </c>
      <c r="C23" s="78" t="s">
        <v>325</v>
      </c>
      <c r="D23" s="78">
        <v>14</v>
      </c>
      <c r="E23" s="84">
        <v>13</v>
      </c>
      <c r="F23" s="76"/>
      <c r="G23" s="85" t="s">
        <v>326</v>
      </c>
      <c r="H23" s="78" t="s">
        <v>327</v>
      </c>
      <c r="I23" s="78">
        <v>54</v>
      </c>
      <c r="J23" s="86">
        <v>53</v>
      </c>
    </row>
    <row r="24" spans="2:10" s="75" customFormat="1" ht="15" customHeight="1">
      <c r="B24" s="82" t="s">
        <v>328</v>
      </c>
      <c r="C24" s="202" t="s">
        <v>329</v>
      </c>
      <c r="D24" s="87">
        <v>15</v>
      </c>
      <c r="E24" s="203">
        <v>14</v>
      </c>
      <c r="F24" s="76"/>
      <c r="G24" s="83" t="s">
        <v>330</v>
      </c>
      <c r="H24" s="202" t="s">
        <v>331</v>
      </c>
      <c r="I24" s="87">
        <v>55</v>
      </c>
      <c r="J24" s="204">
        <v>54</v>
      </c>
    </row>
    <row r="25" spans="2:10" s="75" customFormat="1" ht="15" customHeight="1">
      <c r="B25" s="77" t="s">
        <v>332</v>
      </c>
      <c r="C25" s="78" t="s">
        <v>333</v>
      </c>
      <c r="D25" s="79">
        <v>16</v>
      </c>
      <c r="E25" s="74">
        <v>15</v>
      </c>
      <c r="F25" s="76"/>
      <c r="G25" s="85" t="s">
        <v>334</v>
      </c>
      <c r="H25" s="78" t="s">
        <v>335</v>
      </c>
      <c r="I25" s="73">
        <v>56</v>
      </c>
      <c r="J25" s="81">
        <v>55</v>
      </c>
    </row>
    <row r="26" spans="2:10" s="75" customFormat="1" ht="15" customHeight="1">
      <c r="B26" s="82" t="s">
        <v>336</v>
      </c>
      <c r="C26" s="202" t="s">
        <v>337</v>
      </c>
      <c r="D26" s="202">
        <v>17</v>
      </c>
      <c r="E26" s="203">
        <v>16</v>
      </c>
      <c r="F26" s="76"/>
      <c r="G26" s="83" t="s">
        <v>338</v>
      </c>
      <c r="H26" s="202" t="s">
        <v>339</v>
      </c>
      <c r="I26" s="202">
        <v>57</v>
      </c>
      <c r="J26" s="204">
        <v>56</v>
      </c>
    </row>
    <row r="27" spans="2:10" s="75" customFormat="1" ht="15" customHeight="1">
      <c r="B27" s="77" t="s">
        <v>340</v>
      </c>
      <c r="C27" s="78" t="s">
        <v>341</v>
      </c>
      <c r="D27" s="78">
        <v>18</v>
      </c>
      <c r="E27" s="74">
        <v>17</v>
      </c>
      <c r="F27" s="76"/>
      <c r="G27" s="85" t="s">
        <v>342</v>
      </c>
      <c r="H27" s="78" t="s">
        <v>343</v>
      </c>
      <c r="I27" s="79">
        <v>58</v>
      </c>
      <c r="J27" s="86">
        <v>57</v>
      </c>
    </row>
    <row r="28" spans="2:10" s="75" customFormat="1" ht="15" customHeight="1">
      <c r="B28" s="82" t="s">
        <v>344</v>
      </c>
      <c r="C28" s="202" t="s">
        <v>345</v>
      </c>
      <c r="D28" s="87">
        <v>19</v>
      </c>
      <c r="E28" s="203">
        <v>18</v>
      </c>
      <c r="F28" s="76"/>
      <c r="G28" s="83" t="s">
        <v>346</v>
      </c>
      <c r="H28" s="202" t="s">
        <v>347</v>
      </c>
      <c r="I28" s="202">
        <v>59</v>
      </c>
      <c r="J28" s="204">
        <v>58</v>
      </c>
    </row>
    <row r="29" spans="2:10" s="75" customFormat="1" ht="15" customHeight="1">
      <c r="B29" s="77" t="s">
        <v>348</v>
      </c>
      <c r="C29" s="78" t="s">
        <v>349</v>
      </c>
      <c r="D29" s="79">
        <v>20</v>
      </c>
      <c r="E29" s="84">
        <v>19</v>
      </c>
      <c r="F29" s="76"/>
      <c r="G29" s="85" t="s">
        <v>350</v>
      </c>
      <c r="H29" s="78" t="s">
        <v>351</v>
      </c>
      <c r="I29" s="78">
        <v>60</v>
      </c>
      <c r="J29" s="81">
        <v>59</v>
      </c>
    </row>
    <row r="30" spans="2:10" s="75" customFormat="1" ht="15" customHeight="1">
      <c r="B30" s="82" t="s">
        <v>352</v>
      </c>
      <c r="C30" s="202" t="s">
        <v>353</v>
      </c>
      <c r="D30" s="202">
        <v>21</v>
      </c>
      <c r="E30" s="203">
        <v>20</v>
      </c>
      <c r="F30" s="76"/>
      <c r="G30" s="83" t="s">
        <v>354</v>
      </c>
      <c r="H30" s="202" t="s">
        <v>355</v>
      </c>
      <c r="I30" s="87">
        <v>61</v>
      </c>
      <c r="J30" s="204">
        <v>60</v>
      </c>
    </row>
    <row r="31" spans="2:10" s="75" customFormat="1" ht="15" customHeight="1">
      <c r="B31" s="77" t="s">
        <v>356</v>
      </c>
      <c r="C31" s="78" t="s">
        <v>357</v>
      </c>
      <c r="D31" s="78">
        <v>22</v>
      </c>
      <c r="E31" s="74">
        <v>21</v>
      </c>
      <c r="F31" s="76"/>
      <c r="G31" s="85" t="s">
        <v>358</v>
      </c>
      <c r="H31" s="78" t="s">
        <v>359</v>
      </c>
      <c r="I31" s="73">
        <v>62</v>
      </c>
      <c r="J31" s="86">
        <v>61</v>
      </c>
    </row>
    <row r="32" spans="2:10" s="75" customFormat="1" ht="15" customHeight="1">
      <c r="B32" s="82" t="s">
        <v>360</v>
      </c>
      <c r="C32" s="202" t="s">
        <v>361</v>
      </c>
      <c r="D32" s="87">
        <v>23</v>
      </c>
      <c r="E32" s="203">
        <v>22</v>
      </c>
      <c r="F32" s="76"/>
      <c r="G32" s="83" t="s">
        <v>362</v>
      </c>
      <c r="H32" s="202" t="s">
        <v>363</v>
      </c>
      <c r="I32" s="202">
        <v>63</v>
      </c>
      <c r="J32" s="204">
        <v>62</v>
      </c>
    </row>
    <row r="33" spans="2:10" s="75" customFormat="1" ht="15" customHeight="1">
      <c r="B33" s="77" t="s">
        <v>364</v>
      </c>
      <c r="C33" s="78" t="s">
        <v>365</v>
      </c>
      <c r="D33" s="79">
        <v>24</v>
      </c>
      <c r="E33" s="74">
        <v>23</v>
      </c>
      <c r="F33" s="76"/>
      <c r="G33" s="85" t="s">
        <v>366</v>
      </c>
      <c r="H33" s="78" t="s">
        <v>367</v>
      </c>
      <c r="I33" s="79">
        <v>64</v>
      </c>
      <c r="J33" s="81">
        <v>63</v>
      </c>
    </row>
    <row r="34" spans="2:10" s="75" customFormat="1" ht="15" customHeight="1">
      <c r="B34" s="82" t="s">
        <v>368</v>
      </c>
      <c r="C34" s="202" t="s">
        <v>369</v>
      </c>
      <c r="D34" s="202">
        <v>25</v>
      </c>
      <c r="E34" s="203">
        <v>24</v>
      </c>
      <c r="F34" s="76"/>
      <c r="G34" s="83" t="s">
        <v>370</v>
      </c>
      <c r="H34" s="202" t="s">
        <v>371</v>
      </c>
      <c r="I34" s="202">
        <v>65</v>
      </c>
      <c r="J34" s="204">
        <v>64</v>
      </c>
    </row>
    <row r="35" spans="2:10" s="75" customFormat="1" ht="15" customHeight="1">
      <c r="B35" s="77" t="s">
        <v>372</v>
      </c>
      <c r="C35" s="78" t="s">
        <v>373</v>
      </c>
      <c r="D35" s="78">
        <v>26</v>
      </c>
      <c r="E35" s="84">
        <v>25</v>
      </c>
      <c r="F35" s="76"/>
      <c r="G35" s="85" t="s">
        <v>374</v>
      </c>
      <c r="H35" s="78" t="s">
        <v>375</v>
      </c>
      <c r="I35" s="78">
        <v>66</v>
      </c>
      <c r="J35" s="86">
        <v>65</v>
      </c>
    </row>
    <row r="36" spans="2:10" s="75" customFormat="1" ht="15" customHeight="1">
      <c r="B36" s="82" t="s">
        <v>376</v>
      </c>
      <c r="C36" s="202" t="s">
        <v>377</v>
      </c>
      <c r="D36" s="87">
        <v>27</v>
      </c>
      <c r="E36" s="203">
        <v>26</v>
      </c>
      <c r="F36" s="76"/>
      <c r="G36" s="83" t="s">
        <v>378</v>
      </c>
      <c r="H36" s="202" t="s">
        <v>379</v>
      </c>
      <c r="I36" s="87">
        <v>67</v>
      </c>
      <c r="J36" s="204">
        <v>66</v>
      </c>
    </row>
    <row r="37" spans="2:10" s="75" customFormat="1" ht="15" customHeight="1">
      <c r="B37" s="77" t="s">
        <v>380</v>
      </c>
      <c r="C37" s="78" t="s">
        <v>381</v>
      </c>
      <c r="D37" s="79">
        <v>28</v>
      </c>
      <c r="E37" s="74">
        <v>27</v>
      </c>
      <c r="F37" s="76"/>
      <c r="G37" s="85" t="s">
        <v>382</v>
      </c>
      <c r="H37" s="78" t="s">
        <v>383</v>
      </c>
      <c r="I37" s="73">
        <v>68</v>
      </c>
      <c r="J37" s="81">
        <v>67</v>
      </c>
    </row>
    <row r="38" spans="2:10" s="75" customFormat="1" ht="15" customHeight="1">
      <c r="B38" s="82" t="s">
        <v>384</v>
      </c>
      <c r="C38" s="202" t="s">
        <v>385</v>
      </c>
      <c r="D38" s="202">
        <v>29</v>
      </c>
      <c r="E38" s="203">
        <v>28</v>
      </c>
      <c r="F38" s="76"/>
      <c r="G38" s="83" t="s">
        <v>386</v>
      </c>
      <c r="H38" s="202" t="s">
        <v>387</v>
      </c>
      <c r="I38" s="202">
        <v>69</v>
      </c>
      <c r="J38" s="204">
        <v>68</v>
      </c>
    </row>
    <row r="39" spans="2:10" s="75" customFormat="1" ht="15" customHeight="1">
      <c r="B39" s="77" t="s">
        <v>388</v>
      </c>
      <c r="C39" s="78" t="s">
        <v>389</v>
      </c>
      <c r="D39" s="78">
        <v>30</v>
      </c>
      <c r="E39" s="74">
        <v>29</v>
      </c>
      <c r="F39" s="76"/>
      <c r="G39" s="85" t="s">
        <v>390</v>
      </c>
      <c r="H39" s="78" t="s">
        <v>391</v>
      </c>
      <c r="I39" s="79">
        <v>70</v>
      </c>
      <c r="J39" s="86">
        <v>69</v>
      </c>
    </row>
    <row r="40" spans="2:10" s="75" customFormat="1" ht="15" customHeight="1">
      <c r="B40" s="82" t="s">
        <v>388</v>
      </c>
      <c r="C40" s="202" t="s">
        <v>392</v>
      </c>
      <c r="D40" s="202">
        <v>30</v>
      </c>
      <c r="E40" s="203">
        <v>29</v>
      </c>
      <c r="F40" s="76"/>
      <c r="G40" s="83" t="s">
        <v>393</v>
      </c>
      <c r="H40" s="202" t="s">
        <v>394</v>
      </c>
      <c r="I40" s="202">
        <v>71</v>
      </c>
      <c r="J40" s="204">
        <v>70</v>
      </c>
    </row>
    <row r="41" spans="2:10" s="75" customFormat="1" ht="15" customHeight="1">
      <c r="B41" s="77" t="s">
        <v>395</v>
      </c>
      <c r="C41" s="78" t="s">
        <v>396</v>
      </c>
      <c r="D41" s="78">
        <v>31</v>
      </c>
      <c r="E41" s="84">
        <v>30</v>
      </c>
      <c r="F41" s="76"/>
      <c r="G41" s="85" t="s">
        <v>397</v>
      </c>
      <c r="H41" s="78" t="s">
        <v>398</v>
      </c>
      <c r="I41" s="78">
        <v>72</v>
      </c>
      <c r="J41" s="81">
        <v>71</v>
      </c>
    </row>
    <row r="42" spans="2:10" s="75" customFormat="1" ht="15" customHeight="1">
      <c r="B42" s="82" t="s">
        <v>399</v>
      </c>
      <c r="C42" s="202" t="s">
        <v>400</v>
      </c>
      <c r="D42" s="202">
        <v>32</v>
      </c>
      <c r="E42" s="203">
        <v>31</v>
      </c>
      <c r="F42" s="76"/>
      <c r="G42" s="83" t="s">
        <v>401</v>
      </c>
      <c r="H42" s="202" t="s">
        <v>402</v>
      </c>
      <c r="I42" s="87">
        <v>73</v>
      </c>
      <c r="J42" s="204">
        <v>72</v>
      </c>
    </row>
    <row r="43" spans="2:10" s="75" customFormat="1" ht="15" customHeight="1">
      <c r="B43" s="77" t="s">
        <v>403</v>
      </c>
      <c r="C43" s="78" t="s">
        <v>404</v>
      </c>
      <c r="D43" s="78">
        <v>33</v>
      </c>
      <c r="E43" s="74">
        <v>32</v>
      </c>
      <c r="F43" s="76"/>
      <c r="G43" s="85" t="s">
        <v>405</v>
      </c>
      <c r="H43" s="78" t="s">
        <v>406</v>
      </c>
      <c r="I43" s="73">
        <v>74</v>
      </c>
      <c r="J43" s="86">
        <v>73</v>
      </c>
    </row>
    <row r="44" spans="2:10" s="75" customFormat="1" ht="15" customHeight="1">
      <c r="B44" s="82" t="s">
        <v>407</v>
      </c>
      <c r="C44" s="202" t="s">
        <v>408</v>
      </c>
      <c r="D44" s="202">
        <v>34</v>
      </c>
      <c r="E44" s="203">
        <v>33</v>
      </c>
      <c r="F44" s="76"/>
      <c r="G44" s="83" t="s">
        <v>409</v>
      </c>
      <c r="H44" s="202" t="s">
        <v>410</v>
      </c>
      <c r="I44" s="202">
        <v>75</v>
      </c>
      <c r="J44" s="204">
        <v>74</v>
      </c>
    </row>
    <row r="45" spans="2:10" s="75" customFormat="1" ht="15" customHeight="1">
      <c r="B45" s="77" t="s">
        <v>411</v>
      </c>
      <c r="C45" s="78" t="s">
        <v>412</v>
      </c>
      <c r="D45" s="78">
        <v>35</v>
      </c>
      <c r="E45" s="84">
        <v>34</v>
      </c>
      <c r="F45" s="76"/>
      <c r="G45" s="85" t="s">
        <v>413</v>
      </c>
      <c r="H45" s="78" t="s">
        <v>414</v>
      </c>
      <c r="I45" s="79">
        <v>76</v>
      </c>
      <c r="J45" s="81">
        <v>75</v>
      </c>
    </row>
    <row r="46" spans="2:10" s="75" customFormat="1" ht="15" customHeight="1">
      <c r="B46" s="82" t="s">
        <v>415</v>
      </c>
      <c r="C46" s="202" t="s">
        <v>416</v>
      </c>
      <c r="D46" s="202">
        <v>36</v>
      </c>
      <c r="E46" s="203">
        <v>35</v>
      </c>
      <c r="F46" s="76"/>
      <c r="G46" s="83" t="s">
        <v>417</v>
      </c>
      <c r="H46" s="202" t="s">
        <v>418</v>
      </c>
      <c r="I46" s="202">
        <v>77</v>
      </c>
      <c r="J46" s="204">
        <v>76</v>
      </c>
    </row>
    <row r="47" spans="2:10" s="75" customFormat="1" ht="15" customHeight="1">
      <c r="B47" s="77" t="s">
        <v>419</v>
      </c>
      <c r="C47" s="78" t="s">
        <v>420</v>
      </c>
      <c r="D47" s="78">
        <v>37</v>
      </c>
      <c r="E47" s="74">
        <v>36</v>
      </c>
      <c r="F47" s="76"/>
      <c r="G47" s="85" t="s">
        <v>421</v>
      </c>
      <c r="H47" s="78" t="s">
        <v>422</v>
      </c>
      <c r="I47" s="78">
        <v>78</v>
      </c>
      <c r="J47" s="86">
        <v>77</v>
      </c>
    </row>
    <row r="48" spans="2:10" s="75" customFormat="1" ht="15" customHeight="1">
      <c r="B48" s="209" t="s">
        <v>423</v>
      </c>
      <c r="C48" s="210" t="s">
        <v>424</v>
      </c>
      <c r="D48" s="210">
        <v>38</v>
      </c>
      <c r="E48" s="211">
        <v>37</v>
      </c>
      <c r="F48" s="76"/>
      <c r="G48" s="83" t="s">
        <v>425</v>
      </c>
      <c r="H48" s="202" t="s">
        <v>426</v>
      </c>
      <c r="I48" s="87">
        <v>79</v>
      </c>
      <c r="J48" s="204">
        <v>78</v>
      </c>
    </row>
    <row r="49" spans="2:10" ht="15" customHeight="1">
      <c r="B49" s="212"/>
      <c r="C49" s="212"/>
      <c r="D49" s="212"/>
      <c r="E49" s="212"/>
      <c r="F49" s="208"/>
      <c r="G49" s="89" t="s">
        <v>429</v>
      </c>
      <c r="H49" s="88" t="s">
        <v>430</v>
      </c>
      <c r="I49" s="88">
        <v>80</v>
      </c>
      <c r="J49" s="90">
        <v>79</v>
      </c>
    </row>
    <row r="50" spans="2:10" ht="17.100000000000001" customHeight="1">
      <c r="B50" s="307" t="s">
        <v>690</v>
      </c>
      <c r="C50" s="307"/>
      <c r="D50" s="307"/>
      <c r="E50" s="307"/>
      <c r="F50" s="307"/>
      <c r="G50" s="307"/>
      <c r="H50" s="307"/>
      <c r="I50" s="307"/>
      <c r="J50" s="307"/>
    </row>
    <row r="51" spans="2:10" ht="17.100000000000001" customHeight="1">
      <c r="B51" s="307"/>
      <c r="C51" s="307"/>
      <c r="D51" s="307"/>
      <c r="E51" s="307"/>
      <c r="F51" s="307"/>
      <c r="G51" s="307"/>
      <c r="H51" s="307"/>
      <c r="I51" s="307"/>
      <c r="J51" s="307"/>
    </row>
  </sheetData>
  <sheetProtection password="8AB5" sheet="1" objects="1" scenarios="1"/>
  <mergeCells count="12">
    <mergeCell ref="B8:B9"/>
    <mergeCell ref="D8:D9"/>
    <mergeCell ref="E8:E9"/>
    <mergeCell ref="B50:J51"/>
    <mergeCell ref="B1:J1"/>
    <mergeCell ref="G3:J3"/>
    <mergeCell ref="B4:C5"/>
    <mergeCell ref="D4:E4"/>
    <mergeCell ref="G4:H5"/>
    <mergeCell ref="I4:J4"/>
    <mergeCell ref="D5:E5"/>
    <mergeCell ref="I5:J5"/>
  </mergeCells>
  <phoneticPr fontId="2"/>
  <pageMargins left="0.78740157480314965" right="0.78740157480314965" top="0.78740157480314965" bottom="0.78740157480314965" header="0.51181102362204722" footer="0.51181102362204722"/>
  <pageSetup paperSize="9" scale="95" firstPageNumber="47"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1:AA132"/>
  <sheetViews>
    <sheetView topLeftCell="B1" workbookViewId="0">
      <pane xSplit="1" ySplit="3" topLeftCell="C4" activePane="bottomRight" state="frozen"/>
      <selection activeCell="B1" sqref="B1"/>
      <selection pane="topRight" activeCell="C1" sqref="C1"/>
      <selection pane="bottomLeft" activeCell="B4" sqref="B4"/>
      <selection pane="bottomRight" activeCell="B1" sqref="B1"/>
    </sheetView>
  </sheetViews>
  <sheetFormatPr defaultRowHeight="13.5"/>
  <cols>
    <col min="1" max="1" width="9" style="1"/>
    <col min="2" max="2" width="7.125" style="1" bestFit="1" customWidth="1"/>
    <col min="3" max="3" width="9.5" style="1" bestFit="1" customWidth="1"/>
    <col min="4" max="4" width="9.5" style="2" bestFit="1" customWidth="1"/>
    <col min="5" max="5" width="8.5" style="1" bestFit="1" customWidth="1"/>
    <col min="6" max="6" width="6.5" style="1" bestFit="1" customWidth="1"/>
    <col min="7" max="7" width="7.5" style="1" bestFit="1" customWidth="1"/>
    <col min="8" max="9" width="6.5" style="1" bestFit="1" customWidth="1"/>
    <col min="10" max="10" width="5.5" style="2" bestFit="1" customWidth="1"/>
    <col min="11" max="11" width="8.25" style="2" customWidth="1"/>
    <col min="26" max="26" width="9" style="148"/>
  </cols>
  <sheetData>
    <row r="1" spans="1:27">
      <c r="E1" s="2"/>
      <c r="F1" s="2"/>
      <c r="G1" s="2"/>
      <c r="H1" s="2"/>
      <c r="I1" s="2"/>
      <c r="J1" s="1"/>
      <c r="K1" s="1"/>
      <c r="L1" s="56" t="s">
        <v>64</v>
      </c>
      <c r="V1" t="s">
        <v>618</v>
      </c>
      <c r="Z1" s="148" t="s">
        <v>634</v>
      </c>
    </row>
    <row r="2" spans="1:27">
      <c r="A2" s="50"/>
      <c r="B2" s="51"/>
      <c r="C2" s="6" t="s">
        <v>22</v>
      </c>
      <c r="D2" s="6" t="s">
        <v>23</v>
      </c>
      <c r="E2" s="6" t="s">
        <v>24</v>
      </c>
      <c r="F2" s="6" t="s">
        <v>25</v>
      </c>
      <c r="G2" s="48" t="s">
        <v>13</v>
      </c>
      <c r="H2" s="48" t="s">
        <v>14</v>
      </c>
      <c r="I2" s="48" t="s">
        <v>15</v>
      </c>
      <c r="J2" s="48" t="s">
        <v>16</v>
      </c>
      <c r="K2" s="1"/>
      <c r="L2" s="57" t="s">
        <v>63</v>
      </c>
    </row>
    <row r="3" spans="1:27">
      <c r="A3" s="50"/>
      <c r="B3" s="52" t="s">
        <v>17</v>
      </c>
      <c r="C3" s="8" t="s">
        <v>26</v>
      </c>
      <c r="D3" s="8" t="s">
        <v>27</v>
      </c>
      <c r="E3" s="8" t="s">
        <v>28</v>
      </c>
      <c r="F3" s="8" t="s">
        <v>29</v>
      </c>
      <c r="G3" s="49" t="s">
        <v>18</v>
      </c>
      <c r="H3" s="49" t="s">
        <v>19</v>
      </c>
      <c r="I3" s="49" t="s">
        <v>20</v>
      </c>
      <c r="J3" s="49" t="s">
        <v>21</v>
      </c>
      <c r="K3" s="1"/>
    </row>
    <row r="4" spans="1:27">
      <c r="A4" s="50"/>
      <c r="B4" s="53">
        <v>5</v>
      </c>
      <c r="C4" s="10">
        <v>90</v>
      </c>
      <c r="D4" s="11">
        <v>20</v>
      </c>
      <c r="E4" s="11">
        <v>10</v>
      </c>
      <c r="F4" s="11">
        <v>8</v>
      </c>
      <c r="G4" s="55">
        <v>4</v>
      </c>
      <c r="H4" s="55">
        <v>2</v>
      </c>
      <c r="I4" s="55">
        <v>1</v>
      </c>
      <c r="J4" s="55">
        <v>1</v>
      </c>
      <c r="K4" s="1">
        <v>5</v>
      </c>
      <c r="L4" t="s">
        <v>65</v>
      </c>
      <c r="P4">
        <v>101</v>
      </c>
      <c r="Q4">
        <v>101</v>
      </c>
      <c r="V4">
        <v>201</v>
      </c>
      <c r="W4" t="s">
        <v>37</v>
      </c>
      <c r="Z4" s="148">
        <v>1</v>
      </c>
      <c r="AA4" t="s">
        <v>639</v>
      </c>
    </row>
    <row r="5" spans="1:27">
      <c r="A5" s="50"/>
      <c r="B5" s="53">
        <v>6</v>
      </c>
      <c r="C5" s="10">
        <v>90</v>
      </c>
      <c r="D5" s="11">
        <v>60</v>
      </c>
      <c r="E5" s="11">
        <v>30</v>
      </c>
      <c r="F5" s="11">
        <v>25</v>
      </c>
      <c r="G5" s="55">
        <v>5</v>
      </c>
      <c r="H5" s="55">
        <v>2</v>
      </c>
      <c r="I5" s="55">
        <v>1</v>
      </c>
      <c r="J5" s="55">
        <v>1</v>
      </c>
      <c r="K5" s="1">
        <v>6</v>
      </c>
      <c r="L5" t="s">
        <v>66</v>
      </c>
      <c r="P5" s="34">
        <v>102</v>
      </c>
      <c r="Q5">
        <v>102</v>
      </c>
      <c r="V5">
        <v>202</v>
      </c>
      <c r="W5" t="s">
        <v>39</v>
      </c>
      <c r="Z5" s="148">
        <v>2</v>
      </c>
      <c r="AA5" t="s">
        <v>640</v>
      </c>
    </row>
    <row r="6" spans="1:27">
      <c r="A6" s="50"/>
      <c r="B6" s="53">
        <v>7</v>
      </c>
      <c r="C6" s="10">
        <v>90</v>
      </c>
      <c r="D6" s="11">
        <v>60</v>
      </c>
      <c r="E6" s="11">
        <v>30</v>
      </c>
      <c r="F6" s="11">
        <v>25</v>
      </c>
      <c r="G6" s="55">
        <v>5</v>
      </c>
      <c r="H6" s="55">
        <v>2</v>
      </c>
      <c r="I6" s="55">
        <v>1</v>
      </c>
      <c r="J6" s="55">
        <v>1</v>
      </c>
      <c r="K6" s="1">
        <v>7</v>
      </c>
      <c r="L6" t="s">
        <v>67</v>
      </c>
      <c r="P6" s="34">
        <v>103</v>
      </c>
      <c r="Q6">
        <v>103</v>
      </c>
      <c r="V6">
        <v>203</v>
      </c>
      <c r="W6" t="s">
        <v>40</v>
      </c>
      <c r="Z6" s="148">
        <v>3</v>
      </c>
      <c r="AA6" t="s">
        <v>641</v>
      </c>
    </row>
    <row r="7" spans="1:27">
      <c r="A7" s="50"/>
      <c r="B7" s="53">
        <v>8</v>
      </c>
      <c r="C7" s="10">
        <v>90</v>
      </c>
      <c r="D7" s="11">
        <v>60</v>
      </c>
      <c r="E7" s="11">
        <v>30</v>
      </c>
      <c r="F7" s="11">
        <v>25</v>
      </c>
      <c r="G7" s="55">
        <v>5</v>
      </c>
      <c r="H7" s="55">
        <v>2</v>
      </c>
      <c r="I7" s="55">
        <v>1</v>
      </c>
      <c r="J7" s="55">
        <v>1</v>
      </c>
      <c r="K7" s="1">
        <v>8</v>
      </c>
      <c r="L7" t="s">
        <v>68</v>
      </c>
      <c r="P7" s="34">
        <v>104</v>
      </c>
      <c r="Q7">
        <v>105</v>
      </c>
      <c r="V7">
        <v>204</v>
      </c>
      <c r="W7" t="s">
        <v>41</v>
      </c>
      <c r="Z7" s="148">
        <v>4</v>
      </c>
      <c r="AA7" t="s">
        <v>642</v>
      </c>
    </row>
    <row r="8" spans="1:27">
      <c r="A8" s="50"/>
      <c r="B8" s="53">
        <v>9</v>
      </c>
      <c r="C8" s="10">
        <v>90</v>
      </c>
      <c r="D8" s="11">
        <v>40</v>
      </c>
      <c r="E8" s="11">
        <v>20</v>
      </c>
      <c r="F8" s="11">
        <v>20</v>
      </c>
      <c r="G8" s="55">
        <v>5</v>
      </c>
      <c r="H8" s="55">
        <v>2</v>
      </c>
      <c r="I8" s="55">
        <v>1</v>
      </c>
      <c r="J8" s="55">
        <v>1</v>
      </c>
      <c r="K8" s="1">
        <v>9</v>
      </c>
      <c r="L8" t="s">
        <v>69</v>
      </c>
      <c r="P8" s="34">
        <v>105</v>
      </c>
      <c r="V8">
        <v>205</v>
      </c>
      <c r="W8" t="s">
        <v>42</v>
      </c>
      <c r="Z8" s="148">
        <v>5</v>
      </c>
      <c r="AA8" t="s">
        <v>643</v>
      </c>
    </row>
    <row r="9" spans="1:27">
      <c r="A9" s="50"/>
      <c r="B9" s="53">
        <v>10</v>
      </c>
      <c r="C9" s="10">
        <v>90</v>
      </c>
      <c r="D9" s="11">
        <v>40</v>
      </c>
      <c r="E9" s="11">
        <v>20</v>
      </c>
      <c r="F9" s="11">
        <v>20</v>
      </c>
      <c r="G9" s="55">
        <v>5</v>
      </c>
      <c r="H9" s="55">
        <v>2</v>
      </c>
      <c r="I9" s="55">
        <v>1</v>
      </c>
      <c r="J9" s="55">
        <v>1</v>
      </c>
      <c r="K9" s="1">
        <v>10</v>
      </c>
      <c r="L9" t="s">
        <v>70</v>
      </c>
      <c r="O9" s="34"/>
      <c r="P9" s="34"/>
      <c r="V9">
        <v>206</v>
      </c>
      <c r="W9" t="s">
        <v>502</v>
      </c>
      <c r="Z9" s="148">
        <v>6</v>
      </c>
      <c r="AA9" t="s">
        <v>644</v>
      </c>
    </row>
    <row r="10" spans="1:27">
      <c r="A10" s="50"/>
      <c r="B10" s="53">
        <v>11</v>
      </c>
      <c r="C10" s="10">
        <v>90</v>
      </c>
      <c r="D10" s="11">
        <v>60</v>
      </c>
      <c r="E10" s="11">
        <v>15</v>
      </c>
      <c r="F10" s="11">
        <v>15</v>
      </c>
      <c r="G10" s="55">
        <v>5</v>
      </c>
      <c r="H10" s="55">
        <v>2</v>
      </c>
      <c r="I10" s="55">
        <v>1</v>
      </c>
      <c r="J10" s="55">
        <v>1</v>
      </c>
      <c r="K10" s="1">
        <v>11</v>
      </c>
      <c r="L10" t="s">
        <v>71</v>
      </c>
      <c r="O10" s="34"/>
      <c r="P10" s="34"/>
      <c r="V10">
        <v>207</v>
      </c>
      <c r="W10" t="s">
        <v>503</v>
      </c>
      <c r="Z10" s="148">
        <v>7</v>
      </c>
      <c r="AA10" t="s">
        <v>645</v>
      </c>
    </row>
    <row r="11" spans="1:27">
      <c r="A11" s="50"/>
      <c r="B11" s="53">
        <v>12</v>
      </c>
      <c r="C11" s="10">
        <v>90</v>
      </c>
      <c r="D11" s="11">
        <v>20</v>
      </c>
      <c r="E11" s="11">
        <v>20</v>
      </c>
      <c r="F11" s="11">
        <v>15</v>
      </c>
      <c r="G11" s="55">
        <v>5</v>
      </c>
      <c r="H11" s="55">
        <v>2</v>
      </c>
      <c r="I11" s="55">
        <v>1</v>
      </c>
      <c r="J11" s="55">
        <v>1</v>
      </c>
      <c r="K11" s="1">
        <v>12</v>
      </c>
      <c r="L11" t="s">
        <v>72</v>
      </c>
      <c r="O11" s="34"/>
      <c r="P11" s="34"/>
      <c r="V11">
        <v>208</v>
      </c>
      <c r="W11" t="s">
        <v>43</v>
      </c>
      <c r="Z11" s="148">
        <v>8</v>
      </c>
      <c r="AA11" t="s">
        <v>646</v>
      </c>
    </row>
    <row r="12" spans="1:27">
      <c r="A12" s="50"/>
      <c r="B12" s="53">
        <v>13</v>
      </c>
      <c r="C12" s="10">
        <v>90</v>
      </c>
      <c r="D12" s="11">
        <v>20</v>
      </c>
      <c r="E12" s="11">
        <v>20</v>
      </c>
      <c r="F12" s="11">
        <v>15</v>
      </c>
      <c r="G12" s="55">
        <v>5</v>
      </c>
      <c r="H12" s="55">
        <v>2</v>
      </c>
      <c r="I12" s="55">
        <v>1</v>
      </c>
      <c r="J12" s="55">
        <v>1</v>
      </c>
      <c r="K12" s="1">
        <v>13</v>
      </c>
      <c r="L12" t="s">
        <v>73</v>
      </c>
      <c r="O12" s="34"/>
      <c r="P12" s="34"/>
      <c r="V12">
        <v>209</v>
      </c>
      <c r="W12" t="s">
        <v>44</v>
      </c>
      <c r="Z12" s="148">
        <v>9</v>
      </c>
      <c r="AA12" t="s">
        <v>647</v>
      </c>
    </row>
    <row r="13" spans="1:27">
      <c r="A13" s="50"/>
      <c r="B13" s="53">
        <v>14</v>
      </c>
      <c r="C13" s="10">
        <v>90</v>
      </c>
      <c r="D13" s="11">
        <v>30</v>
      </c>
      <c r="E13" s="11">
        <v>25</v>
      </c>
      <c r="F13" s="11">
        <v>10</v>
      </c>
      <c r="G13" s="55">
        <v>5</v>
      </c>
      <c r="H13" s="55">
        <v>2</v>
      </c>
      <c r="I13" s="55">
        <v>1</v>
      </c>
      <c r="J13" s="55">
        <v>1</v>
      </c>
      <c r="K13" s="1">
        <v>14</v>
      </c>
      <c r="L13" t="s">
        <v>74</v>
      </c>
      <c r="O13" s="34"/>
      <c r="P13" s="34"/>
      <c r="V13">
        <v>210</v>
      </c>
      <c r="W13" t="s">
        <v>45</v>
      </c>
      <c r="Z13" s="148">
        <v>10</v>
      </c>
      <c r="AA13" t="s">
        <v>648</v>
      </c>
    </row>
    <row r="14" spans="1:27">
      <c r="A14" s="50"/>
      <c r="B14" s="53">
        <v>15</v>
      </c>
      <c r="C14" s="10">
        <v>90</v>
      </c>
      <c r="D14" s="11">
        <v>30</v>
      </c>
      <c r="E14" s="11">
        <v>15</v>
      </c>
      <c r="F14" s="11">
        <v>10</v>
      </c>
      <c r="G14" s="55">
        <v>5</v>
      </c>
      <c r="H14" s="55">
        <v>2</v>
      </c>
      <c r="I14" s="55">
        <v>1</v>
      </c>
      <c r="J14" s="55">
        <v>1</v>
      </c>
      <c r="K14" s="1">
        <v>15</v>
      </c>
      <c r="L14" t="s">
        <v>75</v>
      </c>
      <c r="O14" s="34"/>
      <c r="P14" s="34"/>
      <c r="V14">
        <v>211</v>
      </c>
      <c r="W14" t="s">
        <v>46</v>
      </c>
      <c r="Z14" s="148">
        <v>11</v>
      </c>
      <c r="AA14" t="s">
        <v>649</v>
      </c>
    </row>
    <row r="15" spans="1:27">
      <c r="A15" s="50"/>
      <c r="B15" s="53">
        <v>16</v>
      </c>
      <c r="C15" s="10">
        <v>90</v>
      </c>
      <c r="D15" s="11">
        <v>40</v>
      </c>
      <c r="E15" s="11">
        <v>30</v>
      </c>
      <c r="F15" s="11">
        <v>20</v>
      </c>
      <c r="G15" s="55">
        <v>5</v>
      </c>
      <c r="H15" s="55">
        <v>2</v>
      </c>
      <c r="I15" s="55">
        <v>1</v>
      </c>
      <c r="J15" s="55">
        <v>1</v>
      </c>
      <c r="K15" s="1">
        <v>16</v>
      </c>
      <c r="L15" t="s">
        <v>76</v>
      </c>
      <c r="O15" s="34"/>
      <c r="P15" s="34"/>
      <c r="V15">
        <v>212</v>
      </c>
      <c r="W15" t="s">
        <v>47</v>
      </c>
      <c r="Z15" s="148">
        <v>12</v>
      </c>
      <c r="AA15" t="s">
        <v>650</v>
      </c>
    </row>
    <row r="16" spans="1:27">
      <c r="A16" s="50"/>
      <c r="B16" s="53">
        <v>17</v>
      </c>
      <c r="C16" s="10">
        <v>90</v>
      </c>
      <c r="D16" s="11">
        <v>40</v>
      </c>
      <c r="E16" s="11">
        <v>30</v>
      </c>
      <c r="F16" s="11">
        <v>20</v>
      </c>
      <c r="G16" s="55">
        <v>5</v>
      </c>
      <c r="H16" s="55">
        <v>2</v>
      </c>
      <c r="I16" s="55">
        <v>1</v>
      </c>
      <c r="J16" s="55">
        <v>1</v>
      </c>
      <c r="K16" s="1">
        <v>17</v>
      </c>
      <c r="L16" t="s">
        <v>77</v>
      </c>
      <c r="O16" s="34"/>
      <c r="P16" s="34"/>
      <c r="V16">
        <v>213</v>
      </c>
      <c r="W16" t="s">
        <v>48</v>
      </c>
      <c r="Z16" s="148">
        <v>13</v>
      </c>
      <c r="AA16" t="s">
        <v>651</v>
      </c>
    </row>
    <row r="17" spans="1:27">
      <c r="A17" s="50"/>
      <c r="B17" s="53">
        <v>18</v>
      </c>
      <c r="C17" s="10">
        <v>90</v>
      </c>
      <c r="D17" s="11">
        <v>30</v>
      </c>
      <c r="E17" s="11">
        <v>15</v>
      </c>
      <c r="F17" s="11">
        <v>15</v>
      </c>
      <c r="G17" s="55">
        <v>5</v>
      </c>
      <c r="H17" s="55">
        <v>2</v>
      </c>
      <c r="I17" s="55">
        <v>1</v>
      </c>
      <c r="J17" s="55">
        <v>1</v>
      </c>
      <c r="K17" s="1">
        <v>18</v>
      </c>
      <c r="L17" t="s">
        <v>78</v>
      </c>
      <c r="O17" s="34"/>
      <c r="P17" s="34"/>
      <c r="V17">
        <v>214</v>
      </c>
      <c r="W17" t="s">
        <v>49</v>
      </c>
      <c r="Z17" s="148">
        <v>14</v>
      </c>
      <c r="AA17" t="s">
        <v>652</v>
      </c>
    </row>
    <row r="18" spans="1:27">
      <c r="A18" s="50"/>
      <c r="B18" s="53">
        <v>19</v>
      </c>
      <c r="C18" s="10">
        <v>90</v>
      </c>
      <c r="D18" s="11">
        <v>30</v>
      </c>
      <c r="E18" s="11">
        <v>20</v>
      </c>
      <c r="F18" s="11">
        <v>15</v>
      </c>
      <c r="G18" s="55">
        <v>5</v>
      </c>
      <c r="H18" s="55">
        <v>2</v>
      </c>
      <c r="I18" s="55">
        <v>1</v>
      </c>
      <c r="J18" s="55">
        <v>1</v>
      </c>
      <c r="K18" s="1">
        <v>19</v>
      </c>
      <c r="L18" t="s">
        <v>79</v>
      </c>
      <c r="O18" s="34"/>
      <c r="P18" s="34"/>
      <c r="V18">
        <v>215</v>
      </c>
      <c r="W18" t="s">
        <v>504</v>
      </c>
      <c r="Z18" s="148">
        <v>15</v>
      </c>
      <c r="AA18" t="s">
        <v>653</v>
      </c>
    </row>
    <row r="19" spans="1:27">
      <c r="A19" s="50"/>
      <c r="B19" s="53">
        <v>20</v>
      </c>
      <c r="C19" s="10">
        <v>90</v>
      </c>
      <c r="D19" s="11">
        <v>20</v>
      </c>
      <c r="E19" s="11">
        <v>20</v>
      </c>
      <c r="F19" s="11">
        <v>15</v>
      </c>
      <c r="G19" s="55">
        <v>5</v>
      </c>
      <c r="H19" s="55">
        <v>2</v>
      </c>
      <c r="I19" s="55">
        <v>1</v>
      </c>
      <c r="J19" s="55">
        <v>1</v>
      </c>
      <c r="K19" s="1">
        <v>20</v>
      </c>
      <c r="L19" t="s">
        <v>80</v>
      </c>
      <c r="O19" s="34"/>
      <c r="P19" s="34"/>
      <c r="V19">
        <v>216</v>
      </c>
      <c r="W19" t="s">
        <v>505</v>
      </c>
      <c r="Z19" s="148">
        <v>16</v>
      </c>
      <c r="AA19" t="s">
        <v>654</v>
      </c>
    </row>
    <row r="20" spans="1:27">
      <c r="A20" s="50"/>
      <c r="B20" s="53">
        <v>21</v>
      </c>
      <c r="C20" s="10">
        <v>90</v>
      </c>
      <c r="D20" s="11">
        <v>40</v>
      </c>
      <c r="E20" s="11">
        <v>20</v>
      </c>
      <c r="F20" s="11">
        <v>15</v>
      </c>
      <c r="G20" s="55">
        <v>5</v>
      </c>
      <c r="H20" s="55">
        <v>2</v>
      </c>
      <c r="I20" s="55">
        <v>1</v>
      </c>
      <c r="J20" s="55">
        <v>1</v>
      </c>
      <c r="K20" s="1">
        <v>21</v>
      </c>
      <c r="L20" t="s">
        <v>81</v>
      </c>
      <c r="O20" s="34"/>
      <c r="P20" s="34"/>
      <c r="V20">
        <v>217</v>
      </c>
      <c r="W20" t="s">
        <v>506</v>
      </c>
      <c r="Z20" s="148">
        <v>17</v>
      </c>
      <c r="AA20" t="s">
        <v>655</v>
      </c>
    </row>
    <row r="21" spans="1:27">
      <c r="A21" s="50"/>
      <c r="B21" s="53">
        <v>22</v>
      </c>
      <c r="C21" s="10">
        <v>90</v>
      </c>
      <c r="D21" s="11">
        <v>60</v>
      </c>
      <c r="E21" s="11">
        <v>35</v>
      </c>
      <c r="F21" s="11">
        <v>20</v>
      </c>
      <c r="G21" s="55">
        <v>5</v>
      </c>
      <c r="H21" s="55">
        <v>2</v>
      </c>
      <c r="I21" s="55">
        <v>1</v>
      </c>
      <c r="J21" s="55">
        <v>1</v>
      </c>
      <c r="K21" s="1">
        <v>22</v>
      </c>
      <c r="L21" t="s">
        <v>82</v>
      </c>
      <c r="O21" s="34"/>
      <c r="P21" s="34"/>
      <c r="V21">
        <v>218</v>
      </c>
      <c r="W21" t="s">
        <v>507</v>
      </c>
      <c r="Z21" s="148">
        <v>18</v>
      </c>
      <c r="AA21" t="s">
        <v>656</v>
      </c>
    </row>
    <row r="22" spans="1:27">
      <c r="A22" s="50"/>
      <c r="B22" s="53">
        <v>23</v>
      </c>
      <c r="C22" s="10">
        <v>90</v>
      </c>
      <c r="D22" s="11">
        <v>30</v>
      </c>
      <c r="E22" s="11">
        <v>20</v>
      </c>
      <c r="F22" s="11">
        <v>15</v>
      </c>
      <c r="G22" s="55">
        <v>5</v>
      </c>
      <c r="H22" s="55">
        <v>2</v>
      </c>
      <c r="I22" s="55">
        <v>1</v>
      </c>
      <c r="J22" s="55">
        <v>1</v>
      </c>
      <c r="K22" s="1">
        <v>23</v>
      </c>
      <c r="L22" t="s">
        <v>83</v>
      </c>
      <c r="O22" s="34"/>
      <c r="P22" s="34"/>
      <c r="V22">
        <v>219</v>
      </c>
      <c r="W22" t="s">
        <v>508</v>
      </c>
      <c r="Z22" s="148">
        <v>19</v>
      </c>
      <c r="AA22" t="s">
        <v>657</v>
      </c>
    </row>
    <row r="23" spans="1:27">
      <c r="A23" s="50"/>
      <c r="B23" s="53">
        <v>24</v>
      </c>
      <c r="C23" s="10">
        <v>90</v>
      </c>
      <c r="D23" s="11">
        <v>40</v>
      </c>
      <c r="E23" s="11">
        <v>20</v>
      </c>
      <c r="F23" s="11">
        <v>20</v>
      </c>
      <c r="G23" s="55">
        <v>5</v>
      </c>
      <c r="H23" s="55">
        <v>2</v>
      </c>
      <c r="I23" s="55">
        <v>1</v>
      </c>
      <c r="J23" s="55">
        <v>1</v>
      </c>
      <c r="K23" s="1">
        <v>24</v>
      </c>
      <c r="L23" t="s">
        <v>84</v>
      </c>
      <c r="O23" s="34"/>
      <c r="P23" s="34"/>
      <c r="V23">
        <v>220</v>
      </c>
      <c r="W23" t="s">
        <v>50</v>
      </c>
      <c r="Z23" s="148">
        <v>20</v>
      </c>
      <c r="AA23" t="s">
        <v>658</v>
      </c>
    </row>
    <row r="24" spans="1:27">
      <c r="A24" s="50"/>
      <c r="B24" s="53">
        <v>25</v>
      </c>
      <c r="C24" s="10">
        <v>90</v>
      </c>
      <c r="D24" s="11">
        <v>60</v>
      </c>
      <c r="E24" s="11">
        <v>35</v>
      </c>
      <c r="F24" s="11">
        <v>25</v>
      </c>
      <c r="G24" s="55">
        <v>5</v>
      </c>
      <c r="H24" s="55">
        <v>2</v>
      </c>
      <c r="I24" s="55">
        <v>1</v>
      </c>
      <c r="J24" s="55">
        <v>1</v>
      </c>
      <c r="K24" s="1">
        <v>25</v>
      </c>
      <c r="L24" t="s">
        <v>85</v>
      </c>
      <c r="O24" s="34"/>
      <c r="P24" s="34"/>
      <c r="V24">
        <v>221</v>
      </c>
      <c r="W24" t="s">
        <v>509</v>
      </c>
      <c r="Z24" s="148">
        <v>21</v>
      </c>
      <c r="AA24" t="s">
        <v>659</v>
      </c>
    </row>
    <row r="25" spans="1:27">
      <c r="A25" s="50"/>
      <c r="B25" s="53">
        <v>26</v>
      </c>
      <c r="C25" s="10">
        <v>90</v>
      </c>
      <c r="D25" s="11">
        <v>60</v>
      </c>
      <c r="E25" s="11">
        <v>35</v>
      </c>
      <c r="F25" s="11">
        <v>25</v>
      </c>
      <c r="G25" s="55">
        <v>5</v>
      </c>
      <c r="H25" s="55">
        <v>2</v>
      </c>
      <c r="I25" s="55">
        <v>1</v>
      </c>
      <c r="J25" s="55">
        <v>1</v>
      </c>
      <c r="K25" s="1">
        <v>26</v>
      </c>
      <c r="L25" t="s">
        <v>86</v>
      </c>
      <c r="O25" s="34"/>
      <c r="P25" s="34"/>
      <c r="V25">
        <v>222</v>
      </c>
      <c r="W25" t="s">
        <v>510</v>
      </c>
      <c r="Z25" s="148">
        <v>22</v>
      </c>
      <c r="AA25" t="s">
        <v>660</v>
      </c>
    </row>
    <row r="26" spans="1:27">
      <c r="A26" s="50"/>
      <c r="B26" s="53">
        <v>27</v>
      </c>
      <c r="C26" s="10">
        <v>90</v>
      </c>
      <c r="D26" s="11">
        <v>60</v>
      </c>
      <c r="E26" s="11">
        <v>35</v>
      </c>
      <c r="F26" s="11">
        <v>25</v>
      </c>
      <c r="G26" s="55">
        <v>5</v>
      </c>
      <c r="H26" s="55">
        <v>2</v>
      </c>
      <c r="I26" s="55">
        <v>1</v>
      </c>
      <c r="J26" s="55">
        <v>1</v>
      </c>
      <c r="K26" s="1">
        <v>27</v>
      </c>
      <c r="L26" t="s">
        <v>87</v>
      </c>
      <c r="O26" s="34"/>
      <c r="P26" s="34"/>
      <c r="V26">
        <v>223</v>
      </c>
      <c r="W26" t="s">
        <v>511</v>
      </c>
      <c r="Z26" s="148">
        <v>23</v>
      </c>
      <c r="AA26" t="s">
        <v>661</v>
      </c>
    </row>
    <row r="27" spans="1:27">
      <c r="A27" s="50"/>
      <c r="B27" s="53">
        <v>28</v>
      </c>
      <c r="C27" s="10">
        <v>90</v>
      </c>
      <c r="D27" s="11">
        <v>60</v>
      </c>
      <c r="E27" s="11">
        <v>35</v>
      </c>
      <c r="F27" s="11">
        <v>25</v>
      </c>
      <c r="G27" s="55">
        <v>5</v>
      </c>
      <c r="H27" s="55">
        <v>2</v>
      </c>
      <c r="I27" s="55">
        <v>1</v>
      </c>
      <c r="J27" s="55">
        <v>1</v>
      </c>
      <c r="K27" s="1">
        <v>28</v>
      </c>
      <c r="L27" t="s">
        <v>88</v>
      </c>
      <c r="O27" s="34"/>
      <c r="P27" s="34"/>
      <c r="V27">
        <v>224</v>
      </c>
      <c r="W27" t="s">
        <v>512</v>
      </c>
      <c r="Z27" s="148">
        <v>24</v>
      </c>
      <c r="AA27" t="s">
        <v>662</v>
      </c>
    </row>
    <row r="28" spans="1:27">
      <c r="A28" s="50"/>
      <c r="B28" s="53">
        <v>29</v>
      </c>
      <c r="C28" s="10">
        <v>90</v>
      </c>
      <c r="D28" s="11">
        <v>60</v>
      </c>
      <c r="E28" s="11">
        <v>35</v>
      </c>
      <c r="F28" s="11">
        <v>25</v>
      </c>
      <c r="G28" s="55">
        <v>5</v>
      </c>
      <c r="H28" s="55">
        <v>2</v>
      </c>
      <c r="I28" s="55">
        <v>1</v>
      </c>
      <c r="J28" s="55">
        <v>1</v>
      </c>
      <c r="K28" s="1">
        <v>29</v>
      </c>
      <c r="L28" t="s">
        <v>89</v>
      </c>
      <c r="O28" s="34"/>
      <c r="P28" s="34"/>
      <c r="V28">
        <v>225</v>
      </c>
      <c r="W28" t="s">
        <v>513</v>
      </c>
      <c r="Z28" s="148">
        <v>25</v>
      </c>
      <c r="AA28" t="s">
        <v>663</v>
      </c>
    </row>
    <row r="29" spans="1:27">
      <c r="A29" s="50"/>
      <c r="B29" s="53">
        <v>30</v>
      </c>
      <c r="C29" s="10">
        <v>90</v>
      </c>
      <c r="D29" s="11">
        <v>60</v>
      </c>
      <c r="E29" s="11">
        <v>35</v>
      </c>
      <c r="F29" s="11">
        <v>25</v>
      </c>
      <c r="G29" s="55">
        <v>5</v>
      </c>
      <c r="H29" s="55">
        <v>2</v>
      </c>
      <c r="I29" s="55">
        <v>1</v>
      </c>
      <c r="J29" s="55">
        <v>1</v>
      </c>
      <c r="K29" s="1">
        <v>30</v>
      </c>
      <c r="L29" t="s">
        <v>90</v>
      </c>
      <c r="O29" s="34"/>
      <c r="P29" s="34"/>
      <c r="V29">
        <v>226</v>
      </c>
      <c r="W29" t="s">
        <v>514</v>
      </c>
      <c r="Z29" s="148">
        <v>26</v>
      </c>
      <c r="AA29" t="s">
        <v>664</v>
      </c>
    </row>
    <row r="30" spans="1:27">
      <c r="A30" s="50"/>
      <c r="B30" s="53">
        <v>31</v>
      </c>
      <c r="C30" s="10">
        <v>90</v>
      </c>
      <c r="D30" s="11">
        <v>60</v>
      </c>
      <c r="E30" s="11">
        <v>35</v>
      </c>
      <c r="F30" s="11">
        <v>25</v>
      </c>
      <c r="G30" s="55">
        <v>5</v>
      </c>
      <c r="H30" s="55">
        <v>2</v>
      </c>
      <c r="I30" s="55">
        <v>1</v>
      </c>
      <c r="J30" s="55">
        <v>1</v>
      </c>
      <c r="K30" s="1">
        <v>31</v>
      </c>
      <c r="L30" t="s">
        <v>91</v>
      </c>
      <c r="O30" s="34"/>
      <c r="P30" s="34"/>
      <c r="V30">
        <v>227</v>
      </c>
      <c r="W30" t="s">
        <v>515</v>
      </c>
      <c r="Z30" s="148">
        <v>27</v>
      </c>
      <c r="AA30" t="s">
        <v>665</v>
      </c>
    </row>
    <row r="31" spans="1:27">
      <c r="A31" s="50"/>
      <c r="B31" s="53">
        <v>32</v>
      </c>
      <c r="C31" s="10">
        <v>90</v>
      </c>
      <c r="D31" s="11">
        <v>30</v>
      </c>
      <c r="E31" s="11">
        <v>15</v>
      </c>
      <c r="F31" s="11">
        <v>15</v>
      </c>
      <c r="G31" s="55">
        <v>5</v>
      </c>
      <c r="H31" s="55">
        <v>2</v>
      </c>
      <c r="I31" s="55">
        <v>1</v>
      </c>
      <c r="J31" s="55">
        <v>1</v>
      </c>
      <c r="K31" s="1">
        <v>32</v>
      </c>
      <c r="L31" s="47" t="s">
        <v>92</v>
      </c>
      <c r="O31" s="34"/>
      <c r="P31" s="34"/>
      <c r="V31">
        <v>228</v>
      </c>
      <c r="W31" t="s">
        <v>516</v>
      </c>
      <c r="Z31" s="148">
        <v>28</v>
      </c>
      <c r="AA31" t="s">
        <v>666</v>
      </c>
    </row>
    <row r="32" spans="1:27">
      <c r="A32" s="54"/>
      <c r="B32" s="53">
        <v>33</v>
      </c>
      <c r="C32" s="10">
        <v>90</v>
      </c>
      <c r="D32" s="11">
        <v>80</v>
      </c>
      <c r="E32" s="11">
        <v>40</v>
      </c>
      <c r="F32" s="11">
        <v>15</v>
      </c>
      <c r="G32" s="55">
        <v>5</v>
      </c>
      <c r="H32" s="55">
        <v>2</v>
      </c>
      <c r="I32" s="55">
        <v>1</v>
      </c>
      <c r="J32" s="55">
        <v>1</v>
      </c>
      <c r="K32" s="4">
        <v>33</v>
      </c>
      <c r="L32" t="s">
        <v>93</v>
      </c>
      <c r="O32" s="34"/>
      <c r="P32" s="34"/>
      <c r="V32">
        <v>229</v>
      </c>
      <c r="W32" t="s">
        <v>517</v>
      </c>
    </row>
    <row r="33" spans="1:23">
      <c r="A33" s="54"/>
      <c r="B33" s="53">
        <v>34</v>
      </c>
      <c r="C33" s="10">
        <v>90</v>
      </c>
      <c r="D33" s="11">
        <v>30</v>
      </c>
      <c r="E33" s="11">
        <v>15</v>
      </c>
      <c r="F33" s="11">
        <v>10</v>
      </c>
      <c r="G33" s="55">
        <v>5</v>
      </c>
      <c r="H33" s="55">
        <v>2</v>
      </c>
      <c r="I33" s="55">
        <v>1</v>
      </c>
      <c r="J33" s="55">
        <v>1</v>
      </c>
      <c r="K33" s="4">
        <v>34</v>
      </c>
      <c r="L33" t="s">
        <v>94</v>
      </c>
      <c r="O33" s="34"/>
      <c r="P33" s="34"/>
      <c r="V33">
        <v>230</v>
      </c>
      <c r="W33" t="s">
        <v>518</v>
      </c>
    </row>
    <row r="34" spans="1:23">
      <c r="A34" s="54"/>
      <c r="B34" s="53">
        <v>35</v>
      </c>
      <c r="C34" s="10">
        <v>90</v>
      </c>
      <c r="D34" s="11">
        <v>30</v>
      </c>
      <c r="E34" s="11">
        <v>15</v>
      </c>
      <c r="F34" s="11">
        <v>10</v>
      </c>
      <c r="G34" s="55">
        <v>5</v>
      </c>
      <c r="H34" s="55">
        <v>2</v>
      </c>
      <c r="I34" s="55">
        <v>1</v>
      </c>
      <c r="J34" s="55">
        <v>1</v>
      </c>
      <c r="K34" s="4">
        <v>35</v>
      </c>
      <c r="L34" t="s">
        <v>95</v>
      </c>
      <c r="O34" s="34"/>
      <c r="P34" s="34"/>
      <c r="V34">
        <v>231</v>
      </c>
      <c r="W34" t="s">
        <v>519</v>
      </c>
    </row>
    <row r="35" spans="1:23">
      <c r="A35" s="50"/>
      <c r="B35" s="53">
        <v>36</v>
      </c>
      <c r="C35" s="10">
        <v>90</v>
      </c>
      <c r="D35" s="11">
        <v>35</v>
      </c>
      <c r="E35" s="11">
        <v>35</v>
      </c>
      <c r="F35" s="11">
        <v>15</v>
      </c>
      <c r="G35" s="55">
        <v>5</v>
      </c>
      <c r="H35" s="55">
        <v>2</v>
      </c>
      <c r="I35" s="55">
        <v>1</v>
      </c>
      <c r="J35" s="55">
        <v>1</v>
      </c>
      <c r="K35" s="1">
        <v>36</v>
      </c>
      <c r="L35" t="s">
        <v>96</v>
      </c>
      <c r="O35" s="34"/>
      <c r="P35" s="34"/>
      <c r="V35">
        <v>232</v>
      </c>
      <c r="W35" t="s">
        <v>520</v>
      </c>
    </row>
    <row r="36" spans="1:23">
      <c r="A36" s="50"/>
      <c r="B36" s="53">
        <v>37</v>
      </c>
      <c r="C36" s="10">
        <v>90</v>
      </c>
      <c r="D36" s="11">
        <v>70</v>
      </c>
      <c r="E36" s="11">
        <v>40</v>
      </c>
      <c r="F36" s="11">
        <v>15</v>
      </c>
      <c r="G36" s="55">
        <v>5</v>
      </c>
      <c r="H36" s="55">
        <v>2</v>
      </c>
      <c r="I36" s="55">
        <v>1</v>
      </c>
      <c r="J36" s="55">
        <v>1</v>
      </c>
      <c r="K36" s="1">
        <v>37</v>
      </c>
      <c r="L36" t="s">
        <v>97</v>
      </c>
      <c r="P36" s="34"/>
      <c r="V36">
        <v>233</v>
      </c>
      <c r="W36" t="s">
        <v>521</v>
      </c>
    </row>
    <row r="37" spans="1:23">
      <c r="A37" s="50"/>
      <c r="B37" s="53">
        <v>38</v>
      </c>
      <c r="C37" s="10">
        <v>90</v>
      </c>
      <c r="D37" s="11">
        <v>70</v>
      </c>
      <c r="E37" s="11">
        <v>40</v>
      </c>
      <c r="F37" s="11">
        <v>15</v>
      </c>
      <c r="G37" s="55">
        <v>5</v>
      </c>
      <c r="H37" s="55">
        <v>2</v>
      </c>
      <c r="I37" s="55">
        <v>1</v>
      </c>
      <c r="J37" s="55">
        <v>1</v>
      </c>
      <c r="K37" s="1">
        <v>38</v>
      </c>
      <c r="L37" t="s">
        <v>98</v>
      </c>
      <c r="P37" s="34"/>
      <c r="V37">
        <v>234</v>
      </c>
      <c r="W37" t="s">
        <v>522</v>
      </c>
    </row>
    <row r="38" spans="1:23">
      <c r="A38" s="50"/>
      <c r="B38" s="53">
        <v>39</v>
      </c>
      <c r="C38" s="10">
        <v>90</v>
      </c>
      <c r="D38" s="11">
        <v>80</v>
      </c>
      <c r="E38" s="11">
        <v>40</v>
      </c>
      <c r="F38" s="11">
        <v>15</v>
      </c>
      <c r="G38" s="55">
        <v>5</v>
      </c>
      <c r="H38" s="55">
        <v>2</v>
      </c>
      <c r="I38" s="55">
        <v>1</v>
      </c>
      <c r="J38" s="55">
        <v>1</v>
      </c>
      <c r="K38" s="1">
        <v>39</v>
      </c>
      <c r="L38" t="s">
        <v>99</v>
      </c>
      <c r="P38" s="34"/>
      <c r="V38">
        <v>235</v>
      </c>
      <c r="W38" t="s">
        <v>523</v>
      </c>
    </row>
    <row r="39" spans="1:23">
      <c r="A39" s="50"/>
      <c r="B39" s="53">
        <v>40</v>
      </c>
      <c r="C39" s="10">
        <v>90</v>
      </c>
      <c r="D39" s="11">
        <v>80</v>
      </c>
      <c r="E39" s="11">
        <v>40</v>
      </c>
      <c r="F39" s="11">
        <v>15</v>
      </c>
      <c r="G39" s="55">
        <v>5</v>
      </c>
      <c r="H39" s="55">
        <v>2</v>
      </c>
      <c r="I39" s="55">
        <v>1</v>
      </c>
      <c r="J39" s="55">
        <v>1</v>
      </c>
      <c r="K39" s="1">
        <v>40</v>
      </c>
      <c r="L39" t="s">
        <v>100</v>
      </c>
      <c r="P39" s="34"/>
      <c r="V39">
        <v>236</v>
      </c>
      <c r="W39" t="s">
        <v>524</v>
      </c>
    </row>
    <row r="40" spans="1:23">
      <c r="A40" s="50"/>
      <c r="B40" s="53">
        <v>41</v>
      </c>
      <c r="C40" s="10">
        <v>90</v>
      </c>
      <c r="D40" s="11">
        <v>40</v>
      </c>
      <c r="E40" s="11">
        <v>15</v>
      </c>
      <c r="F40" s="11">
        <v>15</v>
      </c>
      <c r="G40" s="55">
        <v>5</v>
      </c>
      <c r="H40" s="55">
        <v>2</v>
      </c>
      <c r="I40" s="55">
        <v>1</v>
      </c>
      <c r="J40" s="55">
        <v>1</v>
      </c>
      <c r="K40" s="1">
        <v>41</v>
      </c>
      <c r="L40" s="47" t="s">
        <v>101</v>
      </c>
      <c r="P40" s="34"/>
      <c r="V40">
        <v>237</v>
      </c>
      <c r="W40" t="s">
        <v>525</v>
      </c>
    </row>
    <row r="41" spans="1:23">
      <c r="A41" s="50"/>
      <c r="B41" s="53">
        <v>42</v>
      </c>
      <c r="C41" s="10">
        <v>90</v>
      </c>
      <c r="D41" s="11">
        <v>40</v>
      </c>
      <c r="E41" s="11">
        <v>35</v>
      </c>
      <c r="F41" s="11">
        <v>15</v>
      </c>
      <c r="G41" s="55">
        <v>5</v>
      </c>
      <c r="H41" s="55">
        <v>2</v>
      </c>
      <c r="I41" s="55">
        <v>1</v>
      </c>
      <c r="J41" s="55">
        <v>1</v>
      </c>
      <c r="K41" s="1">
        <v>42</v>
      </c>
      <c r="L41" t="s">
        <v>102</v>
      </c>
      <c r="P41" s="34"/>
      <c r="V41">
        <v>301</v>
      </c>
      <c r="W41" t="s">
        <v>526</v>
      </c>
    </row>
    <row r="42" spans="1:23">
      <c r="A42" s="50"/>
      <c r="B42" s="53">
        <v>43</v>
      </c>
      <c r="C42" s="10">
        <v>90</v>
      </c>
      <c r="D42" s="11">
        <v>40</v>
      </c>
      <c r="E42" s="11">
        <v>40</v>
      </c>
      <c r="F42" s="11">
        <v>20</v>
      </c>
      <c r="G42" s="55">
        <v>5</v>
      </c>
      <c r="H42" s="55">
        <v>2</v>
      </c>
      <c r="I42" s="55">
        <v>1</v>
      </c>
      <c r="J42" s="55">
        <v>1</v>
      </c>
      <c r="K42" s="1">
        <v>43</v>
      </c>
      <c r="L42" t="s">
        <v>103</v>
      </c>
      <c r="P42" s="34"/>
      <c r="V42">
        <v>302</v>
      </c>
      <c r="W42" t="s">
        <v>527</v>
      </c>
    </row>
    <row r="43" spans="1:23">
      <c r="A43" s="50"/>
      <c r="B43" s="53">
        <v>44</v>
      </c>
      <c r="C43" s="10">
        <v>90</v>
      </c>
      <c r="D43" s="11">
        <v>60</v>
      </c>
      <c r="E43" s="11">
        <v>40</v>
      </c>
      <c r="F43" s="11">
        <v>20</v>
      </c>
      <c r="G43" s="55">
        <v>5</v>
      </c>
      <c r="H43" s="55">
        <v>2</v>
      </c>
      <c r="I43" s="55">
        <v>1</v>
      </c>
      <c r="J43" s="55">
        <v>1</v>
      </c>
      <c r="K43" s="1">
        <v>44</v>
      </c>
      <c r="L43" t="s">
        <v>104</v>
      </c>
      <c r="P43" s="34"/>
      <c r="V43">
        <v>303</v>
      </c>
      <c r="W43" t="s">
        <v>528</v>
      </c>
    </row>
    <row r="44" spans="1:23">
      <c r="A44" s="50"/>
      <c r="B44" s="53">
        <v>45</v>
      </c>
      <c r="C44" s="10">
        <v>90</v>
      </c>
      <c r="D44" s="11">
        <v>30</v>
      </c>
      <c r="E44" s="11">
        <v>15</v>
      </c>
      <c r="F44" s="11">
        <v>15</v>
      </c>
      <c r="G44" s="55">
        <v>5</v>
      </c>
      <c r="H44" s="55">
        <v>2</v>
      </c>
      <c r="I44" s="55">
        <v>1</v>
      </c>
      <c r="J44" s="55">
        <v>1</v>
      </c>
      <c r="K44" s="1">
        <v>45</v>
      </c>
      <c r="L44" t="s">
        <v>105</v>
      </c>
      <c r="P44" s="34"/>
      <c r="V44" s="34">
        <v>401</v>
      </c>
      <c r="W44" s="34" t="s">
        <v>529</v>
      </c>
    </row>
    <row r="45" spans="1:23">
      <c r="A45" s="50"/>
      <c r="B45" s="53">
        <v>46</v>
      </c>
      <c r="C45" s="10">
        <v>90</v>
      </c>
      <c r="D45" s="11">
        <v>30</v>
      </c>
      <c r="E45" s="11">
        <v>15</v>
      </c>
      <c r="F45" s="11">
        <v>15</v>
      </c>
      <c r="G45" s="55">
        <v>5</v>
      </c>
      <c r="H45" s="55">
        <v>2</v>
      </c>
      <c r="I45" s="55">
        <v>1</v>
      </c>
      <c r="J45" s="55">
        <v>1</v>
      </c>
      <c r="K45" s="1">
        <v>46</v>
      </c>
      <c r="L45" t="s">
        <v>106</v>
      </c>
      <c r="P45" s="34"/>
      <c r="V45" s="34">
        <v>402</v>
      </c>
      <c r="W45" s="34" t="s">
        <v>530</v>
      </c>
    </row>
    <row r="46" spans="1:23">
      <c r="A46" s="50"/>
      <c r="B46" s="53">
        <v>47</v>
      </c>
      <c r="C46" s="10">
        <v>90</v>
      </c>
      <c r="D46" s="11">
        <v>40</v>
      </c>
      <c r="E46" s="11">
        <v>20</v>
      </c>
      <c r="F46" s="11">
        <v>15</v>
      </c>
      <c r="G46" s="55">
        <v>5</v>
      </c>
      <c r="H46" s="55">
        <v>2</v>
      </c>
      <c r="I46" s="55">
        <v>1</v>
      </c>
      <c r="J46" s="55">
        <v>1</v>
      </c>
      <c r="K46" s="1">
        <v>47</v>
      </c>
      <c r="L46" t="s">
        <v>107</v>
      </c>
      <c r="P46" s="34"/>
      <c r="V46" s="34">
        <v>403</v>
      </c>
      <c r="W46" s="34" t="s">
        <v>531</v>
      </c>
    </row>
    <row r="47" spans="1:23">
      <c r="A47" s="50"/>
      <c r="B47" s="53">
        <v>48</v>
      </c>
      <c r="C47" s="10">
        <v>90</v>
      </c>
      <c r="D47" s="11">
        <v>40</v>
      </c>
      <c r="E47" s="11">
        <v>20</v>
      </c>
      <c r="F47" s="11">
        <v>20</v>
      </c>
      <c r="G47" s="55">
        <v>5</v>
      </c>
      <c r="H47" s="55">
        <v>2</v>
      </c>
      <c r="I47" s="55">
        <v>1</v>
      </c>
      <c r="J47" s="55">
        <v>1</v>
      </c>
      <c r="K47" s="1">
        <v>48</v>
      </c>
      <c r="L47" t="s">
        <v>108</v>
      </c>
      <c r="P47" s="34"/>
      <c r="V47" s="34">
        <v>404</v>
      </c>
      <c r="W47" s="34" t="s">
        <v>532</v>
      </c>
    </row>
    <row r="48" spans="1:23">
      <c r="A48" s="50"/>
      <c r="B48" s="53">
        <v>49</v>
      </c>
      <c r="C48" s="10">
        <v>90</v>
      </c>
      <c r="D48" s="11">
        <v>70</v>
      </c>
      <c r="E48" s="11">
        <v>40</v>
      </c>
      <c r="F48" s="11">
        <v>15</v>
      </c>
      <c r="G48" s="55">
        <v>5</v>
      </c>
      <c r="H48" s="55">
        <v>2</v>
      </c>
      <c r="I48" s="55">
        <v>1</v>
      </c>
      <c r="J48" s="55">
        <v>1</v>
      </c>
      <c r="K48" s="1">
        <v>49</v>
      </c>
      <c r="L48" t="s">
        <v>109</v>
      </c>
      <c r="P48" s="34"/>
      <c r="V48" s="34">
        <v>405</v>
      </c>
      <c r="W48" s="34" t="s">
        <v>533</v>
      </c>
    </row>
    <row r="49" spans="1:23">
      <c r="A49" s="50"/>
      <c r="B49" s="53">
        <v>50</v>
      </c>
      <c r="C49" s="10">
        <v>90</v>
      </c>
      <c r="D49" s="11">
        <v>40</v>
      </c>
      <c r="E49" s="11">
        <v>20</v>
      </c>
      <c r="F49" s="11">
        <v>15</v>
      </c>
      <c r="G49" s="55">
        <v>5</v>
      </c>
      <c r="H49" s="55">
        <v>2</v>
      </c>
      <c r="I49" s="55">
        <v>1</v>
      </c>
      <c r="J49" s="55">
        <v>1</v>
      </c>
      <c r="K49" s="1">
        <v>50</v>
      </c>
      <c r="L49" t="s">
        <v>110</v>
      </c>
      <c r="P49" s="34"/>
      <c r="V49" s="34">
        <v>406</v>
      </c>
      <c r="W49" s="34" t="s">
        <v>534</v>
      </c>
    </row>
    <row r="50" spans="1:23">
      <c r="A50" s="50"/>
      <c r="B50" s="53">
        <v>51</v>
      </c>
      <c r="C50" s="10">
        <v>90</v>
      </c>
      <c r="D50" s="11">
        <v>40</v>
      </c>
      <c r="E50" s="11">
        <v>15</v>
      </c>
      <c r="F50" s="11">
        <v>15</v>
      </c>
      <c r="G50" s="55">
        <v>5</v>
      </c>
      <c r="H50" s="55">
        <v>2</v>
      </c>
      <c r="I50" s="55">
        <v>1</v>
      </c>
      <c r="J50" s="55">
        <v>1</v>
      </c>
      <c r="K50" s="1">
        <v>51</v>
      </c>
      <c r="L50" t="s">
        <v>111</v>
      </c>
      <c r="O50" s="34"/>
      <c r="P50" s="34"/>
      <c r="V50" s="34">
        <v>501</v>
      </c>
      <c r="W50" s="34" t="s">
        <v>535</v>
      </c>
    </row>
    <row r="51" spans="1:23">
      <c r="A51" s="50"/>
      <c r="B51" s="53">
        <v>52</v>
      </c>
      <c r="C51" s="10">
        <v>90</v>
      </c>
      <c r="D51" s="11">
        <v>40</v>
      </c>
      <c r="E51" s="11">
        <v>25</v>
      </c>
      <c r="F51" s="11">
        <v>15</v>
      </c>
      <c r="G51" s="55">
        <v>5</v>
      </c>
      <c r="H51" s="55">
        <v>2</v>
      </c>
      <c r="I51" s="55">
        <v>1</v>
      </c>
      <c r="J51" s="55">
        <v>1</v>
      </c>
      <c r="K51" s="1">
        <v>52</v>
      </c>
      <c r="L51" t="s">
        <v>112</v>
      </c>
      <c r="O51" s="34"/>
      <c r="P51" s="34"/>
      <c r="V51" s="34">
        <v>502</v>
      </c>
      <c r="W51" s="34" t="s">
        <v>536</v>
      </c>
    </row>
    <row r="52" spans="1:23">
      <c r="A52" s="50"/>
      <c r="B52" s="53">
        <v>53</v>
      </c>
      <c r="C52" s="10">
        <v>90</v>
      </c>
      <c r="D52" s="11">
        <v>40</v>
      </c>
      <c r="E52" s="11">
        <v>20</v>
      </c>
      <c r="F52" s="11">
        <v>15</v>
      </c>
      <c r="G52" s="55">
        <v>5</v>
      </c>
      <c r="H52" s="55">
        <v>2</v>
      </c>
      <c r="I52" s="55">
        <v>1</v>
      </c>
      <c r="J52" s="55">
        <v>1</v>
      </c>
      <c r="K52" s="1">
        <v>53</v>
      </c>
      <c r="L52" t="s">
        <v>113</v>
      </c>
      <c r="O52" s="34"/>
      <c r="P52" s="34"/>
      <c r="V52" s="34">
        <v>503</v>
      </c>
      <c r="W52" s="34" t="s">
        <v>537</v>
      </c>
    </row>
    <row r="53" spans="1:23">
      <c r="A53" s="50"/>
      <c r="B53" s="53">
        <v>54</v>
      </c>
      <c r="C53" s="10">
        <v>90</v>
      </c>
      <c r="D53" s="11">
        <v>40</v>
      </c>
      <c r="E53" s="11">
        <v>25</v>
      </c>
      <c r="F53" s="11">
        <v>15</v>
      </c>
      <c r="G53" s="55">
        <v>5</v>
      </c>
      <c r="H53" s="55">
        <v>2</v>
      </c>
      <c r="I53" s="55">
        <v>1</v>
      </c>
      <c r="J53" s="55">
        <v>1</v>
      </c>
      <c r="K53" s="1">
        <v>54</v>
      </c>
      <c r="L53" t="s">
        <v>114</v>
      </c>
      <c r="O53" s="34"/>
      <c r="P53" s="34"/>
      <c r="V53" s="34">
        <v>504</v>
      </c>
      <c r="W53" s="34" t="s">
        <v>538</v>
      </c>
    </row>
    <row r="54" spans="1:23">
      <c r="A54" s="50"/>
      <c r="B54" s="53">
        <v>55</v>
      </c>
      <c r="C54" s="10">
        <v>90</v>
      </c>
      <c r="D54" s="11">
        <v>40</v>
      </c>
      <c r="E54" s="11">
        <v>25</v>
      </c>
      <c r="F54" s="11">
        <v>15</v>
      </c>
      <c r="G54" s="55">
        <v>5</v>
      </c>
      <c r="H54" s="55">
        <v>2</v>
      </c>
      <c r="I54" s="55">
        <v>1</v>
      </c>
      <c r="J54" s="55">
        <v>1</v>
      </c>
      <c r="K54" s="1">
        <v>55</v>
      </c>
      <c r="L54" s="47" t="s">
        <v>115</v>
      </c>
      <c r="O54" s="34"/>
      <c r="P54" s="34"/>
      <c r="V54" s="34">
        <v>505</v>
      </c>
      <c r="W54" s="34" t="s">
        <v>539</v>
      </c>
    </row>
    <row r="55" spans="1:23">
      <c r="A55" s="50"/>
      <c r="B55" s="53">
        <v>56</v>
      </c>
      <c r="C55" s="10">
        <v>90</v>
      </c>
      <c r="D55" s="11">
        <v>60</v>
      </c>
      <c r="E55" s="11">
        <v>35</v>
      </c>
      <c r="F55" s="11">
        <v>10</v>
      </c>
      <c r="G55" s="55">
        <v>5</v>
      </c>
      <c r="H55" s="55">
        <v>2</v>
      </c>
      <c r="I55" s="55">
        <v>1</v>
      </c>
      <c r="J55" s="55">
        <v>1</v>
      </c>
      <c r="K55" s="1">
        <v>56</v>
      </c>
      <c r="L55" s="47" t="s">
        <v>116</v>
      </c>
      <c r="O55" s="34"/>
      <c r="P55" s="34"/>
      <c r="V55" s="34">
        <v>506</v>
      </c>
      <c r="W55" s="34" t="s">
        <v>540</v>
      </c>
    </row>
    <row r="56" spans="1:23">
      <c r="A56" s="50"/>
      <c r="B56" s="53">
        <v>57</v>
      </c>
      <c r="C56" s="10">
        <v>90</v>
      </c>
      <c r="D56" s="11">
        <v>80</v>
      </c>
      <c r="E56" s="11">
        <v>40</v>
      </c>
      <c r="F56" s="11">
        <v>20</v>
      </c>
      <c r="G56" s="55">
        <v>5</v>
      </c>
      <c r="H56" s="55">
        <v>2</v>
      </c>
      <c r="I56" s="55">
        <v>1</v>
      </c>
      <c r="J56" s="55">
        <v>1</v>
      </c>
      <c r="K56" s="1">
        <v>57</v>
      </c>
      <c r="L56" t="s">
        <v>117</v>
      </c>
      <c r="O56" s="34"/>
      <c r="P56" s="34"/>
      <c r="V56" s="34">
        <v>601</v>
      </c>
      <c r="W56" s="34" t="s">
        <v>541</v>
      </c>
    </row>
    <row r="57" spans="1:23">
      <c r="A57" s="50"/>
      <c r="B57" s="53">
        <v>58</v>
      </c>
      <c r="C57" s="10">
        <v>90</v>
      </c>
      <c r="D57" s="11">
        <v>80</v>
      </c>
      <c r="E57" s="11">
        <v>30</v>
      </c>
      <c r="F57" s="11">
        <v>20</v>
      </c>
      <c r="G57" s="55">
        <v>5</v>
      </c>
      <c r="H57" s="55">
        <v>2</v>
      </c>
      <c r="I57" s="55">
        <v>1</v>
      </c>
      <c r="J57" s="55">
        <v>1</v>
      </c>
      <c r="K57" s="1">
        <v>58</v>
      </c>
      <c r="L57" t="s">
        <v>118</v>
      </c>
      <c r="O57" s="34"/>
      <c r="P57" s="34"/>
      <c r="V57" s="34">
        <v>602</v>
      </c>
      <c r="W57" s="34" t="s">
        <v>542</v>
      </c>
    </row>
    <row r="58" spans="1:23">
      <c r="A58" s="50"/>
      <c r="B58" s="53">
        <v>59</v>
      </c>
      <c r="C58" s="10">
        <v>90</v>
      </c>
      <c r="D58" s="11">
        <v>80</v>
      </c>
      <c r="E58" s="11">
        <v>40</v>
      </c>
      <c r="F58" s="11">
        <v>20</v>
      </c>
      <c r="G58" s="55">
        <v>5</v>
      </c>
      <c r="H58" s="55">
        <v>2</v>
      </c>
      <c r="I58" s="55">
        <v>1</v>
      </c>
      <c r="J58" s="55">
        <v>1</v>
      </c>
      <c r="K58" s="1">
        <v>59</v>
      </c>
      <c r="L58" t="s">
        <v>119</v>
      </c>
      <c r="O58" s="34"/>
      <c r="P58" s="34"/>
      <c r="V58" s="34">
        <v>701</v>
      </c>
      <c r="W58" s="34" t="s">
        <v>543</v>
      </c>
    </row>
    <row r="59" spans="1:23">
      <c r="A59" s="50"/>
      <c r="B59" s="53">
        <v>60</v>
      </c>
      <c r="C59" s="10">
        <v>90</v>
      </c>
      <c r="D59" s="11">
        <v>80</v>
      </c>
      <c r="E59" s="11">
        <v>40</v>
      </c>
      <c r="F59" s="11">
        <v>20</v>
      </c>
      <c r="G59" s="55">
        <v>5</v>
      </c>
      <c r="H59" s="55">
        <v>2</v>
      </c>
      <c r="I59" s="55">
        <v>1</v>
      </c>
      <c r="J59" s="55">
        <v>1</v>
      </c>
      <c r="K59" s="1">
        <v>60</v>
      </c>
      <c r="L59" s="47" t="s">
        <v>120</v>
      </c>
      <c r="O59" s="34"/>
      <c r="P59" s="34"/>
      <c r="V59" s="34">
        <v>702</v>
      </c>
      <c r="W59" s="34" t="s">
        <v>544</v>
      </c>
    </row>
    <row r="60" spans="1:23">
      <c r="A60" s="50"/>
      <c r="B60" s="53">
        <v>61</v>
      </c>
      <c r="C60" s="10">
        <v>90</v>
      </c>
      <c r="D60" s="11">
        <v>80</v>
      </c>
      <c r="E60" s="11">
        <v>40</v>
      </c>
      <c r="F60" s="11">
        <v>20</v>
      </c>
      <c r="G60" s="55">
        <v>5</v>
      </c>
      <c r="H60" s="55">
        <v>2</v>
      </c>
      <c r="I60" s="55">
        <v>1</v>
      </c>
      <c r="J60" s="55">
        <v>1</v>
      </c>
      <c r="K60" s="1">
        <v>61</v>
      </c>
      <c r="L60" s="47" t="s">
        <v>121</v>
      </c>
      <c r="O60" s="34"/>
      <c r="P60" s="34"/>
      <c r="V60" s="34">
        <v>703</v>
      </c>
      <c r="W60" s="34" t="s">
        <v>545</v>
      </c>
    </row>
    <row r="61" spans="1:23">
      <c r="A61" s="50"/>
      <c r="B61" s="53">
        <v>62</v>
      </c>
      <c r="C61" s="10">
        <v>90</v>
      </c>
      <c r="D61" s="11">
        <v>80</v>
      </c>
      <c r="E61" s="11">
        <v>40</v>
      </c>
      <c r="F61" s="11">
        <v>20</v>
      </c>
      <c r="G61" s="55">
        <v>5</v>
      </c>
      <c r="H61" s="55">
        <v>2</v>
      </c>
      <c r="I61" s="55">
        <v>1</v>
      </c>
      <c r="J61" s="55">
        <v>1</v>
      </c>
      <c r="K61" s="1">
        <v>62</v>
      </c>
      <c r="L61" t="s">
        <v>122</v>
      </c>
      <c r="P61" s="34"/>
      <c r="V61" s="34">
        <v>704</v>
      </c>
      <c r="W61" s="34" t="s">
        <v>546</v>
      </c>
    </row>
    <row r="62" spans="1:23">
      <c r="A62" s="50"/>
      <c r="B62" s="53">
        <v>63</v>
      </c>
      <c r="C62" s="10">
        <v>90</v>
      </c>
      <c r="D62" s="11">
        <v>30</v>
      </c>
      <c r="E62" s="11">
        <v>25</v>
      </c>
      <c r="F62" s="11">
        <v>15</v>
      </c>
      <c r="G62" s="55">
        <v>5</v>
      </c>
      <c r="H62" s="55">
        <v>2</v>
      </c>
      <c r="I62" s="55">
        <v>1</v>
      </c>
      <c r="J62" s="55">
        <v>1</v>
      </c>
      <c r="K62" s="1">
        <v>63</v>
      </c>
      <c r="L62" t="s">
        <v>123</v>
      </c>
      <c r="O62" s="34"/>
      <c r="P62" s="34"/>
      <c r="V62" s="34">
        <v>705</v>
      </c>
      <c r="W62" s="34" t="s">
        <v>547</v>
      </c>
    </row>
    <row r="63" spans="1:23">
      <c r="A63" s="50"/>
      <c r="B63" s="53">
        <v>64</v>
      </c>
      <c r="C63" s="10">
        <v>90</v>
      </c>
      <c r="D63" s="11">
        <v>80</v>
      </c>
      <c r="E63" s="11">
        <v>20</v>
      </c>
      <c r="F63" s="11">
        <v>15</v>
      </c>
      <c r="G63" s="55">
        <v>5</v>
      </c>
      <c r="H63" s="55">
        <v>2</v>
      </c>
      <c r="I63" s="55">
        <v>1</v>
      </c>
      <c r="J63" s="55">
        <v>1</v>
      </c>
      <c r="K63" s="1">
        <v>64</v>
      </c>
      <c r="L63" t="s">
        <v>124</v>
      </c>
      <c r="O63" s="34"/>
      <c r="P63" s="34"/>
      <c r="V63" s="34">
        <v>706</v>
      </c>
      <c r="W63" s="34" t="s">
        <v>548</v>
      </c>
    </row>
    <row r="64" spans="1:23">
      <c r="A64" s="50"/>
      <c r="B64" s="53">
        <v>65</v>
      </c>
      <c r="C64" s="10">
        <v>90</v>
      </c>
      <c r="D64" s="11">
        <v>20</v>
      </c>
      <c r="E64" s="11">
        <v>15</v>
      </c>
      <c r="F64" s="11">
        <v>10</v>
      </c>
      <c r="G64" s="55">
        <v>5</v>
      </c>
      <c r="H64" s="55">
        <v>2</v>
      </c>
      <c r="I64" s="55">
        <v>1</v>
      </c>
      <c r="J64" s="55">
        <v>1</v>
      </c>
      <c r="K64" s="1">
        <v>65</v>
      </c>
      <c r="L64" t="s">
        <v>125</v>
      </c>
      <c r="O64" s="34"/>
      <c r="P64" s="34"/>
      <c r="V64" s="34">
        <v>707</v>
      </c>
      <c r="W64" s="34" t="s">
        <v>549</v>
      </c>
    </row>
    <row r="65" spans="1:23">
      <c r="A65" s="50"/>
      <c r="B65" s="53">
        <v>66</v>
      </c>
      <c r="C65" s="10">
        <v>90</v>
      </c>
      <c r="D65" s="11">
        <v>80</v>
      </c>
      <c r="E65" s="11">
        <v>20</v>
      </c>
      <c r="F65" s="11">
        <v>15</v>
      </c>
      <c r="G65" s="55">
        <v>5</v>
      </c>
      <c r="H65" s="55">
        <v>2</v>
      </c>
      <c r="I65" s="55">
        <v>1</v>
      </c>
      <c r="J65" s="55">
        <v>1</v>
      </c>
      <c r="K65" s="1">
        <v>66</v>
      </c>
      <c r="L65" t="s">
        <v>126</v>
      </c>
      <c r="O65" s="34"/>
      <c r="P65" s="34"/>
      <c r="V65" s="34">
        <v>708</v>
      </c>
      <c r="W65" s="34" t="s">
        <v>550</v>
      </c>
    </row>
    <row r="66" spans="1:23">
      <c r="A66" s="50"/>
      <c r="B66" s="53">
        <v>67</v>
      </c>
      <c r="C66" s="10">
        <v>90</v>
      </c>
      <c r="D66" s="11">
        <v>80</v>
      </c>
      <c r="E66" s="11">
        <v>35</v>
      </c>
      <c r="F66" s="11">
        <v>20</v>
      </c>
      <c r="G66" s="55">
        <v>5</v>
      </c>
      <c r="H66" s="55">
        <v>2</v>
      </c>
      <c r="I66" s="55">
        <v>1</v>
      </c>
      <c r="J66" s="55">
        <v>1</v>
      </c>
      <c r="K66" s="1">
        <v>67</v>
      </c>
      <c r="L66" t="s">
        <v>127</v>
      </c>
      <c r="O66" s="34"/>
      <c r="P66" s="34"/>
      <c r="V66" s="34">
        <v>709</v>
      </c>
      <c r="W66" s="34" t="s">
        <v>551</v>
      </c>
    </row>
    <row r="67" spans="1:23">
      <c r="A67" s="50"/>
      <c r="B67" s="53">
        <v>68</v>
      </c>
      <c r="C67" s="10">
        <v>90</v>
      </c>
      <c r="D67" s="11">
        <v>30</v>
      </c>
      <c r="E67" s="11">
        <v>30</v>
      </c>
      <c r="F67" s="11">
        <v>10</v>
      </c>
      <c r="G67" s="55">
        <v>5</v>
      </c>
      <c r="H67" s="55">
        <v>2</v>
      </c>
      <c r="I67" s="55">
        <v>1</v>
      </c>
      <c r="J67" s="55">
        <v>1</v>
      </c>
      <c r="K67" s="1">
        <v>68</v>
      </c>
      <c r="L67" t="s">
        <v>128</v>
      </c>
      <c r="P67" s="34"/>
      <c r="V67" s="34">
        <v>710</v>
      </c>
      <c r="W67" s="34" t="s">
        <v>55</v>
      </c>
    </row>
    <row r="68" spans="1:23">
      <c r="A68" s="50"/>
      <c r="B68" s="53">
        <v>69</v>
      </c>
      <c r="C68" s="10">
        <v>90</v>
      </c>
      <c r="D68" s="11">
        <v>30</v>
      </c>
      <c r="E68" s="11">
        <v>30</v>
      </c>
      <c r="F68" s="11">
        <v>10</v>
      </c>
      <c r="G68" s="55">
        <v>5</v>
      </c>
      <c r="H68" s="55">
        <v>2</v>
      </c>
      <c r="I68" s="55">
        <v>1</v>
      </c>
      <c r="J68" s="55">
        <v>1</v>
      </c>
      <c r="K68" s="1">
        <v>69</v>
      </c>
      <c r="L68" t="s">
        <v>129</v>
      </c>
      <c r="P68" s="34"/>
      <c r="V68" s="34">
        <v>711</v>
      </c>
      <c r="W68" s="34" t="s">
        <v>552</v>
      </c>
    </row>
    <row r="69" spans="1:23">
      <c r="A69" s="50"/>
      <c r="B69" s="53">
        <v>70</v>
      </c>
      <c r="C69" s="10">
        <v>90</v>
      </c>
      <c r="D69" s="11">
        <v>30</v>
      </c>
      <c r="E69" s="11">
        <v>30</v>
      </c>
      <c r="F69" s="11">
        <v>10</v>
      </c>
      <c r="G69" s="55">
        <v>5</v>
      </c>
      <c r="H69" s="55">
        <v>2</v>
      </c>
      <c r="I69" s="55">
        <v>1</v>
      </c>
      <c r="J69" s="55">
        <v>1</v>
      </c>
      <c r="K69" s="1">
        <v>70</v>
      </c>
      <c r="L69" t="s">
        <v>130</v>
      </c>
      <c r="P69" s="34"/>
      <c r="V69" s="34">
        <v>801</v>
      </c>
      <c r="W69" s="34" t="s">
        <v>553</v>
      </c>
    </row>
    <row r="70" spans="1:23">
      <c r="A70" s="50"/>
      <c r="B70" s="53">
        <v>71</v>
      </c>
      <c r="C70" s="10">
        <v>90</v>
      </c>
      <c r="D70" s="11">
        <v>70</v>
      </c>
      <c r="E70" s="11">
        <v>40</v>
      </c>
      <c r="F70" s="11">
        <v>20</v>
      </c>
      <c r="G70" s="55">
        <v>5</v>
      </c>
      <c r="H70" s="55">
        <v>2</v>
      </c>
      <c r="I70" s="55">
        <v>1</v>
      </c>
      <c r="J70" s="55">
        <v>1</v>
      </c>
      <c r="K70" s="1">
        <v>71</v>
      </c>
      <c r="L70" t="s">
        <v>131</v>
      </c>
      <c r="P70" s="34"/>
      <c r="V70" s="34">
        <v>802</v>
      </c>
      <c r="W70" s="34" t="s">
        <v>554</v>
      </c>
    </row>
    <row r="71" spans="1:23">
      <c r="A71" s="50"/>
      <c r="B71" s="53">
        <v>72</v>
      </c>
      <c r="C71" s="10">
        <v>90</v>
      </c>
      <c r="D71" s="11">
        <v>40</v>
      </c>
      <c r="E71" s="11">
        <v>30</v>
      </c>
      <c r="F71" s="11">
        <v>25</v>
      </c>
      <c r="G71" s="55">
        <v>5</v>
      </c>
      <c r="H71" s="55">
        <v>2</v>
      </c>
      <c r="I71" s="55">
        <v>1</v>
      </c>
      <c r="J71" s="55">
        <v>1</v>
      </c>
      <c r="K71" s="1">
        <v>72</v>
      </c>
      <c r="L71" s="47" t="s">
        <v>132</v>
      </c>
      <c r="P71" s="34"/>
      <c r="V71" s="34">
        <v>803</v>
      </c>
      <c r="W71" s="34" t="s">
        <v>555</v>
      </c>
    </row>
    <row r="72" spans="1:23">
      <c r="A72" s="50"/>
      <c r="B72" s="53">
        <v>73</v>
      </c>
      <c r="C72" s="10">
        <v>90</v>
      </c>
      <c r="D72" s="11">
        <v>20</v>
      </c>
      <c r="E72" s="11">
        <v>20</v>
      </c>
      <c r="F72" s="11">
        <v>15</v>
      </c>
      <c r="G72" s="55">
        <v>5</v>
      </c>
      <c r="H72" s="55">
        <v>2</v>
      </c>
      <c r="I72" s="55">
        <v>1</v>
      </c>
      <c r="J72" s="55">
        <v>1</v>
      </c>
      <c r="K72" s="1">
        <v>73</v>
      </c>
      <c r="L72" t="s">
        <v>133</v>
      </c>
      <c r="P72" s="34"/>
      <c r="V72" s="34">
        <v>804</v>
      </c>
      <c r="W72" s="34" t="s">
        <v>556</v>
      </c>
    </row>
    <row r="73" spans="1:23">
      <c r="A73" s="50"/>
      <c r="B73" s="53">
        <v>74</v>
      </c>
      <c r="C73" s="10">
        <v>90</v>
      </c>
      <c r="D73" s="11">
        <v>40</v>
      </c>
      <c r="E73" s="11">
        <v>30</v>
      </c>
      <c r="F73" s="11">
        <v>25</v>
      </c>
      <c r="G73" s="55">
        <v>5</v>
      </c>
      <c r="H73" s="55">
        <v>2</v>
      </c>
      <c r="I73" s="55">
        <v>1</v>
      </c>
      <c r="J73" s="55">
        <v>1</v>
      </c>
      <c r="K73" s="1">
        <v>74</v>
      </c>
      <c r="L73" s="47" t="s">
        <v>134</v>
      </c>
      <c r="P73" s="34"/>
      <c r="V73" s="34">
        <v>805</v>
      </c>
      <c r="W73" s="34" t="s">
        <v>557</v>
      </c>
    </row>
    <row r="74" spans="1:23">
      <c r="A74" s="50"/>
      <c r="B74" s="53">
        <v>75</v>
      </c>
      <c r="C74" s="10">
        <v>90</v>
      </c>
      <c r="D74" s="11">
        <v>20</v>
      </c>
      <c r="E74" s="11">
        <v>20</v>
      </c>
      <c r="F74" s="11">
        <v>10</v>
      </c>
      <c r="G74" s="55">
        <v>5</v>
      </c>
      <c r="H74" s="55">
        <v>2</v>
      </c>
      <c r="I74" s="55">
        <v>1</v>
      </c>
      <c r="J74" s="55">
        <v>1</v>
      </c>
      <c r="K74" s="1">
        <v>75</v>
      </c>
      <c r="L74" t="s">
        <v>135</v>
      </c>
      <c r="P74" s="34"/>
      <c r="V74" s="34">
        <v>806</v>
      </c>
      <c r="W74" s="34" t="s">
        <v>558</v>
      </c>
    </row>
    <row r="75" spans="1:23">
      <c r="A75" s="50"/>
      <c r="B75" s="53">
        <v>76</v>
      </c>
      <c r="C75" s="10">
        <v>90</v>
      </c>
      <c r="D75" s="11">
        <v>30</v>
      </c>
      <c r="E75" s="11">
        <v>30</v>
      </c>
      <c r="F75" s="11">
        <v>15</v>
      </c>
      <c r="G75" s="55">
        <v>5</v>
      </c>
      <c r="H75" s="55">
        <v>2</v>
      </c>
      <c r="I75" s="55">
        <v>1</v>
      </c>
      <c r="J75" s="55">
        <v>1</v>
      </c>
      <c r="K75" s="1">
        <v>76</v>
      </c>
      <c r="L75" t="s">
        <v>136</v>
      </c>
      <c r="P75" s="34"/>
      <c r="V75" s="34">
        <v>807</v>
      </c>
      <c r="W75" s="34" t="s">
        <v>559</v>
      </c>
    </row>
    <row r="76" spans="1:23">
      <c r="A76" s="50"/>
      <c r="B76" s="53">
        <v>77</v>
      </c>
      <c r="C76" s="10">
        <v>90</v>
      </c>
      <c r="D76" s="11">
        <v>80</v>
      </c>
      <c r="E76" s="11">
        <v>30</v>
      </c>
      <c r="F76" s="11">
        <v>20</v>
      </c>
      <c r="G76" s="55">
        <v>5</v>
      </c>
      <c r="H76" s="55">
        <v>2</v>
      </c>
      <c r="I76" s="55">
        <v>1</v>
      </c>
      <c r="J76" s="55">
        <v>1</v>
      </c>
      <c r="K76" s="1">
        <v>77</v>
      </c>
      <c r="L76" t="s">
        <v>137</v>
      </c>
      <c r="P76" s="34"/>
      <c r="V76" s="34">
        <v>808</v>
      </c>
      <c r="W76" s="34" t="s">
        <v>560</v>
      </c>
    </row>
    <row r="77" spans="1:23">
      <c r="A77" s="50"/>
      <c r="B77" s="53">
        <v>78</v>
      </c>
      <c r="C77" s="10">
        <v>90</v>
      </c>
      <c r="D77" s="11">
        <v>40</v>
      </c>
      <c r="E77" s="11">
        <v>40</v>
      </c>
      <c r="F77" s="11">
        <v>10</v>
      </c>
      <c r="G77" s="55">
        <v>5</v>
      </c>
      <c r="H77" s="55">
        <v>2</v>
      </c>
      <c r="I77" s="55">
        <v>1</v>
      </c>
      <c r="J77" s="55">
        <v>1</v>
      </c>
      <c r="K77" s="1">
        <v>78</v>
      </c>
      <c r="L77" t="s">
        <v>138</v>
      </c>
      <c r="P77" s="34"/>
      <c r="V77" s="34">
        <v>809</v>
      </c>
      <c r="W77" s="34" t="s">
        <v>561</v>
      </c>
    </row>
    <row r="78" spans="1:23">
      <c r="A78" s="50"/>
      <c r="B78" s="53">
        <v>79</v>
      </c>
      <c r="C78" s="10">
        <v>90</v>
      </c>
      <c r="D78" s="11">
        <v>80</v>
      </c>
      <c r="E78" s="11">
        <v>40</v>
      </c>
      <c r="F78" s="11">
        <v>15</v>
      </c>
      <c r="G78" s="55">
        <v>5</v>
      </c>
      <c r="H78" s="55">
        <v>2</v>
      </c>
      <c r="I78" s="55">
        <v>1</v>
      </c>
      <c r="J78" s="55">
        <v>1</v>
      </c>
      <c r="K78" s="1">
        <v>79</v>
      </c>
      <c r="L78" s="47" t="s">
        <v>139</v>
      </c>
      <c r="P78" s="34"/>
      <c r="V78" s="34">
        <v>810</v>
      </c>
      <c r="W78" s="34" t="s">
        <v>562</v>
      </c>
    </row>
    <row r="79" spans="1:23">
      <c r="A79" s="50"/>
      <c r="B79" s="53">
        <v>80</v>
      </c>
      <c r="C79" s="10">
        <v>90</v>
      </c>
      <c r="D79" s="11">
        <v>40</v>
      </c>
      <c r="E79" s="11">
        <v>15</v>
      </c>
      <c r="F79" s="11">
        <v>15</v>
      </c>
      <c r="G79" s="55">
        <v>5</v>
      </c>
      <c r="H79" s="55">
        <v>2</v>
      </c>
      <c r="I79" s="55">
        <v>1</v>
      </c>
      <c r="J79" s="55">
        <v>1</v>
      </c>
      <c r="K79" s="1">
        <v>80</v>
      </c>
      <c r="L79" t="s">
        <v>140</v>
      </c>
      <c r="P79" s="34"/>
      <c r="V79" s="34">
        <v>811</v>
      </c>
      <c r="W79" s="34" t="s">
        <v>563</v>
      </c>
    </row>
    <row r="80" spans="1:23">
      <c r="A80" s="50"/>
      <c r="B80" s="53">
        <v>81</v>
      </c>
      <c r="C80" s="10">
        <v>90</v>
      </c>
      <c r="D80" s="11">
        <v>60</v>
      </c>
      <c r="E80" s="11">
        <v>15</v>
      </c>
      <c r="F80" s="11">
        <v>15</v>
      </c>
      <c r="G80" s="55">
        <v>5</v>
      </c>
      <c r="H80" s="55">
        <v>2</v>
      </c>
      <c r="I80" s="55">
        <v>1</v>
      </c>
      <c r="J80" s="55">
        <v>1</v>
      </c>
      <c r="K80" s="1">
        <v>81</v>
      </c>
      <c r="L80" t="s">
        <v>141</v>
      </c>
      <c r="P80" s="34"/>
      <c r="V80" s="34">
        <v>812</v>
      </c>
      <c r="W80" s="34" t="s">
        <v>564</v>
      </c>
    </row>
    <row r="81" spans="1:23">
      <c r="A81" s="50"/>
      <c r="B81" s="53">
        <v>82</v>
      </c>
      <c r="C81" s="10">
        <v>90</v>
      </c>
      <c r="D81" s="11">
        <v>60</v>
      </c>
      <c r="E81" s="11">
        <v>30</v>
      </c>
      <c r="F81" s="11">
        <v>25</v>
      </c>
      <c r="G81" s="55">
        <v>5</v>
      </c>
      <c r="H81" s="55">
        <v>2</v>
      </c>
      <c r="I81" s="55">
        <v>1</v>
      </c>
      <c r="J81" s="55">
        <v>1</v>
      </c>
      <c r="K81" s="1">
        <v>82</v>
      </c>
      <c r="L81" s="47" t="s">
        <v>142</v>
      </c>
      <c r="P81" s="34"/>
      <c r="V81" s="34">
        <v>813</v>
      </c>
      <c r="W81" s="34" t="s">
        <v>565</v>
      </c>
    </row>
    <row r="82" spans="1:23">
      <c r="A82" s="50"/>
      <c r="B82" s="53">
        <v>83</v>
      </c>
      <c r="C82" s="10">
        <v>90</v>
      </c>
      <c r="D82" s="11">
        <v>60</v>
      </c>
      <c r="E82" s="11">
        <v>25</v>
      </c>
      <c r="F82" s="11">
        <v>15</v>
      </c>
      <c r="G82" s="55">
        <v>5</v>
      </c>
      <c r="H82" s="55">
        <v>2</v>
      </c>
      <c r="I82" s="55">
        <v>1</v>
      </c>
      <c r="J82" s="55">
        <v>1</v>
      </c>
      <c r="K82" s="1">
        <v>83</v>
      </c>
      <c r="L82" t="s">
        <v>143</v>
      </c>
      <c r="P82" s="34"/>
      <c r="V82" s="34">
        <v>814</v>
      </c>
      <c r="W82" s="34" t="s">
        <v>566</v>
      </c>
    </row>
    <row r="83" spans="1:23">
      <c r="A83" s="50"/>
      <c r="B83" s="53">
        <v>84</v>
      </c>
      <c r="C83" s="10">
        <v>90</v>
      </c>
      <c r="D83" s="11">
        <v>40</v>
      </c>
      <c r="E83" s="11">
        <v>20</v>
      </c>
      <c r="F83" s="11">
        <v>10</v>
      </c>
      <c r="G83" s="55">
        <v>5</v>
      </c>
      <c r="H83" s="55">
        <v>2</v>
      </c>
      <c r="I83" s="55">
        <v>1</v>
      </c>
      <c r="J83" s="55">
        <v>1</v>
      </c>
      <c r="K83" s="1">
        <v>84</v>
      </c>
      <c r="L83" t="s">
        <v>144</v>
      </c>
      <c r="P83" s="34"/>
      <c r="V83" s="34">
        <v>815</v>
      </c>
      <c r="W83" s="34" t="s">
        <v>567</v>
      </c>
    </row>
    <row r="84" spans="1:23">
      <c r="A84" s="50"/>
      <c r="B84" s="53">
        <v>85</v>
      </c>
      <c r="C84" s="10">
        <v>90</v>
      </c>
      <c r="D84" s="11">
        <v>40</v>
      </c>
      <c r="E84" s="11">
        <v>20</v>
      </c>
      <c r="F84" s="11">
        <v>10</v>
      </c>
      <c r="G84" s="55">
        <v>5</v>
      </c>
      <c r="H84" s="55">
        <v>2</v>
      </c>
      <c r="I84" s="55">
        <v>1</v>
      </c>
      <c r="J84" s="55">
        <v>1</v>
      </c>
      <c r="K84" s="1">
        <v>85</v>
      </c>
      <c r="L84" t="s">
        <v>145</v>
      </c>
      <c r="P84" s="34"/>
      <c r="V84" s="34">
        <v>816</v>
      </c>
      <c r="W84" s="34" t="s">
        <v>568</v>
      </c>
    </row>
    <row r="85" spans="1:23">
      <c r="A85" s="50"/>
      <c r="B85" s="53">
        <v>86</v>
      </c>
      <c r="C85" s="10">
        <v>90</v>
      </c>
      <c r="D85" s="11">
        <v>80</v>
      </c>
      <c r="E85" s="11">
        <v>40</v>
      </c>
      <c r="F85" s="11">
        <v>25</v>
      </c>
      <c r="G85" s="55">
        <v>5</v>
      </c>
      <c r="H85" s="55">
        <v>2</v>
      </c>
      <c r="I85" s="55">
        <v>1</v>
      </c>
      <c r="J85" s="55">
        <v>1</v>
      </c>
      <c r="K85" s="1">
        <v>86</v>
      </c>
      <c r="L85" t="s">
        <v>146</v>
      </c>
      <c r="P85" s="34"/>
      <c r="V85" s="34">
        <v>817</v>
      </c>
      <c r="W85" s="34" t="s">
        <v>569</v>
      </c>
    </row>
    <row r="86" spans="1:23">
      <c r="A86" s="50"/>
      <c r="B86" s="53">
        <v>87</v>
      </c>
      <c r="C86" s="10">
        <v>90</v>
      </c>
      <c r="D86" s="11">
        <v>80</v>
      </c>
      <c r="E86" s="11">
        <v>15</v>
      </c>
      <c r="F86" s="11">
        <v>15</v>
      </c>
      <c r="G86" s="55">
        <v>5</v>
      </c>
      <c r="H86" s="55">
        <v>2</v>
      </c>
      <c r="I86" s="55">
        <v>1</v>
      </c>
      <c r="J86" s="55">
        <v>1</v>
      </c>
      <c r="K86" s="1">
        <v>87</v>
      </c>
      <c r="L86" s="47" t="s">
        <v>147</v>
      </c>
      <c r="P86" s="34"/>
      <c r="V86" s="34">
        <v>818</v>
      </c>
      <c r="W86" s="34" t="s">
        <v>570</v>
      </c>
    </row>
    <row r="87" spans="1:23">
      <c r="A87" s="50"/>
      <c r="B87" s="53">
        <v>88</v>
      </c>
      <c r="C87" s="10">
        <v>90</v>
      </c>
      <c r="D87" s="11">
        <v>80</v>
      </c>
      <c r="E87" s="11">
        <v>40</v>
      </c>
      <c r="F87" s="11">
        <v>25</v>
      </c>
      <c r="G87" s="55">
        <v>5</v>
      </c>
      <c r="H87" s="55">
        <v>2</v>
      </c>
      <c r="I87" s="55">
        <v>1</v>
      </c>
      <c r="J87" s="55">
        <v>1</v>
      </c>
      <c r="K87" s="1">
        <v>88</v>
      </c>
      <c r="L87" t="s">
        <v>148</v>
      </c>
      <c r="P87" s="34"/>
      <c r="V87" s="34">
        <v>819</v>
      </c>
      <c r="W87" s="34" t="s">
        <v>571</v>
      </c>
    </row>
    <row r="88" spans="1:23">
      <c r="A88" s="50"/>
      <c r="B88" s="53">
        <v>89</v>
      </c>
      <c r="C88" s="10">
        <v>90</v>
      </c>
      <c r="D88" s="11">
        <v>30</v>
      </c>
      <c r="E88" s="11">
        <v>30</v>
      </c>
      <c r="F88" s="11">
        <v>10</v>
      </c>
      <c r="G88" s="55">
        <v>5</v>
      </c>
      <c r="H88" s="55">
        <v>2</v>
      </c>
      <c r="I88" s="55">
        <v>1</v>
      </c>
      <c r="J88" s="55">
        <v>1</v>
      </c>
      <c r="K88" s="1">
        <v>89</v>
      </c>
      <c r="L88" t="s">
        <v>149</v>
      </c>
      <c r="P88" s="34"/>
      <c r="V88" s="34">
        <v>820</v>
      </c>
      <c r="W88" s="34" t="s">
        <v>572</v>
      </c>
    </row>
    <row r="89" spans="1:23">
      <c r="A89" s="50"/>
      <c r="B89" s="53">
        <v>90</v>
      </c>
      <c r="C89" s="10">
        <v>90</v>
      </c>
      <c r="D89" s="11">
        <v>30</v>
      </c>
      <c r="E89" s="11">
        <v>30</v>
      </c>
      <c r="F89" s="11">
        <v>25</v>
      </c>
      <c r="G89" s="55">
        <v>5</v>
      </c>
      <c r="H89" s="55">
        <v>2</v>
      </c>
      <c r="I89" s="55">
        <v>1</v>
      </c>
      <c r="J89" s="55">
        <v>1</v>
      </c>
      <c r="K89" s="1">
        <v>90</v>
      </c>
      <c r="L89" t="s">
        <v>150</v>
      </c>
      <c r="P89" s="34"/>
      <c r="V89" s="34">
        <v>821</v>
      </c>
      <c r="W89" s="34" t="s">
        <v>573</v>
      </c>
    </row>
    <row r="90" spans="1:23">
      <c r="A90" s="50"/>
      <c r="B90" s="53">
        <v>91</v>
      </c>
      <c r="C90" s="10">
        <v>90</v>
      </c>
      <c r="D90" s="11">
        <v>60</v>
      </c>
      <c r="E90" s="11">
        <v>25</v>
      </c>
      <c r="F90" s="11">
        <v>25</v>
      </c>
      <c r="G90" s="55">
        <v>5</v>
      </c>
      <c r="H90" s="55">
        <v>2</v>
      </c>
      <c r="I90" s="55">
        <v>1</v>
      </c>
      <c r="J90" s="55">
        <v>1</v>
      </c>
      <c r="K90" s="1">
        <v>91</v>
      </c>
      <c r="L90" t="s">
        <v>151</v>
      </c>
      <c r="P90" s="34"/>
      <c r="V90" s="34">
        <v>822</v>
      </c>
      <c r="W90" s="34" t="s">
        <v>574</v>
      </c>
    </row>
    <row r="91" spans="1:23">
      <c r="A91" s="50"/>
      <c r="B91" s="53">
        <v>92</v>
      </c>
      <c r="C91" s="10">
        <v>90</v>
      </c>
      <c r="D91" s="11">
        <v>60</v>
      </c>
      <c r="E91" s="11">
        <v>25</v>
      </c>
      <c r="F91" s="11">
        <v>25</v>
      </c>
      <c r="G91" s="55">
        <v>5</v>
      </c>
      <c r="H91" s="55">
        <v>2</v>
      </c>
      <c r="I91" s="55">
        <v>1</v>
      </c>
      <c r="J91" s="55">
        <v>1</v>
      </c>
      <c r="K91" s="1">
        <v>92</v>
      </c>
      <c r="L91" s="47" t="s">
        <v>152</v>
      </c>
      <c r="P91" s="34"/>
      <c r="V91" s="34">
        <v>823</v>
      </c>
      <c r="W91" s="34" t="s">
        <v>575</v>
      </c>
    </row>
    <row r="92" spans="1:23">
      <c r="A92" s="50"/>
      <c r="B92" s="53">
        <v>93</v>
      </c>
      <c r="C92" s="10">
        <v>90</v>
      </c>
      <c r="D92" s="11">
        <v>70</v>
      </c>
      <c r="E92" s="11">
        <v>40</v>
      </c>
      <c r="F92" s="11">
        <v>20</v>
      </c>
      <c r="G92" s="55">
        <v>5</v>
      </c>
      <c r="H92" s="55">
        <v>2</v>
      </c>
      <c r="I92" s="55">
        <v>1</v>
      </c>
      <c r="J92" s="55">
        <v>1</v>
      </c>
      <c r="K92" s="1">
        <v>93</v>
      </c>
      <c r="L92" t="s">
        <v>153</v>
      </c>
      <c r="P92" s="34"/>
      <c r="V92" s="34">
        <v>824</v>
      </c>
      <c r="W92" s="34" t="s">
        <v>576</v>
      </c>
    </row>
    <row r="93" spans="1:23">
      <c r="A93" s="50"/>
      <c r="B93" s="53">
        <v>94</v>
      </c>
      <c r="C93" s="10">
        <v>90</v>
      </c>
      <c r="D93" s="11">
        <v>70</v>
      </c>
      <c r="E93" s="11">
        <v>40</v>
      </c>
      <c r="F93" s="11">
        <v>20</v>
      </c>
      <c r="G93" s="55">
        <v>5</v>
      </c>
      <c r="H93" s="55">
        <v>2</v>
      </c>
      <c r="I93" s="55">
        <v>1</v>
      </c>
      <c r="J93" s="55">
        <v>1</v>
      </c>
      <c r="K93" s="1">
        <v>94</v>
      </c>
      <c r="L93" t="s">
        <v>154</v>
      </c>
      <c r="P93" s="34"/>
      <c r="V93" s="34">
        <v>825</v>
      </c>
      <c r="W93" s="34" t="s">
        <v>577</v>
      </c>
    </row>
    <row r="94" spans="1:23">
      <c r="A94" s="50"/>
      <c r="B94" s="53">
        <v>95</v>
      </c>
      <c r="C94" s="10">
        <v>90</v>
      </c>
      <c r="D94" s="11">
        <v>70</v>
      </c>
      <c r="E94" s="11">
        <v>40</v>
      </c>
      <c r="F94" s="11">
        <v>20</v>
      </c>
      <c r="G94" s="55">
        <v>5</v>
      </c>
      <c r="H94" s="55">
        <v>2</v>
      </c>
      <c r="I94" s="55">
        <v>1</v>
      </c>
      <c r="J94" s="55">
        <v>1</v>
      </c>
      <c r="K94" s="1">
        <v>95</v>
      </c>
      <c r="L94" s="47" t="s">
        <v>155</v>
      </c>
      <c r="P94" s="34"/>
      <c r="V94" s="34">
        <v>826</v>
      </c>
      <c r="W94" s="34" t="s">
        <v>578</v>
      </c>
    </row>
    <row r="95" spans="1:23">
      <c r="B95" s="5"/>
      <c r="C95" s="6"/>
      <c r="D95" s="6"/>
      <c r="E95" s="6"/>
      <c r="F95" s="6"/>
      <c r="G95" s="7"/>
      <c r="H95" s="7"/>
      <c r="I95" s="7"/>
      <c r="J95" s="12"/>
      <c r="K95" s="2">
        <v>0</v>
      </c>
      <c r="V95" s="34">
        <v>827</v>
      </c>
      <c r="W95" s="34" t="s">
        <v>579</v>
      </c>
    </row>
    <row r="96" spans="1:23">
      <c r="B96" s="13"/>
      <c r="C96" s="8"/>
      <c r="D96" s="8"/>
      <c r="E96" s="8"/>
      <c r="F96" s="8"/>
      <c r="G96" s="9"/>
      <c r="H96" s="9"/>
      <c r="I96" s="9"/>
      <c r="J96" s="12">
        <v>1</v>
      </c>
      <c r="V96" s="34">
        <v>828</v>
      </c>
      <c r="W96" s="34" t="s">
        <v>580</v>
      </c>
    </row>
    <row r="97" spans="2:23">
      <c r="B97" s="14" t="s">
        <v>30</v>
      </c>
      <c r="C97" s="15">
        <v>2</v>
      </c>
      <c r="D97" s="15">
        <v>3</v>
      </c>
      <c r="E97" s="15">
        <v>4</v>
      </c>
      <c r="F97" s="14">
        <v>5</v>
      </c>
      <c r="G97" s="14">
        <v>6</v>
      </c>
      <c r="H97" s="14">
        <v>7</v>
      </c>
      <c r="I97" s="14">
        <v>8</v>
      </c>
      <c r="J97" s="12">
        <v>1</v>
      </c>
      <c r="V97" s="34">
        <v>829</v>
      </c>
      <c r="W97" s="34" t="s">
        <v>581</v>
      </c>
    </row>
    <row r="98" spans="2:23">
      <c r="B98" s="4"/>
      <c r="C98" s="3"/>
      <c r="D98" s="3"/>
      <c r="E98" s="3"/>
      <c r="F98" s="4"/>
      <c r="G98" s="4"/>
      <c r="H98" s="4"/>
      <c r="I98" s="4"/>
      <c r="J98" s="4"/>
      <c r="V98" s="34">
        <v>830</v>
      </c>
      <c r="W98" s="34" t="s">
        <v>57</v>
      </c>
    </row>
    <row r="99" spans="2:23">
      <c r="B99" s="14" t="s">
        <v>31</v>
      </c>
      <c r="C99" s="14" t="s">
        <v>7</v>
      </c>
      <c r="D99" s="15" t="s">
        <v>12</v>
      </c>
      <c r="E99" s="1" t="s">
        <v>32</v>
      </c>
      <c r="I99" s="1" t="s">
        <v>270</v>
      </c>
      <c r="K99" s="3"/>
      <c r="V99" s="34">
        <v>831</v>
      </c>
      <c r="W99" s="34" t="s">
        <v>58</v>
      </c>
    </row>
    <row r="100" spans="2:23">
      <c r="B100" s="15" t="e">
        <f>#REF!*10+#REF!</f>
        <v>#REF!</v>
      </c>
      <c r="C100" s="14" t="e">
        <f>IF(#REF!=0,9,(#REF!&lt;15000)+(#REF!&lt;5000)+(#REF!&lt;1000)+(#REF!&lt;500)+(#REF!&lt;100)+(#REF!&lt;30)+(#REF!&lt;10)+(#REF!&lt;5)+2)</f>
        <v>#REF!</v>
      </c>
      <c r="D100" s="14" t="e">
        <f>VLOOKUP($B$100,$B$4:$J$95,$C$100,0)</f>
        <v>#REF!</v>
      </c>
      <c r="E100" s="1" t="e">
        <f>IF(AND(B100&gt;4,B100,96),VLOOKUP(B100,B4:L94,11),"")</f>
        <v>#REF!</v>
      </c>
      <c r="I100" s="1" t="s">
        <v>271</v>
      </c>
      <c r="K100" s="3"/>
      <c r="V100" s="34">
        <v>832</v>
      </c>
      <c r="W100" s="34" t="s">
        <v>582</v>
      </c>
    </row>
    <row r="101" spans="2:23">
      <c r="E101" s="1" t="e">
        <f>IF(AND(B100&lt;&gt;0,ISNA(D100)),"「産業分類番号」の入力内容に誤りがあります。",IF(E100&lt;&gt;"",CONCATENATE(CONCATENATE(I99,E100),I100),""))</f>
        <v>#REF!</v>
      </c>
      <c r="K101" s="3"/>
      <c r="V101" s="34">
        <v>833</v>
      </c>
      <c r="W101" s="34" t="s">
        <v>583</v>
      </c>
    </row>
    <row r="102" spans="2:23">
      <c r="V102" s="34">
        <v>834</v>
      </c>
      <c r="W102" s="34" t="s">
        <v>584</v>
      </c>
    </row>
    <row r="103" spans="2:23">
      <c r="V103" s="34">
        <v>835</v>
      </c>
      <c r="W103" s="34" t="s">
        <v>585</v>
      </c>
    </row>
    <row r="104" spans="2:23">
      <c r="V104" s="34">
        <v>836</v>
      </c>
      <c r="W104" s="34" t="s">
        <v>586</v>
      </c>
    </row>
    <row r="105" spans="2:23">
      <c r="V105" s="34">
        <v>837</v>
      </c>
      <c r="W105" s="34" t="s">
        <v>587</v>
      </c>
    </row>
    <row r="106" spans="2:23">
      <c r="V106" s="34">
        <v>838</v>
      </c>
      <c r="W106" s="34" t="s">
        <v>588</v>
      </c>
    </row>
    <row r="107" spans="2:23">
      <c r="V107" s="34">
        <v>839</v>
      </c>
      <c r="W107" s="34" t="s">
        <v>589</v>
      </c>
    </row>
    <row r="108" spans="2:23">
      <c r="V108" s="34">
        <v>840</v>
      </c>
      <c r="W108" s="34" t="s">
        <v>590</v>
      </c>
    </row>
    <row r="109" spans="2:23">
      <c r="V109" s="34">
        <v>841</v>
      </c>
      <c r="W109" s="34" t="s">
        <v>591</v>
      </c>
    </row>
    <row r="110" spans="2:23">
      <c r="V110" s="34">
        <v>842</v>
      </c>
      <c r="W110" s="34" t="s">
        <v>592</v>
      </c>
    </row>
    <row r="111" spans="2:23">
      <c r="V111" s="34">
        <v>843</v>
      </c>
      <c r="W111" s="34" t="s">
        <v>593</v>
      </c>
    </row>
    <row r="112" spans="2:23">
      <c r="V112" s="34">
        <v>844</v>
      </c>
      <c r="W112" s="34" t="s">
        <v>594</v>
      </c>
    </row>
    <row r="113" spans="22:23">
      <c r="V113" s="34">
        <v>845</v>
      </c>
      <c r="W113" s="34" t="s">
        <v>595</v>
      </c>
    </row>
    <row r="114" spans="22:23">
      <c r="V114" s="34">
        <v>846</v>
      </c>
      <c r="W114" s="34" t="s">
        <v>596</v>
      </c>
    </row>
    <row r="115" spans="22:23">
      <c r="V115" s="34">
        <v>847</v>
      </c>
      <c r="W115" s="34" t="s">
        <v>597</v>
      </c>
    </row>
    <row r="116" spans="22:23">
      <c r="V116" s="34">
        <v>848</v>
      </c>
      <c r="W116" s="34" t="s">
        <v>598</v>
      </c>
    </row>
    <row r="117" spans="22:23">
      <c r="V117" s="34">
        <v>849</v>
      </c>
      <c r="W117" s="34" t="s">
        <v>599</v>
      </c>
    </row>
    <row r="118" spans="22:23">
      <c r="V118" s="34">
        <v>850</v>
      </c>
      <c r="W118" s="34" t="s">
        <v>600</v>
      </c>
    </row>
    <row r="119" spans="22:23">
      <c r="V119" s="34">
        <v>851</v>
      </c>
      <c r="W119" s="34" t="s">
        <v>601</v>
      </c>
    </row>
    <row r="120" spans="22:23">
      <c r="V120" s="34">
        <v>852</v>
      </c>
      <c r="W120" s="34" t="s">
        <v>602</v>
      </c>
    </row>
    <row r="121" spans="22:23">
      <c r="V121" s="34">
        <v>853</v>
      </c>
      <c r="W121" s="34" t="s">
        <v>603</v>
      </c>
    </row>
    <row r="122" spans="22:23">
      <c r="V122" s="34">
        <v>854</v>
      </c>
      <c r="W122" s="34" t="s">
        <v>604</v>
      </c>
    </row>
    <row r="123" spans="22:23">
      <c r="V123" s="34">
        <v>855</v>
      </c>
      <c r="W123" s="34" t="s">
        <v>605</v>
      </c>
    </row>
    <row r="124" spans="22:23">
      <c r="V124" s="34">
        <v>856</v>
      </c>
      <c r="W124" s="34" t="s">
        <v>606</v>
      </c>
    </row>
    <row r="125" spans="22:23">
      <c r="V125" s="34">
        <v>857</v>
      </c>
      <c r="W125" s="34" t="s">
        <v>607</v>
      </c>
    </row>
    <row r="126" spans="22:23">
      <c r="V126" s="34">
        <v>858</v>
      </c>
      <c r="W126" s="34" t="s">
        <v>608</v>
      </c>
    </row>
    <row r="127" spans="22:23">
      <c r="V127" s="34">
        <v>859</v>
      </c>
      <c r="W127" s="34" t="s">
        <v>609</v>
      </c>
    </row>
    <row r="128" spans="22:23">
      <c r="V128" s="34">
        <v>860</v>
      </c>
      <c r="W128" s="34" t="s">
        <v>610</v>
      </c>
    </row>
    <row r="129" spans="22:23">
      <c r="V129" s="34">
        <v>861</v>
      </c>
      <c r="W129" s="34" t="s">
        <v>611</v>
      </c>
    </row>
    <row r="130" spans="22:23">
      <c r="V130" s="34">
        <v>862</v>
      </c>
      <c r="W130" s="34" t="s">
        <v>612</v>
      </c>
    </row>
    <row r="131" spans="22:23">
      <c r="V131" s="34">
        <v>863</v>
      </c>
      <c r="W131" s="34" t="s">
        <v>613</v>
      </c>
    </row>
    <row r="132" spans="22:23">
      <c r="V132" s="34">
        <v>864</v>
      </c>
      <c r="W132" s="34" t="s">
        <v>614</v>
      </c>
    </row>
  </sheetData>
  <phoneticPr fontId="2"/>
  <pageMargins left="0" right="0" top="0"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表紙</vt:lpstr>
      <vt:lpstr>個人票記入用シート</vt:lpstr>
      <vt:lpstr>コピー用シート</vt:lpstr>
      <vt:lpstr>役職・職種一覧表</vt:lpstr>
      <vt:lpstr>在留資格番号表</vt:lpstr>
      <vt:lpstr>満年齢・勤続年数早見表</vt:lpstr>
      <vt:lpstr>抽出率テーブル</vt:lpstr>
      <vt:lpstr>満年齢・勤続年数早見表!早見表</vt:lpstr>
      <vt:lpstr>役職リスト１</vt:lpstr>
      <vt:lpstr>役職リスト２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2015-06-23T01:39:41Z</dcterms:created>
  <dcterms:modified xsi:type="dcterms:W3CDTF">2019-07-11T01:40:30Z</dcterms:modified>
</cp:coreProperties>
</file>