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全省領域\10300000_大臣官房会計課\令和３年度レビューシート（最終公表用）\09生食\"/>
    </mc:Choice>
  </mc:AlternateContent>
  <bookViews>
    <workbookView xWindow="600" yWindow="120" windowWidth="19395" windowHeight="7830"/>
  </bookViews>
  <sheets>
    <sheet name="別添1" sheetId="1" r:id="rId1"/>
    <sheet name="別添２" sheetId="2" r:id="rId2"/>
  </sheets>
  <externalReferences>
    <externalReference r:id="rId3"/>
  </externalReferences>
  <definedNames>
    <definedName name="T開始年度">[1]入力規則等!$Y$2:$Y$95</definedName>
    <definedName name="T行政事業レビュー推進チームの所見">[1]入力規則等!$AC$2:$AC$6</definedName>
    <definedName name="T事業番号">[1]入力規則等!$U$2:$U$4</definedName>
    <definedName name="T終了年度">[1]入力規則等!$AA$4:$AA$33</definedName>
    <definedName name="T所見を踏まえた改善点">[1]入力規則等!$AE$2:$AE$7</definedName>
    <definedName name="T省庁">[1]入力規則等!$W$2:$W$22</definedName>
    <definedName name="Z_32819100_53D8_4451_A408_ECE0303823A6_.wvu.Cols" localSheetId="1" hidden="1">別添２!$B:$F,別添２!$IV:$IY,別添２!$SR:$SU,別添２!$ACN:$ACQ,別添２!$AMJ:$AMM,別添２!$AWF:$AWI,別添２!$BGB:$BGE,別添２!$BPX:$BQA,別添２!$BZT:$BZW,別添２!$CJP:$CJS,別添２!$CTL:$CTO,別添２!$DDH:$DDK,別添２!$DND:$DNG,別添２!$DWZ:$DXC,別添２!$EGV:$EGY,別添２!$EQR:$EQU,別添２!$FAN:$FAQ,別添２!$FKJ:$FKM,別添２!$FUF:$FUI,別添２!$GEB:$GEE,別添２!$GNX:$GOA,別添２!$GXT:$GXW,別添２!$HHP:$HHS,別添２!$HRL:$HRO,別添２!$IBH:$IBK,別添２!$ILD:$ILG,別添２!$IUZ:$IVC,別添２!$JEV:$JEY,別添２!$JOR:$JOU,別添２!$JYN:$JYQ,別添２!$KIJ:$KIM,別添２!$KSF:$KSI,別添２!$LCB:$LCE,別添２!$LLX:$LMA,別添２!$LVT:$LVW,別添２!$MFP:$MFS,別添２!$MPL:$MPO,別添２!$MZH:$MZK,別添２!$NJD:$NJG,別添２!$NSZ:$NTC,別添２!$OCV:$OCY,別添２!$OMR:$OMU,別添２!$OWN:$OWQ,別添２!$PGJ:$PGM,別添２!$PQF:$PQI,別添２!$QAB:$QAE,別添２!$QJX:$QKA,別添２!$QTT:$QTW,別添２!$RDP:$RDS,別添２!$RNL:$RNO,別添２!$RXH:$RXK,別添２!$SHD:$SHG,別添２!$SQZ:$SRC,別添２!$TAV:$TAY,別添２!$TKR:$TKU,別添２!$TUN:$TUQ,別添２!$UEJ:$UEM,別添２!$UOF:$UOI,別添２!$UYB:$UYE,別添２!$VHX:$VIA,別添２!$VRT:$VRW,別添２!$WBP:$WBS,別添２!$WLL:$WLO,別添２!$WVH:$WVK</definedName>
    <definedName name="Z_32D1DCEC_4AE1_4DE6_97C9_E7E2137A789F_.wvu.Cols" localSheetId="1" hidden="1">別添２!$B:$F,別添２!$IV:$IY,別添２!$SR:$SU,別添２!$ACN:$ACQ,別添２!$AMJ:$AMM,別添２!$AWF:$AWI,別添２!$BGB:$BGE,別添２!$BPX:$BQA,別添２!$BZT:$BZW,別添２!$CJP:$CJS,別添２!$CTL:$CTO,別添２!$DDH:$DDK,別添２!$DND:$DNG,別添２!$DWZ:$DXC,別添２!$EGV:$EGY,別添２!$EQR:$EQU,別添２!$FAN:$FAQ,別添２!$FKJ:$FKM,別添２!$FUF:$FUI,別添２!$GEB:$GEE,別添２!$GNX:$GOA,別添２!$GXT:$GXW,別添２!$HHP:$HHS,別添２!$HRL:$HRO,別添２!$IBH:$IBK,別添２!$ILD:$ILG,別添２!$IUZ:$IVC,別添２!$JEV:$JEY,別添２!$JOR:$JOU,別添２!$JYN:$JYQ,別添２!$KIJ:$KIM,別添２!$KSF:$KSI,別添２!$LCB:$LCE,別添２!$LLX:$LMA,別添２!$LVT:$LVW,別添２!$MFP:$MFS,別添２!$MPL:$MPO,別添２!$MZH:$MZK,別添２!$NJD:$NJG,別添２!$NSZ:$NTC,別添２!$OCV:$OCY,別添２!$OMR:$OMU,別添２!$OWN:$OWQ,別添２!$PGJ:$PGM,別添２!$PQF:$PQI,別添２!$QAB:$QAE,別添２!$QJX:$QKA,別添２!$QTT:$QTW,別添２!$RDP:$RDS,別添２!$RNL:$RNO,別添２!$RXH:$RXK,別添２!$SHD:$SHG,別添２!$SQZ:$SRC,別添２!$TAV:$TAY,別添２!$TKR:$TKU,別添２!$TUN:$TUQ,別添２!$UEJ:$UEM,別添２!$UOF:$UOI,別添２!$UYB:$UYE,別添２!$VHX:$VIA,別添２!$VRT:$VRW,別添２!$WBP:$WBS,別添２!$WLL:$WLO,別添２!$WVH:$WVK</definedName>
    <definedName name="Z_38B6E393_28D3_4E69_8C48_8EE1C1BB94EB_.wvu.Cols" localSheetId="1" hidden="1">別添２!$B:$F,別添２!$IV:$IY,別添２!$SR:$SU,別添２!$ACN:$ACQ,別添２!$AMJ:$AMM,別添２!$AWF:$AWI,別添２!$BGB:$BGE,別添２!$BPX:$BQA,別添２!$BZT:$BZW,別添２!$CJP:$CJS,別添２!$CTL:$CTO,別添２!$DDH:$DDK,別添２!$DND:$DNG,別添２!$DWZ:$DXC,別添２!$EGV:$EGY,別添２!$EQR:$EQU,別添２!$FAN:$FAQ,別添２!$FKJ:$FKM,別添２!$FUF:$FUI,別添２!$GEB:$GEE,別添２!$GNX:$GOA,別添２!$GXT:$GXW,別添２!$HHP:$HHS,別添２!$HRL:$HRO,別添２!$IBH:$IBK,別添２!$ILD:$ILG,別添２!$IUZ:$IVC,別添２!$JEV:$JEY,別添２!$JOR:$JOU,別添２!$JYN:$JYQ,別添２!$KIJ:$KIM,別添２!$KSF:$KSI,別添２!$LCB:$LCE,別添２!$LLX:$LMA,別添２!$LVT:$LVW,別添２!$MFP:$MFS,別添２!$MPL:$MPO,別添２!$MZH:$MZK,別添２!$NJD:$NJG,別添２!$NSZ:$NTC,別添２!$OCV:$OCY,別添２!$OMR:$OMU,別添２!$OWN:$OWQ,別添２!$PGJ:$PGM,別添２!$PQF:$PQI,別添２!$QAB:$QAE,別添２!$QJX:$QKA,別添２!$QTT:$QTW,別添２!$RDP:$RDS,別添２!$RNL:$RNO,別添２!$RXH:$RXK,別添２!$SHD:$SHG,別添２!$SQZ:$SRC,別添２!$TAV:$TAY,別添２!$TKR:$TKU,別添２!$TUN:$TUQ,別添２!$UEJ:$UEM,別添２!$UOF:$UOI,別添２!$UYB:$UYE,別添２!$VHX:$VIA,別添２!$VRT:$VRW,別添２!$WBP:$WBS,別添２!$WLL:$WLO,別添２!$WVH:$WVK</definedName>
    <definedName name="Z_3DED89AB_4654_419C_A0BC_57C51BB593C7_.wvu.Cols" localSheetId="1" hidden="1">別添２!$B:$F,別添２!$IV:$IY,別添２!$SR:$SU,別添２!$ACN:$ACQ,別添２!$AMJ:$AMM,別添２!$AWF:$AWI,別添２!$BGB:$BGE,別添２!$BPX:$BQA,別添２!$BZT:$BZW,別添２!$CJP:$CJS,別添２!$CTL:$CTO,別添２!$DDH:$DDK,別添２!$DND:$DNG,別添２!$DWZ:$DXC,別添２!$EGV:$EGY,別添２!$EQR:$EQU,別添２!$FAN:$FAQ,別添２!$FKJ:$FKM,別添２!$FUF:$FUI,別添２!$GEB:$GEE,別添２!$GNX:$GOA,別添２!$GXT:$GXW,別添２!$HHP:$HHS,別添２!$HRL:$HRO,別添２!$IBH:$IBK,別添２!$ILD:$ILG,別添２!$IUZ:$IVC,別添２!$JEV:$JEY,別添２!$JOR:$JOU,別添２!$JYN:$JYQ,別添２!$KIJ:$KIM,別添２!$KSF:$KSI,別添２!$LCB:$LCE,別添２!$LLX:$LMA,別添２!$LVT:$LVW,別添２!$MFP:$MFS,別添２!$MPL:$MPO,別添２!$MZH:$MZK,別添２!$NJD:$NJG,別添２!$NSZ:$NTC,別添２!$OCV:$OCY,別添２!$OMR:$OMU,別添２!$OWN:$OWQ,別添２!$PGJ:$PGM,別添２!$PQF:$PQI,別添２!$QAB:$QAE,別添２!$QJX:$QKA,別添２!$QTT:$QTW,別添２!$RDP:$RDS,別添２!$RNL:$RNO,別添２!$RXH:$RXK,別添２!$SHD:$SHG,別添２!$SQZ:$SRC,別添２!$TAV:$TAY,別添２!$TKR:$TKU,別添２!$TUN:$TUQ,別添２!$UEJ:$UEM,別添２!$UOF:$UOI,別添２!$UYB:$UYE,別添２!$VHX:$VIA,別添２!$VRT:$VRW,別添２!$WBP:$WBS,別添２!$WLL:$WLO,別添２!$WVH:$WVK</definedName>
    <definedName name="Z_BAAA5177_CFEE_4F6C_BAE1_436EED165F9A_.wvu.Cols" localSheetId="1" hidden="1">別添２!$B:$F,別添２!$IV:$IY,別添２!$SR:$SU,別添２!$ACN:$ACQ,別添２!$AMJ:$AMM,別添２!$AWF:$AWI,別添２!$BGB:$BGE,別添２!$BPX:$BQA,別添２!$BZT:$BZW,別添２!$CJP:$CJS,別添２!$CTL:$CTO,別添２!$DDH:$DDK,別添２!$DND:$DNG,別添２!$DWZ:$DXC,別添２!$EGV:$EGY,別添２!$EQR:$EQU,別添２!$FAN:$FAQ,別添２!$FKJ:$FKM,別添２!$FUF:$FUI,別添２!$GEB:$GEE,別添２!$GNX:$GOA,別添２!$GXT:$GXW,別添２!$HHP:$HHS,別添２!$HRL:$HRO,別添２!$IBH:$IBK,別添２!$ILD:$ILG,別添２!$IUZ:$IVC,別添２!$JEV:$JEY,別添２!$JOR:$JOU,別添２!$JYN:$JYQ,別添２!$KIJ:$KIM,別添２!$KSF:$KSI,別添２!$LCB:$LCE,別添２!$LLX:$LMA,別添２!$LVT:$LVW,別添２!$MFP:$MFS,別添２!$MPL:$MPO,別添２!$MZH:$MZK,別添２!$NJD:$NJG,別添２!$NSZ:$NTC,別添２!$OCV:$OCY,別添２!$OMR:$OMU,別添２!$OWN:$OWQ,別添２!$PGJ:$PGM,別添２!$PQF:$PQI,別添２!$QAB:$QAE,別添２!$QJX:$QKA,別添２!$QTT:$QTW,別添２!$RDP:$RDS,別添２!$RNL:$RNO,別添２!$RXH:$RXK,別添２!$SHD:$SHG,別添２!$SQZ:$SRC,別添２!$TAV:$TAY,別添２!$TKR:$TKU,別添２!$TUN:$TUQ,別添２!$UEJ:$UEM,別添２!$UOF:$UOI,別添２!$UYB:$UYE,別添２!$VHX:$VIA,別添２!$VRT:$VRW,別添２!$WBP:$WBS,別添２!$WLL:$WLO,別添２!$WVH:$WVK</definedName>
  </definedNames>
  <calcPr calcId="162913"/>
  <customWorkbookViews>
    <customWorkbookView name="庄司 裕紀(shouji-hiroki) - 個人用ビュー" guid="{32D1DCEC-4AE1-4DE6-97C9-E7E2137A789F}" mergeInterval="0" personalView="1" maximized="1" xWindow="1912" yWindow="-8" windowWidth="1936" windowHeight="1056" activeSheetId="1"/>
    <customWorkbookView name="基準・新海 - 個人用ビュー" guid="{BAAA5177-CFEE-4F6C-BAE1-436EED165F9A}" mergeInterval="0" personalView="1" maximized="1" xWindow="-8" yWindow="-8" windowWidth="1936" windowHeight="1056" activeSheetId="2" showComments="commIndAndComment"/>
    <customWorkbookView name="瀬戸山　竣也 - 個人用ビュー" guid="{32819100-53D8-4451-A408-ECE0303823A6}" mergeInterval="0" personalView="1" maximized="1" xWindow="-1928" yWindow="-8" windowWidth="1936" windowHeight="1056" activeSheetId="1" showComments="commIndAndComment"/>
    <customWorkbookView name="衛生課　森田 - 個人用ビュー" guid="{38B6E393-28D3-4E69-8C48-8EE1C1BB94EB}" mergeInterval="0" personalView="1" xWindow="2326" yWindow="12" windowWidth="1299" windowHeight="1006" activeSheetId="1"/>
    <customWorkbookView name="東 佳菜子(azuma-kanako.ol5) - 個人用ビュー" guid="{3DED89AB-4654-419C-A0BC-57C51BB593C7}" mergeInterval="0" personalView="1" xWindow="869" yWindow="20" windowWidth="960" windowHeight="1040" activeSheetId="2"/>
  </customWorkbookViews>
</workbook>
</file>

<file path=xl/calcChain.xml><?xml version="1.0" encoding="utf-8"?>
<calcChain xmlns="http://schemas.openxmlformats.org/spreadsheetml/2006/main">
  <c r="G31" i="2" l="1"/>
  <c r="G34" i="2"/>
  <c r="G33" i="2"/>
  <c r="G32" i="2"/>
  <c r="G30" i="2"/>
  <c r="G29" i="2"/>
  <c r="G28" i="2"/>
  <c r="G27" i="2"/>
  <c r="G26" i="2"/>
  <c r="D34" i="2" l="1"/>
  <c r="D33" i="2"/>
  <c r="D32" i="2"/>
  <c r="D31" i="2"/>
  <c r="D30" i="2"/>
  <c r="D29" i="2"/>
  <c r="D28" i="2"/>
  <c r="D27" i="2"/>
  <c r="D26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17" i="2"/>
  <c r="C17" i="2"/>
  <c r="B17" i="2"/>
  <c r="D16" i="2"/>
  <c r="C16" i="2"/>
  <c r="B16" i="2"/>
  <c r="D15" i="2"/>
  <c r="C15" i="2"/>
  <c r="B15" i="2"/>
  <c r="D14" i="2"/>
  <c r="C14" i="2"/>
  <c r="B14" i="2"/>
  <c r="D13" i="2"/>
  <c r="C13" i="2"/>
  <c r="B13" i="2"/>
  <c r="D12" i="2"/>
  <c r="C12" i="2"/>
  <c r="B12" i="2"/>
  <c r="D11" i="2"/>
  <c r="C11" i="2"/>
  <c r="B11" i="2"/>
  <c r="D10" i="2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</calcChain>
</file>

<file path=xl/sharedStrings.xml><?xml version="1.0" encoding="utf-8"?>
<sst xmlns="http://schemas.openxmlformats.org/spreadsheetml/2006/main" count="169" uniqueCount="86">
  <si>
    <t>別添</t>
    <rPh sb="0" eb="2">
      <t>ベッテン</t>
    </rPh>
    <phoneticPr fontId="5"/>
  </si>
  <si>
    <t>振興計画の業種別認定率（単位：％）</t>
    <rPh sb="12" eb="14">
      <t>タンイ</t>
    </rPh>
    <phoneticPr fontId="5"/>
  </si>
  <si>
    <t>20年度</t>
    <rPh sb="2" eb="4">
      <t>ネンド</t>
    </rPh>
    <phoneticPr fontId="5"/>
  </si>
  <si>
    <t>21年度</t>
    <rPh sb="2" eb="4">
      <t>ネンド</t>
    </rPh>
    <phoneticPr fontId="5"/>
  </si>
  <si>
    <t>22年度</t>
    <rPh sb="2" eb="4">
      <t>ネンド</t>
    </rPh>
    <phoneticPr fontId="5"/>
  </si>
  <si>
    <t>23年度</t>
    <rPh sb="2" eb="4">
      <t>ネンド</t>
    </rPh>
    <phoneticPr fontId="5"/>
  </si>
  <si>
    <t>26年度</t>
    <rPh sb="2" eb="4">
      <t>ネンド</t>
    </rPh>
    <phoneticPr fontId="5"/>
  </si>
  <si>
    <t>理容業</t>
    <rPh sb="0" eb="3">
      <t>リヨウギョウ</t>
    </rPh>
    <phoneticPr fontId="5"/>
  </si>
  <si>
    <t>美容業</t>
    <rPh sb="0" eb="3">
      <t>ビヨウギョウ</t>
    </rPh>
    <phoneticPr fontId="5"/>
  </si>
  <si>
    <t>興行場業</t>
    <rPh sb="0" eb="3">
      <t>コウギョウジョウ</t>
    </rPh>
    <rPh sb="3" eb="4">
      <t>ギョウ</t>
    </rPh>
    <phoneticPr fontId="5"/>
  </si>
  <si>
    <t>クリーニング業</t>
    <rPh sb="6" eb="7">
      <t>ギョウ</t>
    </rPh>
    <phoneticPr fontId="5"/>
  </si>
  <si>
    <t>公衆浴場業</t>
    <rPh sb="0" eb="2">
      <t>コウシュウ</t>
    </rPh>
    <rPh sb="2" eb="4">
      <t>ヨクジョウ</t>
    </rPh>
    <rPh sb="4" eb="5">
      <t>ギョウ</t>
    </rPh>
    <phoneticPr fontId="5"/>
  </si>
  <si>
    <t>旅館業</t>
    <rPh sb="0" eb="3">
      <t>リョカンギョウ</t>
    </rPh>
    <phoneticPr fontId="5"/>
  </si>
  <si>
    <t>旅館業（簡易宿所）</t>
    <rPh sb="0" eb="3">
      <t>リョカンギョウ</t>
    </rPh>
    <rPh sb="4" eb="6">
      <t>カンイ</t>
    </rPh>
    <rPh sb="6" eb="8">
      <t>シュクショ</t>
    </rPh>
    <phoneticPr fontId="5"/>
  </si>
  <si>
    <t>食肉販売業</t>
    <rPh sb="0" eb="2">
      <t>ショクニク</t>
    </rPh>
    <rPh sb="2" eb="5">
      <t>ハンバイギョウ</t>
    </rPh>
    <phoneticPr fontId="5"/>
  </si>
  <si>
    <t>食鳥肉販売業</t>
    <rPh sb="0" eb="1">
      <t>ショク</t>
    </rPh>
    <rPh sb="1" eb="2">
      <t>トリ</t>
    </rPh>
    <rPh sb="2" eb="3">
      <t>ニク</t>
    </rPh>
    <rPh sb="3" eb="6">
      <t>ハンバイギョウ</t>
    </rPh>
    <phoneticPr fontId="5"/>
  </si>
  <si>
    <t>氷雪販売業</t>
    <rPh sb="0" eb="2">
      <t>ヒョウセツ</t>
    </rPh>
    <rPh sb="2" eb="4">
      <t>ハンバイ</t>
    </rPh>
    <rPh sb="4" eb="5">
      <t>ギョウ</t>
    </rPh>
    <phoneticPr fontId="5"/>
  </si>
  <si>
    <t>飲食店営業（すし店）</t>
    <rPh sb="0" eb="3">
      <t>インショクテン</t>
    </rPh>
    <rPh sb="3" eb="5">
      <t>エイギョウ</t>
    </rPh>
    <rPh sb="8" eb="9">
      <t>ミセ</t>
    </rPh>
    <phoneticPr fontId="5"/>
  </si>
  <si>
    <t>飲食店営業（めん類）</t>
    <rPh sb="0" eb="3">
      <t>インショクテン</t>
    </rPh>
    <rPh sb="3" eb="5">
      <t>エイギョウ</t>
    </rPh>
    <rPh sb="8" eb="9">
      <t>ルイ</t>
    </rPh>
    <phoneticPr fontId="5"/>
  </si>
  <si>
    <t>飲食店営業（中華料理業）</t>
    <rPh sb="0" eb="3">
      <t>インショクテン</t>
    </rPh>
    <rPh sb="3" eb="5">
      <t>エイギョウ</t>
    </rPh>
    <rPh sb="6" eb="8">
      <t>チュウカ</t>
    </rPh>
    <rPh sb="8" eb="10">
      <t>リョウリ</t>
    </rPh>
    <rPh sb="10" eb="11">
      <t>ギョウ</t>
    </rPh>
    <phoneticPr fontId="5"/>
  </si>
  <si>
    <t>飲食店営業（社交業）</t>
    <rPh sb="0" eb="3">
      <t>インショクテン</t>
    </rPh>
    <rPh sb="3" eb="5">
      <t>エイギョウ</t>
    </rPh>
    <rPh sb="6" eb="8">
      <t>シャコウ</t>
    </rPh>
    <rPh sb="8" eb="9">
      <t>ギョウ</t>
    </rPh>
    <phoneticPr fontId="5"/>
  </si>
  <si>
    <t>飲食店営業（料理業）</t>
    <rPh sb="0" eb="3">
      <t>インショクテン</t>
    </rPh>
    <rPh sb="3" eb="5">
      <t>エイギョウ</t>
    </rPh>
    <rPh sb="6" eb="8">
      <t>リョウリ</t>
    </rPh>
    <rPh sb="8" eb="9">
      <t>ギョウ</t>
    </rPh>
    <phoneticPr fontId="5"/>
  </si>
  <si>
    <t>喫茶店営業</t>
    <rPh sb="0" eb="3">
      <t>キッサテン</t>
    </rPh>
    <rPh sb="3" eb="5">
      <t>エイギョウ</t>
    </rPh>
    <phoneticPr fontId="5"/>
  </si>
  <si>
    <t>飲食店営業（一般飲食業）</t>
    <rPh sb="0" eb="3">
      <t>インショクテン</t>
    </rPh>
    <rPh sb="3" eb="5">
      <t>エイギョウ</t>
    </rPh>
    <rPh sb="6" eb="8">
      <t>イッパン</t>
    </rPh>
    <rPh sb="8" eb="11">
      <t>インショクギョウ</t>
    </rPh>
    <phoneticPr fontId="5"/>
  </si>
  <si>
    <t>全業種平均</t>
    <rPh sb="0" eb="3">
      <t>ゼンギョウシュ</t>
    </rPh>
    <rPh sb="3" eb="5">
      <t>ヘイキン</t>
    </rPh>
    <phoneticPr fontId="5"/>
  </si>
  <si>
    <t>建築物環境衛生管理基準への不適合率（単位：％）</t>
    <rPh sb="18" eb="20">
      <t>タンイ</t>
    </rPh>
    <phoneticPr fontId="5"/>
  </si>
  <si>
    <t>浮遊粉じんの量</t>
    <phoneticPr fontId="5"/>
  </si>
  <si>
    <t>一酸化炭素含有率</t>
    <phoneticPr fontId="5"/>
  </si>
  <si>
    <t>二酸化炭素含有率</t>
    <phoneticPr fontId="5"/>
  </si>
  <si>
    <t>温度</t>
    <phoneticPr fontId="5"/>
  </si>
  <si>
    <t>相対湿度</t>
    <phoneticPr fontId="5"/>
  </si>
  <si>
    <t>気流</t>
    <phoneticPr fontId="5"/>
  </si>
  <si>
    <t>ホルムアルデヒドの量</t>
    <phoneticPr fontId="5"/>
  </si>
  <si>
    <t>水質基準</t>
    <phoneticPr fontId="5"/>
  </si>
  <si>
    <t>残留塩素含有率</t>
    <phoneticPr fontId="5"/>
  </si>
  <si>
    <t>集計中</t>
    <rPh sb="0" eb="3">
      <t>シュウケイチュウ</t>
    </rPh>
    <phoneticPr fontId="4"/>
  </si>
  <si>
    <t>平成30年度</t>
    <rPh sb="0" eb="2">
      <t>ヘイセイ</t>
    </rPh>
    <rPh sb="4" eb="6">
      <t>ネンド</t>
    </rPh>
    <phoneticPr fontId="5"/>
  </si>
  <si>
    <t>令和元年度</t>
    <rPh sb="0" eb="2">
      <t>レイワ</t>
    </rPh>
    <rPh sb="2" eb="4">
      <t>ガンネン</t>
    </rPh>
    <rPh sb="3" eb="5">
      <t>ネンド</t>
    </rPh>
    <phoneticPr fontId="5"/>
  </si>
  <si>
    <t>39,499千円／760者</t>
    <rPh sb="6" eb="8">
      <t>センエン</t>
    </rPh>
    <rPh sb="12" eb="13">
      <t>シャ</t>
    </rPh>
    <phoneticPr fontId="4"/>
  </si>
  <si>
    <t>-</t>
    <phoneticPr fontId="5"/>
  </si>
  <si>
    <t>X/Y</t>
  </si>
  <si>
    <t>計算式</t>
    <rPh sb="0" eb="2">
      <t>ケイサン</t>
    </rPh>
    <rPh sb="2" eb="3">
      <t>シキ</t>
    </rPh>
    <phoneticPr fontId="5"/>
  </si>
  <si>
    <t>千円</t>
    <rPh sb="0" eb="1">
      <t>セン</t>
    </rPh>
    <rPh sb="1" eb="2">
      <t>エン</t>
    </rPh>
    <phoneticPr fontId="5"/>
  </si>
  <si>
    <t>単位当たり
コスト</t>
    <rPh sb="0" eb="2">
      <t>タンイ</t>
    </rPh>
    <rPh sb="2" eb="3">
      <t>ア</t>
    </rPh>
    <phoneticPr fontId="5"/>
  </si>
  <si>
    <t>ビルクリーニング分野特定技能協議会経費コスト＝Ｘ／Ｙ
Ｘ：「協議会経費及び調査経費」
Ｙ：「協議会会員事業者数」</t>
    <rPh sb="8" eb="10">
      <t>ブンヤ</t>
    </rPh>
    <rPh sb="10" eb="12">
      <t>トクテイ</t>
    </rPh>
    <rPh sb="12" eb="14">
      <t>ギノウ</t>
    </rPh>
    <rPh sb="14" eb="17">
      <t>キョウギカイ</t>
    </rPh>
    <rPh sb="17" eb="19">
      <t>ケイヒ</t>
    </rPh>
    <rPh sb="30" eb="33">
      <t>キョウギカイ</t>
    </rPh>
    <rPh sb="33" eb="35">
      <t>ケイヒ</t>
    </rPh>
    <rPh sb="35" eb="36">
      <t>オヨ</t>
    </rPh>
    <rPh sb="37" eb="39">
      <t>チョウサ</t>
    </rPh>
    <rPh sb="39" eb="41">
      <t>ケイヒ</t>
    </rPh>
    <rPh sb="46" eb="49">
      <t>キョウギカイ</t>
    </rPh>
    <rPh sb="49" eb="51">
      <t>カイイン</t>
    </rPh>
    <rPh sb="51" eb="54">
      <t>ジギョウシャ</t>
    </rPh>
    <rPh sb="54" eb="55">
      <t>スウ</t>
    </rPh>
    <rPh sb="55" eb="56">
      <t>シュッスウ</t>
    </rPh>
    <phoneticPr fontId="5"/>
  </si>
  <si>
    <t>令和元年度</t>
    <rPh sb="0" eb="2">
      <t>レイワ</t>
    </rPh>
    <rPh sb="2" eb="3">
      <t>ガン</t>
    </rPh>
    <phoneticPr fontId="5"/>
  </si>
  <si>
    <t>30年度</t>
    <phoneticPr fontId="5"/>
  </si>
  <si>
    <t>単位</t>
    <rPh sb="0" eb="2">
      <t>タンイ</t>
    </rPh>
    <phoneticPr fontId="5"/>
  </si>
  <si>
    <t>算出根拠</t>
    <rPh sb="0" eb="2">
      <t>サンシュツ</t>
    </rPh>
    <rPh sb="2" eb="4">
      <t>コンキョ</t>
    </rPh>
    <phoneticPr fontId="5"/>
  </si>
  <si>
    <t>5,411千円/351人</t>
    <rPh sb="5" eb="6">
      <t>セン</t>
    </rPh>
    <rPh sb="6" eb="7">
      <t>エン</t>
    </rPh>
    <rPh sb="11" eb="12">
      <t>ニン</t>
    </rPh>
    <phoneticPr fontId="5"/>
  </si>
  <si>
    <t>2,237千円/365人</t>
    <rPh sb="5" eb="7">
      <t>センエン</t>
    </rPh>
    <rPh sb="11" eb="12">
      <t>ニン</t>
    </rPh>
    <phoneticPr fontId="5"/>
  </si>
  <si>
    <r>
      <t>保健所等担当者研修会等経費コスト＝Ｘ／Ｙ
Ｘ：</t>
    </r>
    <r>
      <rPr>
        <sz val="11"/>
        <rFont val="ＭＳ Ｐゴシック"/>
        <family val="3"/>
        <charset val="128"/>
        <scheme val="minor"/>
      </rPr>
      <t>「研修会経費」</t>
    </r>
    <r>
      <rPr>
        <sz val="11"/>
        <rFont val="ＭＳ Ｐゴシック"/>
        <family val="2"/>
        <charset val="128"/>
        <scheme val="minor"/>
      </rPr>
      <t xml:space="preserve">
Ｙ：「研修会出席者数」</t>
    </r>
    <rPh sb="0" eb="3">
      <t>ホケンジョ</t>
    </rPh>
    <rPh sb="3" eb="4">
      <t>トウ</t>
    </rPh>
    <rPh sb="4" eb="7">
      <t>タントウシャ</t>
    </rPh>
    <rPh sb="7" eb="10">
      <t>ケンシュウカイ</t>
    </rPh>
    <rPh sb="10" eb="11">
      <t>トウ</t>
    </rPh>
    <rPh sb="11" eb="13">
      <t>ケイヒ</t>
    </rPh>
    <rPh sb="24" eb="27">
      <t>ケンシュウカイ</t>
    </rPh>
    <rPh sb="27" eb="29">
      <t>ケイヒ</t>
    </rPh>
    <rPh sb="34" eb="37">
      <t>ケンシュウカイ</t>
    </rPh>
    <rPh sb="37" eb="40">
      <t>シュッセキシャ</t>
    </rPh>
    <rPh sb="40" eb="41">
      <t>スウ</t>
    </rPh>
    <phoneticPr fontId="5"/>
  </si>
  <si>
    <t>536千円／4回</t>
    <rPh sb="3" eb="5">
      <t>センエン</t>
    </rPh>
    <rPh sb="7" eb="8">
      <t>カイ</t>
    </rPh>
    <phoneticPr fontId="5"/>
  </si>
  <si>
    <t>857千円／4回</t>
    <rPh sb="3" eb="5">
      <t>センエン</t>
    </rPh>
    <rPh sb="7" eb="8">
      <t>カイ</t>
    </rPh>
    <phoneticPr fontId="5"/>
  </si>
  <si>
    <t>建築物環境衛生管理対策経費コスト＝Ｘ／Ｙ
Ｘ：「検討会経費」
Ｙ：「検討会回数」</t>
    <rPh sb="0" eb="3">
      <t>ケンチクブツ</t>
    </rPh>
    <rPh sb="3" eb="5">
      <t>カンキョウ</t>
    </rPh>
    <rPh sb="5" eb="7">
      <t>エイセイ</t>
    </rPh>
    <rPh sb="7" eb="9">
      <t>カンリ</t>
    </rPh>
    <rPh sb="9" eb="11">
      <t>タイサク</t>
    </rPh>
    <rPh sb="11" eb="13">
      <t>ケイヒ</t>
    </rPh>
    <rPh sb="24" eb="27">
      <t>ケントウカイ</t>
    </rPh>
    <rPh sb="27" eb="29">
      <t>ケイヒ</t>
    </rPh>
    <rPh sb="34" eb="37">
      <t>ケントウカイ</t>
    </rPh>
    <rPh sb="37" eb="39">
      <t>カイスウ</t>
    </rPh>
    <rPh sb="38" eb="39">
      <t>スウ</t>
    </rPh>
    <rPh sb="39" eb="40">
      <t>シュッスウ</t>
    </rPh>
    <phoneticPr fontId="5"/>
  </si>
  <si>
    <t>196,865千円／63件</t>
    <rPh sb="7" eb="9">
      <t>センエン</t>
    </rPh>
    <rPh sb="12" eb="13">
      <t>ケン</t>
    </rPh>
    <phoneticPr fontId="5"/>
  </si>
  <si>
    <t>265,034千円／38件</t>
    <rPh sb="7" eb="9">
      <t>センエン</t>
    </rPh>
    <rPh sb="12" eb="13">
      <t>ケン</t>
    </rPh>
    <phoneticPr fontId="5"/>
  </si>
  <si>
    <t>生産性向上推進事業経費コスト＝Ｘ／Ｙ
Ｘ：「事業経費」
Ｙ：「モデル事業実施件数」　　　　　　　　　　</t>
    <rPh sb="0" eb="3">
      <t>セイサンセイ</t>
    </rPh>
    <rPh sb="3" eb="5">
      <t>コウジョウ</t>
    </rPh>
    <rPh sb="5" eb="7">
      <t>スイシン</t>
    </rPh>
    <rPh sb="7" eb="9">
      <t>ジギョウ</t>
    </rPh>
    <rPh sb="9" eb="11">
      <t>ケイヒ</t>
    </rPh>
    <rPh sb="22" eb="24">
      <t>ジギョウ</t>
    </rPh>
    <rPh sb="34" eb="36">
      <t>ジギョウ</t>
    </rPh>
    <rPh sb="36" eb="38">
      <t>ジッシ</t>
    </rPh>
    <rPh sb="38" eb="39">
      <t>ケン</t>
    </rPh>
    <phoneticPr fontId="5"/>
  </si>
  <si>
    <t>429千円/453枚</t>
    <rPh sb="3" eb="5">
      <t>センエン</t>
    </rPh>
    <rPh sb="9" eb="10">
      <t>マイ</t>
    </rPh>
    <phoneticPr fontId="5"/>
  </si>
  <si>
    <t>429千円
/460枚</t>
    <rPh sb="3" eb="5">
      <t>センエン</t>
    </rPh>
    <rPh sb="10" eb="11">
      <t>マイ</t>
    </rPh>
    <phoneticPr fontId="5"/>
  </si>
  <si>
    <t>千円</t>
    <rPh sb="0" eb="2">
      <t>センエン</t>
    </rPh>
    <phoneticPr fontId="5"/>
  </si>
  <si>
    <t>生活衛生等功労者表彰コスト＝X／Y
X：「表彰状作成費用」
Y：「作成枚数」</t>
    <rPh sb="21" eb="24">
      <t>ヒョウショウジョウ</t>
    </rPh>
    <rPh sb="24" eb="26">
      <t>サクセイ</t>
    </rPh>
    <rPh sb="26" eb="28">
      <t>ヒヨウ</t>
    </rPh>
    <rPh sb="33" eb="35">
      <t>サクセイ</t>
    </rPh>
    <rPh sb="35" eb="37">
      <t>マイスウ</t>
    </rPh>
    <phoneticPr fontId="5"/>
  </si>
  <si>
    <t>1,265千円/30人</t>
    <rPh sb="5" eb="6">
      <t>セン</t>
    </rPh>
    <phoneticPr fontId="5"/>
  </si>
  <si>
    <t>1,147千円/30人</t>
    <rPh sb="5" eb="7">
      <t>センエン</t>
    </rPh>
    <rPh sb="10" eb="11">
      <t>ニン</t>
    </rPh>
    <phoneticPr fontId="5"/>
  </si>
  <si>
    <t>1,127円
/30人</t>
    <rPh sb="5" eb="6">
      <t>エン</t>
    </rPh>
    <rPh sb="10" eb="11">
      <t>ニン</t>
    </rPh>
    <phoneticPr fontId="5"/>
  </si>
  <si>
    <r>
      <t>環境衛生監視員研修コスト＝Ｘ／Ｙ
Ｘ：</t>
    </r>
    <r>
      <rPr>
        <sz val="11"/>
        <rFont val="ＭＳ Ｐゴシック"/>
        <family val="3"/>
        <charset val="128"/>
        <scheme val="minor"/>
      </rPr>
      <t>「研修会経費」
Ｙ：「研修会出席者数」</t>
    </r>
    <rPh sb="0" eb="2">
      <t>カンキョウ</t>
    </rPh>
    <rPh sb="2" eb="4">
      <t>エイセイ</t>
    </rPh>
    <rPh sb="4" eb="6">
      <t>カンシ</t>
    </rPh>
    <rPh sb="6" eb="7">
      <t>イン</t>
    </rPh>
    <rPh sb="7" eb="9">
      <t>ケンシュウ</t>
    </rPh>
    <rPh sb="20" eb="23">
      <t>ケンシュウカイ</t>
    </rPh>
    <rPh sb="23" eb="25">
      <t>ケイヒ</t>
    </rPh>
    <rPh sb="24" eb="25">
      <t>ヒ</t>
    </rPh>
    <rPh sb="30" eb="33">
      <t>ケンシュウカイ</t>
    </rPh>
    <rPh sb="33" eb="36">
      <t>シュッセキシャ</t>
    </rPh>
    <rPh sb="36" eb="37">
      <t>スウ</t>
    </rPh>
    <phoneticPr fontId="5"/>
  </si>
  <si>
    <t>1,737千円／4回</t>
    <rPh sb="5" eb="7">
      <t>センエン</t>
    </rPh>
    <rPh sb="9" eb="10">
      <t>カイ</t>
    </rPh>
    <phoneticPr fontId="5"/>
  </si>
  <si>
    <t>2,276千円／4回</t>
    <rPh sb="5" eb="7">
      <t>センエン</t>
    </rPh>
    <rPh sb="9" eb="10">
      <t>カイ</t>
    </rPh>
    <phoneticPr fontId="5"/>
  </si>
  <si>
    <t>衛生確保等対策経費コスト＝Ｘ／Ｙ
Ｘ：「検討会経費」
Ｙ：「検討会回数」</t>
    <rPh sb="0" eb="2">
      <t>エイセイ</t>
    </rPh>
    <rPh sb="2" eb="4">
      <t>カクホ</t>
    </rPh>
    <rPh sb="4" eb="5">
      <t>トウ</t>
    </rPh>
    <rPh sb="5" eb="7">
      <t>タイサク</t>
    </rPh>
    <rPh sb="7" eb="9">
      <t>ケイヒ</t>
    </rPh>
    <rPh sb="20" eb="23">
      <t>ケントウカイ</t>
    </rPh>
    <rPh sb="23" eb="25">
      <t>ケイヒ</t>
    </rPh>
    <rPh sb="30" eb="33">
      <t>ケントウカイ</t>
    </rPh>
    <rPh sb="33" eb="35">
      <t>カイスウ</t>
    </rPh>
    <rPh sb="34" eb="35">
      <t>スウ</t>
    </rPh>
    <rPh sb="35" eb="36">
      <t>シュッスウ</t>
    </rPh>
    <phoneticPr fontId="5"/>
  </si>
  <si>
    <t>令和２年度</t>
    <rPh sb="0" eb="2">
      <t>レイワ</t>
    </rPh>
    <rPh sb="3" eb="5">
      <t>ネンド</t>
    </rPh>
    <phoneticPr fontId="5"/>
  </si>
  <si>
    <t>令和元年度</t>
    <rPh sb="0" eb="2">
      <t>レイワ</t>
    </rPh>
    <rPh sb="2" eb="3">
      <t>ガン</t>
    </rPh>
    <rPh sb="3" eb="5">
      <t>ネンド</t>
    </rPh>
    <phoneticPr fontId="5"/>
  </si>
  <si>
    <t>令和２年度</t>
    <rPh sb="0" eb="2">
      <t>レイワ</t>
    </rPh>
    <rPh sb="3" eb="5">
      <t>ネンド</t>
    </rPh>
    <rPh sb="4" eb="5">
      <t>ガンネン</t>
    </rPh>
    <phoneticPr fontId="5"/>
  </si>
  <si>
    <t>令和２年度</t>
    <rPh sb="0" eb="2">
      <t>レイワ</t>
    </rPh>
    <phoneticPr fontId="5"/>
  </si>
  <si>
    <t>3年度活動見込</t>
    <rPh sb="3" eb="5">
      <t>カツドウ</t>
    </rPh>
    <rPh sb="5" eb="7">
      <t>ミコ</t>
    </rPh>
    <phoneticPr fontId="5"/>
  </si>
  <si>
    <t>429千円/453枚</t>
    <phoneticPr fontId="4"/>
  </si>
  <si>
    <t>3,013千円／4回</t>
    <rPh sb="5" eb="7">
      <t>センエン</t>
    </rPh>
    <phoneticPr fontId="4"/>
  </si>
  <si>
    <t>128,111千円／47件</t>
    <rPh sb="7" eb="9">
      <t>センエン</t>
    </rPh>
    <rPh sb="12" eb="13">
      <t>ケン</t>
    </rPh>
    <phoneticPr fontId="4"/>
  </si>
  <si>
    <t>1,153／4回</t>
  </si>
  <si>
    <t>4,939千円/351人</t>
    <phoneticPr fontId="4"/>
  </si>
  <si>
    <t>312千円/22人</t>
    <rPh sb="3" eb="5">
      <t>センエン</t>
    </rPh>
    <rPh sb="8" eb="9">
      <t>ニン</t>
    </rPh>
    <phoneticPr fontId="5"/>
  </si>
  <si>
    <t>11,496千円／41者</t>
    <rPh sb="6" eb="8">
      <t>センエン</t>
    </rPh>
    <rPh sb="11" eb="12">
      <t>シャ</t>
    </rPh>
    <phoneticPr fontId="4"/>
  </si>
  <si>
    <t>410／3回</t>
    <phoneticPr fontId="4"/>
  </si>
  <si>
    <t>337千円／2回</t>
    <rPh sb="3" eb="5">
      <t>センエン</t>
    </rPh>
    <phoneticPr fontId="4"/>
  </si>
  <si>
    <t>470千円/690枚</t>
    <phoneticPr fontId="4"/>
  </si>
  <si>
    <t>112,397千円／33件</t>
    <phoneticPr fontId="4"/>
  </si>
  <si>
    <t>179千円/155人</t>
    <rPh sb="3" eb="5">
      <t>センエン</t>
    </rPh>
    <rPh sb="9" eb="10">
      <t>ニン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</si>
</sst>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0.0"/>
    <numFmt numFmtId="178" formatCode="0.0_);[Red]\(0.0\)"/>
    <numFmt numFmtId="179" formatCode="#,##0;&quot;▲ &quot;#,##0"/>
    <numFmt numFmtId="180" formatCode="0.0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0" xfId="1" applyFont="1">
      <alignment vertical="center"/>
    </xf>
    <xf numFmtId="0" fontId="2" fillId="0" borderId="0" xfId="1">
      <alignment vertical="center"/>
    </xf>
    <xf numFmtId="0" fontId="2" fillId="0" borderId="0" xfId="1" applyAlignment="1">
      <alignment vertical="center"/>
    </xf>
    <xf numFmtId="0" fontId="2" fillId="0" borderId="1" xfId="1" applyBorder="1">
      <alignment vertical="center"/>
    </xf>
    <xf numFmtId="0" fontId="2" fillId="2" borderId="1" xfId="1" applyFill="1" applyBorder="1">
      <alignment vertical="center"/>
    </xf>
    <xf numFmtId="0" fontId="2" fillId="0" borderId="1" xfId="1" applyFill="1" applyBorder="1" applyAlignment="1">
      <alignment horizontal="center" vertical="center"/>
    </xf>
    <xf numFmtId="0" fontId="2" fillId="0" borderId="1" xfId="1" applyFill="1" applyBorder="1">
      <alignment vertical="center"/>
    </xf>
    <xf numFmtId="0" fontId="2" fillId="0" borderId="1" xfId="1" applyBorder="1" applyAlignment="1">
      <alignment horizontal="center" vertical="center"/>
    </xf>
    <xf numFmtId="176" fontId="2" fillId="0" borderId="1" xfId="1" applyNumberFormat="1" applyBorder="1">
      <alignment vertical="center"/>
    </xf>
    <xf numFmtId="176" fontId="2" fillId="0" borderId="1" xfId="1" applyNumberFormat="1" applyFill="1" applyBorder="1">
      <alignment vertical="center"/>
    </xf>
    <xf numFmtId="177" fontId="2" fillId="0" borderId="1" xfId="1" applyNumberFormat="1" applyBorder="1">
      <alignment vertical="center"/>
    </xf>
    <xf numFmtId="176" fontId="2" fillId="0" borderId="1" xfId="1" applyNumberFormat="1" applyBorder="1" applyAlignment="1">
      <alignment horizontal="right" vertical="center"/>
    </xf>
    <xf numFmtId="176" fontId="2" fillId="0" borderId="1" xfId="1" applyNumberFormat="1" applyFill="1" applyBorder="1" applyAlignment="1">
      <alignment horizontal="right" vertical="center"/>
    </xf>
    <xf numFmtId="176" fontId="2" fillId="0" borderId="1" xfId="1" applyNumberFormat="1" applyBorder="1" applyAlignment="1">
      <alignment horizontal="center" vertical="center"/>
    </xf>
    <xf numFmtId="178" fontId="2" fillId="0" borderId="1" xfId="1" applyNumberFormat="1" applyBorder="1">
      <alignment vertical="center"/>
    </xf>
    <xf numFmtId="176" fontId="2" fillId="0" borderId="1" xfId="1" applyNumberFormat="1" applyBorder="1" applyAlignment="1">
      <alignment vertical="center"/>
    </xf>
    <xf numFmtId="176" fontId="2" fillId="2" borderId="1" xfId="1" applyNumberFormat="1" applyFill="1" applyBorder="1">
      <alignment vertical="center"/>
    </xf>
    <xf numFmtId="176" fontId="2" fillId="0" borderId="1" xfId="1" applyNumberFormat="1" applyFill="1" applyBorder="1" applyAlignment="1">
      <alignment horizontal="center" vertical="center"/>
    </xf>
    <xf numFmtId="180" fontId="2" fillId="0" borderId="1" xfId="1" applyNumberForma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5" xfId="0" applyFont="1" applyFill="1" applyBorder="1" applyAlignment="1" applyProtection="1">
      <alignment vertical="center" wrapText="1"/>
      <protection locked="0"/>
    </xf>
    <xf numFmtId="0" fontId="8" fillId="0" borderId="4" xfId="0" applyFont="1" applyFill="1" applyBorder="1" applyAlignment="1" applyProtection="1">
      <alignment vertical="center" wrapText="1"/>
      <protection locked="0"/>
    </xf>
    <xf numFmtId="0" fontId="8" fillId="0" borderId="3" xfId="0" applyFont="1" applyFill="1" applyBorder="1" applyAlignment="1" applyProtection="1">
      <alignment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5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79" fontId="7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>
      <alignment horizontal="center" vertical="center" wrapText="1" shrinkToFit="1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 shrinkToFit="1"/>
      <protection locked="0"/>
    </xf>
    <xf numFmtId="0" fontId="7" fillId="0" borderId="4" xfId="0" applyFont="1" applyFill="1" applyBorder="1" applyAlignment="1" applyProtection="1">
      <alignment horizontal="center" vertical="center" shrinkToFit="1"/>
      <protection locked="0"/>
    </xf>
    <xf numFmtId="0" fontId="7" fillId="0" borderId="3" xfId="0" applyFont="1" applyFill="1" applyBorder="1" applyAlignment="1" applyProtection="1">
      <alignment horizontal="center" vertical="center" shrinkToFi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shrinkToFit="1"/>
      <protection locked="0"/>
    </xf>
    <xf numFmtId="0" fontId="9" fillId="0" borderId="3" xfId="0" applyFont="1" applyFill="1" applyBorder="1" applyAlignment="1" applyProtection="1">
      <alignment horizontal="center" vertical="center" shrinkToFit="1"/>
      <protection locked="0"/>
    </xf>
    <xf numFmtId="49" fontId="9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7" fillId="3" borderId="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shrinkToFit="1"/>
    </xf>
    <xf numFmtId="0" fontId="0" fillId="0" borderId="13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3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5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179" fontId="7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9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9" fillId="0" borderId="5" xfId="0" applyNumberFormat="1" applyFont="1" applyFill="1" applyBorder="1" applyAlignment="1" applyProtection="1">
      <alignment horizontal="center" vertical="center" shrinkToFit="1"/>
      <protection locked="0"/>
    </xf>
    <xf numFmtId="179" fontId="7" fillId="0" borderId="12" xfId="0" applyNumberFormat="1" applyFont="1" applyFill="1" applyBorder="1" applyAlignment="1" applyProtection="1">
      <alignment horizontal="center" vertical="center" shrinkToFit="1"/>
      <protection locked="0"/>
    </xf>
  </cellXfs>
  <cellStyles count="5">
    <cellStyle name="標準" xfId="0" builtinId="0"/>
    <cellStyle name="標準 2" xfId="2"/>
    <cellStyle name="標準 3" xfId="3"/>
    <cellStyle name="標準 3 2" xfId="4"/>
    <cellStyle name="標準 4" xfId="1"/>
  </cellStyles>
  <dxfs count="112"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  <dxf>
      <numFmt numFmtId="179" formatCode="#,##0;&quot;▲ &quot;#,##0"/>
    </dxf>
    <dxf>
      <numFmt numFmtId="181" formatCode="#,##0.#;&quot;▲&quot;#,##0.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1.inside.mhlw.go.jp\&#35506;&#23460;&#38936;&#22495;1\11149200_&#21307;&#34220;&#12539;&#29983;&#27963;&#34907;&#29983;&#23616;&#12288;&#29983;&#27963;&#34907;&#29983;&#35506;\99%20&#25351;&#23566;&#20418;&#65288;H27.7.8&#65374;&#65289;\02%20&#20104;&#31639;&#38306;&#20418;\&#24179;&#25104;31&#24180;&#24230;\31&#24180;&#24230;&#20104;&#31639;&#65288;&#22519;&#34892;&#65289;\&#34892;&#25919;&#20107;&#26989;&#12524;&#12499;&#12517;&#12540;&#12471;&#12540;&#12488;\02_&#24179;&#25104;31&#24180;&#24230;&#34892;&#25919;&#20107;&#26989;&#12524;&#12499;&#12517;&#12540;&#12471;&#12540;&#12488;&#65288;&#20013;&#38291;&#20844;&#34920;&#29256;&#65289;&#12398;&#20316;&#25104;&#12395;&#12388;&#12356;&#12390;&#65288;&#20844;&#38283;&#12503;&#12525;&#12475;&#12473;&#20505;&#35036;&#20197;&#22806;&#65289;\&#29983;&#27963;&#34907;&#29983;&#31561;&#38306;&#20418;&#36027;\28036400&#12304;&#21029;&#28155;&#12354;&#12426;&#12305;&#21402;&#29983;&#21172;&#20685;&#30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事業レビューシート"/>
      <sheetName val="入力規則等"/>
      <sheetName val="別添"/>
    </sheetNames>
    <sheetDataSet>
      <sheetData sheetId="0" refreshError="1"/>
      <sheetData sheetId="1">
        <row r="2">
          <cell r="U2" t="str">
            <v>　</v>
          </cell>
          <cell r="W2" t="str">
            <v>（選択してください）</v>
          </cell>
          <cell r="Y2" t="str">
            <v>不明</v>
          </cell>
          <cell r="AC2" t="str">
            <v>廃止</v>
          </cell>
          <cell r="AE2" t="str">
            <v>廃止</v>
          </cell>
        </row>
        <row r="3">
          <cell r="U3" t="str">
            <v>新29</v>
          </cell>
          <cell r="W3" t="str">
            <v>内閣官房</v>
          </cell>
          <cell r="Y3" t="str">
            <v>昭和元年度以前</v>
          </cell>
          <cell r="AC3" t="str">
            <v>事業全体の
抜本的な改善</v>
          </cell>
          <cell r="AE3" t="str">
            <v>縮減</v>
          </cell>
        </row>
        <row r="4">
          <cell r="U4" t="str">
            <v>新30</v>
          </cell>
          <cell r="W4" t="str">
            <v>内閣府</v>
          </cell>
          <cell r="Y4" t="str">
            <v>昭和２年度</v>
          </cell>
          <cell r="AA4" t="str">
            <v>平成２８年度</v>
          </cell>
          <cell r="AC4" t="str">
            <v>事業内容の
一部改善</v>
          </cell>
          <cell r="AE4" t="str">
            <v>執行等改善</v>
          </cell>
        </row>
        <row r="5">
          <cell r="W5" t="str">
            <v>個人情報保護委員会</v>
          </cell>
          <cell r="Y5" t="str">
            <v>昭和３年度</v>
          </cell>
          <cell r="AA5" t="str">
            <v>平成２９年度</v>
          </cell>
          <cell r="AC5" t="str">
            <v>終了予定</v>
          </cell>
          <cell r="AE5" t="str">
            <v>年度内に改善を検討</v>
          </cell>
        </row>
        <row r="6">
          <cell r="W6" t="str">
            <v>公正取引委員会</v>
          </cell>
          <cell r="Y6" t="str">
            <v>昭和４年度</v>
          </cell>
          <cell r="AA6" t="str">
            <v>平成３０年度</v>
          </cell>
          <cell r="AC6" t="str">
            <v>現状通り</v>
          </cell>
          <cell r="AE6" t="str">
            <v>予定通り終了</v>
          </cell>
        </row>
        <row r="7">
          <cell r="W7" t="str">
            <v>警察庁</v>
          </cell>
          <cell r="Y7" t="str">
            <v>昭和５年度</v>
          </cell>
          <cell r="AA7" t="str">
            <v>平成３１年度</v>
          </cell>
          <cell r="AE7" t="str">
            <v>現状通り</v>
          </cell>
        </row>
        <row r="8">
          <cell r="W8" t="str">
            <v>金融庁</v>
          </cell>
          <cell r="Y8" t="str">
            <v>昭和６年度</v>
          </cell>
          <cell r="AA8" t="str">
            <v>平成３２年度</v>
          </cell>
        </row>
        <row r="9">
          <cell r="W9" t="str">
            <v>消費者庁</v>
          </cell>
          <cell r="Y9" t="str">
            <v>昭和７年度</v>
          </cell>
          <cell r="AA9" t="str">
            <v>平成３３年度</v>
          </cell>
        </row>
        <row r="10">
          <cell r="W10" t="str">
            <v>復興庁</v>
          </cell>
          <cell r="Y10" t="str">
            <v>昭和８年度</v>
          </cell>
          <cell r="AA10" t="str">
            <v>平成３４年度</v>
          </cell>
        </row>
        <row r="11">
          <cell r="W11" t="str">
            <v>総務省</v>
          </cell>
          <cell r="Y11" t="str">
            <v>昭和９年度</v>
          </cell>
          <cell r="AA11" t="str">
            <v>平成３５年度</v>
          </cell>
        </row>
        <row r="12">
          <cell r="W12" t="str">
            <v>法務省</v>
          </cell>
          <cell r="Y12" t="str">
            <v>昭和１０年度</v>
          </cell>
          <cell r="AA12" t="str">
            <v>平成３６年度</v>
          </cell>
        </row>
        <row r="13">
          <cell r="W13" t="str">
            <v>外務省</v>
          </cell>
          <cell r="Y13" t="str">
            <v>昭和１１年度</v>
          </cell>
          <cell r="AA13" t="str">
            <v>平成３７年度</v>
          </cell>
        </row>
        <row r="14">
          <cell r="W14" t="str">
            <v>財務省</v>
          </cell>
          <cell r="Y14" t="str">
            <v>昭和１２年度</v>
          </cell>
          <cell r="AA14" t="str">
            <v>平成３８年度</v>
          </cell>
        </row>
        <row r="15">
          <cell r="W15" t="str">
            <v>文部科学省</v>
          </cell>
          <cell r="Y15" t="str">
            <v>昭和１３年度</v>
          </cell>
          <cell r="AA15" t="str">
            <v>平成３９年度</v>
          </cell>
        </row>
        <row r="16">
          <cell r="W16" t="str">
            <v>厚生労働省</v>
          </cell>
          <cell r="Y16" t="str">
            <v>昭和１４年度</v>
          </cell>
          <cell r="AA16" t="str">
            <v>平成４０年度</v>
          </cell>
        </row>
        <row r="17">
          <cell r="W17" t="str">
            <v>農林水産省</v>
          </cell>
          <cell r="Y17" t="str">
            <v>昭和１５年度</v>
          </cell>
          <cell r="AA17" t="str">
            <v>平成４１年度</v>
          </cell>
        </row>
        <row r="18">
          <cell r="W18" t="str">
            <v>経済産業省</v>
          </cell>
          <cell r="Y18" t="str">
            <v>昭和１６年度</v>
          </cell>
          <cell r="AA18" t="str">
            <v>平成４２年度</v>
          </cell>
        </row>
        <row r="19">
          <cell r="W19" t="str">
            <v>国土交通省</v>
          </cell>
          <cell r="Y19" t="str">
            <v>昭和１７年度</v>
          </cell>
          <cell r="AA19" t="str">
            <v>平成４３年度</v>
          </cell>
        </row>
        <row r="20">
          <cell r="W20" t="str">
            <v>環境省</v>
          </cell>
          <cell r="Y20" t="str">
            <v>昭和１８年度</v>
          </cell>
          <cell r="AA20" t="str">
            <v>平成４４年度</v>
          </cell>
        </row>
        <row r="21">
          <cell r="W21" t="str">
            <v>原子力規制委員会</v>
          </cell>
          <cell r="Y21" t="str">
            <v>昭和１９年度</v>
          </cell>
          <cell r="AA21" t="str">
            <v>平成４５年度</v>
          </cell>
        </row>
        <row r="22">
          <cell r="W22" t="str">
            <v>防衛省</v>
          </cell>
          <cell r="Y22" t="str">
            <v>昭和２０年度</v>
          </cell>
          <cell r="AA22" t="str">
            <v>平成４６年度</v>
          </cell>
        </row>
        <row r="23">
          <cell r="Y23" t="str">
            <v>昭和２１年度</v>
          </cell>
          <cell r="AA23" t="str">
            <v>平成４７年度</v>
          </cell>
        </row>
        <row r="24">
          <cell r="Y24" t="str">
            <v>昭和２２年度</v>
          </cell>
          <cell r="AA24" t="str">
            <v>平成４８年度</v>
          </cell>
        </row>
        <row r="25">
          <cell r="Y25" t="str">
            <v>昭和２３年度</v>
          </cell>
          <cell r="AA25" t="str">
            <v>平成４９年度</v>
          </cell>
        </row>
        <row r="26">
          <cell r="Y26" t="str">
            <v>昭和２４年度</v>
          </cell>
          <cell r="AA26" t="str">
            <v>平成５０年度</v>
          </cell>
        </row>
        <row r="27">
          <cell r="Y27" t="str">
            <v>昭和２５年度</v>
          </cell>
          <cell r="AA27" t="str">
            <v>平成５１年度</v>
          </cell>
        </row>
        <row r="28">
          <cell r="Y28" t="str">
            <v>昭和２６年度</v>
          </cell>
          <cell r="AA28" t="str">
            <v>平成５２年度</v>
          </cell>
        </row>
        <row r="29">
          <cell r="Y29" t="str">
            <v>昭和２７年度</v>
          </cell>
          <cell r="AA29" t="str">
            <v>平成５３年度</v>
          </cell>
        </row>
        <row r="30">
          <cell r="Y30" t="str">
            <v>昭和２８年度</v>
          </cell>
          <cell r="AA30" t="str">
            <v>平成５４年度</v>
          </cell>
        </row>
        <row r="31">
          <cell r="Y31" t="str">
            <v>昭和２９年度</v>
          </cell>
          <cell r="AA31" t="str">
            <v>平成５５年度</v>
          </cell>
        </row>
        <row r="32">
          <cell r="Y32" t="str">
            <v>昭和３０年度</v>
          </cell>
          <cell r="AA32" t="str">
            <v>平成５５年度以降</v>
          </cell>
        </row>
        <row r="33">
          <cell r="Y33" t="str">
            <v>昭和３１年度</v>
          </cell>
          <cell r="AA33" t="str">
            <v>終了予定なし</v>
          </cell>
        </row>
        <row r="34">
          <cell r="Y34" t="str">
            <v>昭和３２年度</v>
          </cell>
        </row>
        <row r="35">
          <cell r="Y35" t="str">
            <v>昭和３３年度</v>
          </cell>
        </row>
        <row r="36">
          <cell r="Y36" t="str">
            <v>昭和３４年度</v>
          </cell>
        </row>
        <row r="37">
          <cell r="Y37" t="str">
            <v>昭和３５年度</v>
          </cell>
        </row>
        <row r="38">
          <cell r="Y38" t="str">
            <v>昭和３６年度</v>
          </cell>
        </row>
        <row r="39">
          <cell r="Y39" t="str">
            <v>昭和３７年度</v>
          </cell>
        </row>
        <row r="40">
          <cell r="Y40" t="str">
            <v>昭和３８年度</v>
          </cell>
        </row>
        <row r="41">
          <cell r="Y41" t="str">
            <v>昭和３９年度</v>
          </cell>
        </row>
        <row r="42">
          <cell r="Y42" t="str">
            <v>昭和４０年度</v>
          </cell>
        </row>
        <row r="43">
          <cell r="Y43" t="str">
            <v>昭和４１年度</v>
          </cell>
        </row>
        <row r="44">
          <cell r="Y44" t="str">
            <v>昭和４２年度</v>
          </cell>
        </row>
        <row r="45">
          <cell r="Y45" t="str">
            <v>昭和４３年度</v>
          </cell>
        </row>
        <row r="46">
          <cell r="Y46" t="str">
            <v>昭和４４年度</v>
          </cell>
        </row>
        <row r="47">
          <cell r="Y47" t="str">
            <v>昭和４５年度</v>
          </cell>
        </row>
        <row r="48">
          <cell r="Y48" t="str">
            <v>昭和４６年度</v>
          </cell>
        </row>
        <row r="49">
          <cell r="Y49" t="str">
            <v>昭和４７年度</v>
          </cell>
        </row>
        <row r="50">
          <cell r="Y50" t="str">
            <v>昭和４８年度</v>
          </cell>
        </row>
        <row r="51">
          <cell r="Y51" t="str">
            <v>昭和４９年度</v>
          </cell>
        </row>
        <row r="52">
          <cell r="Y52" t="str">
            <v>昭和５０年度</v>
          </cell>
        </row>
        <row r="53">
          <cell r="Y53" t="str">
            <v>昭和５１年度</v>
          </cell>
        </row>
        <row r="54">
          <cell r="Y54" t="str">
            <v>昭和５２年度</v>
          </cell>
        </row>
        <row r="55">
          <cell r="Y55" t="str">
            <v>昭和５３年度</v>
          </cell>
        </row>
        <row r="56">
          <cell r="Y56" t="str">
            <v>昭和５４年度</v>
          </cell>
        </row>
        <row r="57">
          <cell r="Y57" t="str">
            <v>昭和５５年度</v>
          </cell>
        </row>
        <row r="58">
          <cell r="Y58" t="str">
            <v>昭和５６年度</v>
          </cell>
        </row>
        <row r="59">
          <cell r="Y59" t="str">
            <v>昭和５７年度</v>
          </cell>
        </row>
        <row r="60">
          <cell r="Y60" t="str">
            <v>昭和５８年度</v>
          </cell>
        </row>
        <row r="61">
          <cell r="Y61" t="str">
            <v>昭和５９年度</v>
          </cell>
        </row>
        <row r="62">
          <cell r="Y62" t="str">
            <v>昭和６０年度</v>
          </cell>
        </row>
        <row r="63">
          <cell r="Y63" t="str">
            <v>昭和６１年度</v>
          </cell>
        </row>
        <row r="64">
          <cell r="Y64" t="str">
            <v>昭和６２年度</v>
          </cell>
        </row>
        <row r="65">
          <cell r="Y65" t="str">
            <v>昭和６３年度</v>
          </cell>
        </row>
        <row r="66">
          <cell r="Y66" t="str">
            <v>平成元年度</v>
          </cell>
        </row>
        <row r="67">
          <cell r="Y67" t="str">
            <v>平成２年度</v>
          </cell>
        </row>
        <row r="68">
          <cell r="Y68" t="str">
            <v>平成３年度</v>
          </cell>
        </row>
        <row r="69">
          <cell r="Y69" t="str">
            <v>平成４年度</v>
          </cell>
        </row>
        <row r="70">
          <cell r="Y70" t="str">
            <v>平成５年度</v>
          </cell>
        </row>
        <row r="71">
          <cell r="Y71" t="str">
            <v>平成６年度</v>
          </cell>
        </row>
        <row r="72">
          <cell r="Y72" t="str">
            <v>平成７年度</v>
          </cell>
        </row>
        <row r="73">
          <cell r="Y73" t="str">
            <v>平成８年度</v>
          </cell>
        </row>
        <row r="74">
          <cell r="Y74" t="str">
            <v>平成９年度</v>
          </cell>
        </row>
        <row r="75">
          <cell r="Y75" t="str">
            <v>平成１０年度</v>
          </cell>
        </row>
        <row r="76">
          <cell r="Y76" t="str">
            <v>平成１１年度</v>
          </cell>
        </row>
        <row r="77">
          <cell r="Y77" t="str">
            <v>平成１２年度</v>
          </cell>
        </row>
        <row r="78">
          <cell r="Y78" t="str">
            <v>平成１３年度</v>
          </cell>
        </row>
        <row r="79">
          <cell r="Y79" t="str">
            <v>平成１４年度</v>
          </cell>
        </row>
        <row r="80">
          <cell r="Y80" t="str">
            <v>平成１５年度</v>
          </cell>
        </row>
        <row r="81">
          <cell r="Y81" t="str">
            <v>平成１６年度</v>
          </cell>
        </row>
        <row r="82">
          <cell r="Y82" t="str">
            <v>平成１７年度</v>
          </cell>
        </row>
        <row r="83">
          <cell r="Y83" t="str">
            <v>平成１８年度</v>
          </cell>
        </row>
        <row r="84">
          <cell r="Y84" t="str">
            <v>平成１９年度</v>
          </cell>
        </row>
        <row r="85">
          <cell r="Y85" t="str">
            <v>平成２０年度</v>
          </cell>
        </row>
        <row r="86">
          <cell r="Y86" t="str">
            <v>平成２１年度</v>
          </cell>
        </row>
        <row r="87">
          <cell r="Y87" t="str">
            <v>平成２２年度</v>
          </cell>
        </row>
        <row r="88">
          <cell r="Y88" t="str">
            <v>平成２３年度</v>
          </cell>
        </row>
        <row r="89">
          <cell r="Y89" t="str">
            <v>平成２４年度</v>
          </cell>
        </row>
        <row r="90">
          <cell r="Y90" t="str">
            <v>平成２５年度</v>
          </cell>
        </row>
        <row r="91">
          <cell r="Y91" t="str">
            <v>平成２６年度</v>
          </cell>
        </row>
        <row r="92">
          <cell r="Y92" t="str">
            <v>平成２７年度</v>
          </cell>
        </row>
        <row r="93">
          <cell r="Y93" t="str">
            <v>平成２８年度</v>
          </cell>
        </row>
        <row r="94">
          <cell r="Y94" t="str">
            <v>平成２９年度</v>
          </cell>
        </row>
        <row r="95">
          <cell r="Y95" t="str">
            <v>平成３０年度</v>
          </cell>
        </row>
      </sheetData>
      <sheetData sheetId="2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4" Type="http://schemas.openxmlformats.org/officeDocument/2006/relationships/revisionLog" Target="revisionLog2.xml"/><Relationship Id="rId2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F10141F-9B8B-40F9-A9AD-0595E7AB0A33}" diskRevisions="1" revisionId="122" version="24">
  <header guid="{8ADB3FE1-3F50-40E4-950A-F27D1FE9FB3B}" dateTime="2021-08-17T09:14:15" maxSheetId="3" userName="東 佳菜子(azuma-kanako.ol5)" r:id="rId23" minRId="103" maxRId="120">
    <sheetIdMap count="2">
      <sheetId val="1"/>
      <sheetId val="2"/>
    </sheetIdMap>
  </header>
  <header guid="{EF10141F-9B8B-40F9-A9AD-0595E7AB0A33}" dateTime="2021-08-27T16:33:15" maxSheetId="3" userName="庄司 裕紀(shouji-hiroki)" r:id="rId2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" sId="2">
    <oc r="I5" t="inlineStr">
      <is>
        <t>集計中</t>
        <rPh sb="0" eb="3">
          <t>シュウケイチュウ</t>
        </rPh>
        <phoneticPr fontId="0"/>
      </is>
    </oc>
    <nc r="I5">
      <v>100</v>
    </nc>
  </rcc>
  <rcc rId="104" sId="2">
    <oc r="I6" t="inlineStr">
      <is>
        <t>集計中</t>
        <rPh sb="0" eb="3">
          <t>シュウケイチュウ</t>
        </rPh>
        <phoneticPr fontId="0"/>
      </is>
    </oc>
    <nc r="I6">
      <v>100</v>
    </nc>
  </rcc>
  <rcc rId="105" sId="2">
    <oc r="I7" t="inlineStr">
      <is>
        <t>集計中</t>
        <rPh sb="0" eb="3">
          <t>シュウケイチュウ</t>
        </rPh>
        <phoneticPr fontId="0"/>
      </is>
    </oc>
    <nc r="I7">
      <v>64.400000000000006</v>
    </nc>
  </rcc>
  <rcc rId="106" sId="2">
    <oc r="I8" t="inlineStr">
      <is>
        <t>集計中</t>
        <rPh sb="0" eb="3">
          <t>シュウケイチュウ</t>
        </rPh>
        <phoneticPr fontId="0"/>
      </is>
    </oc>
    <nc r="I8">
      <v>100</v>
    </nc>
  </rcc>
  <rcc rId="107" sId="2">
    <oc r="I9" t="inlineStr">
      <is>
        <t>集計中</t>
        <rPh sb="0" eb="3">
          <t>シュウケイチュウ</t>
        </rPh>
        <phoneticPr fontId="0"/>
      </is>
    </oc>
    <nc r="I9">
      <v>64.099999999999994</v>
    </nc>
  </rcc>
  <rcc rId="108" sId="2">
    <oc r="I10" t="inlineStr">
      <is>
        <t>集計中</t>
        <rPh sb="0" eb="3">
          <t>シュウケイチュウ</t>
        </rPh>
        <phoneticPr fontId="0"/>
      </is>
    </oc>
    <nc r="I10">
      <v>100</v>
    </nc>
  </rcc>
  <rcc rId="109" sId="2">
    <oc r="I11" t="inlineStr">
      <is>
        <t>集計中</t>
        <rPh sb="0" eb="3">
          <t>シュウケイチュウ</t>
        </rPh>
        <phoneticPr fontId="0"/>
      </is>
    </oc>
    <nc r="I11">
      <v>75</v>
    </nc>
  </rcc>
  <rcc rId="110" sId="2">
    <oc r="I12" t="inlineStr">
      <is>
        <t>集計中</t>
        <rPh sb="0" eb="3">
          <t>シュウケイチュウ</t>
        </rPh>
        <phoneticPr fontId="0"/>
      </is>
    </oc>
    <nc r="I12">
      <v>95.7</v>
    </nc>
  </rcc>
  <rcc rId="111" sId="2">
    <oc r="I13" t="inlineStr">
      <is>
        <t>集計中</t>
        <rPh sb="0" eb="3">
          <t>シュウケイチュウ</t>
        </rPh>
        <phoneticPr fontId="0"/>
      </is>
    </oc>
    <nc r="I13">
      <v>93.8</v>
    </nc>
  </rcc>
  <rcc rId="112" sId="2">
    <oc r="I14" t="inlineStr">
      <is>
        <t>集計中</t>
        <rPh sb="0" eb="3">
          <t>シュウケイチュウ</t>
        </rPh>
        <phoneticPr fontId="0"/>
      </is>
    </oc>
    <nc r="I14">
      <v>30.8</v>
    </nc>
  </rcc>
  <rcc rId="113" sId="2">
    <oc r="I15" t="inlineStr">
      <is>
        <t>集計中</t>
        <rPh sb="0" eb="3">
          <t>シュウケイチュウ</t>
        </rPh>
        <phoneticPr fontId="0"/>
      </is>
    </oc>
    <nc r="I15">
      <v>92.9</v>
    </nc>
  </rcc>
  <rcc rId="114" sId="2">
    <oc r="I16" t="inlineStr">
      <is>
        <t>集計中</t>
        <rPh sb="0" eb="3">
          <t>シュウケイチュウ</t>
        </rPh>
        <phoneticPr fontId="0"/>
      </is>
    </oc>
    <nc r="I16">
      <v>100</v>
    </nc>
  </rcc>
  <rcc rId="115" sId="2">
    <oc r="I17" t="inlineStr">
      <is>
        <t>集計中</t>
        <rPh sb="0" eb="3">
          <t>シュウケイチュウ</t>
        </rPh>
        <phoneticPr fontId="0"/>
      </is>
    </oc>
    <nc r="I17">
      <v>100</v>
    </nc>
  </rcc>
  <rcc rId="116" sId="2">
    <oc r="I18" t="inlineStr">
      <is>
        <t>集計中</t>
        <rPh sb="0" eb="3">
          <t>シュウケイチュウ</t>
        </rPh>
        <phoneticPr fontId="0"/>
      </is>
    </oc>
    <nc r="I18">
      <v>100</v>
    </nc>
  </rcc>
  <rcc rId="117" sId="2">
    <oc r="I19" t="inlineStr">
      <is>
        <t>集計中</t>
        <rPh sb="0" eb="3">
          <t>シュウケイチュウ</t>
        </rPh>
        <phoneticPr fontId="0"/>
      </is>
    </oc>
    <nc r="I19">
      <v>93.3</v>
    </nc>
  </rcc>
  <rcc rId="118" sId="2">
    <oc r="I20" t="inlineStr">
      <is>
        <t>集計中</t>
        <rPh sb="0" eb="3">
          <t>シュウケイチュウ</t>
        </rPh>
        <phoneticPr fontId="0"/>
      </is>
    </oc>
    <nc r="I20">
      <v>96</v>
    </nc>
  </rcc>
  <rcc rId="119" sId="2">
    <oc r="I21" t="inlineStr">
      <is>
        <t>集計中</t>
        <rPh sb="0" eb="3">
          <t>シュウケイチュウ</t>
        </rPh>
        <phoneticPr fontId="0"/>
      </is>
    </oc>
    <nc r="I21">
      <v>100</v>
    </nc>
  </rcc>
  <rcc rId="120" sId="2">
    <oc r="I22" t="inlineStr">
      <is>
        <t>集計中</t>
        <rPh sb="0" eb="3">
          <t>シュウケイチュウ</t>
        </rPh>
        <phoneticPr fontId="0"/>
      </is>
    </oc>
    <nc r="I22">
      <v>91.4</v>
    </nc>
  </rcc>
  <rcv guid="{3DED89AB-4654-419C-A0BC-57C51BB593C7}" action="delete"/>
  <rdn rId="0" localSheetId="2" customView="1" name="Z_3DED89AB_4654_419C_A0BC_57C51BB593C7_.wvu.Cols" hidden="1" oldHidden="1">
    <formula>別添２!$B:$F,別添２!$IV:$IY,別添２!$SR:$SU,別添２!$ACN:$ACQ,別添２!$AMJ:$AMM,別添２!$AWF:$AWI,別添２!$BGB:$BGE,別添２!$BPX:$BQA,別添２!$BZT:$BZW,別添２!$CJP:$CJS,別添２!$CTL:$CTO,別添２!$DDH:$DDK,別添２!$DND:$DNG,別添２!$DWZ:$DXC,別添２!$EGV:$EGY,別添２!$EQR:$EQU,別添２!$FAN:$FAQ,別添２!$FKJ:$FKM,別添２!$FUF:$FUI,別添２!$GEB:$GEE,別添２!$GNX:$GOA,別添２!$GXT:$GXW,別添２!$HHP:$HHS,別添２!$HRL:$HRO,別添２!$IBH:$IBK,別添２!$ILD:$ILG,別添２!$IUZ:$IVC,別添２!$JEV:$JEY,別添２!$JOR:$JOU,別添２!$JYN:$JYQ,別添２!$KIJ:$KIM,別添２!$KSF:$KSI,別添２!$LCB:$LCE,別添２!$LLX:$LMA,別添２!$LVT:$LVW,別添２!$MFP:$MFS,別添２!$MPL:$MPO,別添２!$MZH:$MZK,別添２!$NJD:$NJG,別添２!$NSZ:$NTC,別添２!$OCV:$OCY,別添２!$OMR:$OMU,別添２!$OWN:$OWQ,別添２!$PGJ:$PGM,別添２!$PQF:$PQI,別添２!$QAB:$QAE,別添２!$QJX:$QKA,別添２!$QTT:$QTW,別添２!$RDP:$RDS,別添２!$RNL:$RNO,別添２!$RXH:$RXK,別添２!$SHD:$SHG,別添２!$SQZ:$SRC,別添２!$TAV:$TAY,別添２!$TKR:$TKU,別添２!$TUN:$TUQ,別添２!$UEJ:$UEM,別添２!$UOF:$UOI,別添２!$UYB:$UYE,別添２!$VHX:$VIA,別添２!$VRT:$VRW,別添２!$WBP:$WBS,別添２!$WLL:$WLO,別添２!$WVH:$WVK</formula>
    <oldFormula>別添２!$B:$F,別添２!$IV:$IY,別添２!$SR:$SU,別添２!$ACN:$ACQ,別添２!$AMJ:$AMM,別添２!$AWF:$AWI,別添２!$BGB:$BGE,別添２!$BPX:$BQA,別添２!$BZT:$BZW,別添２!$CJP:$CJS,別添２!$CTL:$CTO,別添２!$DDH:$DDK,別添２!$DND:$DNG,別添２!$DWZ:$DXC,別添２!$EGV:$EGY,別添２!$EQR:$EQU,別添２!$FAN:$FAQ,別添２!$FKJ:$FKM,別添２!$FUF:$FUI,別添２!$GEB:$GEE,別添２!$GNX:$GOA,別添２!$GXT:$GXW,別添２!$HHP:$HHS,別添２!$HRL:$HRO,別添２!$IBH:$IBK,別添２!$ILD:$ILG,別添２!$IUZ:$IVC,別添２!$JEV:$JEY,別添２!$JOR:$JOU,別添２!$JYN:$JYQ,別添２!$KIJ:$KIM,別添２!$KSF:$KSI,別添２!$LCB:$LCE,別添２!$LLX:$LMA,別添２!$LVT:$LVW,別添２!$MFP:$MFS,別添２!$MPL:$MPO,別添２!$MZH:$MZK,別添２!$NJD:$NJG,別添２!$NSZ:$NTC,別添２!$OCV:$OCY,別添２!$OMR:$OMU,別添２!$OWN:$OWQ,別添２!$PGJ:$PGM,別添２!$PQF:$PQI,別添２!$QAB:$QAE,別添２!$QJX:$QKA,別添２!$QTT:$QTW,別添２!$RDP:$RDS,別添２!$RNL:$RNO,別添２!$RXH:$RXK,別添２!$SHD:$SHG,別添２!$SQZ:$SRC,別添２!$TAV:$TAY,別添２!$TKR:$TKU,別添２!$TUN:$TUQ,別添２!$UEJ:$UEM,別添２!$UOF:$UOI,別添２!$UYB:$UYE,別添２!$VHX:$VIA,別添２!$VRT:$VRW,別添２!$WBP:$WBS,別添２!$WLL:$WLO,別添２!$WVH:$WVK</oldFormula>
  </rdn>
  <rcv guid="{3DED89AB-4654-419C-A0BC-57C51BB593C7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2" customView="1" name="Z_32D1DCEC_4AE1_4DE6_97C9_E7E2137A789F_.wvu.Cols" hidden="1" oldHidden="1">
    <formula>別添２!$B:$F,別添２!$IV:$IY,別添２!$SR:$SU,別添２!$ACN:$ACQ,別添２!$AMJ:$AMM,別添２!$AWF:$AWI,別添２!$BGB:$BGE,別添２!$BPX:$BQA,別添２!$BZT:$BZW,別添２!$CJP:$CJS,別添２!$CTL:$CTO,別添２!$DDH:$DDK,別添２!$DND:$DNG,別添２!$DWZ:$DXC,別添２!$EGV:$EGY,別添２!$EQR:$EQU,別添２!$FAN:$FAQ,別添２!$FKJ:$FKM,別添２!$FUF:$FUI,別添２!$GEB:$GEE,別添２!$GNX:$GOA,別添２!$GXT:$GXW,別添２!$HHP:$HHS,別添２!$HRL:$HRO,別添２!$IBH:$IBK,別添２!$ILD:$ILG,別添２!$IUZ:$IVC,別添２!$JEV:$JEY,別添２!$JOR:$JOU,別添２!$JYN:$JYQ,別添２!$KIJ:$KIM,別添２!$KSF:$KSI,別添２!$LCB:$LCE,別添２!$LLX:$LMA,別添２!$LVT:$LVW,別添２!$MFP:$MFS,別添２!$MPL:$MPO,別添２!$MZH:$MZK,別添２!$NJD:$NJG,別添２!$NSZ:$NTC,別添２!$OCV:$OCY,別添２!$OMR:$OMU,別添２!$OWN:$OWQ,別添２!$PGJ:$PGM,別添２!$PQF:$PQI,別添２!$QAB:$QAE,別添２!$QJX:$QKA,別添２!$QTT:$QTW,別添２!$RDP:$RDS,別添２!$RNL:$RNO,別添２!$RXH:$RXK,別添２!$SHD:$SHG,別添２!$SQZ:$SRC,別添２!$TAV:$TAY,別添２!$TKR:$TKU,別添２!$TUN:$TUQ,別添２!$UEJ:$UEM,別添２!$UOF:$UOI,別添２!$UYB:$UYE,別添２!$VHX:$VIA,別添２!$VRT:$VRW,別添２!$WBP:$WBS,別添２!$WLL:$WLO,別添２!$WVH:$WVK</formula>
  </rdn>
  <rcv guid="{32D1DCEC-4AE1-4DE6-97C9-E7E2137A789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B2:AY22"/>
  <sheetViews>
    <sheetView tabSelected="1" view="pageBreakPreview" zoomScale="70" zoomScaleNormal="90" zoomScaleSheetLayoutView="70" workbookViewId="0">
      <selection activeCell="AN10" sqref="AN10:AQ10"/>
    </sheetView>
  </sheetViews>
  <sheetFormatPr defaultRowHeight="13.5" x14ac:dyDescent="0.15"/>
  <cols>
    <col min="1" max="1" width="1.625" customWidth="1"/>
    <col min="2" max="51" width="2.625" customWidth="1"/>
  </cols>
  <sheetData>
    <row r="2" spans="2:51" x14ac:dyDescent="0.15">
      <c r="B2" s="32" t="s">
        <v>43</v>
      </c>
      <c r="C2" s="33"/>
      <c r="D2" s="33"/>
      <c r="E2" s="33"/>
      <c r="F2" s="33"/>
      <c r="G2" s="34"/>
      <c r="H2" s="29" t="s">
        <v>48</v>
      </c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0"/>
      <c r="Z2" s="43"/>
      <c r="AA2" s="69"/>
      <c r="AB2" s="70"/>
      <c r="AC2" s="28" t="s">
        <v>47</v>
      </c>
      <c r="AD2" s="29"/>
      <c r="AE2" s="30"/>
      <c r="AF2" s="28" t="s">
        <v>46</v>
      </c>
      <c r="AG2" s="29"/>
      <c r="AH2" s="29"/>
      <c r="AI2" s="30"/>
      <c r="AJ2" s="28" t="s">
        <v>45</v>
      </c>
      <c r="AK2" s="29"/>
      <c r="AL2" s="29"/>
      <c r="AM2" s="30"/>
      <c r="AN2" s="28" t="s">
        <v>72</v>
      </c>
      <c r="AO2" s="29"/>
      <c r="AP2" s="29"/>
      <c r="AQ2" s="30"/>
      <c r="AR2" s="76" t="s">
        <v>73</v>
      </c>
      <c r="AS2" s="77"/>
      <c r="AT2" s="77"/>
      <c r="AU2" s="77"/>
      <c r="AV2" s="77"/>
      <c r="AW2" s="77"/>
      <c r="AX2" s="77"/>
      <c r="AY2" s="78"/>
    </row>
    <row r="3" spans="2:51" ht="45" customHeight="1" x14ac:dyDescent="0.15">
      <c r="B3" s="35"/>
      <c r="C3" s="36"/>
      <c r="D3" s="36"/>
      <c r="E3" s="36"/>
      <c r="F3" s="36"/>
      <c r="G3" s="37"/>
      <c r="H3" s="47" t="s">
        <v>68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9" t="s">
        <v>43</v>
      </c>
      <c r="AA3" s="50"/>
      <c r="AB3" s="51"/>
      <c r="AC3" s="52" t="s">
        <v>42</v>
      </c>
      <c r="AD3" s="53"/>
      <c r="AE3" s="54"/>
      <c r="AF3" s="31">
        <v>569</v>
      </c>
      <c r="AG3" s="74"/>
      <c r="AH3" s="74"/>
      <c r="AI3" s="75"/>
      <c r="AJ3" s="27">
        <v>445</v>
      </c>
      <c r="AK3" s="27"/>
      <c r="AL3" s="27"/>
      <c r="AM3" s="27"/>
      <c r="AN3" s="27">
        <v>169</v>
      </c>
      <c r="AO3" s="27"/>
      <c r="AP3" s="27"/>
      <c r="AQ3" s="27"/>
      <c r="AR3" s="27">
        <v>753</v>
      </c>
      <c r="AS3" s="27"/>
      <c r="AT3" s="27"/>
      <c r="AU3" s="27"/>
      <c r="AV3" s="27"/>
      <c r="AW3" s="27"/>
      <c r="AX3" s="27"/>
      <c r="AY3" s="79"/>
    </row>
    <row r="4" spans="2:51" ht="45" customHeight="1" x14ac:dyDescent="0.15">
      <c r="B4" s="38"/>
      <c r="C4" s="39"/>
      <c r="D4" s="39"/>
      <c r="E4" s="39"/>
      <c r="F4" s="39"/>
      <c r="G4" s="40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20" t="s">
        <v>41</v>
      </c>
      <c r="AA4" s="21"/>
      <c r="AB4" s="22"/>
      <c r="AC4" s="23" t="s">
        <v>40</v>
      </c>
      <c r="AD4" s="24"/>
      <c r="AE4" s="25"/>
      <c r="AF4" s="71" t="s">
        <v>67</v>
      </c>
      <c r="AG4" s="72"/>
      <c r="AH4" s="72"/>
      <c r="AI4" s="73"/>
      <c r="AJ4" s="26" t="s">
        <v>66</v>
      </c>
      <c r="AK4" s="26"/>
      <c r="AL4" s="26"/>
      <c r="AM4" s="26"/>
      <c r="AN4" s="26" t="s">
        <v>82</v>
      </c>
      <c r="AO4" s="26"/>
      <c r="AP4" s="26"/>
      <c r="AQ4" s="26"/>
      <c r="AR4" s="26" t="s">
        <v>75</v>
      </c>
      <c r="AS4" s="26"/>
      <c r="AT4" s="26"/>
      <c r="AU4" s="26"/>
      <c r="AV4" s="26"/>
      <c r="AW4" s="26"/>
      <c r="AX4" s="26"/>
      <c r="AY4" s="80"/>
    </row>
    <row r="5" spans="2:51" x14ac:dyDescent="0.15">
      <c r="B5" s="32" t="s">
        <v>43</v>
      </c>
      <c r="C5" s="33"/>
      <c r="D5" s="33"/>
      <c r="E5" s="33"/>
      <c r="F5" s="33"/>
      <c r="G5" s="34"/>
      <c r="H5" s="41" t="s">
        <v>48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2"/>
      <c r="Z5" s="43"/>
      <c r="AA5" s="44"/>
      <c r="AB5" s="45"/>
      <c r="AC5" s="46" t="s">
        <v>47</v>
      </c>
      <c r="AD5" s="41"/>
      <c r="AE5" s="42"/>
      <c r="AF5" s="46" t="s">
        <v>46</v>
      </c>
      <c r="AG5" s="41"/>
      <c r="AH5" s="41"/>
      <c r="AI5" s="42"/>
      <c r="AJ5" s="46" t="s">
        <v>45</v>
      </c>
      <c r="AK5" s="41"/>
      <c r="AL5" s="41"/>
      <c r="AM5" s="42"/>
      <c r="AN5" s="28" t="s">
        <v>72</v>
      </c>
      <c r="AO5" s="29"/>
      <c r="AP5" s="29"/>
      <c r="AQ5" s="30"/>
      <c r="AR5" s="76" t="s">
        <v>73</v>
      </c>
      <c r="AS5" s="77"/>
      <c r="AT5" s="77"/>
      <c r="AU5" s="77"/>
      <c r="AV5" s="77"/>
      <c r="AW5" s="77"/>
      <c r="AX5" s="77"/>
      <c r="AY5" s="78"/>
    </row>
    <row r="6" spans="2:51" ht="45" customHeight="1" x14ac:dyDescent="0.15">
      <c r="B6" s="35"/>
      <c r="C6" s="36"/>
      <c r="D6" s="36"/>
      <c r="E6" s="36"/>
      <c r="F6" s="36"/>
      <c r="G6" s="37"/>
      <c r="H6" s="47" t="s">
        <v>65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9" t="s">
        <v>43</v>
      </c>
      <c r="AA6" s="50"/>
      <c r="AB6" s="51"/>
      <c r="AC6" s="52" t="s">
        <v>42</v>
      </c>
      <c r="AD6" s="53"/>
      <c r="AE6" s="54"/>
      <c r="AF6" s="27">
        <v>38</v>
      </c>
      <c r="AG6" s="27"/>
      <c r="AH6" s="27"/>
      <c r="AI6" s="27"/>
      <c r="AJ6" s="27">
        <v>38</v>
      </c>
      <c r="AK6" s="27"/>
      <c r="AL6" s="27"/>
      <c r="AM6" s="27"/>
      <c r="AN6" s="27">
        <v>14</v>
      </c>
      <c r="AO6" s="27"/>
      <c r="AP6" s="27"/>
      <c r="AQ6" s="27"/>
      <c r="AR6" s="27">
        <v>42</v>
      </c>
      <c r="AS6" s="27"/>
      <c r="AT6" s="27"/>
      <c r="AU6" s="27"/>
      <c r="AV6" s="27"/>
      <c r="AW6" s="27"/>
      <c r="AX6" s="27"/>
      <c r="AY6" s="79"/>
    </row>
    <row r="7" spans="2:51" ht="45" customHeight="1" x14ac:dyDescent="0.15">
      <c r="B7" s="38"/>
      <c r="C7" s="39"/>
      <c r="D7" s="39"/>
      <c r="E7" s="39"/>
      <c r="F7" s="39"/>
      <c r="G7" s="40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20" t="s">
        <v>41</v>
      </c>
      <c r="AA7" s="21"/>
      <c r="AB7" s="22"/>
      <c r="AC7" s="23" t="s">
        <v>40</v>
      </c>
      <c r="AD7" s="24"/>
      <c r="AE7" s="25"/>
      <c r="AF7" s="59" t="s">
        <v>64</v>
      </c>
      <c r="AG7" s="26"/>
      <c r="AH7" s="26"/>
      <c r="AI7" s="26"/>
      <c r="AJ7" s="59" t="s">
        <v>63</v>
      </c>
      <c r="AK7" s="26"/>
      <c r="AL7" s="26"/>
      <c r="AM7" s="26"/>
      <c r="AN7" s="82" t="s">
        <v>79</v>
      </c>
      <c r="AO7" s="83"/>
      <c r="AP7" s="83"/>
      <c r="AQ7" s="83"/>
      <c r="AR7" s="71" t="s">
        <v>62</v>
      </c>
      <c r="AS7" s="72"/>
      <c r="AT7" s="72"/>
      <c r="AU7" s="72"/>
      <c r="AV7" s="72"/>
      <c r="AW7" s="72"/>
      <c r="AX7" s="72"/>
      <c r="AY7" s="81"/>
    </row>
    <row r="8" spans="2:51" x14ac:dyDescent="0.15">
      <c r="B8" s="32" t="s">
        <v>43</v>
      </c>
      <c r="C8" s="33"/>
      <c r="D8" s="33"/>
      <c r="E8" s="33"/>
      <c r="F8" s="33"/>
      <c r="G8" s="34"/>
      <c r="H8" s="41" t="s">
        <v>48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2"/>
      <c r="Z8" s="43"/>
      <c r="AA8" s="44"/>
      <c r="AB8" s="45"/>
      <c r="AC8" s="46" t="s">
        <v>47</v>
      </c>
      <c r="AD8" s="41"/>
      <c r="AE8" s="42"/>
      <c r="AF8" s="46" t="s">
        <v>46</v>
      </c>
      <c r="AG8" s="67"/>
      <c r="AH8" s="67"/>
      <c r="AI8" s="68"/>
      <c r="AJ8" s="46" t="s">
        <v>45</v>
      </c>
      <c r="AK8" s="41"/>
      <c r="AL8" s="41"/>
      <c r="AM8" s="42"/>
      <c r="AN8" s="28" t="s">
        <v>72</v>
      </c>
      <c r="AO8" s="29"/>
      <c r="AP8" s="29"/>
      <c r="AQ8" s="30"/>
      <c r="AR8" s="76" t="s">
        <v>73</v>
      </c>
      <c r="AS8" s="77"/>
      <c r="AT8" s="77"/>
      <c r="AU8" s="77"/>
      <c r="AV8" s="77"/>
      <c r="AW8" s="77"/>
      <c r="AX8" s="77"/>
      <c r="AY8" s="78"/>
    </row>
    <row r="9" spans="2:51" ht="45" customHeight="1" x14ac:dyDescent="0.15">
      <c r="B9" s="35"/>
      <c r="C9" s="36"/>
      <c r="D9" s="36"/>
      <c r="E9" s="36"/>
      <c r="F9" s="36"/>
      <c r="G9" s="37"/>
      <c r="H9" s="47" t="s">
        <v>61</v>
      </c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9" t="s">
        <v>43</v>
      </c>
      <c r="AA9" s="50"/>
      <c r="AB9" s="51"/>
      <c r="AC9" s="52" t="s">
        <v>60</v>
      </c>
      <c r="AD9" s="53"/>
      <c r="AE9" s="54"/>
      <c r="AF9" s="27">
        <v>0.93</v>
      </c>
      <c r="AG9" s="27"/>
      <c r="AH9" s="27"/>
      <c r="AI9" s="27"/>
      <c r="AJ9" s="27">
        <v>0.9</v>
      </c>
      <c r="AK9" s="27"/>
      <c r="AL9" s="27"/>
      <c r="AM9" s="27"/>
      <c r="AN9" s="27">
        <v>0.6</v>
      </c>
      <c r="AO9" s="27"/>
      <c r="AP9" s="27"/>
      <c r="AQ9" s="27"/>
      <c r="AR9" s="27">
        <v>0.9</v>
      </c>
      <c r="AS9" s="27"/>
      <c r="AT9" s="27"/>
      <c r="AU9" s="27"/>
      <c r="AV9" s="27"/>
      <c r="AW9" s="27"/>
      <c r="AX9" s="27"/>
      <c r="AY9" s="79"/>
    </row>
    <row r="10" spans="2:51" ht="45" customHeight="1" x14ac:dyDescent="0.15">
      <c r="B10" s="38"/>
      <c r="C10" s="39"/>
      <c r="D10" s="39"/>
      <c r="E10" s="39"/>
      <c r="F10" s="39"/>
      <c r="G10" s="40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20" t="s">
        <v>41</v>
      </c>
      <c r="AA10" s="21"/>
      <c r="AB10" s="22"/>
      <c r="AC10" s="23" t="s">
        <v>40</v>
      </c>
      <c r="AD10" s="24"/>
      <c r="AE10" s="25"/>
      <c r="AF10" s="26" t="s">
        <v>59</v>
      </c>
      <c r="AG10" s="26"/>
      <c r="AH10" s="26"/>
      <c r="AI10" s="26"/>
      <c r="AJ10" s="26" t="s">
        <v>58</v>
      </c>
      <c r="AK10" s="26"/>
      <c r="AL10" s="26"/>
      <c r="AM10" s="26"/>
      <c r="AN10" s="26" t="s">
        <v>83</v>
      </c>
      <c r="AO10" s="26"/>
      <c r="AP10" s="26"/>
      <c r="AQ10" s="26"/>
      <c r="AR10" s="26" t="s">
        <v>74</v>
      </c>
      <c r="AS10" s="26"/>
      <c r="AT10" s="26"/>
      <c r="AU10" s="26"/>
      <c r="AV10" s="26"/>
      <c r="AW10" s="26"/>
      <c r="AX10" s="26"/>
      <c r="AY10" s="80"/>
    </row>
    <row r="11" spans="2:51" x14ac:dyDescent="0.15">
      <c r="B11" s="66" t="s">
        <v>43</v>
      </c>
      <c r="C11" s="36"/>
      <c r="D11" s="36"/>
      <c r="E11" s="36"/>
      <c r="F11" s="36"/>
      <c r="G11" s="37"/>
      <c r="H11" s="60" t="s">
        <v>48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1"/>
      <c r="Z11" s="62"/>
      <c r="AA11" s="63"/>
      <c r="AB11" s="64"/>
      <c r="AC11" s="65" t="s">
        <v>47</v>
      </c>
      <c r="AD11" s="60"/>
      <c r="AE11" s="61"/>
      <c r="AF11" s="46" t="s">
        <v>46</v>
      </c>
      <c r="AG11" s="41"/>
      <c r="AH11" s="41"/>
      <c r="AI11" s="42"/>
      <c r="AJ11" s="46" t="s">
        <v>45</v>
      </c>
      <c r="AK11" s="41"/>
      <c r="AL11" s="41"/>
      <c r="AM11" s="42"/>
      <c r="AN11" s="28" t="s">
        <v>72</v>
      </c>
      <c r="AO11" s="29"/>
      <c r="AP11" s="29"/>
      <c r="AQ11" s="30"/>
      <c r="AR11" s="76" t="s">
        <v>73</v>
      </c>
      <c r="AS11" s="77"/>
      <c r="AT11" s="77"/>
      <c r="AU11" s="77"/>
      <c r="AV11" s="77"/>
      <c r="AW11" s="77"/>
      <c r="AX11" s="77"/>
      <c r="AY11" s="78"/>
    </row>
    <row r="12" spans="2:51" ht="45" customHeight="1" x14ac:dyDescent="0.15">
      <c r="B12" s="35"/>
      <c r="C12" s="36"/>
      <c r="D12" s="36"/>
      <c r="E12" s="36"/>
      <c r="F12" s="36"/>
      <c r="G12" s="37"/>
      <c r="H12" s="47" t="s">
        <v>57</v>
      </c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9" t="s">
        <v>43</v>
      </c>
      <c r="AA12" s="50"/>
      <c r="AB12" s="51"/>
      <c r="AC12" s="52" t="s">
        <v>42</v>
      </c>
      <c r="AD12" s="53"/>
      <c r="AE12" s="54"/>
      <c r="AF12" s="27">
        <v>6975</v>
      </c>
      <c r="AG12" s="27"/>
      <c r="AH12" s="27"/>
      <c r="AI12" s="27"/>
      <c r="AJ12" s="27">
        <v>3125</v>
      </c>
      <c r="AK12" s="27"/>
      <c r="AL12" s="27"/>
      <c r="AM12" s="27"/>
      <c r="AN12" s="27">
        <v>3405</v>
      </c>
      <c r="AO12" s="27"/>
      <c r="AP12" s="27"/>
      <c r="AQ12" s="27"/>
      <c r="AR12" s="27">
        <v>2726</v>
      </c>
      <c r="AS12" s="27"/>
      <c r="AT12" s="27"/>
      <c r="AU12" s="27"/>
      <c r="AV12" s="27"/>
      <c r="AW12" s="27"/>
      <c r="AX12" s="27"/>
      <c r="AY12" s="79"/>
    </row>
    <row r="13" spans="2:51" ht="45" customHeight="1" x14ac:dyDescent="0.15">
      <c r="B13" s="38"/>
      <c r="C13" s="39"/>
      <c r="D13" s="39"/>
      <c r="E13" s="39"/>
      <c r="F13" s="39"/>
      <c r="G13" s="40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20" t="s">
        <v>41</v>
      </c>
      <c r="AA13" s="21"/>
      <c r="AB13" s="22"/>
      <c r="AC13" s="23" t="s">
        <v>40</v>
      </c>
      <c r="AD13" s="24"/>
      <c r="AE13" s="25"/>
      <c r="AF13" s="26" t="s">
        <v>56</v>
      </c>
      <c r="AG13" s="26"/>
      <c r="AH13" s="26"/>
      <c r="AI13" s="26"/>
      <c r="AJ13" s="26" t="s">
        <v>55</v>
      </c>
      <c r="AK13" s="58"/>
      <c r="AL13" s="58"/>
      <c r="AM13" s="58"/>
      <c r="AN13" s="26" t="s">
        <v>84</v>
      </c>
      <c r="AO13" s="58"/>
      <c r="AP13" s="58"/>
      <c r="AQ13" s="84"/>
      <c r="AR13" s="71" t="s">
        <v>76</v>
      </c>
      <c r="AS13" s="72"/>
      <c r="AT13" s="72"/>
      <c r="AU13" s="72"/>
      <c r="AV13" s="72"/>
      <c r="AW13" s="72"/>
      <c r="AX13" s="72"/>
      <c r="AY13" s="81"/>
    </row>
    <row r="14" spans="2:51" x14ac:dyDescent="0.15">
      <c r="B14" s="32" t="s">
        <v>43</v>
      </c>
      <c r="C14" s="33"/>
      <c r="D14" s="33"/>
      <c r="E14" s="33"/>
      <c r="F14" s="33"/>
      <c r="G14" s="34"/>
      <c r="H14" s="41" t="s">
        <v>48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2"/>
      <c r="Z14" s="43"/>
      <c r="AA14" s="44"/>
      <c r="AB14" s="45"/>
      <c r="AC14" s="46" t="s">
        <v>47</v>
      </c>
      <c r="AD14" s="41"/>
      <c r="AE14" s="42"/>
      <c r="AF14" s="46" t="s">
        <v>46</v>
      </c>
      <c r="AG14" s="41"/>
      <c r="AH14" s="41"/>
      <c r="AI14" s="42"/>
      <c r="AJ14" s="46" t="s">
        <v>45</v>
      </c>
      <c r="AK14" s="41"/>
      <c r="AL14" s="41"/>
      <c r="AM14" s="42"/>
      <c r="AN14" s="28" t="s">
        <v>72</v>
      </c>
      <c r="AO14" s="29"/>
      <c r="AP14" s="29"/>
      <c r="AQ14" s="30"/>
      <c r="AR14" s="76" t="s">
        <v>73</v>
      </c>
      <c r="AS14" s="77"/>
      <c r="AT14" s="77"/>
      <c r="AU14" s="77"/>
      <c r="AV14" s="77"/>
      <c r="AW14" s="77"/>
      <c r="AX14" s="77"/>
      <c r="AY14" s="78"/>
    </row>
    <row r="15" spans="2:51" ht="45" customHeight="1" x14ac:dyDescent="0.15">
      <c r="B15" s="35"/>
      <c r="C15" s="36"/>
      <c r="D15" s="36"/>
      <c r="E15" s="36"/>
      <c r="F15" s="36"/>
      <c r="G15" s="37"/>
      <c r="H15" s="47" t="s">
        <v>54</v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9" t="s">
        <v>43</v>
      </c>
      <c r="AA15" s="50"/>
      <c r="AB15" s="51"/>
      <c r="AC15" s="52" t="s">
        <v>42</v>
      </c>
      <c r="AD15" s="53"/>
      <c r="AE15" s="54"/>
      <c r="AF15" s="27">
        <v>214</v>
      </c>
      <c r="AG15" s="27"/>
      <c r="AH15" s="27"/>
      <c r="AI15" s="27"/>
      <c r="AJ15" s="27">
        <v>134</v>
      </c>
      <c r="AK15" s="27"/>
      <c r="AL15" s="27"/>
      <c r="AM15" s="27"/>
      <c r="AN15" s="27">
        <v>136</v>
      </c>
      <c r="AO15" s="27"/>
      <c r="AP15" s="27"/>
      <c r="AQ15" s="27"/>
      <c r="AR15" s="27">
        <v>288</v>
      </c>
      <c r="AS15" s="27"/>
      <c r="AT15" s="27"/>
      <c r="AU15" s="27"/>
      <c r="AV15" s="27"/>
      <c r="AW15" s="27"/>
      <c r="AX15" s="27"/>
      <c r="AY15" s="79"/>
    </row>
    <row r="16" spans="2:51" ht="45" customHeight="1" x14ac:dyDescent="0.15">
      <c r="B16" s="38"/>
      <c r="C16" s="39"/>
      <c r="D16" s="39"/>
      <c r="E16" s="39"/>
      <c r="F16" s="39"/>
      <c r="G16" s="40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20" t="s">
        <v>41</v>
      </c>
      <c r="AA16" s="21"/>
      <c r="AB16" s="22"/>
      <c r="AC16" s="23" t="s">
        <v>40</v>
      </c>
      <c r="AD16" s="24"/>
      <c r="AE16" s="25"/>
      <c r="AF16" s="26" t="s">
        <v>53</v>
      </c>
      <c r="AG16" s="26"/>
      <c r="AH16" s="26"/>
      <c r="AI16" s="26"/>
      <c r="AJ16" s="26" t="s">
        <v>52</v>
      </c>
      <c r="AK16" s="26"/>
      <c r="AL16" s="26"/>
      <c r="AM16" s="26"/>
      <c r="AN16" s="26" t="s">
        <v>81</v>
      </c>
      <c r="AO16" s="26"/>
      <c r="AP16" s="26"/>
      <c r="AQ16" s="26"/>
      <c r="AR16" s="26" t="s">
        <v>77</v>
      </c>
      <c r="AS16" s="26"/>
      <c r="AT16" s="26"/>
      <c r="AU16" s="26"/>
      <c r="AV16" s="26"/>
      <c r="AW16" s="26"/>
      <c r="AX16" s="26"/>
      <c r="AY16" s="80"/>
    </row>
    <row r="17" spans="2:51" x14ac:dyDescent="0.15">
      <c r="B17" s="32" t="s">
        <v>43</v>
      </c>
      <c r="C17" s="33"/>
      <c r="D17" s="33"/>
      <c r="E17" s="33"/>
      <c r="F17" s="33"/>
      <c r="G17" s="34"/>
      <c r="H17" s="41" t="s">
        <v>48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2"/>
      <c r="Z17" s="43"/>
      <c r="AA17" s="44"/>
      <c r="AB17" s="45"/>
      <c r="AC17" s="46" t="s">
        <v>47</v>
      </c>
      <c r="AD17" s="41"/>
      <c r="AE17" s="42"/>
      <c r="AF17" s="46" t="s">
        <v>46</v>
      </c>
      <c r="AG17" s="41"/>
      <c r="AH17" s="41"/>
      <c r="AI17" s="42"/>
      <c r="AJ17" s="46" t="s">
        <v>45</v>
      </c>
      <c r="AK17" s="41"/>
      <c r="AL17" s="41"/>
      <c r="AM17" s="42"/>
      <c r="AN17" s="28" t="s">
        <v>72</v>
      </c>
      <c r="AO17" s="29"/>
      <c r="AP17" s="29"/>
      <c r="AQ17" s="30"/>
      <c r="AR17" s="76" t="s">
        <v>73</v>
      </c>
      <c r="AS17" s="77"/>
      <c r="AT17" s="77"/>
      <c r="AU17" s="77"/>
      <c r="AV17" s="77"/>
      <c r="AW17" s="77"/>
      <c r="AX17" s="77"/>
      <c r="AY17" s="78"/>
    </row>
    <row r="18" spans="2:51" ht="45" customHeight="1" x14ac:dyDescent="0.15">
      <c r="B18" s="35"/>
      <c r="C18" s="36"/>
      <c r="D18" s="36"/>
      <c r="E18" s="36"/>
      <c r="F18" s="36"/>
      <c r="G18" s="37"/>
      <c r="H18" s="47" t="s">
        <v>51</v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9" t="s">
        <v>43</v>
      </c>
      <c r="AA18" s="50"/>
      <c r="AB18" s="51"/>
      <c r="AC18" s="52" t="s">
        <v>42</v>
      </c>
      <c r="AD18" s="56"/>
      <c r="AE18" s="57"/>
      <c r="AF18" s="27">
        <v>6</v>
      </c>
      <c r="AG18" s="27"/>
      <c r="AH18" s="27"/>
      <c r="AI18" s="27"/>
      <c r="AJ18" s="27">
        <v>15</v>
      </c>
      <c r="AK18" s="27"/>
      <c r="AL18" s="27"/>
      <c r="AM18" s="27"/>
      <c r="AN18" s="27">
        <v>1.1000000000000001</v>
      </c>
      <c r="AO18" s="27"/>
      <c r="AP18" s="27"/>
      <c r="AQ18" s="27"/>
      <c r="AR18" s="27">
        <v>14</v>
      </c>
      <c r="AS18" s="27"/>
      <c r="AT18" s="27"/>
      <c r="AU18" s="27"/>
      <c r="AV18" s="27"/>
      <c r="AW18" s="27"/>
      <c r="AX18" s="27"/>
      <c r="AY18" s="79"/>
    </row>
    <row r="19" spans="2:51" ht="45" customHeight="1" x14ac:dyDescent="0.15">
      <c r="B19" s="38"/>
      <c r="C19" s="39"/>
      <c r="D19" s="39"/>
      <c r="E19" s="39"/>
      <c r="F19" s="39"/>
      <c r="G19" s="40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20" t="s">
        <v>41</v>
      </c>
      <c r="AA19" s="21"/>
      <c r="AB19" s="22"/>
      <c r="AC19" s="23" t="s">
        <v>40</v>
      </c>
      <c r="AD19" s="24"/>
      <c r="AE19" s="25"/>
      <c r="AF19" s="59" t="s">
        <v>50</v>
      </c>
      <c r="AG19" s="58"/>
      <c r="AH19" s="58"/>
      <c r="AI19" s="58"/>
      <c r="AJ19" s="58" t="s">
        <v>49</v>
      </c>
      <c r="AK19" s="58"/>
      <c r="AL19" s="58"/>
      <c r="AM19" s="58"/>
      <c r="AN19" s="58" t="s">
        <v>85</v>
      </c>
      <c r="AO19" s="58"/>
      <c r="AP19" s="58"/>
      <c r="AQ19" s="58"/>
      <c r="AR19" s="26" t="s">
        <v>78</v>
      </c>
      <c r="AS19" s="26"/>
      <c r="AT19" s="26"/>
      <c r="AU19" s="26"/>
      <c r="AV19" s="26"/>
      <c r="AW19" s="26"/>
      <c r="AX19" s="26"/>
      <c r="AY19" s="80"/>
    </row>
    <row r="20" spans="2:51" x14ac:dyDescent="0.15">
      <c r="B20" s="32" t="s">
        <v>43</v>
      </c>
      <c r="C20" s="33"/>
      <c r="D20" s="33"/>
      <c r="E20" s="33"/>
      <c r="F20" s="33"/>
      <c r="G20" s="34"/>
      <c r="H20" s="41" t="s">
        <v>48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2"/>
      <c r="Z20" s="43"/>
      <c r="AA20" s="44"/>
      <c r="AB20" s="45"/>
      <c r="AC20" s="46" t="s">
        <v>47</v>
      </c>
      <c r="AD20" s="41"/>
      <c r="AE20" s="42"/>
      <c r="AF20" s="46" t="s">
        <v>46</v>
      </c>
      <c r="AG20" s="41"/>
      <c r="AH20" s="41"/>
      <c r="AI20" s="42"/>
      <c r="AJ20" s="46" t="s">
        <v>45</v>
      </c>
      <c r="AK20" s="41"/>
      <c r="AL20" s="41"/>
      <c r="AM20" s="42"/>
      <c r="AN20" s="28" t="s">
        <v>72</v>
      </c>
      <c r="AO20" s="29"/>
      <c r="AP20" s="29"/>
      <c r="AQ20" s="30"/>
      <c r="AR20" s="76" t="s">
        <v>73</v>
      </c>
      <c r="AS20" s="77"/>
      <c r="AT20" s="77"/>
      <c r="AU20" s="77"/>
      <c r="AV20" s="77"/>
      <c r="AW20" s="77"/>
      <c r="AX20" s="77"/>
      <c r="AY20" s="78"/>
    </row>
    <row r="21" spans="2:51" ht="45" customHeight="1" x14ac:dyDescent="0.15">
      <c r="B21" s="35"/>
      <c r="C21" s="36"/>
      <c r="D21" s="36"/>
      <c r="E21" s="36"/>
      <c r="F21" s="36"/>
      <c r="G21" s="37"/>
      <c r="H21" s="47" t="s">
        <v>44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9" t="s">
        <v>43</v>
      </c>
      <c r="AA21" s="50"/>
      <c r="AB21" s="51"/>
      <c r="AC21" s="52" t="s">
        <v>42</v>
      </c>
      <c r="AD21" s="53"/>
      <c r="AE21" s="54"/>
      <c r="AF21" s="27" t="s">
        <v>39</v>
      </c>
      <c r="AG21" s="27"/>
      <c r="AH21" s="27"/>
      <c r="AI21" s="27"/>
      <c r="AJ21" s="27" t="s">
        <v>39</v>
      </c>
      <c r="AK21" s="27"/>
      <c r="AL21" s="27"/>
      <c r="AM21" s="27"/>
      <c r="AN21" s="27">
        <v>280</v>
      </c>
      <c r="AO21" s="27"/>
      <c r="AP21" s="27"/>
      <c r="AQ21" s="31"/>
      <c r="AR21" s="31">
        <v>52</v>
      </c>
      <c r="AS21" s="74"/>
      <c r="AT21" s="74"/>
      <c r="AU21" s="74"/>
      <c r="AV21" s="74"/>
      <c r="AW21" s="74"/>
      <c r="AX21" s="74"/>
      <c r="AY21" s="85"/>
    </row>
    <row r="22" spans="2:51" ht="45" customHeight="1" x14ac:dyDescent="0.15">
      <c r="B22" s="38"/>
      <c r="C22" s="39"/>
      <c r="D22" s="39"/>
      <c r="E22" s="39"/>
      <c r="F22" s="39"/>
      <c r="G22" s="40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20" t="s">
        <v>41</v>
      </c>
      <c r="AA22" s="21"/>
      <c r="AB22" s="22"/>
      <c r="AC22" s="23" t="s">
        <v>40</v>
      </c>
      <c r="AD22" s="24"/>
      <c r="AE22" s="25"/>
      <c r="AF22" s="26" t="s">
        <v>39</v>
      </c>
      <c r="AG22" s="26"/>
      <c r="AH22" s="26"/>
      <c r="AI22" s="26"/>
      <c r="AJ22" s="26" t="s">
        <v>39</v>
      </c>
      <c r="AK22" s="26"/>
      <c r="AL22" s="26"/>
      <c r="AM22" s="26"/>
      <c r="AN22" s="26" t="s">
        <v>80</v>
      </c>
      <c r="AO22" s="26"/>
      <c r="AP22" s="26"/>
      <c r="AQ22" s="26"/>
      <c r="AR22" s="26" t="s">
        <v>38</v>
      </c>
      <c r="AS22" s="26"/>
      <c r="AT22" s="26"/>
      <c r="AU22" s="26"/>
      <c r="AV22" s="26"/>
      <c r="AW22" s="26"/>
      <c r="AX22" s="26"/>
      <c r="AY22" s="80"/>
    </row>
  </sheetData>
  <customSheetViews>
    <customSheetView guid="{32D1DCEC-4AE1-4DE6-97C9-E7E2137A789F}" scale="70" view="pageBreakPreview">
      <selection activeCell="AN10" sqref="AN10:AQ10"/>
      <pageMargins left="0.7" right="0.7" top="0.75" bottom="0.75" header="0.3" footer="0.3"/>
      <pageSetup paperSize="9" scale="67" orientation="portrait" r:id="rId1"/>
    </customSheetView>
    <customSheetView guid="{BAAA5177-CFEE-4F6C-BAE1-436EED165F9A}" scale="70" showPageBreaks="1" view="pageBreakPreview">
      <selection activeCell="AN18" sqref="AN18:AQ18"/>
      <pageMargins left="0.7" right="0.7" top="0.75" bottom="0.75" header="0.3" footer="0.3"/>
      <pageSetup paperSize="9" scale="57" orientation="portrait" r:id="rId2"/>
    </customSheetView>
    <customSheetView guid="{32819100-53D8-4451-A408-ECE0303823A6}" scale="60" showPageBreaks="1" view="pageBreakPreview" topLeftCell="A4">
      <selection activeCell="AN18" sqref="AN18:AQ18"/>
      <pageMargins left="0.7" right="0.7" top="0.75" bottom="0.75" header="0.3" footer="0.3"/>
      <pageSetup paperSize="9" scale="57" orientation="portrait" r:id="rId3"/>
    </customSheetView>
    <customSheetView guid="{38B6E393-28D3-4E69-8C48-8EE1C1BB94EB}" scale="90" topLeftCell="A6">
      <selection activeCell="AZ21" sqref="AZ21"/>
      <pageMargins left="0.7" right="0.7" top="0.75" bottom="0.75" header="0.3" footer="0.3"/>
      <pageSetup paperSize="9" scale="67" orientation="portrait" r:id="rId4"/>
    </customSheetView>
    <customSheetView guid="{3DED89AB-4654-419C-A0BC-57C51BB593C7}" scale="90">
      <selection activeCell="AN10" sqref="AN10:AQ10"/>
      <pageMargins left="0.7" right="0.7" top="0.75" bottom="0.75" header="0.3" footer="0.3"/>
      <pageSetup paperSize="9" orientation="portrait" r:id="rId5"/>
    </customSheetView>
  </customSheetViews>
  <mergeCells count="147">
    <mergeCell ref="AR20:AY20"/>
    <mergeCell ref="AR21:AY21"/>
    <mergeCell ref="AR22:AY22"/>
    <mergeCell ref="AR11:AY11"/>
    <mergeCell ref="AR12:AY12"/>
    <mergeCell ref="AR13:AY13"/>
    <mergeCell ref="AR14:AY14"/>
    <mergeCell ref="AR15:AY15"/>
    <mergeCell ref="AR16:AY16"/>
    <mergeCell ref="AR17:AY17"/>
    <mergeCell ref="AR18:AY18"/>
    <mergeCell ref="AR19:AY19"/>
    <mergeCell ref="AN17:AQ17"/>
    <mergeCell ref="AN18:AQ18"/>
    <mergeCell ref="AN19:AQ19"/>
    <mergeCell ref="AR2:AY2"/>
    <mergeCell ref="AR3:AY3"/>
    <mergeCell ref="AR4:AY4"/>
    <mergeCell ref="AR5:AY5"/>
    <mergeCell ref="AR6:AY6"/>
    <mergeCell ref="AR7:AY7"/>
    <mergeCell ref="AR8:AY8"/>
    <mergeCell ref="AR9:AY9"/>
    <mergeCell ref="AR10:AY10"/>
    <mergeCell ref="AN2:AQ2"/>
    <mergeCell ref="AN3:AQ3"/>
    <mergeCell ref="AN4:AQ4"/>
    <mergeCell ref="AN5:AQ5"/>
    <mergeCell ref="AN6:AQ6"/>
    <mergeCell ref="AN7:AQ7"/>
    <mergeCell ref="AN8:AQ8"/>
    <mergeCell ref="AN9:AQ9"/>
    <mergeCell ref="AN10:AQ10"/>
    <mergeCell ref="AN11:AQ11"/>
    <mergeCell ref="AN12:AQ12"/>
    <mergeCell ref="AN13:AQ13"/>
    <mergeCell ref="B2:G4"/>
    <mergeCell ref="AJ3:AM3"/>
    <mergeCell ref="Z4:AB4"/>
    <mergeCell ref="AJ4:AM4"/>
    <mergeCell ref="AJ2:AM2"/>
    <mergeCell ref="H2:Y2"/>
    <mergeCell ref="Z2:AB2"/>
    <mergeCell ref="AC2:AE2"/>
    <mergeCell ref="AF2:AI2"/>
    <mergeCell ref="AC4:AE4"/>
    <mergeCell ref="AF4:AI4"/>
    <mergeCell ref="H3:Y4"/>
    <mergeCell ref="Z3:AB3"/>
    <mergeCell ref="AC3:AE3"/>
    <mergeCell ref="AF3:AI3"/>
    <mergeCell ref="H5:Y5"/>
    <mergeCell ref="Z5:AB5"/>
    <mergeCell ref="AC5:AE5"/>
    <mergeCell ref="AF5:AI5"/>
    <mergeCell ref="B5:G7"/>
    <mergeCell ref="AJ5:AM5"/>
    <mergeCell ref="H6:Y7"/>
    <mergeCell ref="Z6:AB6"/>
    <mergeCell ref="AC6:AE6"/>
    <mergeCell ref="AF6:AI6"/>
    <mergeCell ref="AJ6:AM6"/>
    <mergeCell ref="B11:G13"/>
    <mergeCell ref="AJ8:AM8"/>
    <mergeCell ref="AJ7:AM7"/>
    <mergeCell ref="Z7:AB7"/>
    <mergeCell ref="AC7:AE7"/>
    <mergeCell ref="AF7:AI7"/>
    <mergeCell ref="Z10:AB10"/>
    <mergeCell ref="AC10:AE10"/>
    <mergeCell ref="AF10:AI10"/>
    <mergeCell ref="AJ10:AM10"/>
    <mergeCell ref="AJ9:AM9"/>
    <mergeCell ref="B8:G10"/>
    <mergeCell ref="H8:Y8"/>
    <mergeCell ref="Z8:AB8"/>
    <mergeCell ref="AC8:AE8"/>
    <mergeCell ref="AF8:AI8"/>
    <mergeCell ref="H9:Y10"/>
    <mergeCell ref="Z9:AB9"/>
    <mergeCell ref="AC9:AE9"/>
    <mergeCell ref="AF9:AI9"/>
    <mergeCell ref="AN14:AQ14"/>
    <mergeCell ref="AN15:AQ15"/>
    <mergeCell ref="AN16:AQ16"/>
    <mergeCell ref="AJ11:AM11"/>
    <mergeCell ref="H11:Y11"/>
    <mergeCell ref="Z11:AB11"/>
    <mergeCell ref="AC11:AE11"/>
    <mergeCell ref="AF11:AI11"/>
    <mergeCell ref="AC13:AE13"/>
    <mergeCell ref="AJ16:AM16"/>
    <mergeCell ref="H15:Y16"/>
    <mergeCell ref="Z15:AB15"/>
    <mergeCell ref="AJ12:AM12"/>
    <mergeCell ref="Z13:AB13"/>
    <mergeCell ref="AJ13:AM13"/>
    <mergeCell ref="AC15:AE15"/>
    <mergeCell ref="AF15:AI15"/>
    <mergeCell ref="AJ15:AM15"/>
    <mergeCell ref="AF13:AI13"/>
    <mergeCell ref="H12:Y13"/>
    <mergeCell ref="Z12:AB12"/>
    <mergeCell ref="AC12:AE12"/>
    <mergeCell ref="AF12:AI12"/>
    <mergeCell ref="B14:G16"/>
    <mergeCell ref="H14:Y14"/>
    <mergeCell ref="Z14:AB14"/>
    <mergeCell ref="AC14:AE14"/>
    <mergeCell ref="AF14:AI14"/>
    <mergeCell ref="AJ14:AM14"/>
    <mergeCell ref="H17:Y17"/>
    <mergeCell ref="Z17:AB17"/>
    <mergeCell ref="AC17:AE17"/>
    <mergeCell ref="AF17:AI17"/>
    <mergeCell ref="B17:G19"/>
    <mergeCell ref="AJ17:AM17"/>
    <mergeCell ref="H18:Y19"/>
    <mergeCell ref="Z18:AB18"/>
    <mergeCell ref="AC18:AE18"/>
    <mergeCell ref="AF18:AI18"/>
    <mergeCell ref="AJ18:AM18"/>
    <mergeCell ref="Z16:AB16"/>
    <mergeCell ref="AC16:AE16"/>
    <mergeCell ref="AF16:AI16"/>
    <mergeCell ref="AJ19:AM19"/>
    <mergeCell ref="Z19:AB19"/>
    <mergeCell ref="AC19:AE19"/>
    <mergeCell ref="AF19:AI19"/>
    <mergeCell ref="Z22:AB22"/>
    <mergeCell ref="AC22:AE22"/>
    <mergeCell ref="AF22:AI22"/>
    <mergeCell ref="AJ22:AM22"/>
    <mergeCell ref="AJ21:AM21"/>
    <mergeCell ref="AN20:AQ20"/>
    <mergeCell ref="AN21:AQ21"/>
    <mergeCell ref="AN22:AQ22"/>
    <mergeCell ref="B20:G22"/>
    <mergeCell ref="H20:Y20"/>
    <mergeCell ref="Z20:AB20"/>
    <mergeCell ref="AC20:AE20"/>
    <mergeCell ref="AF20:AI20"/>
    <mergeCell ref="H21:Y22"/>
    <mergeCell ref="Z21:AB21"/>
    <mergeCell ref="AC21:AE21"/>
    <mergeCell ref="AF21:AI21"/>
    <mergeCell ref="AJ20:AM20"/>
  </mergeCells>
  <phoneticPr fontId="4"/>
  <conditionalFormatting sqref="AF3">
    <cfRule type="expression" dxfId="111" priority="187">
      <formula>IF(RIGHT(TEXT(AF3,"0.#"),1)=".",FALSE,TRUE)</formula>
    </cfRule>
    <cfRule type="expression" dxfId="110" priority="188">
      <formula>IF(RIGHT(TEXT(AF3,"0.#"),1)=".",TRUE,FALSE)</formula>
    </cfRule>
  </conditionalFormatting>
  <conditionalFormatting sqref="AJ3">
    <cfRule type="expression" dxfId="109" priority="185">
      <formula>IF(RIGHT(TEXT(AJ3,"0.#"),1)=".",FALSE,TRUE)</formula>
    </cfRule>
    <cfRule type="expression" dxfId="108" priority="186">
      <formula>IF(RIGHT(TEXT(AJ3,"0.#"),1)=".",TRUE,FALSE)</formula>
    </cfRule>
  </conditionalFormatting>
  <conditionalFormatting sqref="AF4">
    <cfRule type="expression" dxfId="107" priority="179">
      <formula>IF(RIGHT(TEXT(AF4,"0.#"),1)=".",FALSE,TRUE)</formula>
    </cfRule>
    <cfRule type="expression" dxfId="106" priority="180">
      <formula>IF(RIGHT(TEXT(AF4,"0.#"),1)=".",TRUE,FALSE)</formula>
    </cfRule>
  </conditionalFormatting>
  <conditionalFormatting sqref="AJ4">
    <cfRule type="expression" dxfId="105" priority="181">
      <formula>IF(RIGHT(TEXT(AJ4,"0.#"),1)=".",FALSE,TRUE)</formula>
    </cfRule>
    <cfRule type="expression" dxfId="104" priority="182">
      <formula>IF(RIGHT(TEXT(AJ4,"0.#"),1)=".",TRUE,FALSE)</formula>
    </cfRule>
  </conditionalFormatting>
  <conditionalFormatting sqref="AF12">
    <cfRule type="expression" dxfId="103" priority="137">
      <formula>IF(RIGHT(TEXT(AF12,"0.#"),1)=".",FALSE,TRUE)</formula>
    </cfRule>
    <cfRule type="expression" dxfId="102" priority="138">
      <formula>IF(RIGHT(TEXT(AF12,"0.#"),1)=".",TRUE,FALSE)</formula>
    </cfRule>
  </conditionalFormatting>
  <conditionalFormatting sqref="AJ12">
    <cfRule type="expression" dxfId="101" priority="135">
      <formula>IF(RIGHT(TEXT(AJ12,"0.#"),1)=".",FALSE,TRUE)</formula>
    </cfRule>
    <cfRule type="expression" dxfId="100" priority="136">
      <formula>IF(RIGHT(TEXT(AJ12,"0.#"),1)=".",TRUE,FALSE)</formula>
    </cfRule>
  </conditionalFormatting>
  <conditionalFormatting sqref="AJ13">
    <cfRule type="expression" dxfId="99" priority="131">
      <formula>IF(RIGHT(TEXT(AJ13,"0.#"),1)=".",FALSE,TRUE)</formula>
    </cfRule>
    <cfRule type="expression" dxfId="98" priority="132">
      <formula>IF(RIGHT(TEXT(AJ13,"0.#"),1)=".",TRUE,FALSE)</formula>
    </cfRule>
  </conditionalFormatting>
  <conditionalFormatting sqref="AF13">
    <cfRule type="expression" dxfId="97" priority="129">
      <formula>IF(RIGHT(TEXT(AF13,"0.#"),1)=".",FALSE,TRUE)</formula>
    </cfRule>
    <cfRule type="expression" dxfId="96" priority="130">
      <formula>IF(RIGHT(TEXT(AF13,"0.#"),1)=".",TRUE,FALSE)</formula>
    </cfRule>
  </conditionalFormatting>
  <conditionalFormatting sqref="AF6">
    <cfRule type="expression" dxfId="95" priority="161">
      <formula>IF(RIGHT(TEXT(AF6,"0.#"),1)=".",FALSE,TRUE)</formula>
    </cfRule>
    <cfRule type="expression" dxfId="94" priority="162">
      <formula>IF(RIGHT(TEXT(AF6,"0.#"),1)=".",TRUE,FALSE)</formula>
    </cfRule>
  </conditionalFormatting>
  <conditionalFormatting sqref="AJ6">
    <cfRule type="expression" dxfId="93" priority="159">
      <formula>IF(RIGHT(TEXT(AJ6,"0.#"),1)=".",FALSE,TRUE)</formula>
    </cfRule>
    <cfRule type="expression" dxfId="92" priority="160">
      <formula>IF(RIGHT(TEXT(AJ6,"0.#"),1)=".",TRUE,FALSE)</formula>
    </cfRule>
  </conditionalFormatting>
  <conditionalFormatting sqref="AF7">
    <cfRule type="expression" dxfId="91" priority="153">
      <formula>IF(RIGHT(TEXT(AF7,"0.#"),1)=".",FALSE,TRUE)</formula>
    </cfRule>
    <cfRule type="expression" dxfId="90" priority="154">
      <formula>IF(RIGHT(TEXT(AF7,"0.#"),1)=".",TRUE,FALSE)</formula>
    </cfRule>
  </conditionalFormatting>
  <conditionalFormatting sqref="AF9">
    <cfRule type="expression" dxfId="89" priority="149">
      <formula>IF(RIGHT(TEXT(AF9,"0.#"),1)=".",FALSE,TRUE)</formula>
    </cfRule>
    <cfRule type="expression" dxfId="88" priority="150">
      <formula>IF(RIGHT(TEXT(AF9,"0.#"),1)=".",TRUE,FALSE)</formula>
    </cfRule>
  </conditionalFormatting>
  <conditionalFormatting sqref="AJ9">
    <cfRule type="expression" dxfId="87" priority="147">
      <formula>IF(RIGHT(TEXT(AJ9,"0.#"),1)=".",FALSE,TRUE)</formula>
    </cfRule>
    <cfRule type="expression" dxfId="86" priority="148">
      <formula>IF(RIGHT(TEXT(AJ9,"0.#"),1)=".",TRUE,FALSE)</formula>
    </cfRule>
  </conditionalFormatting>
  <conditionalFormatting sqref="AJ10">
    <cfRule type="expression" dxfId="85" priority="143">
      <formula>IF(RIGHT(TEXT(AJ10,"0.#"),1)=".",FALSE,TRUE)</formula>
    </cfRule>
    <cfRule type="expression" dxfId="84" priority="144">
      <formula>IF(RIGHT(TEXT(AJ10,"0.#"),1)=".",TRUE,FALSE)</formula>
    </cfRule>
  </conditionalFormatting>
  <conditionalFormatting sqref="AF10">
    <cfRule type="expression" dxfId="83" priority="141">
      <formula>IF(RIGHT(TEXT(AF10,"0.#"),1)=".",FALSE,TRUE)</formula>
    </cfRule>
    <cfRule type="expression" dxfId="82" priority="142">
      <formula>IF(RIGHT(TEXT(AF10,"0.#"),1)=".",TRUE,FALSE)</formula>
    </cfRule>
  </conditionalFormatting>
  <conditionalFormatting sqref="AF15">
    <cfRule type="expression" dxfId="81" priority="125">
      <formula>IF(RIGHT(TEXT(AF15,"0.#"),1)=".",FALSE,TRUE)</formula>
    </cfRule>
    <cfRule type="expression" dxfId="80" priority="126">
      <formula>IF(RIGHT(TEXT(AF15,"0.#"),1)=".",TRUE,FALSE)</formula>
    </cfRule>
  </conditionalFormatting>
  <conditionalFormatting sqref="AJ15">
    <cfRule type="expression" dxfId="79" priority="123">
      <formula>IF(RIGHT(TEXT(AJ15,"0.#"),1)=".",FALSE,TRUE)</formula>
    </cfRule>
    <cfRule type="expression" dxfId="78" priority="124">
      <formula>IF(RIGHT(TEXT(AJ15,"0.#"),1)=".",TRUE,FALSE)</formula>
    </cfRule>
  </conditionalFormatting>
  <conditionalFormatting sqref="AJ16">
    <cfRule type="expression" dxfId="77" priority="119">
      <formula>IF(RIGHT(TEXT(AJ16,"0.#"),1)=".",FALSE,TRUE)</formula>
    </cfRule>
    <cfRule type="expression" dxfId="76" priority="120">
      <formula>IF(RIGHT(TEXT(AJ16,"0.#"),1)=".",TRUE,FALSE)</formula>
    </cfRule>
  </conditionalFormatting>
  <conditionalFormatting sqref="AF16">
    <cfRule type="expression" dxfId="75" priority="117">
      <formula>IF(RIGHT(TEXT(AF16,"0.#"),1)=".",FALSE,TRUE)</formula>
    </cfRule>
    <cfRule type="expression" dxfId="74" priority="118">
      <formula>IF(RIGHT(TEXT(AF16,"0.#"),1)=".",TRUE,FALSE)</formula>
    </cfRule>
  </conditionalFormatting>
  <conditionalFormatting sqref="AF18">
    <cfRule type="expression" dxfId="73" priority="111">
      <formula>IF(RIGHT(TEXT(AF18,"0.#"),1)=".",FALSE,TRUE)</formula>
    </cfRule>
    <cfRule type="expression" dxfId="72" priority="112">
      <formula>IF(RIGHT(TEXT(AF18,"0.#"),1)=".",TRUE,FALSE)</formula>
    </cfRule>
  </conditionalFormatting>
  <conditionalFormatting sqref="AJ18">
    <cfRule type="expression" dxfId="71" priority="109">
      <formula>IF(RIGHT(TEXT(AJ18,"0.#"),1)=".",FALSE,TRUE)</formula>
    </cfRule>
    <cfRule type="expression" dxfId="70" priority="110">
      <formula>IF(RIGHT(TEXT(AJ18,"0.#"),1)=".",TRUE,FALSE)</formula>
    </cfRule>
  </conditionalFormatting>
  <conditionalFormatting sqref="AJ19">
    <cfRule type="expression" dxfId="69" priority="105">
      <formula>IF(RIGHT(TEXT(AJ19,"0.#"),1)=".",FALSE,TRUE)</formula>
    </cfRule>
    <cfRule type="expression" dxfId="68" priority="106">
      <formula>IF(RIGHT(TEXT(AJ19,"0.#"),1)=".",TRUE,FALSE)</formula>
    </cfRule>
  </conditionalFormatting>
  <conditionalFormatting sqref="AF19">
    <cfRule type="expression" dxfId="67" priority="103">
      <formula>IF(RIGHT(TEXT(AF19,"0.#"),1)=".",FALSE,TRUE)</formula>
    </cfRule>
    <cfRule type="expression" dxfId="66" priority="104">
      <formula>IF(RIGHT(TEXT(AF19,"0.#"),1)=".",TRUE,FALSE)</formula>
    </cfRule>
  </conditionalFormatting>
  <conditionalFormatting sqref="AF21">
    <cfRule type="expression" dxfId="65" priority="93">
      <formula>IF(RIGHT(TEXT(AF21,"0.#"),1)=".",FALSE,TRUE)</formula>
    </cfRule>
    <cfRule type="expression" dxfId="64" priority="94">
      <formula>IF(RIGHT(TEXT(AF21,"0.#"),1)=".",TRUE,FALSE)</formula>
    </cfRule>
  </conditionalFormatting>
  <conditionalFormatting sqref="AF22">
    <cfRule type="expression" dxfId="63" priority="91">
      <formula>IF(RIGHT(TEXT(AF22,"0.#"),1)=".",FALSE,TRUE)</formula>
    </cfRule>
    <cfRule type="expression" dxfId="62" priority="92">
      <formula>IF(RIGHT(TEXT(AF22,"0.#"),1)=".",TRUE,FALSE)</formula>
    </cfRule>
  </conditionalFormatting>
  <conditionalFormatting sqref="AJ21">
    <cfRule type="expression" dxfId="61" priority="89">
      <formula>IF(RIGHT(TEXT(AJ21,"0.#"),1)=".",FALSE,TRUE)</formula>
    </cfRule>
    <cfRule type="expression" dxfId="60" priority="90">
      <formula>IF(RIGHT(TEXT(AJ21,"0.#"),1)=".",TRUE,FALSE)</formula>
    </cfRule>
  </conditionalFormatting>
  <conditionalFormatting sqref="AJ22">
    <cfRule type="expression" dxfId="59" priority="87">
      <formula>IF(RIGHT(TEXT(AJ22,"0.#"),1)=".",FALSE,TRUE)</formula>
    </cfRule>
    <cfRule type="expression" dxfId="58" priority="88">
      <formula>IF(RIGHT(TEXT(AJ22,"0.#"),1)=".",TRUE,FALSE)</formula>
    </cfRule>
  </conditionalFormatting>
  <conditionalFormatting sqref="AJ7">
    <cfRule type="expression" dxfId="57" priority="85">
      <formula>IF(RIGHT(TEXT(AJ7,"0.#"),1)=".",FALSE,TRUE)</formula>
    </cfRule>
    <cfRule type="expression" dxfId="56" priority="86">
      <formula>IF(RIGHT(TEXT(AJ7,"0.#"),1)=".",TRUE,FALSE)</formula>
    </cfRule>
  </conditionalFormatting>
  <conditionalFormatting sqref="AN3">
    <cfRule type="expression" dxfId="55" priority="83">
      <formula>IF(RIGHT(TEXT(AN3,"0.#"),1)=".",FALSE,TRUE)</formula>
    </cfRule>
    <cfRule type="expression" dxfId="54" priority="84">
      <formula>IF(RIGHT(TEXT(AN3,"0.#"),1)=".",TRUE,FALSE)</formula>
    </cfRule>
  </conditionalFormatting>
  <conditionalFormatting sqref="AN4">
    <cfRule type="expression" dxfId="53" priority="81">
      <formula>IF(RIGHT(TEXT(AN4,"0.#"),1)=".",FALSE,TRUE)</formula>
    </cfRule>
    <cfRule type="expression" dxfId="52" priority="82">
      <formula>IF(RIGHT(TEXT(AN4,"0.#"),1)=".",TRUE,FALSE)</formula>
    </cfRule>
  </conditionalFormatting>
  <conditionalFormatting sqref="AN12">
    <cfRule type="expression" dxfId="51" priority="73">
      <formula>IF(RIGHT(TEXT(AN12,"0.#"),1)=".",FALSE,TRUE)</formula>
    </cfRule>
    <cfRule type="expression" dxfId="50" priority="74">
      <formula>IF(RIGHT(TEXT(AN12,"0.#"),1)=".",TRUE,FALSE)</formula>
    </cfRule>
  </conditionalFormatting>
  <conditionalFormatting sqref="AN13">
    <cfRule type="expression" dxfId="49" priority="71">
      <formula>IF(RIGHT(TEXT(AN13,"0.#"),1)=".",FALSE,TRUE)</formula>
    </cfRule>
    <cfRule type="expression" dxfId="48" priority="72">
      <formula>IF(RIGHT(TEXT(AN13,"0.#"),1)=".",TRUE,FALSE)</formula>
    </cfRule>
  </conditionalFormatting>
  <conditionalFormatting sqref="AN6">
    <cfRule type="expression" dxfId="47" priority="79">
      <formula>IF(RIGHT(TEXT(AN6,"0.#"),1)=".",FALSE,TRUE)</formula>
    </cfRule>
    <cfRule type="expression" dxfId="46" priority="80">
      <formula>IF(RIGHT(TEXT(AN6,"0.#"),1)=".",TRUE,FALSE)</formula>
    </cfRule>
  </conditionalFormatting>
  <conditionalFormatting sqref="AN9">
    <cfRule type="expression" dxfId="45" priority="77">
      <formula>IF(RIGHT(TEXT(AN9,"0.#"),1)=".",FALSE,TRUE)</formula>
    </cfRule>
    <cfRule type="expression" dxfId="44" priority="78">
      <formula>IF(RIGHT(TEXT(AN9,"0.#"),1)=".",TRUE,FALSE)</formula>
    </cfRule>
  </conditionalFormatting>
  <conditionalFormatting sqref="AN10">
    <cfRule type="expression" dxfId="43" priority="75">
      <formula>IF(RIGHT(TEXT(AN10,"0.#"),1)=".",FALSE,TRUE)</formula>
    </cfRule>
    <cfRule type="expression" dxfId="42" priority="76">
      <formula>IF(RIGHT(TEXT(AN10,"0.#"),1)=".",TRUE,FALSE)</formula>
    </cfRule>
  </conditionalFormatting>
  <conditionalFormatting sqref="AN15">
    <cfRule type="expression" dxfId="41" priority="69">
      <formula>IF(RIGHT(TEXT(AN15,"0.#"),1)=".",FALSE,TRUE)</formula>
    </cfRule>
    <cfRule type="expression" dxfId="40" priority="70">
      <formula>IF(RIGHT(TEXT(AN15,"0.#"),1)=".",TRUE,FALSE)</formula>
    </cfRule>
  </conditionalFormatting>
  <conditionalFormatting sqref="AN16">
    <cfRule type="expression" dxfId="39" priority="67">
      <formula>IF(RIGHT(TEXT(AN16,"0.#"),1)=".",FALSE,TRUE)</formula>
    </cfRule>
    <cfRule type="expression" dxfId="38" priority="68">
      <formula>IF(RIGHT(TEXT(AN16,"0.#"),1)=".",TRUE,FALSE)</formula>
    </cfRule>
  </conditionalFormatting>
  <conditionalFormatting sqref="AN18">
    <cfRule type="expression" dxfId="37" priority="65">
      <formula>IF(RIGHT(TEXT(AN18,"0.#"),1)=".",FALSE,TRUE)</formula>
    </cfRule>
    <cfRule type="expression" dxfId="36" priority="66">
      <formula>IF(RIGHT(TEXT(AN18,"0.#"),1)=".",TRUE,FALSE)</formula>
    </cfRule>
  </conditionalFormatting>
  <conditionalFormatting sqref="AN19">
    <cfRule type="expression" dxfId="35" priority="63">
      <formula>IF(RIGHT(TEXT(AN19,"0.#"),1)=".",FALSE,TRUE)</formula>
    </cfRule>
    <cfRule type="expression" dxfId="34" priority="64">
      <formula>IF(RIGHT(TEXT(AN19,"0.#"),1)=".",TRUE,FALSE)</formula>
    </cfRule>
  </conditionalFormatting>
  <conditionalFormatting sqref="AN21">
    <cfRule type="expression" dxfId="33" priority="61">
      <formula>IF(RIGHT(TEXT(AN21,"0.#"),1)=".",FALSE,TRUE)</formula>
    </cfRule>
    <cfRule type="expression" dxfId="32" priority="62">
      <formula>IF(RIGHT(TEXT(AN21,"0.#"),1)=".",TRUE,FALSE)</formula>
    </cfRule>
  </conditionalFormatting>
  <conditionalFormatting sqref="AN22">
    <cfRule type="expression" dxfId="31" priority="59">
      <formula>IF(RIGHT(TEXT(AN22,"0.#"),1)=".",FALSE,TRUE)</formula>
    </cfRule>
    <cfRule type="expression" dxfId="30" priority="60">
      <formula>IF(RIGHT(TEXT(AN22,"0.#"),1)=".",TRUE,FALSE)</formula>
    </cfRule>
  </conditionalFormatting>
  <conditionalFormatting sqref="AN7">
    <cfRule type="expression" dxfId="29" priority="57">
      <formula>IF(RIGHT(TEXT(AN7,"0.#"),1)=".",FALSE,TRUE)</formula>
    </cfRule>
    <cfRule type="expression" dxfId="28" priority="58">
      <formula>IF(RIGHT(TEXT(AN7,"0.#"),1)=".",TRUE,FALSE)</formula>
    </cfRule>
  </conditionalFormatting>
  <conditionalFormatting sqref="AR3">
    <cfRule type="expression" dxfId="27" priority="55">
      <formula>IF(RIGHT(TEXT(AR3,"0.#"),1)=".",FALSE,TRUE)</formula>
    </cfRule>
    <cfRule type="expression" dxfId="26" priority="56">
      <formula>IF(RIGHT(TEXT(AR3,"0.#"),1)=".",TRUE,FALSE)</formula>
    </cfRule>
  </conditionalFormatting>
  <conditionalFormatting sqref="AR4">
    <cfRule type="expression" dxfId="25" priority="53">
      <formula>IF(RIGHT(TEXT(AR4,"0.#"),1)=".",FALSE,TRUE)</formula>
    </cfRule>
    <cfRule type="expression" dxfId="24" priority="54">
      <formula>IF(RIGHT(TEXT(AR4,"0.#"),1)=".",TRUE,FALSE)</formula>
    </cfRule>
  </conditionalFormatting>
  <conditionalFormatting sqref="AR6">
    <cfRule type="expression" dxfId="23" priority="27">
      <formula>IF(RIGHT(TEXT(AR6,"0.#"),1)=".",FALSE,TRUE)</formula>
    </cfRule>
    <cfRule type="expression" dxfId="22" priority="28">
      <formula>IF(RIGHT(TEXT(AR6,"0.#"),1)=".",TRUE,FALSE)</formula>
    </cfRule>
  </conditionalFormatting>
  <conditionalFormatting sqref="AR7">
    <cfRule type="expression" dxfId="21" priority="25">
      <formula>IF(RIGHT(TEXT(AR7,"0.#"),1)=".",FALSE,TRUE)</formula>
    </cfRule>
    <cfRule type="expression" dxfId="20" priority="26">
      <formula>IF(RIGHT(TEXT(AR7,"0.#"),1)=".",TRUE,FALSE)</formula>
    </cfRule>
  </conditionalFormatting>
  <conditionalFormatting sqref="AR9">
    <cfRule type="expression" dxfId="19" priority="23">
      <formula>IF(RIGHT(TEXT(AR9,"0.#"),1)=".",FALSE,TRUE)</formula>
    </cfRule>
    <cfRule type="expression" dxfId="18" priority="24">
      <formula>IF(RIGHT(TEXT(AR9,"0.#"),1)=".",TRUE,FALSE)</formula>
    </cfRule>
  </conditionalFormatting>
  <conditionalFormatting sqref="AR10">
    <cfRule type="expression" dxfId="17" priority="21">
      <formula>IF(RIGHT(TEXT(AR10,"0.#"),1)=".",FALSE,TRUE)</formula>
    </cfRule>
    <cfRule type="expression" dxfId="16" priority="22">
      <formula>IF(RIGHT(TEXT(AR10,"0.#"),1)=".",TRUE,FALSE)</formula>
    </cfRule>
  </conditionalFormatting>
  <conditionalFormatting sqref="AR12">
    <cfRule type="expression" dxfId="15" priority="19">
      <formula>IF(RIGHT(TEXT(AR12,"0.#"),1)=".",FALSE,TRUE)</formula>
    </cfRule>
    <cfRule type="expression" dxfId="14" priority="20">
      <formula>IF(RIGHT(TEXT(AR12,"0.#"),1)=".",TRUE,FALSE)</formula>
    </cfRule>
  </conditionalFormatting>
  <conditionalFormatting sqref="AR13">
    <cfRule type="expression" dxfId="13" priority="17">
      <formula>IF(RIGHT(TEXT(AR13,"0.#"),1)=".",FALSE,TRUE)</formula>
    </cfRule>
    <cfRule type="expression" dxfId="12" priority="18">
      <formula>IF(RIGHT(TEXT(AR13,"0.#"),1)=".",TRUE,FALSE)</formula>
    </cfRule>
  </conditionalFormatting>
  <conditionalFormatting sqref="AR15">
    <cfRule type="expression" dxfId="11" priority="11">
      <formula>IF(RIGHT(TEXT(AR15,"0.#"),1)=".",FALSE,TRUE)</formula>
    </cfRule>
    <cfRule type="expression" dxfId="10" priority="12">
      <formula>IF(RIGHT(TEXT(AR15,"0.#"),1)=".",TRUE,FALSE)</formula>
    </cfRule>
  </conditionalFormatting>
  <conditionalFormatting sqref="AR16">
    <cfRule type="expression" dxfId="9" priority="9">
      <formula>IF(RIGHT(TEXT(AR16,"0.#"),1)=".",FALSE,TRUE)</formula>
    </cfRule>
    <cfRule type="expression" dxfId="8" priority="10">
      <formula>IF(RIGHT(TEXT(AR16,"0.#"),1)=".",TRUE,FALSE)</formula>
    </cfRule>
  </conditionalFormatting>
  <conditionalFormatting sqref="AR18">
    <cfRule type="expression" dxfId="7" priority="7">
      <formula>IF(RIGHT(TEXT(AR18,"0.#"),1)=".",FALSE,TRUE)</formula>
    </cfRule>
    <cfRule type="expression" dxfId="6" priority="8">
      <formula>IF(RIGHT(TEXT(AR18,"0.#"),1)=".",TRUE,FALSE)</formula>
    </cfRule>
  </conditionalFormatting>
  <conditionalFormatting sqref="AR19">
    <cfRule type="expression" dxfId="5" priority="5">
      <formula>IF(RIGHT(TEXT(AR19,"0.#"),1)=".",FALSE,TRUE)</formula>
    </cfRule>
    <cfRule type="expression" dxfId="4" priority="6">
      <formula>IF(RIGHT(TEXT(AR19,"0.#"),1)=".",TRUE,FALSE)</formula>
    </cfRule>
  </conditionalFormatting>
  <conditionalFormatting sqref="AR21">
    <cfRule type="expression" dxfId="3" priority="3">
      <formula>IF(RIGHT(TEXT(AR21,"0.#"),1)=".",FALSE,TRUE)</formula>
    </cfRule>
    <cfRule type="expression" dxfId="2" priority="4">
      <formula>IF(RIGHT(TEXT(AR21,"0.#"),1)=".",TRUE,FALSE)</formula>
    </cfRule>
  </conditionalFormatting>
  <conditionalFormatting sqref="AR22">
    <cfRule type="expression" dxfId="1" priority="1">
      <formula>IF(RIGHT(TEXT(AR22,"0.#"),1)=".",FALSE,TRUE)</formula>
    </cfRule>
    <cfRule type="expression" dxfId="0" priority="2">
      <formula>IF(RIGHT(TEXT(AR22,"0.#"),1)=".",TRUE,FALSE)</formula>
    </cfRule>
  </conditionalFormatting>
  <dataValidations count="1">
    <dataValidation type="custom" imeMode="disabled" allowBlank="1" showInputMessage="1" showErrorMessage="1" sqref="AF3 AJ3 AF6 AJ6 AF9 AJ9 AF12 AJ12 AF15 AJ15 AF18 AJ18 AF21 AJ21 AN3 AN6 AN9 AN12 AN15 AN18 AN21 AR3 AR18 AR6 AR9 AR12 AR15 AR21">
      <formula1>OR(ISNUMBER(AF3), AF3="-")</formula1>
    </dataValidation>
  </dataValidations>
  <pageMargins left="0.7" right="0.7" top="0.75" bottom="0.75" header="0.3" footer="0.3"/>
  <pageSetup paperSize="9" scale="67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K34"/>
  <sheetViews>
    <sheetView workbookViewId="0">
      <selection activeCell="M12" sqref="M11:M12"/>
    </sheetView>
  </sheetViews>
  <sheetFormatPr defaultRowHeight="13.5" x14ac:dyDescent="0.15"/>
  <cols>
    <col min="1" max="1" width="27.125" style="2" customWidth="1"/>
    <col min="2" max="5" width="9" style="2" hidden="1" customWidth="1"/>
    <col min="6" max="6" width="10.625" style="2" hidden="1" customWidth="1"/>
    <col min="7" max="8" width="10.625" style="2" customWidth="1"/>
    <col min="9" max="9" width="11" style="2" bestFit="1" customWidth="1"/>
    <col min="10" max="254" width="9" style="2"/>
    <col min="255" max="255" width="27.125" style="2" customWidth="1"/>
    <col min="256" max="259" width="9" style="2" hidden="1" customWidth="1"/>
    <col min="260" max="263" width="10.625" style="2" customWidth="1"/>
    <col min="264" max="510" width="9" style="2"/>
    <col min="511" max="511" width="27.125" style="2" customWidth="1"/>
    <col min="512" max="515" width="9" style="2" hidden="1" customWidth="1"/>
    <col min="516" max="519" width="10.625" style="2" customWidth="1"/>
    <col min="520" max="766" width="9" style="2"/>
    <col min="767" max="767" width="27.125" style="2" customWidth="1"/>
    <col min="768" max="771" width="9" style="2" hidden="1" customWidth="1"/>
    <col min="772" max="775" width="10.625" style="2" customWidth="1"/>
    <col min="776" max="1022" width="9" style="2"/>
    <col min="1023" max="1023" width="27.125" style="2" customWidth="1"/>
    <col min="1024" max="1027" width="9" style="2" hidden="1" customWidth="1"/>
    <col min="1028" max="1031" width="10.625" style="2" customWidth="1"/>
    <col min="1032" max="1278" width="9" style="2"/>
    <col min="1279" max="1279" width="27.125" style="2" customWidth="1"/>
    <col min="1280" max="1283" width="9" style="2" hidden="1" customWidth="1"/>
    <col min="1284" max="1287" width="10.625" style="2" customWidth="1"/>
    <col min="1288" max="1534" width="9" style="2"/>
    <col min="1535" max="1535" width="27.125" style="2" customWidth="1"/>
    <col min="1536" max="1539" width="9" style="2" hidden="1" customWidth="1"/>
    <col min="1540" max="1543" width="10.625" style="2" customWidth="1"/>
    <col min="1544" max="1790" width="9" style="2"/>
    <col min="1791" max="1791" width="27.125" style="2" customWidth="1"/>
    <col min="1792" max="1795" width="9" style="2" hidden="1" customWidth="1"/>
    <col min="1796" max="1799" width="10.625" style="2" customWidth="1"/>
    <col min="1800" max="2046" width="9" style="2"/>
    <col min="2047" max="2047" width="27.125" style="2" customWidth="1"/>
    <col min="2048" max="2051" width="9" style="2" hidden="1" customWidth="1"/>
    <col min="2052" max="2055" width="10.625" style="2" customWidth="1"/>
    <col min="2056" max="2302" width="9" style="2"/>
    <col min="2303" max="2303" width="27.125" style="2" customWidth="1"/>
    <col min="2304" max="2307" width="9" style="2" hidden="1" customWidth="1"/>
    <col min="2308" max="2311" width="10.625" style="2" customWidth="1"/>
    <col min="2312" max="2558" width="9" style="2"/>
    <col min="2559" max="2559" width="27.125" style="2" customWidth="1"/>
    <col min="2560" max="2563" width="9" style="2" hidden="1" customWidth="1"/>
    <col min="2564" max="2567" width="10.625" style="2" customWidth="1"/>
    <col min="2568" max="2814" width="9" style="2"/>
    <col min="2815" max="2815" width="27.125" style="2" customWidth="1"/>
    <col min="2816" max="2819" width="9" style="2" hidden="1" customWidth="1"/>
    <col min="2820" max="2823" width="10.625" style="2" customWidth="1"/>
    <col min="2824" max="3070" width="9" style="2"/>
    <col min="3071" max="3071" width="27.125" style="2" customWidth="1"/>
    <col min="3072" max="3075" width="9" style="2" hidden="1" customWidth="1"/>
    <col min="3076" max="3079" width="10.625" style="2" customWidth="1"/>
    <col min="3080" max="3326" width="9" style="2"/>
    <col min="3327" max="3327" width="27.125" style="2" customWidth="1"/>
    <col min="3328" max="3331" width="9" style="2" hidden="1" customWidth="1"/>
    <col min="3332" max="3335" width="10.625" style="2" customWidth="1"/>
    <col min="3336" max="3582" width="9" style="2"/>
    <col min="3583" max="3583" width="27.125" style="2" customWidth="1"/>
    <col min="3584" max="3587" width="9" style="2" hidden="1" customWidth="1"/>
    <col min="3588" max="3591" width="10.625" style="2" customWidth="1"/>
    <col min="3592" max="3838" width="9" style="2"/>
    <col min="3839" max="3839" width="27.125" style="2" customWidth="1"/>
    <col min="3840" max="3843" width="9" style="2" hidden="1" customWidth="1"/>
    <col min="3844" max="3847" width="10.625" style="2" customWidth="1"/>
    <col min="3848" max="4094" width="9" style="2"/>
    <col min="4095" max="4095" width="27.125" style="2" customWidth="1"/>
    <col min="4096" max="4099" width="9" style="2" hidden="1" customWidth="1"/>
    <col min="4100" max="4103" width="10.625" style="2" customWidth="1"/>
    <col min="4104" max="4350" width="9" style="2"/>
    <col min="4351" max="4351" width="27.125" style="2" customWidth="1"/>
    <col min="4352" max="4355" width="9" style="2" hidden="1" customWidth="1"/>
    <col min="4356" max="4359" width="10.625" style="2" customWidth="1"/>
    <col min="4360" max="4606" width="9" style="2"/>
    <col min="4607" max="4607" width="27.125" style="2" customWidth="1"/>
    <col min="4608" max="4611" width="9" style="2" hidden="1" customWidth="1"/>
    <col min="4612" max="4615" width="10.625" style="2" customWidth="1"/>
    <col min="4616" max="4862" width="9" style="2"/>
    <col min="4863" max="4863" width="27.125" style="2" customWidth="1"/>
    <col min="4864" max="4867" width="9" style="2" hidden="1" customWidth="1"/>
    <col min="4868" max="4871" width="10.625" style="2" customWidth="1"/>
    <col min="4872" max="5118" width="9" style="2"/>
    <col min="5119" max="5119" width="27.125" style="2" customWidth="1"/>
    <col min="5120" max="5123" width="9" style="2" hidden="1" customWidth="1"/>
    <col min="5124" max="5127" width="10.625" style="2" customWidth="1"/>
    <col min="5128" max="5374" width="9" style="2"/>
    <col min="5375" max="5375" width="27.125" style="2" customWidth="1"/>
    <col min="5376" max="5379" width="9" style="2" hidden="1" customWidth="1"/>
    <col min="5380" max="5383" width="10.625" style="2" customWidth="1"/>
    <col min="5384" max="5630" width="9" style="2"/>
    <col min="5631" max="5631" width="27.125" style="2" customWidth="1"/>
    <col min="5632" max="5635" width="9" style="2" hidden="1" customWidth="1"/>
    <col min="5636" max="5639" width="10.625" style="2" customWidth="1"/>
    <col min="5640" max="5886" width="9" style="2"/>
    <col min="5887" max="5887" width="27.125" style="2" customWidth="1"/>
    <col min="5888" max="5891" width="9" style="2" hidden="1" customWidth="1"/>
    <col min="5892" max="5895" width="10.625" style="2" customWidth="1"/>
    <col min="5896" max="6142" width="9" style="2"/>
    <col min="6143" max="6143" width="27.125" style="2" customWidth="1"/>
    <col min="6144" max="6147" width="9" style="2" hidden="1" customWidth="1"/>
    <col min="6148" max="6151" width="10.625" style="2" customWidth="1"/>
    <col min="6152" max="6398" width="9" style="2"/>
    <col min="6399" max="6399" width="27.125" style="2" customWidth="1"/>
    <col min="6400" max="6403" width="9" style="2" hidden="1" customWidth="1"/>
    <col min="6404" max="6407" width="10.625" style="2" customWidth="1"/>
    <col min="6408" max="6654" width="9" style="2"/>
    <col min="6655" max="6655" width="27.125" style="2" customWidth="1"/>
    <col min="6656" max="6659" width="9" style="2" hidden="1" customWidth="1"/>
    <col min="6660" max="6663" width="10.625" style="2" customWidth="1"/>
    <col min="6664" max="6910" width="9" style="2"/>
    <col min="6911" max="6911" width="27.125" style="2" customWidth="1"/>
    <col min="6912" max="6915" width="9" style="2" hidden="1" customWidth="1"/>
    <col min="6916" max="6919" width="10.625" style="2" customWidth="1"/>
    <col min="6920" max="7166" width="9" style="2"/>
    <col min="7167" max="7167" width="27.125" style="2" customWidth="1"/>
    <col min="7168" max="7171" width="9" style="2" hidden="1" customWidth="1"/>
    <col min="7172" max="7175" width="10.625" style="2" customWidth="1"/>
    <col min="7176" max="7422" width="9" style="2"/>
    <col min="7423" max="7423" width="27.125" style="2" customWidth="1"/>
    <col min="7424" max="7427" width="9" style="2" hidden="1" customWidth="1"/>
    <col min="7428" max="7431" width="10.625" style="2" customWidth="1"/>
    <col min="7432" max="7678" width="9" style="2"/>
    <col min="7679" max="7679" width="27.125" style="2" customWidth="1"/>
    <col min="7680" max="7683" width="9" style="2" hidden="1" customWidth="1"/>
    <col min="7684" max="7687" width="10.625" style="2" customWidth="1"/>
    <col min="7688" max="7934" width="9" style="2"/>
    <col min="7935" max="7935" width="27.125" style="2" customWidth="1"/>
    <col min="7936" max="7939" width="9" style="2" hidden="1" customWidth="1"/>
    <col min="7940" max="7943" width="10.625" style="2" customWidth="1"/>
    <col min="7944" max="8190" width="9" style="2"/>
    <col min="8191" max="8191" width="27.125" style="2" customWidth="1"/>
    <col min="8192" max="8195" width="9" style="2" hidden="1" customWidth="1"/>
    <col min="8196" max="8199" width="10.625" style="2" customWidth="1"/>
    <col min="8200" max="8446" width="9" style="2"/>
    <col min="8447" max="8447" width="27.125" style="2" customWidth="1"/>
    <col min="8448" max="8451" width="9" style="2" hidden="1" customWidth="1"/>
    <col min="8452" max="8455" width="10.625" style="2" customWidth="1"/>
    <col min="8456" max="8702" width="9" style="2"/>
    <col min="8703" max="8703" width="27.125" style="2" customWidth="1"/>
    <col min="8704" max="8707" width="9" style="2" hidden="1" customWidth="1"/>
    <col min="8708" max="8711" width="10.625" style="2" customWidth="1"/>
    <col min="8712" max="8958" width="9" style="2"/>
    <col min="8959" max="8959" width="27.125" style="2" customWidth="1"/>
    <col min="8960" max="8963" width="9" style="2" hidden="1" customWidth="1"/>
    <col min="8964" max="8967" width="10.625" style="2" customWidth="1"/>
    <col min="8968" max="9214" width="9" style="2"/>
    <col min="9215" max="9215" width="27.125" style="2" customWidth="1"/>
    <col min="9216" max="9219" width="9" style="2" hidden="1" customWidth="1"/>
    <col min="9220" max="9223" width="10.625" style="2" customWidth="1"/>
    <col min="9224" max="9470" width="9" style="2"/>
    <col min="9471" max="9471" width="27.125" style="2" customWidth="1"/>
    <col min="9472" max="9475" width="9" style="2" hidden="1" customWidth="1"/>
    <col min="9476" max="9479" width="10.625" style="2" customWidth="1"/>
    <col min="9480" max="9726" width="9" style="2"/>
    <col min="9727" max="9727" width="27.125" style="2" customWidth="1"/>
    <col min="9728" max="9731" width="9" style="2" hidden="1" customWidth="1"/>
    <col min="9732" max="9735" width="10.625" style="2" customWidth="1"/>
    <col min="9736" max="9982" width="9" style="2"/>
    <col min="9983" max="9983" width="27.125" style="2" customWidth="1"/>
    <col min="9984" max="9987" width="9" style="2" hidden="1" customWidth="1"/>
    <col min="9988" max="9991" width="10.625" style="2" customWidth="1"/>
    <col min="9992" max="10238" width="9" style="2"/>
    <col min="10239" max="10239" width="27.125" style="2" customWidth="1"/>
    <col min="10240" max="10243" width="9" style="2" hidden="1" customWidth="1"/>
    <col min="10244" max="10247" width="10.625" style="2" customWidth="1"/>
    <col min="10248" max="10494" width="9" style="2"/>
    <col min="10495" max="10495" width="27.125" style="2" customWidth="1"/>
    <col min="10496" max="10499" width="9" style="2" hidden="1" customWidth="1"/>
    <col min="10500" max="10503" width="10.625" style="2" customWidth="1"/>
    <col min="10504" max="10750" width="9" style="2"/>
    <col min="10751" max="10751" width="27.125" style="2" customWidth="1"/>
    <col min="10752" max="10755" width="9" style="2" hidden="1" customWidth="1"/>
    <col min="10756" max="10759" width="10.625" style="2" customWidth="1"/>
    <col min="10760" max="11006" width="9" style="2"/>
    <col min="11007" max="11007" width="27.125" style="2" customWidth="1"/>
    <col min="11008" max="11011" width="9" style="2" hidden="1" customWidth="1"/>
    <col min="11012" max="11015" width="10.625" style="2" customWidth="1"/>
    <col min="11016" max="11262" width="9" style="2"/>
    <col min="11263" max="11263" width="27.125" style="2" customWidth="1"/>
    <col min="11264" max="11267" width="9" style="2" hidden="1" customWidth="1"/>
    <col min="11268" max="11271" width="10.625" style="2" customWidth="1"/>
    <col min="11272" max="11518" width="9" style="2"/>
    <col min="11519" max="11519" width="27.125" style="2" customWidth="1"/>
    <col min="11520" max="11523" width="9" style="2" hidden="1" customWidth="1"/>
    <col min="11524" max="11527" width="10.625" style="2" customWidth="1"/>
    <col min="11528" max="11774" width="9" style="2"/>
    <col min="11775" max="11775" width="27.125" style="2" customWidth="1"/>
    <col min="11776" max="11779" width="9" style="2" hidden="1" customWidth="1"/>
    <col min="11780" max="11783" width="10.625" style="2" customWidth="1"/>
    <col min="11784" max="12030" width="9" style="2"/>
    <col min="12031" max="12031" width="27.125" style="2" customWidth="1"/>
    <col min="12032" max="12035" width="9" style="2" hidden="1" customWidth="1"/>
    <col min="12036" max="12039" width="10.625" style="2" customWidth="1"/>
    <col min="12040" max="12286" width="9" style="2"/>
    <col min="12287" max="12287" width="27.125" style="2" customWidth="1"/>
    <col min="12288" max="12291" width="9" style="2" hidden="1" customWidth="1"/>
    <col min="12292" max="12295" width="10.625" style="2" customWidth="1"/>
    <col min="12296" max="12542" width="9" style="2"/>
    <col min="12543" max="12543" width="27.125" style="2" customWidth="1"/>
    <col min="12544" max="12547" width="9" style="2" hidden="1" customWidth="1"/>
    <col min="12548" max="12551" width="10.625" style="2" customWidth="1"/>
    <col min="12552" max="12798" width="9" style="2"/>
    <col min="12799" max="12799" width="27.125" style="2" customWidth="1"/>
    <col min="12800" max="12803" width="9" style="2" hidden="1" customWidth="1"/>
    <col min="12804" max="12807" width="10.625" style="2" customWidth="1"/>
    <col min="12808" max="13054" width="9" style="2"/>
    <col min="13055" max="13055" width="27.125" style="2" customWidth="1"/>
    <col min="13056" max="13059" width="9" style="2" hidden="1" customWidth="1"/>
    <col min="13060" max="13063" width="10.625" style="2" customWidth="1"/>
    <col min="13064" max="13310" width="9" style="2"/>
    <col min="13311" max="13311" width="27.125" style="2" customWidth="1"/>
    <col min="13312" max="13315" width="9" style="2" hidden="1" customWidth="1"/>
    <col min="13316" max="13319" width="10.625" style="2" customWidth="1"/>
    <col min="13320" max="13566" width="9" style="2"/>
    <col min="13567" max="13567" width="27.125" style="2" customWidth="1"/>
    <col min="13568" max="13571" width="9" style="2" hidden="1" customWidth="1"/>
    <col min="13572" max="13575" width="10.625" style="2" customWidth="1"/>
    <col min="13576" max="13822" width="9" style="2"/>
    <col min="13823" max="13823" width="27.125" style="2" customWidth="1"/>
    <col min="13824" max="13827" width="9" style="2" hidden="1" customWidth="1"/>
    <col min="13828" max="13831" width="10.625" style="2" customWidth="1"/>
    <col min="13832" max="14078" width="9" style="2"/>
    <col min="14079" max="14079" width="27.125" style="2" customWidth="1"/>
    <col min="14080" max="14083" width="9" style="2" hidden="1" customWidth="1"/>
    <col min="14084" max="14087" width="10.625" style="2" customWidth="1"/>
    <col min="14088" max="14334" width="9" style="2"/>
    <col min="14335" max="14335" width="27.125" style="2" customWidth="1"/>
    <col min="14336" max="14339" width="9" style="2" hidden="1" customWidth="1"/>
    <col min="14340" max="14343" width="10.625" style="2" customWidth="1"/>
    <col min="14344" max="14590" width="9" style="2"/>
    <col min="14591" max="14591" width="27.125" style="2" customWidth="1"/>
    <col min="14592" max="14595" width="9" style="2" hidden="1" customWidth="1"/>
    <col min="14596" max="14599" width="10.625" style="2" customWidth="1"/>
    <col min="14600" max="14846" width="9" style="2"/>
    <col min="14847" max="14847" width="27.125" style="2" customWidth="1"/>
    <col min="14848" max="14851" width="9" style="2" hidden="1" customWidth="1"/>
    <col min="14852" max="14855" width="10.625" style="2" customWidth="1"/>
    <col min="14856" max="15102" width="9" style="2"/>
    <col min="15103" max="15103" width="27.125" style="2" customWidth="1"/>
    <col min="15104" max="15107" width="9" style="2" hidden="1" customWidth="1"/>
    <col min="15108" max="15111" width="10.625" style="2" customWidth="1"/>
    <col min="15112" max="15358" width="9" style="2"/>
    <col min="15359" max="15359" width="27.125" style="2" customWidth="1"/>
    <col min="15360" max="15363" width="9" style="2" hidden="1" customWidth="1"/>
    <col min="15364" max="15367" width="10.625" style="2" customWidth="1"/>
    <col min="15368" max="15614" width="9" style="2"/>
    <col min="15615" max="15615" width="27.125" style="2" customWidth="1"/>
    <col min="15616" max="15619" width="9" style="2" hidden="1" customWidth="1"/>
    <col min="15620" max="15623" width="10.625" style="2" customWidth="1"/>
    <col min="15624" max="15870" width="9" style="2"/>
    <col min="15871" max="15871" width="27.125" style="2" customWidth="1"/>
    <col min="15872" max="15875" width="9" style="2" hidden="1" customWidth="1"/>
    <col min="15876" max="15879" width="10.625" style="2" customWidth="1"/>
    <col min="15880" max="16126" width="9" style="2"/>
    <col min="16127" max="16127" width="27.125" style="2" customWidth="1"/>
    <col min="16128" max="16131" width="9" style="2" hidden="1" customWidth="1"/>
    <col min="16132" max="16135" width="10.625" style="2" customWidth="1"/>
    <col min="16136" max="16384" width="9" style="2"/>
  </cols>
  <sheetData>
    <row r="1" spans="1:9" ht="17.25" x14ac:dyDescent="0.15">
      <c r="A1" s="1" t="s">
        <v>0</v>
      </c>
    </row>
    <row r="3" spans="1:9" x14ac:dyDescent="0.15">
      <c r="A3" s="3" t="s">
        <v>1</v>
      </c>
    </row>
    <row r="4" spans="1:9" x14ac:dyDescent="0.15">
      <c r="A4" s="4"/>
      <c r="B4" s="4" t="s">
        <v>2</v>
      </c>
      <c r="C4" s="4" t="s">
        <v>3</v>
      </c>
      <c r="D4" s="5" t="s">
        <v>4</v>
      </c>
      <c r="E4" s="5" t="s">
        <v>5</v>
      </c>
      <c r="F4" s="6" t="s">
        <v>6</v>
      </c>
      <c r="G4" s="6" t="s">
        <v>36</v>
      </c>
      <c r="H4" s="6" t="s">
        <v>37</v>
      </c>
      <c r="I4" s="6" t="s">
        <v>69</v>
      </c>
    </row>
    <row r="5" spans="1:9" x14ac:dyDescent="0.15">
      <c r="A5" s="4" t="s">
        <v>7</v>
      </c>
      <c r="B5" s="4">
        <f t="shared" ref="B5:D6" si="0">47/47*100</f>
        <v>100</v>
      </c>
      <c r="C5" s="4">
        <f t="shared" si="0"/>
        <v>100</v>
      </c>
      <c r="D5" s="4">
        <f t="shared" si="0"/>
        <v>100</v>
      </c>
      <c r="E5" s="7">
        <v>100</v>
      </c>
      <c r="F5" s="4">
        <v>100</v>
      </c>
      <c r="G5" s="8">
        <v>100</v>
      </c>
      <c r="H5" s="8">
        <v>100</v>
      </c>
      <c r="I5" s="8">
        <v>100</v>
      </c>
    </row>
    <row r="6" spans="1:9" x14ac:dyDescent="0.15">
      <c r="A6" s="4" t="s">
        <v>8</v>
      </c>
      <c r="B6" s="4">
        <f t="shared" si="0"/>
        <v>100</v>
      </c>
      <c r="C6" s="4">
        <f t="shared" si="0"/>
        <v>100</v>
      </c>
      <c r="D6" s="4">
        <f t="shared" si="0"/>
        <v>100</v>
      </c>
      <c r="E6" s="7">
        <v>100</v>
      </c>
      <c r="F6" s="4">
        <v>100</v>
      </c>
      <c r="G6" s="8">
        <v>100</v>
      </c>
      <c r="H6" s="8">
        <v>100</v>
      </c>
      <c r="I6" s="8">
        <v>100</v>
      </c>
    </row>
    <row r="7" spans="1:9" x14ac:dyDescent="0.15">
      <c r="A7" s="4" t="s">
        <v>9</v>
      </c>
      <c r="B7" s="9">
        <f>25/45*100</f>
        <v>55.555555555555557</v>
      </c>
      <c r="C7" s="9">
        <f>25/45*100</f>
        <v>55.555555555555557</v>
      </c>
      <c r="D7" s="9">
        <f>26/45*100</f>
        <v>57.777777777777771</v>
      </c>
      <c r="E7" s="10">
        <v>57.8</v>
      </c>
      <c r="F7" s="4">
        <v>64.400000000000006</v>
      </c>
      <c r="G7" s="8">
        <v>64.400000000000006</v>
      </c>
      <c r="H7" s="8">
        <v>64.400000000000006</v>
      </c>
      <c r="I7" s="8">
        <v>64.400000000000006</v>
      </c>
    </row>
    <row r="8" spans="1:9" x14ac:dyDescent="0.15">
      <c r="A8" s="4" t="s">
        <v>10</v>
      </c>
      <c r="B8" s="4">
        <f>47/47*100</f>
        <v>100</v>
      </c>
      <c r="C8" s="4">
        <f>47/47*100</f>
        <v>100</v>
      </c>
      <c r="D8" s="4">
        <f>47/47*100</f>
        <v>100</v>
      </c>
      <c r="E8" s="7">
        <v>100</v>
      </c>
      <c r="F8" s="4">
        <v>100</v>
      </c>
      <c r="G8" s="8">
        <v>100</v>
      </c>
      <c r="H8" s="8">
        <v>100</v>
      </c>
      <c r="I8" s="8">
        <v>100</v>
      </c>
    </row>
    <row r="9" spans="1:9" x14ac:dyDescent="0.15">
      <c r="A9" s="4" t="s">
        <v>11</v>
      </c>
      <c r="B9" s="9">
        <f>21/44*100</f>
        <v>47.727272727272727</v>
      </c>
      <c r="C9" s="9">
        <f>22/43*100</f>
        <v>51.162790697674424</v>
      </c>
      <c r="D9" s="9">
        <f>22/43*100</f>
        <v>51.162790697674424</v>
      </c>
      <c r="E9" s="10">
        <v>52.4</v>
      </c>
      <c r="F9" s="4">
        <v>53.7</v>
      </c>
      <c r="G9" s="8">
        <v>62.5</v>
      </c>
      <c r="H9" s="8">
        <v>64.099999999999994</v>
      </c>
      <c r="I9" s="8">
        <v>64.099999999999994</v>
      </c>
    </row>
    <row r="10" spans="1:9" x14ac:dyDescent="0.15">
      <c r="A10" s="4" t="s">
        <v>12</v>
      </c>
      <c r="B10" s="4">
        <f>47/47*100</f>
        <v>100</v>
      </c>
      <c r="C10" s="4">
        <f>47/47*100</f>
        <v>100</v>
      </c>
      <c r="D10" s="4">
        <f>47/47*100</f>
        <v>100</v>
      </c>
      <c r="E10" s="7">
        <v>100</v>
      </c>
      <c r="F10" s="4">
        <v>100</v>
      </c>
      <c r="G10" s="8">
        <v>100</v>
      </c>
      <c r="H10" s="8">
        <v>100</v>
      </c>
      <c r="I10" s="8">
        <v>100</v>
      </c>
    </row>
    <row r="11" spans="1:9" x14ac:dyDescent="0.15">
      <c r="A11" s="4" t="s">
        <v>13</v>
      </c>
      <c r="B11" s="9">
        <f>1/4*100</f>
        <v>25</v>
      </c>
      <c r="C11" s="9">
        <f>1/4*100</f>
        <v>25</v>
      </c>
      <c r="D11" s="9">
        <f>2/4*100</f>
        <v>50</v>
      </c>
      <c r="E11" s="10">
        <v>50</v>
      </c>
      <c r="F11" s="11">
        <v>50</v>
      </c>
      <c r="G11" s="8">
        <v>75</v>
      </c>
      <c r="H11" s="8">
        <v>75</v>
      </c>
      <c r="I11" s="8">
        <v>75</v>
      </c>
    </row>
    <row r="12" spans="1:9" x14ac:dyDescent="0.15">
      <c r="A12" s="4" t="s">
        <v>14</v>
      </c>
      <c r="B12" s="4">
        <f>44/44*100</f>
        <v>100</v>
      </c>
      <c r="C12" s="4">
        <f>44/44*100</f>
        <v>100</v>
      </c>
      <c r="D12" s="4">
        <f>44/44*100</f>
        <v>100</v>
      </c>
      <c r="E12" s="7">
        <v>97.7</v>
      </c>
      <c r="F12" s="4">
        <v>97.8</v>
      </c>
      <c r="G12" s="8">
        <v>95.7</v>
      </c>
      <c r="H12" s="8">
        <v>95.7</v>
      </c>
      <c r="I12" s="8">
        <v>95.7</v>
      </c>
    </row>
    <row r="13" spans="1:9" x14ac:dyDescent="0.15">
      <c r="A13" s="4" t="s">
        <v>15</v>
      </c>
      <c r="B13" s="4">
        <f>17/17*100</f>
        <v>100</v>
      </c>
      <c r="C13" s="4">
        <f>17/17*100</f>
        <v>100</v>
      </c>
      <c r="D13" s="4">
        <f>17/17*100</f>
        <v>100</v>
      </c>
      <c r="E13" s="7">
        <v>100</v>
      </c>
      <c r="F13" s="4">
        <v>94.1</v>
      </c>
      <c r="G13" s="8">
        <v>93.8</v>
      </c>
      <c r="H13" s="8">
        <v>93.8</v>
      </c>
      <c r="I13" s="8">
        <v>93.8</v>
      </c>
    </row>
    <row r="14" spans="1:9" x14ac:dyDescent="0.15">
      <c r="A14" s="4" t="s">
        <v>16</v>
      </c>
      <c r="B14" s="9">
        <f>4/13*100</f>
        <v>30.76923076923077</v>
      </c>
      <c r="C14" s="9">
        <f>4/13*100</f>
        <v>30.76923076923077</v>
      </c>
      <c r="D14" s="9">
        <f>4/13*100</f>
        <v>30.76923076923077</v>
      </c>
      <c r="E14" s="10">
        <v>30.8</v>
      </c>
      <c r="F14" s="4">
        <v>30.8</v>
      </c>
      <c r="G14" s="8">
        <v>38.5</v>
      </c>
      <c r="H14" s="8">
        <v>38.5</v>
      </c>
      <c r="I14" s="8">
        <v>30.8</v>
      </c>
    </row>
    <row r="15" spans="1:9" x14ac:dyDescent="0.15">
      <c r="A15" s="4" t="s">
        <v>17</v>
      </c>
      <c r="B15" s="12">
        <f>41/43*100</f>
        <v>95.348837209302332</v>
      </c>
      <c r="C15" s="12">
        <f>41/43*100</f>
        <v>95.348837209302332</v>
      </c>
      <c r="D15" s="12">
        <f>41/43*100</f>
        <v>95.348837209302332</v>
      </c>
      <c r="E15" s="13">
        <v>95.3</v>
      </c>
      <c r="F15" s="4">
        <v>95.3</v>
      </c>
      <c r="G15" s="8">
        <v>95.2</v>
      </c>
      <c r="H15" s="8">
        <v>95.2</v>
      </c>
      <c r="I15" s="8">
        <v>92.9</v>
      </c>
    </row>
    <row r="16" spans="1:9" x14ac:dyDescent="0.15">
      <c r="A16" s="4" t="s">
        <v>18</v>
      </c>
      <c r="B16" s="4">
        <f>23/23*100</f>
        <v>100</v>
      </c>
      <c r="C16" s="4">
        <f>23/23*100</f>
        <v>100</v>
      </c>
      <c r="D16" s="4">
        <f>23/23*100</f>
        <v>100</v>
      </c>
      <c r="E16" s="7">
        <v>100</v>
      </c>
      <c r="F16" s="4">
        <v>100</v>
      </c>
      <c r="G16" s="8">
        <v>100</v>
      </c>
      <c r="H16" s="8">
        <v>100</v>
      </c>
      <c r="I16" s="8">
        <v>100</v>
      </c>
    </row>
    <row r="17" spans="1:9" x14ac:dyDescent="0.15">
      <c r="A17" s="4" t="s">
        <v>19</v>
      </c>
      <c r="B17" s="9">
        <f>20/21*100</f>
        <v>95.238095238095227</v>
      </c>
      <c r="C17" s="9">
        <f>20/21*100</f>
        <v>95.238095238095227</v>
      </c>
      <c r="D17" s="9">
        <f>20/21*100</f>
        <v>95.238095238095227</v>
      </c>
      <c r="E17" s="10">
        <v>95.2</v>
      </c>
      <c r="F17" s="4">
        <v>100</v>
      </c>
      <c r="G17" s="8">
        <v>100</v>
      </c>
      <c r="H17" s="8">
        <v>100</v>
      </c>
      <c r="I17" s="8">
        <v>100</v>
      </c>
    </row>
    <row r="18" spans="1:9" x14ac:dyDescent="0.15">
      <c r="A18" s="4" t="s">
        <v>20</v>
      </c>
      <c r="B18" s="9">
        <f>37/38*100</f>
        <v>97.368421052631575</v>
      </c>
      <c r="C18" s="9">
        <f>37/38*100</f>
        <v>97.368421052631575</v>
      </c>
      <c r="D18" s="9">
        <f>38/38*100</f>
        <v>100</v>
      </c>
      <c r="E18" s="10">
        <v>100</v>
      </c>
      <c r="F18" s="4">
        <v>97.4</v>
      </c>
      <c r="G18" s="8">
        <v>100</v>
      </c>
      <c r="H18" s="8">
        <v>97.4</v>
      </c>
      <c r="I18" s="8">
        <v>100</v>
      </c>
    </row>
    <row r="19" spans="1:9" x14ac:dyDescent="0.15">
      <c r="A19" s="4" t="s">
        <v>21</v>
      </c>
      <c r="B19" s="9">
        <f>28/30*100</f>
        <v>93.333333333333329</v>
      </c>
      <c r="C19" s="9">
        <f>28/30*100</f>
        <v>93.333333333333329</v>
      </c>
      <c r="D19" s="9">
        <f>28/30*100</f>
        <v>93.333333333333329</v>
      </c>
      <c r="E19" s="10">
        <v>93.3</v>
      </c>
      <c r="F19" s="11">
        <v>90</v>
      </c>
      <c r="G19" s="8">
        <v>93.3</v>
      </c>
      <c r="H19" s="8">
        <v>93.3</v>
      </c>
      <c r="I19" s="8">
        <v>93.3</v>
      </c>
    </row>
    <row r="20" spans="1:9" x14ac:dyDescent="0.15">
      <c r="A20" s="4" t="s">
        <v>22</v>
      </c>
      <c r="B20" s="9">
        <f>29/30*100</f>
        <v>96.666666666666671</v>
      </c>
      <c r="C20" s="9">
        <f>29/30*100</f>
        <v>96.666666666666671</v>
      </c>
      <c r="D20" s="9">
        <f>29/30*100</f>
        <v>96.666666666666671</v>
      </c>
      <c r="E20" s="10">
        <v>96.6</v>
      </c>
      <c r="F20" s="4">
        <v>96.4</v>
      </c>
      <c r="G20" s="8">
        <v>92.3</v>
      </c>
      <c r="H20" s="8">
        <v>92.3</v>
      </c>
      <c r="I20" s="8">
        <v>96</v>
      </c>
    </row>
    <row r="21" spans="1:9" x14ac:dyDescent="0.15">
      <c r="A21" s="4" t="s">
        <v>23</v>
      </c>
      <c r="B21" s="4">
        <f>36/36*100</f>
        <v>100</v>
      </c>
      <c r="C21" s="4">
        <f>36/36*100</f>
        <v>100</v>
      </c>
      <c r="D21" s="4">
        <f>36/36*100</f>
        <v>100</v>
      </c>
      <c r="E21" s="7">
        <v>100</v>
      </c>
      <c r="F21" s="4">
        <v>97.2</v>
      </c>
      <c r="G21" s="8">
        <v>100</v>
      </c>
      <c r="H21" s="8">
        <v>100</v>
      </c>
      <c r="I21" s="8">
        <v>100</v>
      </c>
    </row>
    <row r="22" spans="1:9" x14ac:dyDescent="0.15">
      <c r="A22" s="7" t="s">
        <v>24</v>
      </c>
      <c r="B22" s="9">
        <f>514/576*100</f>
        <v>89.236111111111114</v>
      </c>
      <c r="C22" s="9">
        <f>515/575*100</f>
        <v>89.565217391304358</v>
      </c>
      <c r="D22" s="9">
        <f>518/573*100</f>
        <v>90.401396160558463</v>
      </c>
      <c r="E22" s="10">
        <v>90.1</v>
      </c>
      <c r="F22" s="11">
        <v>86.3</v>
      </c>
      <c r="G22" s="14">
        <v>91.4</v>
      </c>
      <c r="H22" s="8">
        <v>91.4</v>
      </c>
      <c r="I22" s="8">
        <v>91.4</v>
      </c>
    </row>
    <row r="24" spans="1:9" x14ac:dyDescent="0.15">
      <c r="A24" s="3" t="s">
        <v>25</v>
      </c>
    </row>
    <row r="25" spans="1:9" x14ac:dyDescent="0.15">
      <c r="A25" s="4"/>
      <c r="B25" s="4" t="s">
        <v>2</v>
      </c>
      <c r="C25" s="4" t="s">
        <v>3</v>
      </c>
      <c r="D25" s="4" t="s">
        <v>4</v>
      </c>
      <c r="E25" s="4" t="s">
        <v>5</v>
      </c>
      <c r="F25" s="8" t="s">
        <v>6</v>
      </c>
      <c r="G25" s="8" t="s">
        <v>36</v>
      </c>
      <c r="H25" s="8" t="s">
        <v>70</v>
      </c>
      <c r="I25" s="8" t="s">
        <v>71</v>
      </c>
    </row>
    <row r="26" spans="1:9" x14ac:dyDescent="0.15">
      <c r="A26" s="4" t="s">
        <v>26</v>
      </c>
      <c r="B26" s="15">
        <v>2</v>
      </c>
      <c r="C26" s="15">
        <v>1.9</v>
      </c>
      <c r="D26" s="9">
        <f>320/17023*100</f>
        <v>1.8798096692709862</v>
      </c>
      <c r="E26" s="4">
        <v>2.1</v>
      </c>
      <c r="F26" s="16">
        <v>2.2999999999999998</v>
      </c>
      <c r="G26" s="18">
        <f>430/16834*100</f>
        <v>2.5543542829986934</v>
      </c>
      <c r="H26" s="18">
        <v>2.1</v>
      </c>
      <c r="I26" s="14" t="s">
        <v>35</v>
      </c>
    </row>
    <row r="27" spans="1:9" x14ac:dyDescent="0.15">
      <c r="A27" s="4" t="s">
        <v>27</v>
      </c>
      <c r="B27" s="15">
        <v>0.4</v>
      </c>
      <c r="C27" s="15">
        <v>0.5</v>
      </c>
      <c r="D27" s="17">
        <f>87/17036*100</f>
        <v>0.51068325898098144</v>
      </c>
      <c r="E27" s="4">
        <v>0.5</v>
      </c>
      <c r="F27" s="16">
        <v>0.6</v>
      </c>
      <c r="G27" s="18">
        <f>86/16840*100</f>
        <v>0.5106888361045131</v>
      </c>
      <c r="H27" s="18">
        <v>0.3</v>
      </c>
      <c r="I27" s="14" t="s">
        <v>35</v>
      </c>
    </row>
    <row r="28" spans="1:9" x14ac:dyDescent="0.15">
      <c r="A28" s="4" t="s">
        <v>28</v>
      </c>
      <c r="B28" s="15">
        <v>17.7</v>
      </c>
      <c r="C28" s="15">
        <v>18.399999999999999</v>
      </c>
      <c r="D28" s="17">
        <f>3131/17084*100</f>
        <v>18.327089674549285</v>
      </c>
      <c r="E28" s="4">
        <v>20.6</v>
      </c>
      <c r="F28" s="16">
        <v>24.6</v>
      </c>
      <c r="G28" s="18">
        <f>4613/16807*100</f>
        <v>27.446897126197417</v>
      </c>
      <c r="H28" s="18">
        <v>26.6</v>
      </c>
      <c r="I28" s="14" t="s">
        <v>35</v>
      </c>
    </row>
    <row r="29" spans="1:9" x14ac:dyDescent="0.15">
      <c r="A29" s="4" t="s">
        <v>29</v>
      </c>
      <c r="B29" s="15">
        <v>18.600000000000001</v>
      </c>
      <c r="C29" s="15">
        <v>20.100000000000001</v>
      </c>
      <c r="D29" s="17">
        <f>3437/15635*100</f>
        <v>21.982731052126638</v>
      </c>
      <c r="E29" s="4">
        <v>27.4</v>
      </c>
      <c r="F29" s="16">
        <v>32</v>
      </c>
      <c r="G29" s="18">
        <f>4279/13838*100</f>
        <v>30.922098569157392</v>
      </c>
      <c r="H29" s="18">
        <v>29.5</v>
      </c>
      <c r="I29" s="14" t="s">
        <v>35</v>
      </c>
    </row>
    <row r="30" spans="1:9" x14ac:dyDescent="0.15">
      <c r="A30" s="4" t="s">
        <v>30</v>
      </c>
      <c r="B30" s="15">
        <v>46.1</v>
      </c>
      <c r="C30" s="15">
        <v>46.3</v>
      </c>
      <c r="D30" s="17">
        <f>7129/14893*100</f>
        <v>47.86812596521856</v>
      </c>
      <c r="E30" s="4">
        <v>50.3</v>
      </c>
      <c r="F30" s="16">
        <v>56.5</v>
      </c>
      <c r="G30" s="18">
        <f>7699/13585*100</f>
        <v>56.672800883327199</v>
      </c>
      <c r="H30" s="18">
        <v>57.6</v>
      </c>
      <c r="I30" s="14" t="s">
        <v>35</v>
      </c>
    </row>
    <row r="31" spans="1:9" x14ac:dyDescent="0.15">
      <c r="A31" s="4" t="s">
        <v>31</v>
      </c>
      <c r="B31" s="15">
        <v>1.6</v>
      </c>
      <c r="C31" s="15">
        <v>1.8</v>
      </c>
      <c r="D31" s="17">
        <f>277/16767*100</f>
        <v>1.6520546311206536</v>
      </c>
      <c r="E31" s="4">
        <v>1.6</v>
      </c>
      <c r="F31" s="16">
        <v>2.5</v>
      </c>
      <c r="G31" s="18">
        <f>393/16677*100</f>
        <v>2.356538945853571</v>
      </c>
      <c r="H31" s="18">
        <v>2.2000000000000002</v>
      </c>
      <c r="I31" s="14" t="s">
        <v>35</v>
      </c>
    </row>
    <row r="32" spans="1:9" x14ac:dyDescent="0.15">
      <c r="A32" s="4" t="s">
        <v>32</v>
      </c>
      <c r="B32" s="15">
        <v>1.7</v>
      </c>
      <c r="C32" s="15">
        <v>1.4</v>
      </c>
      <c r="D32" s="17">
        <f>21/1114*100</f>
        <v>1.8850987432675044</v>
      </c>
      <c r="E32" s="4">
        <v>2.2000000000000002</v>
      </c>
      <c r="F32" s="16">
        <v>1.6</v>
      </c>
      <c r="G32" s="18">
        <f>36/987*100</f>
        <v>3.6474164133738598</v>
      </c>
      <c r="H32" s="19">
        <v>2.0299999999999998</v>
      </c>
      <c r="I32" s="14" t="s">
        <v>35</v>
      </c>
    </row>
    <row r="33" spans="1:9" x14ac:dyDescent="0.15">
      <c r="A33" s="4" t="s">
        <v>33</v>
      </c>
      <c r="B33" s="15">
        <v>0.6</v>
      </c>
      <c r="C33" s="15">
        <v>0.8</v>
      </c>
      <c r="D33" s="17">
        <f>139/14727*100</f>
        <v>0.943844639098255</v>
      </c>
      <c r="E33" s="4">
        <v>0.6</v>
      </c>
      <c r="F33" s="16">
        <v>0.7</v>
      </c>
      <c r="G33" s="18">
        <f>432/19318*100</f>
        <v>2.2362563412361527</v>
      </c>
      <c r="H33" s="19">
        <v>1.35</v>
      </c>
      <c r="I33" s="14" t="s">
        <v>35</v>
      </c>
    </row>
    <row r="34" spans="1:9" x14ac:dyDescent="0.15">
      <c r="A34" s="7" t="s">
        <v>34</v>
      </c>
      <c r="B34" s="15">
        <v>2.6</v>
      </c>
      <c r="C34" s="15">
        <v>3.1</v>
      </c>
      <c r="D34" s="17">
        <f>359/15927*100</f>
        <v>2.2540340302630755</v>
      </c>
      <c r="E34" s="4">
        <v>2.2000000000000002</v>
      </c>
      <c r="F34" s="16">
        <v>1.9</v>
      </c>
      <c r="G34" s="18">
        <f>260/18663*100</f>
        <v>1.3931307935487329</v>
      </c>
      <c r="H34" s="19">
        <v>0.33</v>
      </c>
      <c r="I34" s="14" t="s">
        <v>35</v>
      </c>
    </row>
  </sheetData>
  <customSheetViews>
    <customSheetView guid="{32D1DCEC-4AE1-4DE6-97C9-E7E2137A789F}" hiddenColumns="1">
      <selection activeCell="M12" sqref="M11:M12"/>
      <pageMargins left="0.7" right="0.7" top="0.75" bottom="0.75" header="0.3" footer="0.3"/>
      <pageSetup paperSize="9" orientation="portrait" r:id="rId1"/>
    </customSheetView>
    <customSheetView guid="{BAAA5177-CFEE-4F6C-BAE1-436EED165F9A}" hiddenColumns="1">
      <selection activeCell="O30" sqref="O30"/>
      <pageMargins left="0.7" right="0.7" top="0.75" bottom="0.75" header="0.3" footer="0.3"/>
      <pageSetup paperSize="9" orientation="portrait" r:id="rId2"/>
    </customSheetView>
    <customSheetView guid="{32819100-53D8-4451-A408-ECE0303823A6}" hiddenColumns="1">
      <selection activeCell="H34" sqref="H34"/>
      <pageMargins left="0.7" right="0.7" top="0.75" bottom="0.75" header="0.3" footer="0.3"/>
      <pageSetup paperSize="9" orientation="portrait" r:id="rId3"/>
    </customSheetView>
    <customSheetView guid="{38B6E393-28D3-4E69-8C48-8EE1C1BB94EB}" showPageBreaks="1" hiddenColumns="1">
      <selection activeCell="H32" sqref="H32"/>
      <pageMargins left="0.7" right="0.7" top="0.75" bottom="0.75" header="0.3" footer="0.3"/>
      <pageSetup paperSize="9" orientation="portrait" r:id="rId4"/>
    </customSheetView>
    <customSheetView guid="{3DED89AB-4654-419C-A0BC-57C51BB593C7}" hiddenColumns="1">
      <selection activeCell="I5" sqref="I5:I22"/>
      <pageMargins left="0.7" right="0.7" top="0.75" bottom="0.75" header="0.3" footer="0.3"/>
      <pageSetup paperSize="9" orientation="portrait" r:id="rId5"/>
    </customSheetView>
  </customSheetViews>
  <phoneticPr fontId="4"/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別添1</vt:lpstr>
      <vt:lpstr>別添２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庄司 裕紀(shouji-hiroki)</cp:lastModifiedBy>
  <cp:lastPrinted>2021-08-27T07:33:14Z</cp:lastPrinted>
  <dcterms:created xsi:type="dcterms:W3CDTF">2018-05-10T07:09:59Z</dcterms:created>
  <dcterms:modified xsi:type="dcterms:W3CDTF">2021-08-27T07:33:15Z</dcterms:modified>
</cp:coreProperties>
</file>