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文書共有領域\部局領域\11140000_医薬・生活衛生局\(★旧生食部）\03 予算関係\作業依頼対応用一時ファイル\◎令和２年度\200601 1700〆令和２年度行政事業レビューシートの作成について\１担当課→企画課（提出／再提出）\"/>
    </mc:Choice>
  </mc:AlternateContent>
  <bookViews>
    <workbookView xWindow="600" yWindow="120" windowWidth="19395" windowHeight="7830"/>
  </bookViews>
  <sheets>
    <sheet name="別添1" sheetId="2" r:id="rId1"/>
    <sheet name="別添２" sheetId="1" r:id="rId2"/>
  </sheets>
  <externalReferences>
    <externalReference r:id="rId3"/>
  </externalReferences>
  <definedNames>
    <definedName name="T開始年度">[1]入力規則等!$Y$2:$Y$95</definedName>
    <definedName name="T行政事業レビュー推進チームの所見">[1]入力規則等!$AC$2:$AC$6</definedName>
    <definedName name="T事業番号">[1]入力規則等!$U$2:$U$4</definedName>
    <definedName name="T終了年度">[1]入力規則等!$AA$4:$AA$33</definedName>
    <definedName name="T所見を踏まえた改善点">[1]入力規則等!$AE$2:$AE$7</definedName>
    <definedName name="T省庁">[1]入力規則等!$W$2:$W$22</definedName>
  </definedNames>
  <calcPr calcId="162913"/>
</workbook>
</file>

<file path=xl/calcChain.xml><?xml version="1.0" encoding="utf-8"?>
<calcChain xmlns="http://schemas.openxmlformats.org/spreadsheetml/2006/main">
  <c r="H34" i="1" l="1"/>
  <c r="H33" i="1"/>
  <c r="H32" i="1"/>
  <c r="H31" i="1"/>
  <c r="H30" i="1"/>
  <c r="H29" i="1"/>
  <c r="H28" i="1"/>
  <c r="H27" i="1"/>
  <c r="H26" i="1"/>
  <c r="D34" i="1" l="1"/>
  <c r="D33" i="1"/>
  <c r="D32" i="1"/>
  <c r="D31" i="1"/>
  <c r="D30" i="1"/>
  <c r="D29" i="1"/>
  <c r="D28" i="1"/>
  <c r="D27" i="1"/>
  <c r="D26" i="1"/>
  <c r="D22" i="1"/>
  <c r="C22" i="1"/>
  <c r="B22" i="1"/>
  <c r="D21" i="1"/>
  <c r="C21" i="1"/>
  <c r="B21"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 r="B10" i="1"/>
  <c r="D9" i="1"/>
  <c r="C9" i="1"/>
  <c r="B9" i="1"/>
  <c r="D8" i="1"/>
  <c r="C8" i="1"/>
  <c r="B8" i="1"/>
  <c r="D7" i="1"/>
  <c r="C7" i="1"/>
  <c r="B7" i="1"/>
  <c r="D6" i="1"/>
  <c r="C6" i="1"/>
  <c r="B6" i="1"/>
  <c r="D5" i="1"/>
  <c r="C5" i="1"/>
  <c r="B5" i="1"/>
</calcChain>
</file>

<file path=xl/sharedStrings.xml><?xml version="1.0" encoding="utf-8"?>
<sst xmlns="http://schemas.openxmlformats.org/spreadsheetml/2006/main" count="208" uniqueCount="84">
  <si>
    <t>別添</t>
    <rPh sb="0" eb="2">
      <t>ベッテン</t>
    </rPh>
    <phoneticPr fontId="5"/>
  </si>
  <si>
    <t>振興計画の業種別認定率（単位：％）</t>
    <rPh sb="12" eb="14">
      <t>タンイ</t>
    </rPh>
    <phoneticPr fontId="5"/>
  </si>
  <si>
    <t>20年度</t>
    <rPh sb="2" eb="4">
      <t>ネンド</t>
    </rPh>
    <phoneticPr fontId="5"/>
  </si>
  <si>
    <t>21年度</t>
    <rPh sb="2" eb="4">
      <t>ネンド</t>
    </rPh>
    <phoneticPr fontId="5"/>
  </si>
  <si>
    <t>22年度</t>
    <rPh sb="2" eb="4">
      <t>ネンド</t>
    </rPh>
    <phoneticPr fontId="5"/>
  </si>
  <si>
    <t>23年度</t>
    <rPh sb="2" eb="4">
      <t>ネンド</t>
    </rPh>
    <phoneticPr fontId="5"/>
  </si>
  <si>
    <t>26年度</t>
    <rPh sb="2" eb="4">
      <t>ネンド</t>
    </rPh>
    <phoneticPr fontId="5"/>
  </si>
  <si>
    <t>理容業</t>
    <rPh sb="0" eb="3">
      <t>リヨウギョウ</t>
    </rPh>
    <phoneticPr fontId="5"/>
  </si>
  <si>
    <t>美容業</t>
    <rPh sb="0" eb="3">
      <t>ビヨウギョウ</t>
    </rPh>
    <phoneticPr fontId="5"/>
  </si>
  <si>
    <t>興行場業</t>
    <rPh sb="0" eb="3">
      <t>コウギョウジョウ</t>
    </rPh>
    <rPh sb="3" eb="4">
      <t>ギョウ</t>
    </rPh>
    <phoneticPr fontId="5"/>
  </si>
  <si>
    <t>クリーニング業</t>
    <rPh sb="6" eb="7">
      <t>ギョウ</t>
    </rPh>
    <phoneticPr fontId="5"/>
  </si>
  <si>
    <t>公衆浴場業</t>
    <rPh sb="0" eb="2">
      <t>コウシュウ</t>
    </rPh>
    <rPh sb="2" eb="4">
      <t>ヨクジョウ</t>
    </rPh>
    <rPh sb="4" eb="5">
      <t>ギョウ</t>
    </rPh>
    <phoneticPr fontId="5"/>
  </si>
  <si>
    <t>旅館業</t>
    <rPh sb="0" eb="3">
      <t>リョカンギョウ</t>
    </rPh>
    <phoneticPr fontId="5"/>
  </si>
  <si>
    <t>旅館業（簡易宿所）</t>
    <rPh sb="0" eb="3">
      <t>リョカンギョウ</t>
    </rPh>
    <rPh sb="4" eb="6">
      <t>カンイ</t>
    </rPh>
    <rPh sb="6" eb="8">
      <t>シュクショ</t>
    </rPh>
    <phoneticPr fontId="5"/>
  </si>
  <si>
    <t>食肉販売業</t>
    <rPh sb="0" eb="2">
      <t>ショクニク</t>
    </rPh>
    <rPh sb="2" eb="5">
      <t>ハンバイギョウ</t>
    </rPh>
    <phoneticPr fontId="5"/>
  </si>
  <si>
    <t>食鳥肉販売業</t>
    <rPh sb="0" eb="1">
      <t>ショク</t>
    </rPh>
    <rPh sb="1" eb="2">
      <t>トリ</t>
    </rPh>
    <rPh sb="2" eb="3">
      <t>ニク</t>
    </rPh>
    <rPh sb="3" eb="6">
      <t>ハンバイギョウ</t>
    </rPh>
    <phoneticPr fontId="5"/>
  </si>
  <si>
    <t>氷雪販売業</t>
    <rPh sb="0" eb="2">
      <t>ヒョウセツ</t>
    </rPh>
    <rPh sb="2" eb="4">
      <t>ハンバイ</t>
    </rPh>
    <rPh sb="4" eb="5">
      <t>ギョウ</t>
    </rPh>
    <phoneticPr fontId="5"/>
  </si>
  <si>
    <t>飲食店営業（すし店）</t>
    <rPh sb="0" eb="3">
      <t>インショクテン</t>
    </rPh>
    <rPh sb="3" eb="5">
      <t>エイギョウ</t>
    </rPh>
    <rPh sb="8" eb="9">
      <t>ミセ</t>
    </rPh>
    <phoneticPr fontId="5"/>
  </si>
  <si>
    <t>飲食店営業（めん類）</t>
    <rPh sb="0" eb="3">
      <t>インショクテン</t>
    </rPh>
    <rPh sb="3" eb="5">
      <t>エイギョウ</t>
    </rPh>
    <rPh sb="8" eb="9">
      <t>ルイ</t>
    </rPh>
    <phoneticPr fontId="5"/>
  </si>
  <si>
    <t>飲食店営業（中華料理業）</t>
    <rPh sb="0" eb="3">
      <t>インショクテン</t>
    </rPh>
    <rPh sb="3" eb="5">
      <t>エイギョウ</t>
    </rPh>
    <rPh sb="6" eb="8">
      <t>チュウカ</t>
    </rPh>
    <rPh sb="8" eb="10">
      <t>リョウリ</t>
    </rPh>
    <rPh sb="10" eb="11">
      <t>ギョウ</t>
    </rPh>
    <phoneticPr fontId="5"/>
  </si>
  <si>
    <t>飲食店営業（社交業）</t>
    <rPh sb="0" eb="3">
      <t>インショクテン</t>
    </rPh>
    <rPh sb="3" eb="5">
      <t>エイギョウ</t>
    </rPh>
    <rPh sb="6" eb="8">
      <t>シャコウ</t>
    </rPh>
    <rPh sb="8" eb="9">
      <t>ギョウ</t>
    </rPh>
    <phoneticPr fontId="5"/>
  </si>
  <si>
    <t>飲食店営業（料理業）</t>
    <rPh sb="0" eb="3">
      <t>インショクテン</t>
    </rPh>
    <rPh sb="3" eb="5">
      <t>エイギョウ</t>
    </rPh>
    <rPh sb="6" eb="8">
      <t>リョウリ</t>
    </rPh>
    <rPh sb="8" eb="9">
      <t>ギョウ</t>
    </rPh>
    <phoneticPr fontId="5"/>
  </si>
  <si>
    <t>喫茶店営業</t>
    <rPh sb="0" eb="3">
      <t>キッサテン</t>
    </rPh>
    <rPh sb="3" eb="5">
      <t>エイギョウ</t>
    </rPh>
    <phoneticPr fontId="5"/>
  </si>
  <si>
    <t>飲食店営業（一般飲食業）</t>
    <rPh sb="0" eb="3">
      <t>インショクテン</t>
    </rPh>
    <rPh sb="3" eb="5">
      <t>エイギョウ</t>
    </rPh>
    <rPh sb="6" eb="8">
      <t>イッパン</t>
    </rPh>
    <rPh sb="8" eb="11">
      <t>インショクギョウ</t>
    </rPh>
    <phoneticPr fontId="5"/>
  </si>
  <si>
    <t>全業種平均</t>
    <rPh sb="0" eb="3">
      <t>ゼンギョウシュ</t>
    </rPh>
    <rPh sb="3" eb="5">
      <t>ヘイキン</t>
    </rPh>
    <phoneticPr fontId="5"/>
  </si>
  <si>
    <t>建築物環境衛生管理基準への不適合率（単位：％）</t>
    <rPh sb="18" eb="20">
      <t>タンイ</t>
    </rPh>
    <phoneticPr fontId="5"/>
  </si>
  <si>
    <t>浮遊粉じんの量</t>
    <phoneticPr fontId="5"/>
  </si>
  <si>
    <t>一酸化炭素含有率</t>
    <phoneticPr fontId="5"/>
  </si>
  <si>
    <t>二酸化炭素含有率</t>
    <phoneticPr fontId="5"/>
  </si>
  <si>
    <t>温度</t>
    <phoneticPr fontId="5"/>
  </si>
  <si>
    <t>相対湿度</t>
    <phoneticPr fontId="5"/>
  </si>
  <si>
    <t>気流</t>
    <phoneticPr fontId="5"/>
  </si>
  <si>
    <t>ホルムアルデヒドの量</t>
    <phoneticPr fontId="5"/>
  </si>
  <si>
    <t>水質基準</t>
    <phoneticPr fontId="5"/>
  </si>
  <si>
    <t>残留塩素含有率</t>
    <phoneticPr fontId="5"/>
  </si>
  <si>
    <t>集計中</t>
    <rPh sb="0" eb="3">
      <t>シュウケイチュウ</t>
    </rPh>
    <phoneticPr fontId="4"/>
  </si>
  <si>
    <t>平成29年度</t>
    <rPh sb="0" eb="2">
      <t>ヘイセイ</t>
    </rPh>
    <rPh sb="4" eb="6">
      <t>ネンド</t>
    </rPh>
    <phoneticPr fontId="5"/>
  </si>
  <si>
    <t>平成30年度</t>
    <rPh sb="0" eb="2">
      <t>ヘイセイ</t>
    </rPh>
    <rPh sb="4" eb="6">
      <t>ネンド</t>
    </rPh>
    <phoneticPr fontId="5"/>
  </si>
  <si>
    <t>令和元年度</t>
    <rPh sb="0" eb="2">
      <t>レイワ</t>
    </rPh>
    <rPh sb="2" eb="4">
      <t>ガンネン</t>
    </rPh>
    <rPh sb="3" eb="5">
      <t>ネンド</t>
    </rPh>
    <phoneticPr fontId="5"/>
  </si>
  <si>
    <t>39,499千円／760者</t>
    <rPh sb="6" eb="8">
      <t>センエン</t>
    </rPh>
    <rPh sb="12" eb="13">
      <t>シャ</t>
    </rPh>
    <phoneticPr fontId="4"/>
  </si>
  <si>
    <t>-</t>
    <phoneticPr fontId="5"/>
  </si>
  <si>
    <t>X/Y</t>
  </si>
  <si>
    <t>計算式</t>
    <rPh sb="0" eb="2">
      <t>ケイサン</t>
    </rPh>
    <rPh sb="2" eb="3">
      <t>シキ</t>
    </rPh>
    <phoneticPr fontId="5"/>
  </si>
  <si>
    <t>千円</t>
    <rPh sb="0" eb="1">
      <t>セン</t>
    </rPh>
    <rPh sb="1" eb="2">
      <t>エン</t>
    </rPh>
    <phoneticPr fontId="5"/>
  </si>
  <si>
    <t>単位当たり
コスト</t>
    <rPh sb="0" eb="2">
      <t>タンイ</t>
    </rPh>
    <rPh sb="2" eb="3">
      <t>ア</t>
    </rPh>
    <phoneticPr fontId="5"/>
  </si>
  <si>
    <t>ビルクリーニング分野特定技能協議会経費コスト＝Ｘ／Ｙ
Ｘ：「協議会経費及び調査経費」
Ｙ：「協議会会員事業者数」</t>
    <rPh sb="8" eb="10">
      <t>ブンヤ</t>
    </rPh>
    <rPh sb="10" eb="12">
      <t>トクテイ</t>
    </rPh>
    <rPh sb="12" eb="14">
      <t>ギノウ</t>
    </rPh>
    <rPh sb="14" eb="17">
      <t>キョウギカイ</t>
    </rPh>
    <rPh sb="17" eb="19">
      <t>ケイヒ</t>
    </rPh>
    <rPh sb="30" eb="33">
      <t>キョウギカイ</t>
    </rPh>
    <rPh sb="33" eb="35">
      <t>ケイヒ</t>
    </rPh>
    <rPh sb="35" eb="36">
      <t>オヨ</t>
    </rPh>
    <rPh sb="37" eb="39">
      <t>チョウサ</t>
    </rPh>
    <rPh sb="39" eb="41">
      <t>ケイヒ</t>
    </rPh>
    <rPh sb="46" eb="49">
      <t>キョウギカイ</t>
    </rPh>
    <rPh sb="49" eb="51">
      <t>カイイン</t>
    </rPh>
    <rPh sb="51" eb="54">
      <t>ジギョウシャ</t>
    </rPh>
    <rPh sb="54" eb="55">
      <t>スウ</t>
    </rPh>
    <rPh sb="55" eb="56">
      <t>シュッスウ</t>
    </rPh>
    <phoneticPr fontId="5"/>
  </si>
  <si>
    <t>2年度活動見込</t>
    <rPh sb="3" eb="5">
      <t>カツドウ</t>
    </rPh>
    <rPh sb="5" eb="7">
      <t>ミコ</t>
    </rPh>
    <phoneticPr fontId="5"/>
  </si>
  <si>
    <t>令和元年度</t>
    <rPh sb="0" eb="2">
      <t>レイワ</t>
    </rPh>
    <rPh sb="2" eb="3">
      <t>ガン</t>
    </rPh>
    <phoneticPr fontId="5"/>
  </si>
  <si>
    <t>30年度</t>
    <phoneticPr fontId="5"/>
  </si>
  <si>
    <t>平成29年度</t>
    <rPh sb="0" eb="2">
      <t>ヘイセイ</t>
    </rPh>
    <phoneticPr fontId="5"/>
  </si>
  <si>
    <t>単位</t>
    <rPh sb="0" eb="2">
      <t>タンイ</t>
    </rPh>
    <phoneticPr fontId="5"/>
  </si>
  <si>
    <t>算出根拠</t>
    <rPh sb="0" eb="2">
      <t>サンシュツ</t>
    </rPh>
    <rPh sb="2" eb="4">
      <t>コンキョ</t>
    </rPh>
    <phoneticPr fontId="5"/>
  </si>
  <si>
    <t>4,942千円/351人</t>
    <rPh sb="5" eb="6">
      <t>セン</t>
    </rPh>
    <phoneticPr fontId="5"/>
  </si>
  <si>
    <t>5,411千円/351人</t>
    <rPh sb="5" eb="6">
      <t>セン</t>
    </rPh>
    <rPh sb="6" eb="7">
      <t>エン</t>
    </rPh>
    <rPh sb="11" eb="12">
      <t>ニン</t>
    </rPh>
    <phoneticPr fontId="5"/>
  </si>
  <si>
    <t>2,237千円/365人</t>
    <rPh sb="5" eb="7">
      <t>センエン</t>
    </rPh>
    <rPh sb="11" eb="12">
      <t>ニン</t>
    </rPh>
    <phoneticPr fontId="5"/>
  </si>
  <si>
    <t>2,252千円
/352人</t>
    <rPh sb="5" eb="6">
      <t>セン</t>
    </rPh>
    <rPh sb="6" eb="7">
      <t>エン</t>
    </rPh>
    <rPh sb="12" eb="13">
      <t>ニン</t>
    </rPh>
    <phoneticPr fontId="5"/>
  </si>
  <si>
    <r>
      <t>保健所等担当者研修会等経費コスト＝Ｘ／Ｙ
Ｘ：</t>
    </r>
    <r>
      <rPr>
        <sz val="11"/>
        <rFont val="ＭＳ Ｐゴシック"/>
        <family val="3"/>
        <charset val="128"/>
        <scheme val="minor"/>
      </rPr>
      <t>「研修会経費」</t>
    </r>
    <r>
      <rPr>
        <sz val="11"/>
        <rFont val="ＭＳ Ｐゴシック"/>
        <family val="2"/>
        <charset val="128"/>
        <scheme val="minor"/>
      </rPr>
      <t xml:space="preserve">
Ｙ：「研修会出席者数」</t>
    </r>
    <rPh sb="0" eb="3">
      <t>ホケンジョ</t>
    </rPh>
    <rPh sb="3" eb="4">
      <t>トウ</t>
    </rPh>
    <rPh sb="4" eb="7">
      <t>タントウシャ</t>
    </rPh>
    <rPh sb="7" eb="10">
      <t>ケンシュウカイ</t>
    </rPh>
    <rPh sb="10" eb="11">
      <t>トウ</t>
    </rPh>
    <rPh sb="11" eb="13">
      <t>ケイヒ</t>
    </rPh>
    <rPh sb="24" eb="27">
      <t>ケンシュウカイ</t>
    </rPh>
    <rPh sb="27" eb="29">
      <t>ケイヒ</t>
    </rPh>
    <rPh sb="34" eb="37">
      <t>ケンシュウカイ</t>
    </rPh>
    <rPh sb="37" eb="40">
      <t>シュッセキシャ</t>
    </rPh>
    <rPh sb="40" eb="41">
      <t>スウ</t>
    </rPh>
    <phoneticPr fontId="5"/>
  </si>
  <si>
    <t>1,153／4回</t>
    <phoneticPr fontId="4"/>
  </si>
  <si>
    <t>536千円／4回</t>
    <rPh sb="3" eb="5">
      <t>センエン</t>
    </rPh>
    <rPh sb="7" eb="8">
      <t>カイ</t>
    </rPh>
    <phoneticPr fontId="5"/>
  </si>
  <si>
    <t>857千円／4回</t>
    <rPh sb="3" eb="5">
      <t>センエン</t>
    </rPh>
    <rPh sb="7" eb="8">
      <t>カイ</t>
    </rPh>
    <phoneticPr fontId="5"/>
  </si>
  <si>
    <t>807千円／3回</t>
    <rPh sb="3" eb="5">
      <t>センエン</t>
    </rPh>
    <rPh sb="7" eb="8">
      <t>カイ</t>
    </rPh>
    <phoneticPr fontId="5"/>
  </si>
  <si>
    <t>建築物環境衛生管理対策経費コスト＝Ｘ／Ｙ
Ｘ：「検討会経費」
Ｙ：「検討会回数」</t>
    <rPh sb="0" eb="3">
      <t>ケンチクブツ</t>
    </rPh>
    <rPh sb="3" eb="5">
      <t>カンキョウ</t>
    </rPh>
    <rPh sb="5" eb="7">
      <t>エイセイ</t>
    </rPh>
    <rPh sb="7" eb="9">
      <t>カンリ</t>
    </rPh>
    <rPh sb="9" eb="11">
      <t>タイサク</t>
    </rPh>
    <rPh sb="11" eb="13">
      <t>ケイヒ</t>
    </rPh>
    <rPh sb="24" eb="27">
      <t>ケントウカイ</t>
    </rPh>
    <rPh sb="27" eb="29">
      <t>ケイヒ</t>
    </rPh>
    <rPh sb="34" eb="37">
      <t>ケントウカイ</t>
    </rPh>
    <rPh sb="37" eb="39">
      <t>カイスウ</t>
    </rPh>
    <rPh sb="38" eb="39">
      <t>スウ</t>
    </rPh>
    <rPh sb="39" eb="40">
      <t>シュッスウ</t>
    </rPh>
    <phoneticPr fontId="5"/>
  </si>
  <si>
    <t>204,432千円／63件</t>
    <rPh sb="7" eb="9">
      <t>センエン</t>
    </rPh>
    <rPh sb="12" eb="13">
      <t>ケン</t>
    </rPh>
    <phoneticPr fontId="4"/>
  </si>
  <si>
    <t>196,865千円／63件</t>
    <rPh sb="7" eb="9">
      <t>センエン</t>
    </rPh>
    <rPh sb="12" eb="13">
      <t>ケン</t>
    </rPh>
    <phoneticPr fontId="5"/>
  </si>
  <si>
    <t>265,034千円／38件</t>
    <rPh sb="7" eb="9">
      <t>センエン</t>
    </rPh>
    <rPh sb="12" eb="13">
      <t>ケン</t>
    </rPh>
    <phoneticPr fontId="5"/>
  </si>
  <si>
    <t>生産性向上推進事業経費コスト＝Ｘ／Ｙ
Ｘ：「事業経費」
Ｙ：「モデル事業実施件数」　　　　　　　　　　</t>
    <rPh sb="0" eb="3">
      <t>セイサンセイ</t>
    </rPh>
    <rPh sb="3" eb="5">
      <t>コウジョウ</t>
    </rPh>
    <rPh sb="5" eb="7">
      <t>スイシン</t>
    </rPh>
    <rPh sb="7" eb="9">
      <t>ジギョウ</t>
    </rPh>
    <rPh sb="9" eb="11">
      <t>ケイヒ</t>
    </rPh>
    <rPh sb="22" eb="24">
      <t>ジギョウ</t>
    </rPh>
    <rPh sb="34" eb="36">
      <t>ジギョウ</t>
    </rPh>
    <rPh sb="36" eb="38">
      <t>ジッシ</t>
    </rPh>
    <rPh sb="38" eb="39">
      <t>ケン</t>
    </rPh>
    <phoneticPr fontId="5"/>
  </si>
  <si>
    <t>429千円/453枚</t>
    <rPh sb="3" eb="5">
      <t>センエン</t>
    </rPh>
    <rPh sb="9" eb="10">
      <t>マイ</t>
    </rPh>
    <phoneticPr fontId="5"/>
  </si>
  <si>
    <t>429千円
/460枚</t>
    <rPh sb="3" eb="5">
      <t>センエン</t>
    </rPh>
    <rPh sb="10" eb="11">
      <t>マイ</t>
    </rPh>
    <phoneticPr fontId="5"/>
  </si>
  <si>
    <t>千円</t>
    <rPh sb="0" eb="2">
      <t>センエン</t>
    </rPh>
    <phoneticPr fontId="5"/>
  </si>
  <si>
    <t>生活衛生等功労者表彰コスト＝X／Y
X：「表彰状作成費用」
Y：「作成枚数」</t>
    <rPh sb="21" eb="24">
      <t>ヒョウショウジョウ</t>
    </rPh>
    <rPh sb="24" eb="26">
      <t>サクセイ</t>
    </rPh>
    <rPh sb="26" eb="28">
      <t>ヒヨウ</t>
    </rPh>
    <rPh sb="33" eb="35">
      <t>サクセイ</t>
    </rPh>
    <rPh sb="35" eb="37">
      <t>マイスウ</t>
    </rPh>
    <phoneticPr fontId="5"/>
  </si>
  <si>
    <t>1,265千円/30人</t>
    <rPh sb="5" eb="6">
      <t>セン</t>
    </rPh>
    <phoneticPr fontId="5"/>
  </si>
  <si>
    <t>1,147千円/30人</t>
    <rPh sb="5" eb="7">
      <t>センエン</t>
    </rPh>
    <rPh sb="10" eb="11">
      <t>ニン</t>
    </rPh>
    <phoneticPr fontId="5"/>
  </si>
  <si>
    <t>1,127円
/30人</t>
    <rPh sb="5" eb="6">
      <t>エン</t>
    </rPh>
    <rPh sb="10" eb="11">
      <t>ニン</t>
    </rPh>
    <phoneticPr fontId="5"/>
  </si>
  <si>
    <t>1,199円
/30人</t>
    <rPh sb="5" eb="6">
      <t>エン</t>
    </rPh>
    <rPh sb="10" eb="11">
      <t>ニン</t>
    </rPh>
    <phoneticPr fontId="5"/>
  </si>
  <si>
    <r>
      <t>環境衛生監視員研修コスト＝Ｘ／Ｙ
Ｘ：</t>
    </r>
    <r>
      <rPr>
        <sz val="11"/>
        <rFont val="ＭＳ Ｐゴシック"/>
        <family val="3"/>
        <charset val="128"/>
        <scheme val="minor"/>
      </rPr>
      <t>「研修会経費」
Ｙ：「研修会出席者数」</t>
    </r>
    <rPh sb="0" eb="2">
      <t>カンキョウ</t>
    </rPh>
    <rPh sb="2" eb="4">
      <t>エイセイ</t>
    </rPh>
    <rPh sb="4" eb="6">
      <t>カンシ</t>
    </rPh>
    <rPh sb="6" eb="7">
      <t>イン</t>
    </rPh>
    <rPh sb="7" eb="9">
      <t>ケンシュウ</t>
    </rPh>
    <rPh sb="20" eb="23">
      <t>ケンシュウカイ</t>
    </rPh>
    <rPh sb="23" eb="25">
      <t>ケイヒ</t>
    </rPh>
    <rPh sb="24" eb="25">
      <t>ヒ</t>
    </rPh>
    <rPh sb="30" eb="33">
      <t>ケンシュウカイ</t>
    </rPh>
    <rPh sb="33" eb="36">
      <t>シュッセキシャ</t>
    </rPh>
    <rPh sb="36" eb="37">
      <t>スウ</t>
    </rPh>
    <phoneticPr fontId="5"/>
  </si>
  <si>
    <t>-</t>
  </si>
  <si>
    <t>-</t>
    <phoneticPr fontId="4"/>
  </si>
  <si>
    <t>14,420千円
/１回</t>
    <rPh sb="6" eb="8">
      <t>センエン</t>
    </rPh>
    <rPh sb="11" eb="12">
      <t>カイ</t>
    </rPh>
    <phoneticPr fontId="5"/>
  </si>
  <si>
    <t>生活衛生営業実態調査コスト＝X／Y
X：「生活衛生営業実態調査費」
Y：「調査実施回数」</t>
    <rPh sb="0" eb="2">
      <t>セイカツ</t>
    </rPh>
    <rPh sb="2" eb="4">
      <t>エイセイ</t>
    </rPh>
    <rPh sb="4" eb="6">
      <t>エイギョウ</t>
    </rPh>
    <rPh sb="6" eb="8">
      <t>ジッタイ</t>
    </rPh>
    <rPh sb="8" eb="10">
      <t>チョウサ</t>
    </rPh>
    <rPh sb="21" eb="31">
      <t>セイカツエイセイエイギョウジッタイチョウサ</t>
    </rPh>
    <rPh sb="31" eb="32">
      <t>ヒ</t>
    </rPh>
    <rPh sb="37" eb="39">
      <t>チョウサ</t>
    </rPh>
    <rPh sb="39" eb="41">
      <t>ジッシ</t>
    </rPh>
    <rPh sb="41" eb="43">
      <t>カイスウ</t>
    </rPh>
    <phoneticPr fontId="5"/>
  </si>
  <si>
    <t>3,039千円／4回</t>
    <rPh sb="5" eb="7">
      <t>センエン</t>
    </rPh>
    <phoneticPr fontId="4"/>
  </si>
  <si>
    <t>1,737千円／4回</t>
    <rPh sb="5" eb="7">
      <t>センエン</t>
    </rPh>
    <rPh sb="9" eb="10">
      <t>カイ</t>
    </rPh>
    <phoneticPr fontId="5"/>
  </si>
  <si>
    <t>2,276千円／4回</t>
    <rPh sb="5" eb="7">
      <t>センエン</t>
    </rPh>
    <rPh sb="9" eb="10">
      <t>カイ</t>
    </rPh>
    <phoneticPr fontId="5"/>
  </si>
  <si>
    <t>586／2回</t>
    <rPh sb="5" eb="6">
      <t>カイ</t>
    </rPh>
    <phoneticPr fontId="5"/>
  </si>
  <si>
    <t>衛生確保等対策経費コスト＝Ｘ／Ｙ
Ｘ：「検討会経費」
Ｙ：「検討会回数」</t>
    <rPh sb="0" eb="2">
      <t>エイセイ</t>
    </rPh>
    <rPh sb="2" eb="4">
      <t>カクホ</t>
    </rPh>
    <rPh sb="4" eb="5">
      <t>トウ</t>
    </rPh>
    <rPh sb="5" eb="7">
      <t>タイサク</t>
    </rPh>
    <rPh sb="7" eb="9">
      <t>ケイヒ</t>
    </rPh>
    <rPh sb="20" eb="23">
      <t>ケントウカイ</t>
    </rPh>
    <rPh sb="23" eb="25">
      <t>ケイヒ</t>
    </rPh>
    <rPh sb="30" eb="33">
      <t>ケントウカイ</t>
    </rPh>
    <rPh sb="33" eb="35">
      <t>カイスウ</t>
    </rPh>
    <rPh sb="34" eb="35">
      <t>スウ</t>
    </rPh>
    <rPh sb="35" eb="36">
      <t>シュッスウ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</si>
</sst>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0_);[Red]\(0.0\)"/>
    <numFmt numFmtId="179" formatCode="#,##0;&quot;▲ &quot;#,##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2"/>
      <charset val="128"/>
      <scheme val="minor"/>
    </font>
    <font>
      <sz val="8"/>
      <name val="ＭＳ Ｐゴシック"/>
      <family val="3"/>
      <charset val="128"/>
    </font>
    <font>
      <sz val="11"/>
      <name val="ＭＳ Ｐゴシック"/>
      <family val="3"/>
      <charset val="128"/>
      <scheme val="minor"/>
    </font>
    <font>
      <sz val="7"/>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double">
        <color indexed="64"/>
      </right>
      <top/>
      <bottom/>
      <diagonal/>
    </border>
    <border>
      <left style="medium">
        <color indexed="64"/>
      </left>
      <right/>
      <top/>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uble">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5">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3" fillId="0" borderId="0" xfId="1" applyFont="1">
      <alignment vertical="center"/>
    </xf>
    <xf numFmtId="0" fontId="2" fillId="0" borderId="0" xfId="1">
      <alignment vertical="center"/>
    </xf>
    <xf numFmtId="0" fontId="2" fillId="0" borderId="0" xfId="1" applyAlignment="1">
      <alignment vertical="center"/>
    </xf>
    <xf numFmtId="0" fontId="2" fillId="0" borderId="1" xfId="1" applyBorder="1">
      <alignment vertical="center"/>
    </xf>
    <xf numFmtId="0" fontId="2" fillId="2" borderId="1" xfId="1" applyFill="1" applyBorder="1">
      <alignment vertical="center"/>
    </xf>
    <xf numFmtId="0" fontId="2" fillId="0" borderId="1" xfId="1" applyFill="1" applyBorder="1" applyAlignment="1">
      <alignment horizontal="center" vertical="center"/>
    </xf>
    <xf numFmtId="0" fontId="2" fillId="0" borderId="1" xfId="1" applyFill="1" applyBorder="1">
      <alignment vertical="center"/>
    </xf>
    <xf numFmtId="0" fontId="2" fillId="0" borderId="1" xfId="1" applyBorder="1" applyAlignment="1">
      <alignment horizontal="center" vertical="center"/>
    </xf>
    <xf numFmtId="176" fontId="2" fillId="0" borderId="1" xfId="1" applyNumberFormat="1" applyBorder="1">
      <alignment vertical="center"/>
    </xf>
    <xf numFmtId="176" fontId="2" fillId="0" borderId="1" xfId="1" applyNumberFormat="1" applyFill="1" applyBorder="1">
      <alignment vertical="center"/>
    </xf>
    <xf numFmtId="177" fontId="2" fillId="0" borderId="1" xfId="1" applyNumberFormat="1" applyBorder="1">
      <alignment vertical="center"/>
    </xf>
    <xf numFmtId="176" fontId="2" fillId="0" borderId="1" xfId="1" applyNumberFormat="1" applyBorder="1" applyAlignment="1">
      <alignment horizontal="right" vertical="center"/>
    </xf>
    <xf numFmtId="176" fontId="2" fillId="0" borderId="1" xfId="1" applyNumberFormat="1" applyFill="1" applyBorder="1" applyAlignment="1">
      <alignment horizontal="right" vertical="center"/>
    </xf>
    <xf numFmtId="176" fontId="2" fillId="0" borderId="1" xfId="1" applyNumberFormat="1" applyBorder="1" applyAlignment="1">
      <alignment horizontal="center" vertical="center"/>
    </xf>
    <xf numFmtId="178" fontId="2" fillId="0" borderId="1" xfId="1" applyNumberFormat="1" applyBorder="1">
      <alignment vertical="center"/>
    </xf>
    <xf numFmtId="176" fontId="2" fillId="0" borderId="1" xfId="1" applyNumberFormat="1" applyBorder="1" applyAlignment="1">
      <alignment vertical="center"/>
    </xf>
    <xf numFmtId="176" fontId="2" fillId="2" borderId="1" xfId="1" applyNumberFormat="1" applyFill="1" applyBorder="1">
      <alignment vertical="center"/>
    </xf>
    <xf numFmtId="176" fontId="2" fillId="0" borderId="1" xfId="1" applyNumberFormat="1" applyFill="1" applyBorder="1" applyAlignment="1">
      <alignment horizontal="center" vertical="center"/>
    </xf>
    <xf numFmtId="49" fontId="7" fillId="0" borderId="2"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8" fillId="0" borderId="3" xfId="0" applyFont="1" applyFill="1" applyBorder="1" applyAlignment="1" applyProtection="1">
      <alignment vertical="center" wrapText="1"/>
      <protection locked="0"/>
    </xf>
    <xf numFmtId="0" fontId="8" fillId="0" borderId="4" xfId="0" applyFont="1" applyFill="1" applyBorder="1" applyAlignment="1" applyProtection="1">
      <alignment vertical="center" wrapText="1"/>
      <protection locked="0"/>
    </xf>
    <xf numFmtId="0" fontId="8" fillId="0" borderId="5" xfId="0" applyFont="1" applyFill="1" applyBorder="1" applyAlignment="1" applyProtection="1">
      <alignment vertical="center" wrapTex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3" borderId="5" xfId="0" applyFont="1" applyFill="1" applyBorder="1" applyAlignment="1">
      <alignment horizontal="center" vertical="center" shrinkToFit="1"/>
    </xf>
    <xf numFmtId="0" fontId="9" fillId="0" borderId="6"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179" fontId="7" fillId="0" borderId="2" xfId="0" applyNumberFormat="1" applyFont="1" applyFill="1" applyBorder="1" applyAlignment="1" applyProtection="1">
      <alignment horizontal="center" vertical="center" shrinkToFit="1"/>
      <protection locked="0"/>
    </xf>
    <xf numFmtId="179" fontId="7" fillId="0" borderId="1"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shrinkToFit="1"/>
      <protection locked="0"/>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wrapText="1" shrinkToFit="1"/>
    </xf>
    <xf numFmtId="0" fontId="7" fillId="0" borderId="9" xfId="0" applyFont="1" applyFill="1" applyBorder="1" applyAlignment="1" applyProtection="1">
      <alignment horizontal="center" vertical="center" wrapText="1"/>
      <protection locked="0"/>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11" fillId="3" borderId="12" xfId="0" applyFont="1" applyFill="1" applyBorder="1" applyAlignment="1">
      <alignment horizontal="center" vertical="center" shrinkToFit="1"/>
    </xf>
    <xf numFmtId="0" fontId="11" fillId="3" borderId="4"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13" fillId="3" borderId="17" xfId="0"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shrinkToFit="1"/>
      <protection locked="0"/>
    </xf>
    <xf numFmtId="49" fontId="9" fillId="0" borderId="1"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wrapText="1" shrinkToFit="1"/>
      <protection locked="0"/>
    </xf>
    <xf numFmtId="0" fontId="7" fillId="0" borderId="6"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7" fillId="3" borderId="1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9"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3" fillId="3" borderId="11" xfId="0" applyFont="1" applyFill="1" applyBorder="1" applyAlignment="1">
      <alignment horizontal="center" vertical="center" wrapText="1"/>
    </xf>
    <xf numFmtId="49" fontId="7" fillId="0" borderId="12"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49" fontId="7" fillId="0" borderId="5" xfId="0" applyNumberFormat="1" applyFont="1" applyFill="1" applyBorder="1" applyAlignment="1" applyProtection="1">
      <alignment horizontal="center" vertical="center" shrinkToFit="1"/>
      <protection locked="0"/>
    </xf>
    <xf numFmtId="179" fontId="7" fillId="0" borderId="12" xfId="0" applyNumberFormat="1" applyFont="1" applyFill="1" applyBorder="1" applyAlignment="1" applyProtection="1">
      <alignment horizontal="center" vertical="center" shrinkToFit="1"/>
      <protection locked="0"/>
    </xf>
    <xf numFmtId="179" fontId="7" fillId="0" borderId="4" xfId="0" applyNumberFormat="1" applyFont="1" applyFill="1" applyBorder="1" applyAlignment="1" applyProtection="1">
      <alignment horizontal="center" vertical="center" shrinkToFit="1"/>
      <protection locked="0"/>
    </xf>
    <xf numFmtId="179" fontId="7" fillId="0" borderId="5" xfId="0" applyNumberFormat="1" applyFont="1" applyFill="1" applyBorder="1" applyAlignment="1" applyProtection="1">
      <alignment horizontal="center" vertical="center" shrinkToFit="1"/>
      <protection locked="0"/>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5" xfId="0" applyFont="1" applyFill="1" applyBorder="1" applyAlignment="1">
      <alignment horizontal="center" vertical="center"/>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5">
    <cellStyle name="標準" xfId="0" builtinId="0"/>
    <cellStyle name="標準 2" xfId="2"/>
    <cellStyle name="標準 3" xfId="3"/>
    <cellStyle name="標準 3 2" xfId="4"/>
    <cellStyle name="標準 4" xfId="1"/>
  </cellStyles>
  <dxfs count="106">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1.inside.mhlw.go.jp\&#35506;&#23460;&#38936;&#22495;1\11149200_&#21307;&#34220;&#12539;&#29983;&#27963;&#34907;&#29983;&#23616;&#12288;&#29983;&#27963;&#34907;&#29983;&#35506;\99%20&#25351;&#23566;&#20418;&#65288;H27.7.8&#65374;&#65289;\02%20&#20104;&#31639;&#38306;&#20418;\&#24179;&#25104;31&#24180;&#24230;\31&#24180;&#24230;&#20104;&#31639;&#65288;&#22519;&#34892;&#65289;\&#34892;&#25919;&#20107;&#26989;&#12524;&#12499;&#12517;&#12540;&#12471;&#12540;&#12488;\02_&#24179;&#25104;31&#24180;&#24230;&#34892;&#25919;&#20107;&#26989;&#12524;&#12499;&#12517;&#12540;&#12471;&#12540;&#12488;&#65288;&#20013;&#38291;&#20844;&#34920;&#29256;&#65289;&#12398;&#20316;&#25104;&#12395;&#12388;&#12356;&#12390;&#65288;&#20844;&#38283;&#12503;&#12525;&#12475;&#12473;&#20505;&#35036;&#20197;&#22806;&#65289;\&#29983;&#27963;&#34907;&#29983;&#31561;&#38306;&#20418;&#36027;\28036400&#12304;&#21029;&#28155;&#12354;&#12426;&#12305;&#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添"/>
    </sheetNames>
    <sheetDataSet>
      <sheetData sheetId="0" refreshError="1"/>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25"/>
  <sheetViews>
    <sheetView tabSelected="1" zoomScale="90" zoomScaleNormal="90" workbookViewId="0">
      <selection activeCell="BB19" sqref="BB19"/>
    </sheetView>
  </sheetViews>
  <sheetFormatPr defaultRowHeight="13.5" x14ac:dyDescent="0.15"/>
  <cols>
    <col min="1" max="1" width="1.625" customWidth="1"/>
    <col min="2" max="51" width="2.625" customWidth="1"/>
  </cols>
  <sheetData>
    <row r="2" spans="2:51" x14ac:dyDescent="0.15">
      <c r="B2" s="54" t="s">
        <v>44</v>
      </c>
      <c r="C2" s="53"/>
      <c r="D2" s="53"/>
      <c r="E2" s="53"/>
      <c r="F2" s="53"/>
      <c r="G2" s="52"/>
      <c r="H2" s="77" t="s">
        <v>51</v>
      </c>
      <c r="I2" s="77"/>
      <c r="J2" s="77"/>
      <c r="K2" s="77"/>
      <c r="L2" s="77"/>
      <c r="M2" s="77"/>
      <c r="N2" s="77"/>
      <c r="O2" s="77"/>
      <c r="P2" s="77"/>
      <c r="Q2" s="77"/>
      <c r="R2" s="77"/>
      <c r="S2" s="77"/>
      <c r="T2" s="77"/>
      <c r="U2" s="77"/>
      <c r="V2" s="77"/>
      <c r="W2" s="77"/>
      <c r="X2" s="77"/>
      <c r="Y2" s="76"/>
      <c r="Z2" s="51"/>
      <c r="AA2" s="80"/>
      <c r="AB2" s="79"/>
      <c r="AC2" s="78" t="s">
        <v>50</v>
      </c>
      <c r="AD2" s="77"/>
      <c r="AE2" s="76"/>
      <c r="AF2" s="78" t="s">
        <v>49</v>
      </c>
      <c r="AG2" s="77"/>
      <c r="AH2" s="77"/>
      <c r="AI2" s="76"/>
      <c r="AJ2" s="78" t="s">
        <v>48</v>
      </c>
      <c r="AK2" s="77"/>
      <c r="AL2" s="77"/>
      <c r="AM2" s="76"/>
      <c r="AN2" s="78" t="s">
        <v>47</v>
      </c>
      <c r="AO2" s="77"/>
      <c r="AP2" s="77"/>
      <c r="AQ2" s="76"/>
      <c r="AR2" s="45" t="s">
        <v>46</v>
      </c>
      <c r="AS2" s="44"/>
      <c r="AT2" s="44"/>
      <c r="AU2" s="44"/>
      <c r="AV2" s="44"/>
      <c r="AW2" s="44"/>
      <c r="AX2" s="44"/>
      <c r="AY2" s="43"/>
    </row>
    <row r="3" spans="2:51" ht="45" customHeight="1" x14ac:dyDescent="0.15">
      <c r="B3" s="42"/>
      <c r="C3" s="41"/>
      <c r="D3" s="41"/>
      <c r="E3" s="41"/>
      <c r="F3" s="41"/>
      <c r="G3" s="40"/>
      <c r="H3" s="39" t="s">
        <v>83</v>
      </c>
      <c r="I3" s="39"/>
      <c r="J3" s="39"/>
      <c r="K3" s="39"/>
      <c r="L3" s="39"/>
      <c r="M3" s="39"/>
      <c r="N3" s="39"/>
      <c r="O3" s="39"/>
      <c r="P3" s="39"/>
      <c r="Q3" s="39"/>
      <c r="R3" s="39"/>
      <c r="S3" s="39"/>
      <c r="T3" s="39"/>
      <c r="U3" s="39"/>
      <c r="V3" s="39"/>
      <c r="W3" s="39"/>
      <c r="X3" s="39"/>
      <c r="Y3" s="39"/>
      <c r="Z3" s="38" t="s">
        <v>44</v>
      </c>
      <c r="AA3" s="37"/>
      <c r="AB3" s="36"/>
      <c r="AC3" s="35" t="s">
        <v>43</v>
      </c>
      <c r="AD3" s="34"/>
      <c r="AE3" s="33"/>
      <c r="AF3" s="32">
        <v>213</v>
      </c>
      <c r="AG3" s="32"/>
      <c r="AH3" s="32"/>
      <c r="AI3" s="32"/>
      <c r="AJ3" s="32">
        <v>569</v>
      </c>
      <c r="AK3" s="32"/>
      <c r="AL3" s="32"/>
      <c r="AM3" s="32"/>
      <c r="AN3" s="32">
        <v>445</v>
      </c>
      <c r="AO3" s="32"/>
      <c r="AP3" s="32"/>
      <c r="AQ3" s="32"/>
      <c r="AR3" s="32">
        <v>760</v>
      </c>
      <c r="AS3" s="32"/>
      <c r="AT3" s="32"/>
      <c r="AU3" s="32"/>
      <c r="AV3" s="32"/>
      <c r="AW3" s="32"/>
      <c r="AX3" s="32"/>
      <c r="AY3" s="31"/>
    </row>
    <row r="4" spans="2:51" ht="45" customHeight="1" x14ac:dyDescent="0.15">
      <c r="B4" s="30"/>
      <c r="C4" s="29"/>
      <c r="D4" s="29"/>
      <c r="E4" s="29"/>
      <c r="F4" s="29"/>
      <c r="G4" s="28"/>
      <c r="H4" s="58"/>
      <c r="I4" s="58"/>
      <c r="J4" s="58"/>
      <c r="K4" s="58"/>
      <c r="L4" s="58"/>
      <c r="M4" s="58"/>
      <c r="N4" s="58"/>
      <c r="O4" s="58"/>
      <c r="P4" s="58"/>
      <c r="Q4" s="58"/>
      <c r="R4" s="58"/>
      <c r="S4" s="58"/>
      <c r="T4" s="58"/>
      <c r="U4" s="58"/>
      <c r="V4" s="58"/>
      <c r="W4" s="58"/>
      <c r="X4" s="58"/>
      <c r="Y4" s="58"/>
      <c r="Z4" s="26" t="s">
        <v>42</v>
      </c>
      <c r="AA4" s="25"/>
      <c r="AB4" s="24"/>
      <c r="AC4" s="23" t="s">
        <v>41</v>
      </c>
      <c r="AD4" s="22"/>
      <c r="AE4" s="21"/>
      <c r="AF4" s="20" t="s">
        <v>82</v>
      </c>
      <c r="AG4" s="20"/>
      <c r="AH4" s="20"/>
      <c r="AI4" s="20"/>
      <c r="AJ4" s="20" t="s">
        <v>81</v>
      </c>
      <c r="AK4" s="20"/>
      <c r="AL4" s="20"/>
      <c r="AM4" s="20"/>
      <c r="AN4" s="20" t="s">
        <v>80</v>
      </c>
      <c r="AO4" s="20"/>
      <c r="AP4" s="20"/>
      <c r="AQ4" s="20"/>
      <c r="AR4" s="20" t="s">
        <v>79</v>
      </c>
      <c r="AS4" s="20"/>
      <c r="AT4" s="20"/>
      <c r="AU4" s="20"/>
      <c r="AV4" s="20"/>
      <c r="AW4" s="20"/>
      <c r="AX4" s="20"/>
      <c r="AY4" s="55"/>
    </row>
    <row r="5" spans="2:51" x14ac:dyDescent="0.15">
      <c r="B5" s="54" t="s">
        <v>44</v>
      </c>
      <c r="C5" s="53"/>
      <c r="D5" s="53"/>
      <c r="E5" s="53"/>
      <c r="F5" s="53"/>
      <c r="G5" s="52"/>
      <c r="H5" s="47" t="s">
        <v>51</v>
      </c>
      <c r="I5" s="47"/>
      <c r="J5" s="47"/>
      <c r="K5" s="47"/>
      <c r="L5" s="47"/>
      <c r="M5" s="47"/>
      <c r="N5" s="47"/>
      <c r="O5" s="47"/>
      <c r="P5" s="47"/>
      <c r="Q5" s="47"/>
      <c r="R5" s="47"/>
      <c r="S5" s="47"/>
      <c r="T5" s="47"/>
      <c r="U5" s="47"/>
      <c r="V5" s="47"/>
      <c r="W5" s="47"/>
      <c r="X5" s="47"/>
      <c r="Y5" s="46"/>
      <c r="Z5" s="51"/>
      <c r="AA5" s="50"/>
      <c r="AB5" s="49"/>
      <c r="AC5" s="48" t="s">
        <v>50</v>
      </c>
      <c r="AD5" s="47"/>
      <c r="AE5" s="46"/>
      <c r="AF5" s="48" t="s">
        <v>49</v>
      </c>
      <c r="AG5" s="47"/>
      <c r="AH5" s="47"/>
      <c r="AI5" s="46"/>
      <c r="AJ5" s="48" t="s">
        <v>48</v>
      </c>
      <c r="AK5" s="47"/>
      <c r="AL5" s="47"/>
      <c r="AM5" s="46"/>
      <c r="AN5" s="48" t="s">
        <v>47</v>
      </c>
      <c r="AO5" s="47"/>
      <c r="AP5" s="47"/>
      <c r="AQ5" s="46"/>
      <c r="AR5" s="45" t="s">
        <v>46</v>
      </c>
      <c r="AS5" s="44"/>
      <c r="AT5" s="44"/>
      <c r="AU5" s="44"/>
      <c r="AV5" s="44"/>
      <c r="AW5" s="44"/>
      <c r="AX5" s="44"/>
      <c r="AY5" s="43"/>
    </row>
    <row r="6" spans="2:51" ht="45" customHeight="1" x14ac:dyDescent="0.15">
      <c r="B6" s="42"/>
      <c r="C6" s="41"/>
      <c r="D6" s="41"/>
      <c r="E6" s="41"/>
      <c r="F6" s="41"/>
      <c r="G6" s="40"/>
      <c r="H6" s="39" t="s">
        <v>78</v>
      </c>
      <c r="I6" s="39"/>
      <c r="J6" s="39"/>
      <c r="K6" s="39"/>
      <c r="L6" s="39"/>
      <c r="M6" s="39"/>
      <c r="N6" s="39"/>
      <c r="O6" s="39"/>
      <c r="P6" s="39"/>
      <c r="Q6" s="39"/>
      <c r="R6" s="39"/>
      <c r="S6" s="39"/>
      <c r="T6" s="39"/>
      <c r="U6" s="39"/>
      <c r="V6" s="39"/>
      <c r="W6" s="39"/>
      <c r="X6" s="39"/>
      <c r="Y6" s="39"/>
      <c r="Z6" s="38" t="s">
        <v>44</v>
      </c>
      <c r="AA6" s="37"/>
      <c r="AB6" s="36"/>
      <c r="AC6" s="35" t="s">
        <v>68</v>
      </c>
      <c r="AD6" s="34"/>
      <c r="AE6" s="33"/>
      <c r="AF6" s="32">
        <v>14420</v>
      </c>
      <c r="AG6" s="32"/>
      <c r="AH6" s="32"/>
      <c r="AI6" s="32"/>
      <c r="AJ6" s="32" t="s">
        <v>75</v>
      </c>
      <c r="AK6" s="32"/>
      <c r="AL6" s="32"/>
      <c r="AM6" s="32"/>
      <c r="AN6" s="32" t="s">
        <v>40</v>
      </c>
      <c r="AO6" s="32"/>
      <c r="AP6" s="32"/>
      <c r="AQ6" s="32"/>
      <c r="AR6" s="73" t="s">
        <v>40</v>
      </c>
      <c r="AS6" s="72"/>
      <c r="AT6" s="72"/>
      <c r="AU6" s="72"/>
      <c r="AV6" s="72"/>
      <c r="AW6" s="72"/>
      <c r="AX6" s="72"/>
      <c r="AY6" s="71"/>
    </row>
    <row r="7" spans="2:51" ht="45" customHeight="1" x14ac:dyDescent="0.15">
      <c r="B7" s="30"/>
      <c r="C7" s="29"/>
      <c r="D7" s="29"/>
      <c r="E7" s="29"/>
      <c r="F7" s="29"/>
      <c r="G7" s="28"/>
      <c r="H7" s="58"/>
      <c r="I7" s="58"/>
      <c r="J7" s="58"/>
      <c r="K7" s="58"/>
      <c r="L7" s="58"/>
      <c r="M7" s="58"/>
      <c r="N7" s="58"/>
      <c r="O7" s="58"/>
      <c r="P7" s="58"/>
      <c r="Q7" s="58"/>
      <c r="R7" s="58"/>
      <c r="S7" s="58"/>
      <c r="T7" s="58"/>
      <c r="U7" s="58"/>
      <c r="V7" s="58"/>
      <c r="W7" s="58"/>
      <c r="X7" s="58"/>
      <c r="Y7" s="58"/>
      <c r="Z7" s="26" t="s">
        <v>42</v>
      </c>
      <c r="AA7" s="25"/>
      <c r="AB7" s="24"/>
      <c r="AC7" s="23" t="s">
        <v>41</v>
      </c>
      <c r="AD7" s="22"/>
      <c r="AE7" s="21"/>
      <c r="AF7" s="20" t="s">
        <v>77</v>
      </c>
      <c r="AG7" s="20"/>
      <c r="AH7" s="20"/>
      <c r="AI7" s="20"/>
      <c r="AJ7" s="20" t="s">
        <v>76</v>
      </c>
      <c r="AK7" s="20"/>
      <c r="AL7" s="20"/>
      <c r="AM7" s="20"/>
      <c r="AN7" s="20" t="s">
        <v>75</v>
      </c>
      <c r="AO7" s="20"/>
      <c r="AP7" s="20"/>
      <c r="AQ7" s="20"/>
      <c r="AR7" s="20" t="s">
        <v>40</v>
      </c>
      <c r="AS7" s="20"/>
      <c r="AT7" s="20"/>
      <c r="AU7" s="20"/>
      <c r="AV7" s="20"/>
      <c r="AW7" s="20"/>
      <c r="AX7" s="20"/>
      <c r="AY7" s="19"/>
    </row>
    <row r="8" spans="2:51" x14ac:dyDescent="0.15">
      <c r="B8" s="54" t="s">
        <v>44</v>
      </c>
      <c r="C8" s="53"/>
      <c r="D8" s="53"/>
      <c r="E8" s="53"/>
      <c r="F8" s="53"/>
      <c r="G8" s="52"/>
      <c r="H8" s="47" t="s">
        <v>51</v>
      </c>
      <c r="I8" s="47"/>
      <c r="J8" s="47"/>
      <c r="K8" s="47"/>
      <c r="L8" s="47"/>
      <c r="M8" s="47"/>
      <c r="N8" s="47"/>
      <c r="O8" s="47"/>
      <c r="P8" s="47"/>
      <c r="Q8" s="47"/>
      <c r="R8" s="47"/>
      <c r="S8" s="47"/>
      <c r="T8" s="47"/>
      <c r="U8" s="47"/>
      <c r="V8" s="47"/>
      <c r="W8" s="47"/>
      <c r="X8" s="47"/>
      <c r="Y8" s="46"/>
      <c r="Z8" s="51"/>
      <c r="AA8" s="50"/>
      <c r="AB8" s="49"/>
      <c r="AC8" s="48" t="s">
        <v>50</v>
      </c>
      <c r="AD8" s="47"/>
      <c r="AE8" s="46"/>
      <c r="AF8" s="48" t="s">
        <v>49</v>
      </c>
      <c r="AG8" s="47"/>
      <c r="AH8" s="47"/>
      <c r="AI8" s="46"/>
      <c r="AJ8" s="48" t="s">
        <v>48</v>
      </c>
      <c r="AK8" s="47"/>
      <c r="AL8" s="47"/>
      <c r="AM8" s="46"/>
      <c r="AN8" s="48" t="s">
        <v>47</v>
      </c>
      <c r="AO8" s="47"/>
      <c r="AP8" s="47"/>
      <c r="AQ8" s="46"/>
      <c r="AR8" s="45" t="s">
        <v>46</v>
      </c>
      <c r="AS8" s="44"/>
      <c r="AT8" s="44"/>
      <c r="AU8" s="44"/>
      <c r="AV8" s="44"/>
      <c r="AW8" s="44"/>
      <c r="AX8" s="44"/>
      <c r="AY8" s="43"/>
    </row>
    <row r="9" spans="2:51" ht="45" customHeight="1" x14ac:dyDescent="0.15">
      <c r="B9" s="42"/>
      <c r="C9" s="41"/>
      <c r="D9" s="41"/>
      <c r="E9" s="41"/>
      <c r="F9" s="41"/>
      <c r="G9" s="40"/>
      <c r="H9" s="39" t="s">
        <v>74</v>
      </c>
      <c r="I9" s="39"/>
      <c r="J9" s="39"/>
      <c r="K9" s="39"/>
      <c r="L9" s="39"/>
      <c r="M9" s="39"/>
      <c r="N9" s="39"/>
      <c r="O9" s="39"/>
      <c r="P9" s="39"/>
      <c r="Q9" s="39"/>
      <c r="R9" s="39"/>
      <c r="S9" s="39"/>
      <c r="T9" s="39"/>
      <c r="U9" s="39"/>
      <c r="V9" s="39"/>
      <c r="W9" s="39"/>
      <c r="X9" s="39"/>
      <c r="Y9" s="39"/>
      <c r="Z9" s="38" t="s">
        <v>44</v>
      </c>
      <c r="AA9" s="37"/>
      <c r="AB9" s="36"/>
      <c r="AC9" s="35" t="s">
        <v>43</v>
      </c>
      <c r="AD9" s="34"/>
      <c r="AE9" s="33"/>
      <c r="AF9" s="32">
        <v>40</v>
      </c>
      <c r="AG9" s="32"/>
      <c r="AH9" s="32"/>
      <c r="AI9" s="32"/>
      <c r="AJ9" s="32">
        <v>38</v>
      </c>
      <c r="AK9" s="32"/>
      <c r="AL9" s="32"/>
      <c r="AM9" s="32"/>
      <c r="AN9" s="32">
        <v>38</v>
      </c>
      <c r="AO9" s="32"/>
      <c r="AP9" s="32"/>
      <c r="AQ9" s="32"/>
      <c r="AR9" s="32">
        <v>42</v>
      </c>
      <c r="AS9" s="32"/>
      <c r="AT9" s="32"/>
      <c r="AU9" s="32"/>
      <c r="AV9" s="32"/>
      <c r="AW9" s="32"/>
      <c r="AX9" s="32"/>
      <c r="AY9" s="31"/>
    </row>
    <row r="10" spans="2:51" ht="45" customHeight="1" x14ac:dyDescent="0.15">
      <c r="B10" s="30"/>
      <c r="C10" s="29"/>
      <c r="D10" s="29"/>
      <c r="E10" s="29"/>
      <c r="F10" s="29"/>
      <c r="G10" s="28"/>
      <c r="H10" s="27"/>
      <c r="I10" s="27"/>
      <c r="J10" s="27"/>
      <c r="K10" s="27"/>
      <c r="L10" s="27"/>
      <c r="M10" s="27"/>
      <c r="N10" s="27"/>
      <c r="O10" s="27"/>
      <c r="P10" s="27"/>
      <c r="Q10" s="27"/>
      <c r="R10" s="27"/>
      <c r="S10" s="27"/>
      <c r="T10" s="27"/>
      <c r="U10" s="27"/>
      <c r="V10" s="27"/>
      <c r="W10" s="27"/>
      <c r="X10" s="27"/>
      <c r="Y10" s="27"/>
      <c r="Z10" s="26" t="s">
        <v>42</v>
      </c>
      <c r="AA10" s="25"/>
      <c r="AB10" s="24"/>
      <c r="AC10" s="23" t="s">
        <v>41</v>
      </c>
      <c r="AD10" s="22"/>
      <c r="AE10" s="21"/>
      <c r="AF10" s="57" t="s">
        <v>73</v>
      </c>
      <c r="AG10" s="20"/>
      <c r="AH10" s="20"/>
      <c r="AI10" s="20"/>
      <c r="AJ10" s="57" t="s">
        <v>72</v>
      </c>
      <c r="AK10" s="20"/>
      <c r="AL10" s="20"/>
      <c r="AM10" s="20"/>
      <c r="AN10" s="57" t="s">
        <v>71</v>
      </c>
      <c r="AO10" s="20"/>
      <c r="AP10" s="20"/>
      <c r="AQ10" s="20"/>
      <c r="AR10" s="56" t="s">
        <v>70</v>
      </c>
      <c r="AS10" s="20"/>
      <c r="AT10" s="20"/>
      <c r="AU10" s="20"/>
      <c r="AV10" s="20"/>
      <c r="AW10" s="20"/>
      <c r="AX10" s="20"/>
      <c r="AY10" s="19"/>
    </row>
    <row r="11" spans="2:51" x14ac:dyDescent="0.15">
      <c r="B11" s="54" t="s">
        <v>44</v>
      </c>
      <c r="C11" s="53"/>
      <c r="D11" s="53"/>
      <c r="E11" s="53"/>
      <c r="F11" s="53"/>
      <c r="G11" s="52"/>
      <c r="H11" s="47" t="s">
        <v>51</v>
      </c>
      <c r="I11" s="47"/>
      <c r="J11" s="47"/>
      <c r="K11" s="47"/>
      <c r="L11" s="47"/>
      <c r="M11" s="47"/>
      <c r="N11" s="47"/>
      <c r="O11" s="47"/>
      <c r="P11" s="47"/>
      <c r="Q11" s="47"/>
      <c r="R11" s="47"/>
      <c r="S11" s="47"/>
      <c r="T11" s="47"/>
      <c r="U11" s="47"/>
      <c r="V11" s="47"/>
      <c r="W11" s="47"/>
      <c r="X11" s="47"/>
      <c r="Y11" s="46"/>
      <c r="Z11" s="51"/>
      <c r="AA11" s="50"/>
      <c r="AB11" s="49"/>
      <c r="AC11" s="48" t="s">
        <v>50</v>
      </c>
      <c r="AD11" s="47"/>
      <c r="AE11" s="46"/>
      <c r="AF11" s="48" t="s">
        <v>49</v>
      </c>
      <c r="AG11" s="47"/>
      <c r="AH11" s="47"/>
      <c r="AI11" s="46"/>
      <c r="AJ11" s="48" t="s">
        <v>48</v>
      </c>
      <c r="AK11" s="75"/>
      <c r="AL11" s="75"/>
      <c r="AM11" s="74"/>
      <c r="AN11" s="48" t="s">
        <v>47</v>
      </c>
      <c r="AO11" s="47"/>
      <c r="AP11" s="47"/>
      <c r="AQ11" s="46"/>
      <c r="AR11" s="45" t="s">
        <v>46</v>
      </c>
      <c r="AS11" s="44"/>
      <c r="AT11" s="44"/>
      <c r="AU11" s="44"/>
      <c r="AV11" s="44"/>
      <c r="AW11" s="44"/>
      <c r="AX11" s="44"/>
      <c r="AY11" s="43"/>
    </row>
    <row r="12" spans="2:51" ht="45" customHeight="1" x14ac:dyDescent="0.15">
      <c r="B12" s="42"/>
      <c r="C12" s="41"/>
      <c r="D12" s="41"/>
      <c r="E12" s="41"/>
      <c r="F12" s="41"/>
      <c r="G12" s="40"/>
      <c r="H12" s="39" t="s">
        <v>69</v>
      </c>
      <c r="I12" s="39"/>
      <c r="J12" s="39"/>
      <c r="K12" s="39"/>
      <c r="L12" s="39"/>
      <c r="M12" s="39"/>
      <c r="N12" s="39"/>
      <c r="O12" s="39"/>
      <c r="P12" s="39"/>
      <c r="Q12" s="39"/>
      <c r="R12" s="39"/>
      <c r="S12" s="39"/>
      <c r="T12" s="39"/>
      <c r="U12" s="39"/>
      <c r="V12" s="39"/>
      <c r="W12" s="39"/>
      <c r="X12" s="39"/>
      <c r="Y12" s="39"/>
      <c r="Z12" s="38" t="s">
        <v>44</v>
      </c>
      <c r="AA12" s="37"/>
      <c r="AB12" s="36"/>
      <c r="AC12" s="35" t="s">
        <v>68</v>
      </c>
      <c r="AD12" s="34"/>
      <c r="AE12" s="33"/>
      <c r="AF12" s="32">
        <v>0.93</v>
      </c>
      <c r="AG12" s="32"/>
      <c r="AH12" s="32"/>
      <c r="AI12" s="32"/>
      <c r="AJ12" s="32">
        <v>0.93</v>
      </c>
      <c r="AK12" s="32"/>
      <c r="AL12" s="32"/>
      <c r="AM12" s="32"/>
      <c r="AN12" s="32">
        <v>0.9</v>
      </c>
      <c r="AO12" s="32"/>
      <c r="AP12" s="32"/>
      <c r="AQ12" s="32"/>
      <c r="AR12" s="73">
        <v>0.9</v>
      </c>
      <c r="AS12" s="72"/>
      <c r="AT12" s="72"/>
      <c r="AU12" s="72"/>
      <c r="AV12" s="72"/>
      <c r="AW12" s="72"/>
      <c r="AX12" s="72"/>
      <c r="AY12" s="71"/>
    </row>
    <row r="13" spans="2:51" ht="45" customHeight="1" x14ac:dyDescent="0.15">
      <c r="B13" s="30"/>
      <c r="C13" s="29"/>
      <c r="D13" s="29"/>
      <c r="E13" s="29"/>
      <c r="F13" s="29"/>
      <c r="G13" s="28"/>
      <c r="H13" s="58"/>
      <c r="I13" s="58"/>
      <c r="J13" s="58"/>
      <c r="K13" s="58"/>
      <c r="L13" s="58"/>
      <c r="M13" s="58"/>
      <c r="N13" s="58"/>
      <c r="O13" s="58"/>
      <c r="P13" s="58"/>
      <c r="Q13" s="58"/>
      <c r="R13" s="58"/>
      <c r="S13" s="58"/>
      <c r="T13" s="58"/>
      <c r="U13" s="58"/>
      <c r="V13" s="58"/>
      <c r="W13" s="58"/>
      <c r="X13" s="58"/>
      <c r="Y13" s="58"/>
      <c r="Z13" s="26" t="s">
        <v>42</v>
      </c>
      <c r="AA13" s="25"/>
      <c r="AB13" s="24"/>
      <c r="AC13" s="23" t="s">
        <v>41</v>
      </c>
      <c r="AD13" s="22"/>
      <c r="AE13" s="21"/>
      <c r="AF13" s="20" t="s">
        <v>67</v>
      </c>
      <c r="AG13" s="20"/>
      <c r="AH13" s="20"/>
      <c r="AI13" s="20"/>
      <c r="AJ13" s="20" t="s">
        <v>67</v>
      </c>
      <c r="AK13" s="20"/>
      <c r="AL13" s="20"/>
      <c r="AM13" s="20"/>
      <c r="AN13" s="20" t="s">
        <v>66</v>
      </c>
      <c r="AO13" s="20"/>
      <c r="AP13" s="20"/>
      <c r="AQ13" s="20"/>
      <c r="AR13" s="70" t="s">
        <v>66</v>
      </c>
      <c r="AS13" s="69"/>
      <c r="AT13" s="69"/>
      <c r="AU13" s="69"/>
      <c r="AV13" s="69"/>
      <c r="AW13" s="69"/>
      <c r="AX13" s="69"/>
      <c r="AY13" s="68"/>
    </row>
    <row r="14" spans="2:51" x14ac:dyDescent="0.15">
      <c r="B14" s="67" t="s">
        <v>44</v>
      </c>
      <c r="C14" s="41"/>
      <c r="D14" s="41"/>
      <c r="E14" s="41"/>
      <c r="F14" s="41"/>
      <c r="G14" s="40"/>
      <c r="H14" s="62" t="s">
        <v>51</v>
      </c>
      <c r="I14" s="62"/>
      <c r="J14" s="62"/>
      <c r="K14" s="62"/>
      <c r="L14" s="62"/>
      <c r="M14" s="62"/>
      <c r="N14" s="62"/>
      <c r="O14" s="62"/>
      <c r="P14" s="62"/>
      <c r="Q14" s="62"/>
      <c r="R14" s="62"/>
      <c r="S14" s="62"/>
      <c r="T14" s="62"/>
      <c r="U14" s="62"/>
      <c r="V14" s="62"/>
      <c r="W14" s="62"/>
      <c r="X14" s="62"/>
      <c r="Y14" s="61"/>
      <c r="Z14" s="66"/>
      <c r="AA14" s="65"/>
      <c r="AB14" s="64"/>
      <c r="AC14" s="63" t="s">
        <v>50</v>
      </c>
      <c r="AD14" s="62"/>
      <c r="AE14" s="61"/>
      <c r="AF14" s="48" t="s">
        <v>49</v>
      </c>
      <c r="AG14" s="47"/>
      <c r="AH14" s="47"/>
      <c r="AI14" s="46"/>
      <c r="AJ14" s="48" t="s">
        <v>48</v>
      </c>
      <c r="AK14" s="47"/>
      <c r="AL14" s="47"/>
      <c r="AM14" s="46"/>
      <c r="AN14" s="48" t="s">
        <v>47</v>
      </c>
      <c r="AO14" s="47"/>
      <c r="AP14" s="47"/>
      <c r="AQ14" s="46"/>
      <c r="AR14" s="45" t="s">
        <v>46</v>
      </c>
      <c r="AS14" s="44"/>
      <c r="AT14" s="44"/>
      <c r="AU14" s="44"/>
      <c r="AV14" s="44"/>
      <c r="AW14" s="44"/>
      <c r="AX14" s="44"/>
      <c r="AY14" s="43"/>
    </row>
    <row r="15" spans="2:51" ht="45" customHeight="1" x14ac:dyDescent="0.15">
      <c r="B15" s="42"/>
      <c r="C15" s="41"/>
      <c r="D15" s="41"/>
      <c r="E15" s="41"/>
      <c r="F15" s="41"/>
      <c r="G15" s="40"/>
      <c r="H15" s="39" t="s">
        <v>65</v>
      </c>
      <c r="I15" s="39"/>
      <c r="J15" s="39"/>
      <c r="K15" s="39"/>
      <c r="L15" s="39"/>
      <c r="M15" s="39"/>
      <c r="N15" s="39"/>
      <c r="O15" s="39"/>
      <c r="P15" s="39"/>
      <c r="Q15" s="39"/>
      <c r="R15" s="39"/>
      <c r="S15" s="39"/>
      <c r="T15" s="39"/>
      <c r="U15" s="39"/>
      <c r="V15" s="39"/>
      <c r="W15" s="39"/>
      <c r="X15" s="39"/>
      <c r="Y15" s="39"/>
      <c r="Z15" s="38" t="s">
        <v>44</v>
      </c>
      <c r="AA15" s="37"/>
      <c r="AB15" s="36"/>
      <c r="AC15" s="35" t="s">
        <v>43</v>
      </c>
      <c r="AD15" s="34"/>
      <c r="AE15" s="33"/>
      <c r="AF15" s="32" t="s">
        <v>40</v>
      </c>
      <c r="AG15" s="32"/>
      <c r="AH15" s="32"/>
      <c r="AI15" s="32"/>
      <c r="AJ15" s="32">
        <v>6975</v>
      </c>
      <c r="AK15" s="32"/>
      <c r="AL15" s="32"/>
      <c r="AM15" s="32"/>
      <c r="AN15" s="32">
        <v>3125</v>
      </c>
      <c r="AO15" s="32"/>
      <c r="AP15" s="32"/>
      <c r="AQ15" s="32"/>
      <c r="AR15" s="32">
        <v>3244</v>
      </c>
      <c r="AS15" s="32"/>
      <c r="AT15" s="32"/>
      <c r="AU15" s="32"/>
      <c r="AV15" s="32"/>
      <c r="AW15" s="32"/>
      <c r="AX15" s="32"/>
      <c r="AY15" s="31"/>
    </row>
    <row r="16" spans="2:51" ht="45" customHeight="1" x14ac:dyDescent="0.15">
      <c r="B16" s="30"/>
      <c r="C16" s="29"/>
      <c r="D16" s="29"/>
      <c r="E16" s="29"/>
      <c r="F16" s="29"/>
      <c r="G16" s="28"/>
      <c r="H16" s="27"/>
      <c r="I16" s="27"/>
      <c r="J16" s="27"/>
      <c r="K16" s="27"/>
      <c r="L16" s="27"/>
      <c r="M16" s="27"/>
      <c r="N16" s="27"/>
      <c r="O16" s="27"/>
      <c r="P16" s="27"/>
      <c r="Q16" s="27"/>
      <c r="R16" s="27"/>
      <c r="S16" s="27"/>
      <c r="T16" s="27"/>
      <c r="U16" s="27"/>
      <c r="V16" s="27"/>
      <c r="W16" s="27"/>
      <c r="X16" s="27"/>
      <c r="Y16" s="27"/>
      <c r="Z16" s="26" t="s">
        <v>42</v>
      </c>
      <c r="AA16" s="25"/>
      <c r="AB16" s="24"/>
      <c r="AC16" s="23" t="s">
        <v>41</v>
      </c>
      <c r="AD16" s="22"/>
      <c r="AE16" s="21"/>
      <c r="AF16" s="20" t="s">
        <v>40</v>
      </c>
      <c r="AG16" s="20"/>
      <c r="AH16" s="20"/>
      <c r="AI16" s="20"/>
      <c r="AJ16" s="20" t="s">
        <v>64</v>
      </c>
      <c r="AK16" s="20"/>
      <c r="AL16" s="20"/>
      <c r="AM16" s="20"/>
      <c r="AN16" s="20" t="s">
        <v>63</v>
      </c>
      <c r="AO16" s="56"/>
      <c r="AP16" s="56"/>
      <c r="AQ16" s="56"/>
      <c r="AR16" s="20" t="s">
        <v>62</v>
      </c>
      <c r="AS16" s="20"/>
      <c r="AT16" s="20"/>
      <c r="AU16" s="20"/>
      <c r="AV16" s="20"/>
      <c r="AW16" s="20"/>
      <c r="AX16" s="20"/>
      <c r="AY16" s="19"/>
    </row>
    <row r="17" spans="2:51" x14ac:dyDescent="0.15">
      <c r="B17" s="54" t="s">
        <v>44</v>
      </c>
      <c r="C17" s="53"/>
      <c r="D17" s="53"/>
      <c r="E17" s="53"/>
      <c r="F17" s="53"/>
      <c r="G17" s="52"/>
      <c r="H17" s="47" t="s">
        <v>51</v>
      </c>
      <c r="I17" s="47"/>
      <c r="J17" s="47"/>
      <c r="K17" s="47"/>
      <c r="L17" s="47"/>
      <c r="M17" s="47"/>
      <c r="N17" s="47"/>
      <c r="O17" s="47"/>
      <c r="P17" s="47"/>
      <c r="Q17" s="47"/>
      <c r="R17" s="47"/>
      <c r="S17" s="47"/>
      <c r="T17" s="47"/>
      <c r="U17" s="47"/>
      <c r="V17" s="47"/>
      <c r="W17" s="47"/>
      <c r="X17" s="47"/>
      <c r="Y17" s="46"/>
      <c r="Z17" s="51"/>
      <c r="AA17" s="50"/>
      <c r="AB17" s="49"/>
      <c r="AC17" s="48" t="s">
        <v>50</v>
      </c>
      <c r="AD17" s="47"/>
      <c r="AE17" s="46"/>
      <c r="AF17" s="48" t="s">
        <v>49</v>
      </c>
      <c r="AG17" s="47"/>
      <c r="AH17" s="47"/>
      <c r="AI17" s="46"/>
      <c r="AJ17" s="48" t="s">
        <v>48</v>
      </c>
      <c r="AK17" s="47"/>
      <c r="AL17" s="47"/>
      <c r="AM17" s="46"/>
      <c r="AN17" s="48" t="s">
        <v>47</v>
      </c>
      <c r="AO17" s="47"/>
      <c r="AP17" s="47"/>
      <c r="AQ17" s="46"/>
      <c r="AR17" s="45" t="s">
        <v>46</v>
      </c>
      <c r="AS17" s="44"/>
      <c r="AT17" s="44"/>
      <c r="AU17" s="44"/>
      <c r="AV17" s="44"/>
      <c r="AW17" s="44"/>
      <c r="AX17" s="44"/>
      <c r="AY17" s="43"/>
    </row>
    <row r="18" spans="2:51" ht="45" customHeight="1" x14ac:dyDescent="0.15">
      <c r="B18" s="42"/>
      <c r="C18" s="41"/>
      <c r="D18" s="41"/>
      <c r="E18" s="41"/>
      <c r="F18" s="41"/>
      <c r="G18" s="40"/>
      <c r="H18" s="39" t="s">
        <v>61</v>
      </c>
      <c r="I18" s="39"/>
      <c r="J18" s="39"/>
      <c r="K18" s="39"/>
      <c r="L18" s="39"/>
      <c r="M18" s="39"/>
      <c r="N18" s="39"/>
      <c r="O18" s="39"/>
      <c r="P18" s="39"/>
      <c r="Q18" s="39"/>
      <c r="R18" s="39"/>
      <c r="S18" s="39"/>
      <c r="T18" s="39"/>
      <c r="U18" s="39"/>
      <c r="V18" s="39"/>
      <c r="W18" s="39"/>
      <c r="X18" s="39"/>
      <c r="Y18" s="39"/>
      <c r="Z18" s="38" t="s">
        <v>44</v>
      </c>
      <c r="AA18" s="37"/>
      <c r="AB18" s="36"/>
      <c r="AC18" s="35" t="s">
        <v>43</v>
      </c>
      <c r="AD18" s="34"/>
      <c r="AE18" s="33"/>
      <c r="AF18" s="32">
        <v>269</v>
      </c>
      <c r="AG18" s="32"/>
      <c r="AH18" s="32"/>
      <c r="AI18" s="32"/>
      <c r="AJ18" s="32">
        <v>214</v>
      </c>
      <c r="AK18" s="32"/>
      <c r="AL18" s="32"/>
      <c r="AM18" s="32"/>
      <c r="AN18" s="32">
        <v>134</v>
      </c>
      <c r="AO18" s="32"/>
      <c r="AP18" s="32"/>
      <c r="AQ18" s="32"/>
      <c r="AR18" s="32">
        <v>288</v>
      </c>
      <c r="AS18" s="32"/>
      <c r="AT18" s="32"/>
      <c r="AU18" s="32"/>
      <c r="AV18" s="32"/>
      <c r="AW18" s="32"/>
      <c r="AX18" s="32"/>
      <c r="AY18" s="31"/>
    </row>
    <row r="19" spans="2:51" ht="45" customHeight="1" x14ac:dyDescent="0.15">
      <c r="B19" s="30"/>
      <c r="C19" s="29"/>
      <c r="D19" s="29"/>
      <c r="E19" s="29"/>
      <c r="F19" s="29"/>
      <c r="G19" s="28"/>
      <c r="H19" s="27"/>
      <c r="I19" s="27"/>
      <c r="J19" s="27"/>
      <c r="K19" s="27"/>
      <c r="L19" s="27"/>
      <c r="M19" s="27"/>
      <c r="N19" s="27"/>
      <c r="O19" s="27"/>
      <c r="P19" s="27"/>
      <c r="Q19" s="27"/>
      <c r="R19" s="27"/>
      <c r="S19" s="27"/>
      <c r="T19" s="27"/>
      <c r="U19" s="27"/>
      <c r="V19" s="27"/>
      <c r="W19" s="27"/>
      <c r="X19" s="27"/>
      <c r="Y19" s="27"/>
      <c r="Z19" s="26" t="s">
        <v>42</v>
      </c>
      <c r="AA19" s="25"/>
      <c r="AB19" s="24"/>
      <c r="AC19" s="23" t="s">
        <v>41</v>
      </c>
      <c r="AD19" s="22"/>
      <c r="AE19" s="21"/>
      <c r="AF19" s="20" t="s">
        <v>60</v>
      </c>
      <c r="AG19" s="20"/>
      <c r="AH19" s="20"/>
      <c r="AI19" s="20"/>
      <c r="AJ19" s="20" t="s">
        <v>59</v>
      </c>
      <c r="AK19" s="20"/>
      <c r="AL19" s="20"/>
      <c r="AM19" s="20"/>
      <c r="AN19" s="20" t="s">
        <v>58</v>
      </c>
      <c r="AO19" s="20"/>
      <c r="AP19" s="20"/>
      <c r="AQ19" s="20"/>
      <c r="AR19" s="20" t="s">
        <v>57</v>
      </c>
      <c r="AS19" s="20"/>
      <c r="AT19" s="20"/>
      <c r="AU19" s="20"/>
      <c r="AV19" s="20"/>
      <c r="AW19" s="20"/>
      <c r="AX19" s="20"/>
      <c r="AY19" s="19"/>
    </row>
    <row r="20" spans="2:51" x14ac:dyDescent="0.15">
      <c r="B20" s="54" t="s">
        <v>44</v>
      </c>
      <c r="C20" s="53"/>
      <c r="D20" s="53"/>
      <c r="E20" s="53"/>
      <c r="F20" s="53"/>
      <c r="G20" s="52"/>
      <c r="H20" s="47" t="s">
        <v>51</v>
      </c>
      <c r="I20" s="47"/>
      <c r="J20" s="47"/>
      <c r="K20" s="47"/>
      <c r="L20" s="47"/>
      <c r="M20" s="47"/>
      <c r="N20" s="47"/>
      <c r="O20" s="47"/>
      <c r="P20" s="47"/>
      <c r="Q20" s="47"/>
      <c r="R20" s="47"/>
      <c r="S20" s="47"/>
      <c r="T20" s="47"/>
      <c r="U20" s="47"/>
      <c r="V20" s="47"/>
      <c r="W20" s="47"/>
      <c r="X20" s="47"/>
      <c r="Y20" s="46"/>
      <c r="Z20" s="51"/>
      <c r="AA20" s="50"/>
      <c r="AB20" s="49"/>
      <c r="AC20" s="48" t="s">
        <v>50</v>
      </c>
      <c r="AD20" s="47"/>
      <c r="AE20" s="46"/>
      <c r="AF20" s="48" t="s">
        <v>49</v>
      </c>
      <c r="AG20" s="47"/>
      <c r="AH20" s="47"/>
      <c r="AI20" s="46"/>
      <c r="AJ20" s="48" t="s">
        <v>48</v>
      </c>
      <c r="AK20" s="47"/>
      <c r="AL20" s="47"/>
      <c r="AM20" s="46"/>
      <c r="AN20" s="48" t="s">
        <v>47</v>
      </c>
      <c r="AO20" s="47"/>
      <c r="AP20" s="47"/>
      <c r="AQ20" s="46"/>
      <c r="AR20" s="45" t="s">
        <v>46</v>
      </c>
      <c r="AS20" s="44"/>
      <c r="AT20" s="44"/>
      <c r="AU20" s="44"/>
      <c r="AV20" s="44"/>
      <c r="AW20" s="44"/>
      <c r="AX20" s="44"/>
      <c r="AY20" s="43"/>
    </row>
    <row r="21" spans="2:51" ht="45" customHeight="1" x14ac:dyDescent="0.15">
      <c r="B21" s="42"/>
      <c r="C21" s="41"/>
      <c r="D21" s="41"/>
      <c r="E21" s="41"/>
      <c r="F21" s="41"/>
      <c r="G21" s="40"/>
      <c r="H21" s="39" t="s">
        <v>56</v>
      </c>
      <c r="I21" s="39"/>
      <c r="J21" s="39"/>
      <c r="K21" s="39"/>
      <c r="L21" s="39"/>
      <c r="M21" s="39"/>
      <c r="N21" s="39"/>
      <c r="O21" s="39"/>
      <c r="P21" s="39"/>
      <c r="Q21" s="39"/>
      <c r="R21" s="39"/>
      <c r="S21" s="39"/>
      <c r="T21" s="39"/>
      <c r="U21" s="39"/>
      <c r="V21" s="39"/>
      <c r="W21" s="39"/>
      <c r="X21" s="39"/>
      <c r="Y21" s="39"/>
      <c r="Z21" s="38" t="s">
        <v>44</v>
      </c>
      <c r="AA21" s="37"/>
      <c r="AB21" s="36"/>
      <c r="AC21" s="35" t="s">
        <v>43</v>
      </c>
      <c r="AD21" s="60"/>
      <c r="AE21" s="59"/>
      <c r="AF21" s="32">
        <v>6</v>
      </c>
      <c r="AG21" s="32"/>
      <c r="AH21" s="32"/>
      <c r="AI21" s="32"/>
      <c r="AJ21" s="32">
        <v>6</v>
      </c>
      <c r="AK21" s="32"/>
      <c r="AL21" s="32"/>
      <c r="AM21" s="32"/>
      <c r="AN21" s="32">
        <v>15</v>
      </c>
      <c r="AO21" s="32"/>
      <c r="AP21" s="32"/>
      <c r="AQ21" s="32"/>
      <c r="AR21" s="32">
        <v>14</v>
      </c>
      <c r="AS21" s="32"/>
      <c r="AT21" s="32"/>
      <c r="AU21" s="32"/>
      <c r="AV21" s="32"/>
      <c r="AW21" s="32"/>
      <c r="AX21" s="32"/>
      <c r="AY21" s="31"/>
    </row>
    <row r="22" spans="2:51" ht="45" customHeight="1" x14ac:dyDescent="0.15">
      <c r="B22" s="30"/>
      <c r="C22" s="29"/>
      <c r="D22" s="29"/>
      <c r="E22" s="29"/>
      <c r="F22" s="29"/>
      <c r="G22" s="28"/>
      <c r="H22" s="58"/>
      <c r="I22" s="58"/>
      <c r="J22" s="58"/>
      <c r="K22" s="58"/>
      <c r="L22" s="58"/>
      <c r="M22" s="58"/>
      <c r="N22" s="58"/>
      <c r="O22" s="58"/>
      <c r="P22" s="58"/>
      <c r="Q22" s="58"/>
      <c r="R22" s="58"/>
      <c r="S22" s="58"/>
      <c r="T22" s="58"/>
      <c r="U22" s="58"/>
      <c r="V22" s="58"/>
      <c r="W22" s="58"/>
      <c r="X22" s="58"/>
      <c r="Y22" s="58"/>
      <c r="Z22" s="26" t="s">
        <v>42</v>
      </c>
      <c r="AA22" s="25"/>
      <c r="AB22" s="24"/>
      <c r="AC22" s="23" t="s">
        <v>41</v>
      </c>
      <c r="AD22" s="22"/>
      <c r="AE22" s="21"/>
      <c r="AF22" s="57" t="s">
        <v>55</v>
      </c>
      <c r="AG22" s="56"/>
      <c r="AH22" s="56"/>
      <c r="AI22" s="56"/>
      <c r="AJ22" s="57" t="s">
        <v>54</v>
      </c>
      <c r="AK22" s="56"/>
      <c r="AL22" s="56"/>
      <c r="AM22" s="56"/>
      <c r="AN22" s="56" t="s">
        <v>53</v>
      </c>
      <c r="AO22" s="56"/>
      <c r="AP22" s="56"/>
      <c r="AQ22" s="56"/>
      <c r="AR22" s="56" t="s">
        <v>52</v>
      </c>
      <c r="AS22" s="56"/>
      <c r="AT22" s="56"/>
      <c r="AU22" s="56"/>
      <c r="AV22" s="56"/>
      <c r="AW22" s="56"/>
      <c r="AX22" s="56"/>
      <c r="AY22" s="55"/>
    </row>
    <row r="23" spans="2:51" x14ac:dyDescent="0.15">
      <c r="B23" s="54" t="s">
        <v>44</v>
      </c>
      <c r="C23" s="53"/>
      <c r="D23" s="53"/>
      <c r="E23" s="53"/>
      <c r="F23" s="53"/>
      <c r="G23" s="52"/>
      <c r="H23" s="47" t="s">
        <v>51</v>
      </c>
      <c r="I23" s="47"/>
      <c r="J23" s="47"/>
      <c r="K23" s="47"/>
      <c r="L23" s="47"/>
      <c r="M23" s="47"/>
      <c r="N23" s="47"/>
      <c r="O23" s="47"/>
      <c r="P23" s="47"/>
      <c r="Q23" s="47"/>
      <c r="R23" s="47"/>
      <c r="S23" s="47"/>
      <c r="T23" s="47"/>
      <c r="U23" s="47"/>
      <c r="V23" s="47"/>
      <c r="W23" s="47"/>
      <c r="X23" s="47"/>
      <c r="Y23" s="46"/>
      <c r="Z23" s="51"/>
      <c r="AA23" s="50"/>
      <c r="AB23" s="49"/>
      <c r="AC23" s="48" t="s">
        <v>50</v>
      </c>
      <c r="AD23" s="47"/>
      <c r="AE23" s="46"/>
      <c r="AF23" s="48" t="s">
        <v>49</v>
      </c>
      <c r="AG23" s="47"/>
      <c r="AH23" s="47"/>
      <c r="AI23" s="46"/>
      <c r="AJ23" s="48" t="s">
        <v>48</v>
      </c>
      <c r="AK23" s="47"/>
      <c r="AL23" s="47"/>
      <c r="AM23" s="46"/>
      <c r="AN23" s="48" t="s">
        <v>47</v>
      </c>
      <c r="AO23" s="47"/>
      <c r="AP23" s="47"/>
      <c r="AQ23" s="46"/>
      <c r="AR23" s="45" t="s">
        <v>46</v>
      </c>
      <c r="AS23" s="44"/>
      <c r="AT23" s="44"/>
      <c r="AU23" s="44"/>
      <c r="AV23" s="44"/>
      <c r="AW23" s="44"/>
      <c r="AX23" s="44"/>
      <c r="AY23" s="43"/>
    </row>
    <row r="24" spans="2:51" ht="45" customHeight="1" x14ac:dyDescent="0.15">
      <c r="B24" s="42"/>
      <c r="C24" s="41"/>
      <c r="D24" s="41"/>
      <c r="E24" s="41"/>
      <c r="F24" s="41"/>
      <c r="G24" s="40"/>
      <c r="H24" s="39" t="s">
        <v>45</v>
      </c>
      <c r="I24" s="39"/>
      <c r="J24" s="39"/>
      <c r="K24" s="39"/>
      <c r="L24" s="39"/>
      <c r="M24" s="39"/>
      <c r="N24" s="39"/>
      <c r="O24" s="39"/>
      <c r="P24" s="39"/>
      <c r="Q24" s="39"/>
      <c r="R24" s="39"/>
      <c r="S24" s="39"/>
      <c r="T24" s="39"/>
      <c r="U24" s="39"/>
      <c r="V24" s="39"/>
      <c r="W24" s="39"/>
      <c r="X24" s="39"/>
      <c r="Y24" s="39"/>
      <c r="Z24" s="38" t="s">
        <v>44</v>
      </c>
      <c r="AA24" s="37"/>
      <c r="AB24" s="36"/>
      <c r="AC24" s="35" t="s">
        <v>43</v>
      </c>
      <c r="AD24" s="34"/>
      <c r="AE24" s="33"/>
      <c r="AF24" s="32" t="s">
        <v>40</v>
      </c>
      <c r="AG24" s="32"/>
      <c r="AH24" s="32"/>
      <c r="AI24" s="32"/>
      <c r="AJ24" s="32" t="s">
        <v>40</v>
      </c>
      <c r="AK24" s="32"/>
      <c r="AL24" s="32"/>
      <c r="AM24" s="32"/>
      <c r="AN24" s="32" t="s">
        <v>40</v>
      </c>
      <c r="AO24" s="32"/>
      <c r="AP24" s="32"/>
      <c r="AQ24" s="32"/>
      <c r="AR24" s="32">
        <v>52</v>
      </c>
      <c r="AS24" s="32"/>
      <c r="AT24" s="32"/>
      <c r="AU24" s="32"/>
      <c r="AV24" s="32"/>
      <c r="AW24" s="32"/>
      <c r="AX24" s="32"/>
      <c r="AY24" s="31"/>
    </row>
    <row r="25" spans="2:51" ht="45" customHeight="1" x14ac:dyDescent="0.15">
      <c r="B25" s="30"/>
      <c r="C25" s="29"/>
      <c r="D25" s="29"/>
      <c r="E25" s="29"/>
      <c r="F25" s="29"/>
      <c r="G25" s="28"/>
      <c r="H25" s="27"/>
      <c r="I25" s="27"/>
      <c r="J25" s="27"/>
      <c r="K25" s="27"/>
      <c r="L25" s="27"/>
      <c r="M25" s="27"/>
      <c r="N25" s="27"/>
      <c r="O25" s="27"/>
      <c r="P25" s="27"/>
      <c r="Q25" s="27"/>
      <c r="R25" s="27"/>
      <c r="S25" s="27"/>
      <c r="T25" s="27"/>
      <c r="U25" s="27"/>
      <c r="V25" s="27"/>
      <c r="W25" s="27"/>
      <c r="X25" s="27"/>
      <c r="Y25" s="27"/>
      <c r="Z25" s="26" t="s">
        <v>42</v>
      </c>
      <c r="AA25" s="25"/>
      <c r="AB25" s="24"/>
      <c r="AC25" s="23" t="s">
        <v>41</v>
      </c>
      <c r="AD25" s="22"/>
      <c r="AE25" s="21"/>
      <c r="AF25" s="20" t="s">
        <v>40</v>
      </c>
      <c r="AG25" s="20"/>
      <c r="AH25" s="20"/>
      <c r="AI25" s="20"/>
      <c r="AJ25" s="20" t="s">
        <v>40</v>
      </c>
      <c r="AK25" s="20"/>
      <c r="AL25" s="20"/>
      <c r="AM25" s="20"/>
      <c r="AN25" s="20" t="s">
        <v>40</v>
      </c>
      <c r="AO25" s="20"/>
      <c r="AP25" s="20"/>
      <c r="AQ25" s="20"/>
      <c r="AR25" s="20" t="s">
        <v>39</v>
      </c>
      <c r="AS25" s="20"/>
      <c r="AT25" s="20"/>
      <c r="AU25" s="20"/>
      <c r="AV25" s="20"/>
      <c r="AW25" s="20"/>
      <c r="AX25" s="20"/>
      <c r="AY25" s="19"/>
    </row>
  </sheetData>
  <mergeCells count="168">
    <mergeCell ref="H2:Y2"/>
    <mergeCell ref="Z2:AB2"/>
    <mergeCell ref="AC2:AE2"/>
    <mergeCell ref="AF2:AI2"/>
    <mergeCell ref="AJ2:AM2"/>
    <mergeCell ref="AC4:AE4"/>
    <mergeCell ref="AF4:AI4"/>
    <mergeCell ref="AJ4:AM4"/>
    <mergeCell ref="H3:Y4"/>
    <mergeCell ref="Z3:AB3"/>
    <mergeCell ref="AC3:AE3"/>
    <mergeCell ref="AF3:AI3"/>
    <mergeCell ref="AJ3:AM3"/>
    <mergeCell ref="AN3:AQ3"/>
    <mergeCell ref="Z4:AB4"/>
    <mergeCell ref="AN4:AQ4"/>
    <mergeCell ref="AC6:AE6"/>
    <mergeCell ref="AF6:AI6"/>
    <mergeCell ref="AJ6:AM6"/>
    <mergeCell ref="AN6:AQ6"/>
    <mergeCell ref="AN2:AQ2"/>
    <mergeCell ref="AR2:AY2"/>
    <mergeCell ref="AR3:AY3"/>
    <mergeCell ref="AR4:AY4"/>
    <mergeCell ref="B2:G4"/>
    <mergeCell ref="AR6:AY6"/>
    <mergeCell ref="Z7:AB7"/>
    <mergeCell ref="AC7:AE7"/>
    <mergeCell ref="AF7:AI7"/>
    <mergeCell ref="AJ7:AM7"/>
    <mergeCell ref="AN7:AQ7"/>
    <mergeCell ref="AR7:AY7"/>
    <mergeCell ref="H6:Y7"/>
    <mergeCell ref="Z6:AB6"/>
    <mergeCell ref="AN10:AQ10"/>
    <mergeCell ref="AR10:AY10"/>
    <mergeCell ref="B5:G7"/>
    <mergeCell ref="H5:Y5"/>
    <mergeCell ref="Z5:AB5"/>
    <mergeCell ref="AC5:AE5"/>
    <mergeCell ref="AF5:AI5"/>
    <mergeCell ref="AJ5:AM5"/>
    <mergeCell ref="AN5:AQ5"/>
    <mergeCell ref="AR5:AY5"/>
    <mergeCell ref="AR9:AY9"/>
    <mergeCell ref="Z10:AB10"/>
    <mergeCell ref="H8:Y8"/>
    <mergeCell ref="Z8:AB8"/>
    <mergeCell ref="AC8:AE8"/>
    <mergeCell ref="AF8:AI8"/>
    <mergeCell ref="AJ8:AM8"/>
    <mergeCell ref="AC10:AE10"/>
    <mergeCell ref="AF10:AI10"/>
    <mergeCell ref="AJ10:AM10"/>
    <mergeCell ref="AJ12:AM12"/>
    <mergeCell ref="AN12:AQ12"/>
    <mergeCell ref="AN8:AQ8"/>
    <mergeCell ref="AR8:AY8"/>
    <mergeCell ref="H9:Y10"/>
    <mergeCell ref="Z9:AB9"/>
    <mergeCell ref="AC9:AE9"/>
    <mergeCell ref="AF9:AI9"/>
    <mergeCell ref="AJ9:AM9"/>
    <mergeCell ref="AN9:AQ9"/>
    <mergeCell ref="AN11:AQ11"/>
    <mergeCell ref="AR11:AY11"/>
    <mergeCell ref="B8:G10"/>
    <mergeCell ref="AR12:AY12"/>
    <mergeCell ref="Z13:AB13"/>
    <mergeCell ref="AC13:AE13"/>
    <mergeCell ref="AF13:AI13"/>
    <mergeCell ref="AJ13:AM13"/>
    <mergeCell ref="AN13:AQ13"/>
    <mergeCell ref="AR13:AY13"/>
    <mergeCell ref="B11:G13"/>
    <mergeCell ref="H11:Y11"/>
    <mergeCell ref="Z11:AB11"/>
    <mergeCell ref="AC11:AE11"/>
    <mergeCell ref="AF11:AI11"/>
    <mergeCell ref="AJ11:AM11"/>
    <mergeCell ref="H12:Y13"/>
    <mergeCell ref="Z12:AB12"/>
    <mergeCell ref="AC12:AE12"/>
    <mergeCell ref="AF12:AI12"/>
    <mergeCell ref="H14:Y14"/>
    <mergeCell ref="Z14:AB14"/>
    <mergeCell ref="AC14:AE14"/>
    <mergeCell ref="AF14:AI14"/>
    <mergeCell ref="AJ14:AM14"/>
    <mergeCell ref="AC16:AE16"/>
    <mergeCell ref="AF16:AI16"/>
    <mergeCell ref="AJ16:AM16"/>
    <mergeCell ref="H15:Y16"/>
    <mergeCell ref="Z15:AB15"/>
    <mergeCell ref="AC15:AE15"/>
    <mergeCell ref="AF15:AI15"/>
    <mergeCell ref="AJ15:AM15"/>
    <mergeCell ref="AN15:AQ15"/>
    <mergeCell ref="Z16:AB16"/>
    <mergeCell ref="AN16:AQ16"/>
    <mergeCell ref="AC18:AE18"/>
    <mergeCell ref="AF18:AI18"/>
    <mergeCell ref="AJ18:AM18"/>
    <mergeCell ref="AN18:AQ18"/>
    <mergeCell ref="AN14:AQ14"/>
    <mergeCell ref="AR14:AY14"/>
    <mergeCell ref="AR15:AY15"/>
    <mergeCell ref="AR16:AY16"/>
    <mergeCell ref="B14:G16"/>
    <mergeCell ref="AR18:AY18"/>
    <mergeCell ref="Z19:AB19"/>
    <mergeCell ref="AC19:AE19"/>
    <mergeCell ref="AF19:AI19"/>
    <mergeCell ref="AJ19:AM19"/>
    <mergeCell ref="AN19:AQ19"/>
    <mergeCell ref="AR19:AY19"/>
    <mergeCell ref="H18:Y19"/>
    <mergeCell ref="Z18:AB18"/>
    <mergeCell ref="AN22:AQ22"/>
    <mergeCell ref="AR22:AY22"/>
    <mergeCell ref="B17:G19"/>
    <mergeCell ref="H17:Y17"/>
    <mergeCell ref="Z17:AB17"/>
    <mergeCell ref="AC17:AE17"/>
    <mergeCell ref="AF17:AI17"/>
    <mergeCell ref="AJ17:AM17"/>
    <mergeCell ref="AN17:AQ17"/>
    <mergeCell ref="AR17:AY17"/>
    <mergeCell ref="AR21:AY21"/>
    <mergeCell ref="Z22:AB22"/>
    <mergeCell ref="H20:Y20"/>
    <mergeCell ref="Z20:AB20"/>
    <mergeCell ref="AC20:AE20"/>
    <mergeCell ref="AF20:AI20"/>
    <mergeCell ref="AJ20:AM20"/>
    <mergeCell ref="AC22:AE22"/>
    <mergeCell ref="AF22:AI22"/>
    <mergeCell ref="AJ22:AM22"/>
    <mergeCell ref="AJ24:AM24"/>
    <mergeCell ref="AN24:AQ24"/>
    <mergeCell ref="AN20:AQ20"/>
    <mergeCell ref="AR20:AY20"/>
    <mergeCell ref="H21:Y22"/>
    <mergeCell ref="Z21:AB21"/>
    <mergeCell ref="AC21:AE21"/>
    <mergeCell ref="AF21:AI21"/>
    <mergeCell ref="AJ21:AM21"/>
    <mergeCell ref="AN21:AQ21"/>
    <mergeCell ref="AN23:AQ23"/>
    <mergeCell ref="AR23:AY23"/>
    <mergeCell ref="B20:G22"/>
    <mergeCell ref="AR24:AY24"/>
    <mergeCell ref="Z25:AB25"/>
    <mergeCell ref="AC25:AE25"/>
    <mergeCell ref="AF25:AI25"/>
    <mergeCell ref="AJ25:AM25"/>
    <mergeCell ref="AN25:AQ25"/>
    <mergeCell ref="AR25:AY25"/>
    <mergeCell ref="B23:G25"/>
    <mergeCell ref="H23:Y23"/>
    <mergeCell ref="Z23:AB23"/>
    <mergeCell ref="AC23:AE23"/>
    <mergeCell ref="AF23:AI23"/>
    <mergeCell ref="AJ23:AM23"/>
    <mergeCell ref="H24:Y25"/>
    <mergeCell ref="Z24:AB24"/>
    <mergeCell ref="AC24:AE24"/>
    <mergeCell ref="AF24:AI24"/>
  </mergeCells>
  <phoneticPr fontId="4"/>
  <conditionalFormatting sqref="AF3 AR3">
    <cfRule type="expression" dxfId="105" priority="105">
      <formula>IF(RIGHT(TEXT(AF3,"0.#"),1)=".",FALSE,TRUE)</formula>
    </cfRule>
    <cfRule type="expression" dxfId="104" priority="106">
      <formula>IF(RIGHT(TEXT(AF3,"0.#"),1)=".",TRUE,FALSE)</formula>
    </cfRule>
  </conditionalFormatting>
  <conditionalFormatting sqref="AJ3">
    <cfRule type="expression" dxfId="103" priority="103">
      <formula>IF(RIGHT(TEXT(AJ3,"0.#"),1)=".",FALSE,TRUE)</formula>
    </cfRule>
    <cfRule type="expression" dxfId="102" priority="104">
      <formula>IF(RIGHT(TEXT(AJ3,"0.#"),1)=".",TRUE,FALSE)</formula>
    </cfRule>
  </conditionalFormatting>
  <conditionalFormatting sqref="AN3">
    <cfRule type="expression" dxfId="101" priority="101">
      <formula>IF(RIGHT(TEXT(AN3,"0.#"),1)=".",FALSE,TRUE)</formula>
    </cfRule>
    <cfRule type="expression" dxfId="100" priority="102">
      <formula>IF(RIGHT(TEXT(AN3,"0.#"),1)=".",TRUE,FALSE)</formula>
    </cfRule>
  </conditionalFormatting>
  <conditionalFormatting sqref="AR4">
    <cfRule type="expression" dxfId="99" priority="99">
      <formula>IF(RIGHT(TEXT(AR4,"0.#"),1)=".",FALSE,TRUE)</formula>
    </cfRule>
    <cfRule type="expression" dxfId="98" priority="100">
      <formula>IF(RIGHT(TEXT(AR4,"0.#"),1)=".",TRUE,FALSE)</formula>
    </cfRule>
  </conditionalFormatting>
  <conditionalFormatting sqref="AJ4">
    <cfRule type="expression" dxfId="97" priority="95">
      <formula>IF(RIGHT(TEXT(AJ4,"0.#"),1)=".",FALSE,TRUE)</formula>
    </cfRule>
    <cfRule type="expression" dxfId="96" priority="96">
      <formula>IF(RIGHT(TEXT(AJ4,"0.#"),1)=".",TRUE,FALSE)</formula>
    </cfRule>
  </conditionalFormatting>
  <conditionalFormatting sqref="AN4">
    <cfRule type="expression" dxfId="95" priority="97">
      <formula>IF(RIGHT(TEXT(AN4,"0.#"),1)=".",FALSE,TRUE)</formula>
    </cfRule>
    <cfRule type="expression" dxfId="94" priority="98">
      <formula>IF(RIGHT(TEXT(AN4,"0.#"),1)=".",TRUE,FALSE)</formula>
    </cfRule>
  </conditionalFormatting>
  <conditionalFormatting sqref="AF4">
    <cfRule type="expression" dxfId="93" priority="93">
      <formula>IF(RIGHT(TEXT(AF4,"0.#"),1)=".",FALSE,TRUE)</formula>
    </cfRule>
    <cfRule type="expression" dxfId="92" priority="94">
      <formula>IF(RIGHT(TEXT(AF4,"0.#"),1)=".",TRUE,FALSE)</formula>
    </cfRule>
  </conditionalFormatting>
  <conditionalFormatting sqref="AF6 AR6">
    <cfRule type="expression" dxfId="91" priority="91">
      <formula>IF(RIGHT(TEXT(AF6,"0.#"),1)=".",FALSE,TRUE)</formula>
    </cfRule>
    <cfRule type="expression" dxfId="90" priority="92">
      <formula>IF(RIGHT(TEXT(AF6,"0.#"),1)=".",TRUE,FALSE)</formula>
    </cfRule>
  </conditionalFormatting>
  <conditionalFormatting sqref="AJ6">
    <cfRule type="expression" dxfId="89" priority="89">
      <formula>IF(RIGHT(TEXT(AJ6,"0.#"),1)=".",FALSE,TRUE)</formula>
    </cfRule>
    <cfRule type="expression" dxfId="88" priority="90">
      <formula>IF(RIGHT(TEXT(AJ6,"0.#"),1)=".",TRUE,FALSE)</formula>
    </cfRule>
  </conditionalFormatting>
  <conditionalFormatting sqref="AN6">
    <cfRule type="expression" dxfId="87" priority="87">
      <formula>IF(RIGHT(TEXT(AN6,"0.#"),1)=".",FALSE,TRUE)</formula>
    </cfRule>
    <cfRule type="expression" dxfId="86" priority="88">
      <formula>IF(RIGHT(TEXT(AN6,"0.#"),1)=".",TRUE,FALSE)</formula>
    </cfRule>
  </conditionalFormatting>
  <conditionalFormatting sqref="AF7 AN7">
    <cfRule type="expression" dxfId="85" priority="85">
      <formula>IF(RIGHT(TEXT(AF7,"0.#"),1)=".",FALSE,TRUE)</formula>
    </cfRule>
    <cfRule type="expression" dxfId="84" priority="86">
      <formula>IF(RIGHT(TEXT(AF7,"0.#"),1)=".",TRUE,FALSE)</formula>
    </cfRule>
  </conditionalFormatting>
  <conditionalFormatting sqref="AJ7">
    <cfRule type="expression" dxfId="83" priority="83">
      <formula>IF(RIGHT(TEXT(AJ7,"0.#"),1)=".",FALSE,TRUE)</formula>
    </cfRule>
    <cfRule type="expression" dxfId="82" priority="84">
      <formula>IF(RIGHT(TEXT(AJ7,"0.#"),1)=".",TRUE,FALSE)</formula>
    </cfRule>
  </conditionalFormatting>
  <conditionalFormatting sqref="AR7">
    <cfRule type="expression" dxfId="81" priority="81">
      <formula>IF(RIGHT(TEXT(AR7,"0.#"),1)=".",FALSE,TRUE)</formula>
    </cfRule>
    <cfRule type="expression" dxfId="80" priority="82">
      <formula>IF(RIGHT(TEXT(AR7,"0.#"),1)=".",TRUE,FALSE)</formula>
    </cfRule>
  </conditionalFormatting>
  <conditionalFormatting sqref="AF15 AR15">
    <cfRule type="expression" dxfId="79" priority="55">
      <formula>IF(RIGHT(TEXT(AF15,"0.#"),1)=".",FALSE,TRUE)</formula>
    </cfRule>
    <cfRule type="expression" dxfId="78" priority="56">
      <formula>IF(RIGHT(TEXT(AF15,"0.#"),1)=".",TRUE,FALSE)</formula>
    </cfRule>
  </conditionalFormatting>
  <conditionalFormatting sqref="AJ15">
    <cfRule type="expression" dxfId="77" priority="53">
      <formula>IF(RIGHT(TEXT(AJ15,"0.#"),1)=".",FALSE,TRUE)</formula>
    </cfRule>
    <cfRule type="expression" dxfId="76" priority="54">
      <formula>IF(RIGHT(TEXT(AJ15,"0.#"),1)=".",TRUE,FALSE)</formula>
    </cfRule>
  </conditionalFormatting>
  <conditionalFormatting sqref="AN15">
    <cfRule type="expression" dxfId="75" priority="51">
      <formula>IF(RIGHT(TEXT(AN15,"0.#"),1)=".",FALSE,TRUE)</formula>
    </cfRule>
    <cfRule type="expression" dxfId="74" priority="52">
      <formula>IF(RIGHT(TEXT(AN15,"0.#"),1)=".",TRUE,FALSE)</formula>
    </cfRule>
  </conditionalFormatting>
  <conditionalFormatting sqref="AR16">
    <cfRule type="expression" dxfId="73" priority="49">
      <formula>IF(RIGHT(TEXT(AR16,"0.#"),1)=".",FALSE,TRUE)</formula>
    </cfRule>
    <cfRule type="expression" dxfId="72" priority="50">
      <formula>IF(RIGHT(TEXT(AR16,"0.#"),1)=".",TRUE,FALSE)</formula>
    </cfRule>
  </conditionalFormatting>
  <conditionalFormatting sqref="AF16 AN16">
    <cfRule type="expression" dxfId="71" priority="47">
      <formula>IF(RIGHT(TEXT(AF16,"0.#"),1)=".",FALSE,TRUE)</formula>
    </cfRule>
    <cfRule type="expression" dxfId="70" priority="48">
      <formula>IF(RIGHT(TEXT(AF16,"0.#"),1)=".",TRUE,FALSE)</formula>
    </cfRule>
  </conditionalFormatting>
  <conditionalFormatting sqref="AJ16">
    <cfRule type="expression" dxfId="69" priority="45">
      <formula>IF(RIGHT(TEXT(AJ16,"0.#"),1)=".",FALSE,TRUE)</formula>
    </cfRule>
    <cfRule type="expression" dxfId="68" priority="46">
      <formula>IF(RIGHT(TEXT(AJ16,"0.#"),1)=".",TRUE,FALSE)</formula>
    </cfRule>
  </conditionalFormatting>
  <conditionalFormatting sqref="AF9 AR9">
    <cfRule type="expression" dxfId="67" priority="79">
      <formula>IF(RIGHT(TEXT(AF9,"0.#"),1)=".",FALSE,TRUE)</formula>
    </cfRule>
    <cfRule type="expression" dxfId="66" priority="80">
      <formula>IF(RIGHT(TEXT(AF9,"0.#"),1)=".",TRUE,FALSE)</formula>
    </cfRule>
  </conditionalFormatting>
  <conditionalFormatting sqref="AJ9">
    <cfRule type="expression" dxfId="65" priority="77">
      <formula>IF(RIGHT(TEXT(AJ9,"0.#"),1)=".",FALSE,TRUE)</formula>
    </cfRule>
    <cfRule type="expression" dxfId="64" priority="78">
      <formula>IF(RIGHT(TEXT(AJ9,"0.#"),1)=".",TRUE,FALSE)</formula>
    </cfRule>
  </conditionalFormatting>
  <conditionalFormatting sqref="AN9">
    <cfRule type="expression" dxfId="63" priority="75">
      <formula>IF(RIGHT(TEXT(AN9,"0.#"),1)=".",FALSE,TRUE)</formula>
    </cfRule>
    <cfRule type="expression" dxfId="62" priority="76">
      <formula>IF(RIGHT(TEXT(AN9,"0.#"),1)=".",TRUE,FALSE)</formula>
    </cfRule>
  </conditionalFormatting>
  <conditionalFormatting sqref="AR10">
    <cfRule type="expression" dxfId="61" priority="73">
      <formula>IF(RIGHT(TEXT(AR10,"0.#"),1)=".",FALSE,TRUE)</formula>
    </cfRule>
    <cfRule type="expression" dxfId="60" priority="74">
      <formula>IF(RIGHT(TEXT(AR10,"0.#"),1)=".",TRUE,FALSE)</formula>
    </cfRule>
  </conditionalFormatting>
  <conditionalFormatting sqref="AF10">
    <cfRule type="expression" dxfId="59" priority="71">
      <formula>IF(RIGHT(TEXT(AF10,"0.#"),1)=".",FALSE,TRUE)</formula>
    </cfRule>
    <cfRule type="expression" dxfId="58" priority="72">
      <formula>IF(RIGHT(TEXT(AF10,"0.#"),1)=".",TRUE,FALSE)</formula>
    </cfRule>
  </conditionalFormatting>
  <conditionalFormatting sqref="AJ10">
    <cfRule type="expression" dxfId="57" priority="69">
      <formula>IF(RIGHT(TEXT(AJ10,"0.#"),1)=".",FALSE,TRUE)</formula>
    </cfRule>
    <cfRule type="expression" dxfId="56" priority="70">
      <formula>IF(RIGHT(TEXT(AJ10,"0.#"),1)=".",TRUE,FALSE)</formula>
    </cfRule>
  </conditionalFormatting>
  <conditionalFormatting sqref="AF12 AR12">
    <cfRule type="expression" dxfId="55" priority="67">
      <formula>IF(RIGHT(TEXT(AF12,"0.#"),1)=".",FALSE,TRUE)</formula>
    </cfRule>
    <cfRule type="expression" dxfId="54" priority="68">
      <formula>IF(RIGHT(TEXT(AF12,"0.#"),1)=".",TRUE,FALSE)</formula>
    </cfRule>
  </conditionalFormatting>
  <conditionalFormatting sqref="AJ12">
    <cfRule type="expression" dxfId="53" priority="65">
      <formula>IF(RIGHT(TEXT(AJ12,"0.#"),1)=".",FALSE,TRUE)</formula>
    </cfRule>
    <cfRule type="expression" dxfId="52" priority="66">
      <formula>IF(RIGHT(TEXT(AJ12,"0.#"),1)=".",TRUE,FALSE)</formula>
    </cfRule>
  </conditionalFormatting>
  <conditionalFormatting sqref="AN12">
    <cfRule type="expression" dxfId="51" priority="63">
      <formula>IF(RIGHT(TEXT(AN12,"0.#"),1)=".",FALSE,TRUE)</formula>
    </cfRule>
    <cfRule type="expression" dxfId="50" priority="64">
      <formula>IF(RIGHT(TEXT(AN12,"0.#"),1)=".",TRUE,FALSE)</formula>
    </cfRule>
  </conditionalFormatting>
  <conditionalFormatting sqref="AR13">
    <cfRule type="expression" dxfId="49" priority="61">
      <formula>IF(RIGHT(TEXT(AR13,"0.#"),1)=".",FALSE,TRUE)</formula>
    </cfRule>
    <cfRule type="expression" dxfId="48" priority="62">
      <formula>IF(RIGHT(TEXT(AR13,"0.#"),1)=".",TRUE,FALSE)</formula>
    </cfRule>
  </conditionalFormatting>
  <conditionalFormatting sqref="AF13 AN13">
    <cfRule type="expression" dxfId="47" priority="59">
      <formula>IF(RIGHT(TEXT(AF13,"0.#"),1)=".",FALSE,TRUE)</formula>
    </cfRule>
    <cfRule type="expression" dxfId="46" priority="60">
      <formula>IF(RIGHT(TEXT(AF13,"0.#"),1)=".",TRUE,FALSE)</formula>
    </cfRule>
  </conditionalFormatting>
  <conditionalFormatting sqref="AJ13">
    <cfRule type="expression" dxfId="45" priority="57">
      <formula>IF(RIGHT(TEXT(AJ13,"0.#"),1)=".",FALSE,TRUE)</formula>
    </cfRule>
    <cfRule type="expression" dxfId="44" priority="58">
      <formula>IF(RIGHT(TEXT(AJ13,"0.#"),1)=".",TRUE,FALSE)</formula>
    </cfRule>
  </conditionalFormatting>
  <conditionalFormatting sqref="AJ18">
    <cfRule type="expression" dxfId="43" priority="41">
      <formula>IF(RIGHT(TEXT(AJ18,"0.#"),1)=".",FALSE,TRUE)</formula>
    </cfRule>
    <cfRule type="expression" dxfId="42" priority="42">
      <formula>IF(RIGHT(TEXT(AJ18,"0.#"),1)=".",TRUE,FALSE)</formula>
    </cfRule>
  </conditionalFormatting>
  <conditionalFormatting sqref="AN18">
    <cfRule type="expression" dxfId="41" priority="39">
      <formula>IF(RIGHT(TEXT(AN18,"0.#"),1)=".",FALSE,TRUE)</formula>
    </cfRule>
    <cfRule type="expression" dxfId="40" priority="40">
      <formula>IF(RIGHT(TEXT(AN18,"0.#"),1)=".",TRUE,FALSE)</formula>
    </cfRule>
  </conditionalFormatting>
  <conditionalFormatting sqref="AR19">
    <cfRule type="expression" dxfId="39" priority="37">
      <formula>IF(RIGHT(TEXT(AR19,"0.#"),1)=".",FALSE,TRUE)</formula>
    </cfRule>
    <cfRule type="expression" dxfId="38" priority="38">
      <formula>IF(RIGHT(TEXT(AR19,"0.#"),1)=".",TRUE,FALSE)</formula>
    </cfRule>
  </conditionalFormatting>
  <conditionalFormatting sqref="AN19">
    <cfRule type="expression" dxfId="37" priority="35">
      <formula>IF(RIGHT(TEXT(AN19,"0.#"),1)=".",FALSE,TRUE)</formula>
    </cfRule>
    <cfRule type="expression" dxfId="36" priority="36">
      <formula>IF(RIGHT(TEXT(AN19,"0.#"),1)=".",TRUE,FALSE)</formula>
    </cfRule>
  </conditionalFormatting>
  <conditionalFormatting sqref="AJ19">
    <cfRule type="expression" dxfId="35" priority="33">
      <formula>IF(RIGHT(TEXT(AJ19,"0.#"),1)=".",FALSE,TRUE)</formula>
    </cfRule>
    <cfRule type="expression" dxfId="34" priority="34">
      <formula>IF(RIGHT(TEXT(AJ19,"0.#"),1)=".",TRUE,FALSE)</formula>
    </cfRule>
  </conditionalFormatting>
  <conditionalFormatting sqref="AF19">
    <cfRule type="expression" dxfId="33" priority="31">
      <formula>IF(RIGHT(TEXT(AF19,"0.#"),1)=".",FALSE,TRUE)</formula>
    </cfRule>
    <cfRule type="expression" dxfId="32" priority="32">
      <formula>IF(RIGHT(TEXT(AF19,"0.#"),1)=".",TRUE,FALSE)</formula>
    </cfRule>
  </conditionalFormatting>
  <conditionalFormatting sqref="AF18 AR18">
    <cfRule type="expression" dxfId="31" priority="43">
      <formula>IF(RIGHT(TEXT(AF18,"0.#"),1)=".",FALSE,TRUE)</formula>
    </cfRule>
    <cfRule type="expression" dxfId="30" priority="44">
      <formula>IF(RIGHT(TEXT(AF18,"0.#"),1)=".",TRUE,FALSE)</formula>
    </cfRule>
  </conditionalFormatting>
  <conditionalFormatting sqref="AF21 AR21">
    <cfRule type="expression" dxfId="29" priority="29">
      <formula>IF(RIGHT(TEXT(AF21,"0.#"),1)=".",FALSE,TRUE)</formula>
    </cfRule>
    <cfRule type="expression" dxfId="28" priority="30">
      <formula>IF(RIGHT(TEXT(AF21,"0.#"),1)=".",TRUE,FALSE)</formula>
    </cfRule>
  </conditionalFormatting>
  <conditionalFormatting sqref="AJ21">
    <cfRule type="expression" dxfId="27" priority="27">
      <formula>IF(RIGHT(TEXT(AJ21,"0.#"),1)=".",FALSE,TRUE)</formula>
    </cfRule>
    <cfRule type="expression" dxfId="26" priority="28">
      <formula>IF(RIGHT(TEXT(AJ21,"0.#"),1)=".",TRUE,FALSE)</formula>
    </cfRule>
  </conditionalFormatting>
  <conditionalFormatting sqref="AN21">
    <cfRule type="expression" dxfId="25" priority="25">
      <formula>IF(RIGHT(TEXT(AN21,"0.#"),1)=".",FALSE,TRUE)</formula>
    </cfRule>
    <cfRule type="expression" dxfId="24" priority="26">
      <formula>IF(RIGHT(TEXT(AN21,"0.#"),1)=".",TRUE,FALSE)</formula>
    </cfRule>
  </conditionalFormatting>
  <conditionalFormatting sqref="AR22">
    <cfRule type="expression" dxfId="23" priority="23">
      <formula>IF(RIGHT(TEXT(AR22,"0.#"),1)=".",FALSE,TRUE)</formula>
    </cfRule>
    <cfRule type="expression" dxfId="22" priority="24">
      <formula>IF(RIGHT(TEXT(AR22,"0.#"),1)=".",TRUE,FALSE)</formula>
    </cfRule>
  </conditionalFormatting>
  <conditionalFormatting sqref="AF22 AN22">
    <cfRule type="expression" dxfId="21" priority="21">
      <formula>IF(RIGHT(TEXT(AF22,"0.#"),1)=".",FALSE,TRUE)</formula>
    </cfRule>
    <cfRule type="expression" dxfId="20" priority="22">
      <formula>IF(RIGHT(TEXT(AF22,"0.#"),1)=".",TRUE,FALSE)</formula>
    </cfRule>
  </conditionalFormatting>
  <conditionalFormatting sqref="AJ22">
    <cfRule type="expression" dxfId="19" priority="19">
      <formula>IF(RIGHT(TEXT(AJ22,"0.#"),1)=".",FALSE,TRUE)</formula>
    </cfRule>
    <cfRule type="expression" dxfId="18" priority="20">
      <formula>IF(RIGHT(TEXT(AJ22,"0.#"),1)=".",TRUE,FALSE)</formula>
    </cfRule>
  </conditionalFormatting>
  <conditionalFormatting sqref="AR25">
    <cfRule type="expression" dxfId="17" priority="15">
      <formula>IF(RIGHT(TEXT(AR25,"0.#"),1)=".",FALSE,TRUE)</formula>
    </cfRule>
    <cfRule type="expression" dxfId="16" priority="16">
      <formula>IF(RIGHT(TEXT(AR25,"0.#"),1)=".",TRUE,FALSE)</formula>
    </cfRule>
  </conditionalFormatting>
  <conditionalFormatting sqref="AR24">
    <cfRule type="expression" dxfId="15" priority="17">
      <formula>IF(RIGHT(TEXT(AR24,"0.#"),1)=".",FALSE,TRUE)</formula>
    </cfRule>
    <cfRule type="expression" dxfId="14" priority="18">
      <formula>IF(RIGHT(TEXT(AR24,"0.#"),1)=".",TRUE,FALSE)</formula>
    </cfRule>
  </conditionalFormatting>
  <conditionalFormatting sqref="AF24">
    <cfRule type="expression" dxfId="13" priority="13">
      <formula>IF(RIGHT(TEXT(AF24,"0.#"),1)=".",FALSE,TRUE)</formula>
    </cfRule>
    <cfRule type="expression" dxfId="12" priority="14">
      <formula>IF(RIGHT(TEXT(AF24,"0.#"),1)=".",TRUE,FALSE)</formula>
    </cfRule>
  </conditionalFormatting>
  <conditionalFormatting sqref="AF25">
    <cfRule type="expression" dxfId="11" priority="11">
      <formula>IF(RIGHT(TEXT(AF25,"0.#"),1)=".",FALSE,TRUE)</formula>
    </cfRule>
    <cfRule type="expression" dxfId="10" priority="12">
      <formula>IF(RIGHT(TEXT(AF25,"0.#"),1)=".",TRUE,FALSE)</formula>
    </cfRule>
  </conditionalFormatting>
  <conditionalFormatting sqref="AJ24">
    <cfRule type="expression" dxfId="9" priority="9">
      <formula>IF(RIGHT(TEXT(AJ24,"0.#"),1)=".",FALSE,TRUE)</formula>
    </cfRule>
    <cfRule type="expression" dxfId="8" priority="10">
      <formula>IF(RIGHT(TEXT(AJ24,"0.#"),1)=".",TRUE,FALSE)</formula>
    </cfRule>
  </conditionalFormatting>
  <conditionalFormatting sqref="AJ25">
    <cfRule type="expression" dxfId="7" priority="7">
      <formula>IF(RIGHT(TEXT(AJ25,"0.#"),1)=".",FALSE,TRUE)</formula>
    </cfRule>
    <cfRule type="expression" dxfId="6" priority="8">
      <formula>IF(RIGHT(TEXT(AJ25,"0.#"),1)=".",TRUE,FALSE)</formula>
    </cfRule>
  </conditionalFormatting>
  <conditionalFormatting sqref="AN24">
    <cfRule type="expression" dxfId="5" priority="5">
      <formula>IF(RIGHT(TEXT(AN24,"0.#"),1)=".",FALSE,TRUE)</formula>
    </cfRule>
    <cfRule type="expression" dxfId="4" priority="6">
      <formula>IF(RIGHT(TEXT(AN24,"0.#"),1)=".",TRUE,FALSE)</formula>
    </cfRule>
  </conditionalFormatting>
  <conditionalFormatting sqref="AN25">
    <cfRule type="expression" dxfId="3" priority="3">
      <formula>IF(RIGHT(TEXT(AN25,"0.#"),1)=".",FALSE,TRUE)</formula>
    </cfRule>
    <cfRule type="expression" dxfId="2" priority="4">
      <formula>IF(RIGHT(TEXT(AN25,"0.#"),1)=".",TRUE,FALSE)</formula>
    </cfRule>
  </conditionalFormatting>
  <conditionalFormatting sqref="AN10">
    <cfRule type="expression" dxfId="1" priority="1">
      <formula>IF(RIGHT(TEXT(AN10,"0.#"),1)=".",FALSE,TRUE)</formula>
    </cfRule>
    <cfRule type="expression" dxfId="0" priority="2">
      <formula>IF(RIGHT(TEXT(AN10,"0.#"),1)=".",TRUE,FALSE)</formula>
    </cfRule>
  </conditionalFormatting>
  <dataValidations count="1">
    <dataValidation type="custom" imeMode="disabled" allowBlank="1" showInputMessage="1" showErrorMessage="1" sqref="AJ3 AN3 AR3 AF3 AF6 AJ6 AR6 AN6 AJ9 AR9 AN9 AF9 AJ12 AN12 AF12 AR12 AF15 AJ15 AN15 AR15 AJ18 AN18 AR18 AF18 AJ21 AR21 AN21 AF21 AF24 AJ24 AR24 AN24">
      <formula1>OR(ISNUMBER(AF3), AF3="-")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7" workbookViewId="0">
      <selection activeCell="H26" sqref="H26:H34"/>
    </sheetView>
  </sheetViews>
  <sheetFormatPr defaultRowHeight="13.5" x14ac:dyDescent="0.15"/>
  <cols>
    <col min="1" max="1" width="27.125" style="2" customWidth="1"/>
    <col min="2" max="5" width="0" style="2" hidden="1" customWidth="1"/>
    <col min="6" max="6" width="10.625" style="2" hidden="1" customWidth="1"/>
    <col min="7" max="8" width="10.625" style="2" customWidth="1"/>
    <col min="9" max="9" width="11" style="2" bestFit="1" customWidth="1"/>
    <col min="10" max="254" width="9" style="2"/>
    <col min="255" max="255" width="27.125" style="2" customWidth="1"/>
    <col min="256" max="259" width="0" style="2" hidden="1" customWidth="1"/>
    <col min="260" max="263" width="10.625" style="2" customWidth="1"/>
    <col min="264" max="510" width="9" style="2"/>
    <col min="511" max="511" width="27.125" style="2" customWidth="1"/>
    <col min="512" max="515" width="0" style="2" hidden="1" customWidth="1"/>
    <col min="516" max="519" width="10.625" style="2" customWidth="1"/>
    <col min="520" max="766" width="9" style="2"/>
    <col min="767" max="767" width="27.125" style="2" customWidth="1"/>
    <col min="768" max="771" width="0" style="2" hidden="1" customWidth="1"/>
    <col min="772" max="775" width="10.625" style="2" customWidth="1"/>
    <col min="776" max="1022" width="9" style="2"/>
    <col min="1023" max="1023" width="27.125" style="2" customWidth="1"/>
    <col min="1024" max="1027" width="0" style="2" hidden="1" customWidth="1"/>
    <col min="1028" max="1031" width="10.625" style="2" customWidth="1"/>
    <col min="1032" max="1278" width="9" style="2"/>
    <col min="1279" max="1279" width="27.125" style="2" customWidth="1"/>
    <col min="1280" max="1283" width="0" style="2" hidden="1" customWidth="1"/>
    <col min="1284" max="1287" width="10.625" style="2" customWidth="1"/>
    <col min="1288" max="1534" width="9" style="2"/>
    <col min="1535" max="1535" width="27.125" style="2" customWidth="1"/>
    <col min="1536" max="1539" width="0" style="2" hidden="1" customWidth="1"/>
    <col min="1540" max="1543" width="10.625" style="2" customWidth="1"/>
    <col min="1544" max="1790" width="9" style="2"/>
    <col min="1791" max="1791" width="27.125" style="2" customWidth="1"/>
    <col min="1792" max="1795" width="0" style="2" hidden="1" customWidth="1"/>
    <col min="1796" max="1799" width="10.625" style="2" customWidth="1"/>
    <col min="1800" max="2046" width="9" style="2"/>
    <col min="2047" max="2047" width="27.125" style="2" customWidth="1"/>
    <col min="2048" max="2051" width="0" style="2" hidden="1" customWidth="1"/>
    <col min="2052" max="2055" width="10.625" style="2" customWidth="1"/>
    <col min="2056" max="2302" width="9" style="2"/>
    <col min="2303" max="2303" width="27.125" style="2" customWidth="1"/>
    <col min="2304" max="2307" width="0" style="2" hidden="1" customWidth="1"/>
    <col min="2308" max="2311" width="10.625" style="2" customWidth="1"/>
    <col min="2312" max="2558" width="9" style="2"/>
    <col min="2559" max="2559" width="27.125" style="2" customWidth="1"/>
    <col min="2560" max="2563" width="0" style="2" hidden="1" customWidth="1"/>
    <col min="2564" max="2567" width="10.625" style="2" customWidth="1"/>
    <col min="2568" max="2814" width="9" style="2"/>
    <col min="2815" max="2815" width="27.125" style="2" customWidth="1"/>
    <col min="2816" max="2819" width="0" style="2" hidden="1" customWidth="1"/>
    <col min="2820" max="2823" width="10.625" style="2" customWidth="1"/>
    <col min="2824" max="3070" width="9" style="2"/>
    <col min="3071" max="3071" width="27.125" style="2" customWidth="1"/>
    <col min="3072" max="3075" width="0" style="2" hidden="1" customWidth="1"/>
    <col min="3076" max="3079" width="10.625" style="2" customWidth="1"/>
    <col min="3080" max="3326" width="9" style="2"/>
    <col min="3327" max="3327" width="27.125" style="2" customWidth="1"/>
    <col min="3328" max="3331" width="0" style="2" hidden="1" customWidth="1"/>
    <col min="3332" max="3335" width="10.625" style="2" customWidth="1"/>
    <col min="3336" max="3582" width="9" style="2"/>
    <col min="3583" max="3583" width="27.125" style="2" customWidth="1"/>
    <col min="3584" max="3587" width="0" style="2" hidden="1" customWidth="1"/>
    <col min="3588" max="3591" width="10.625" style="2" customWidth="1"/>
    <col min="3592" max="3838" width="9" style="2"/>
    <col min="3839" max="3839" width="27.125" style="2" customWidth="1"/>
    <col min="3840" max="3843" width="0" style="2" hidden="1" customWidth="1"/>
    <col min="3844" max="3847" width="10.625" style="2" customWidth="1"/>
    <col min="3848" max="4094" width="9" style="2"/>
    <col min="4095" max="4095" width="27.125" style="2" customWidth="1"/>
    <col min="4096" max="4099" width="0" style="2" hidden="1" customWidth="1"/>
    <col min="4100" max="4103" width="10.625" style="2" customWidth="1"/>
    <col min="4104" max="4350" width="9" style="2"/>
    <col min="4351" max="4351" width="27.125" style="2" customWidth="1"/>
    <col min="4352" max="4355" width="0" style="2" hidden="1" customWidth="1"/>
    <col min="4356" max="4359" width="10.625" style="2" customWidth="1"/>
    <col min="4360" max="4606" width="9" style="2"/>
    <col min="4607" max="4607" width="27.125" style="2" customWidth="1"/>
    <col min="4608" max="4611" width="0" style="2" hidden="1" customWidth="1"/>
    <col min="4612" max="4615" width="10.625" style="2" customWidth="1"/>
    <col min="4616" max="4862" width="9" style="2"/>
    <col min="4863" max="4863" width="27.125" style="2" customWidth="1"/>
    <col min="4864" max="4867" width="0" style="2" hidden="1" customWidth="1"/>
    <col min="4868" max="4871" width="10.625" style="2" customWidth="1"/>
    <col min="4872" max="5118" width="9" style="2"/>
    <col min="5119" max="5119" width="27.125" style="2" customWidth="1"/>
    <col min="5120" max="5123" width="0" style="2" hidden="1" customWidth="1"/>
    <col min="5124" max="5127" width="10.625" style="2" customWidth="1"/>
    <col min="5128" max="5374" width="9" style="2"/>
    <col min="5375" max="5375" width="27.125" style="2" customWidth="1"/>
    <col min="5376" max="5379" width="0" style="2" hidden="1" customWidth="1"/>
    <col min="5380" max="5383" width="10.625" style="2" customWidth="1"/>
    <col min="5384" max="5630" width="9" style="2"/>
    <col min="5631" max="5631" width="27.125" style="2" customWidth="1"/>
    <col min="5632" max="5635" width="0" style="2" hidden="1" customWidth="1"/>
    <col min="5636" max="5639" width="10.625" style="2" customWidth="1"/>
    <col min="5640" max="5886" width="9" style="2"/>
    <col min="5887" max="5887" width="27.125" style="2" customWidth="1"/>
    <col min="5888" max="5891" width="0" style="2" hidden="1" customWidth="1"/>
    <col min="5892" max="5895" width="10.625" style="2" customWidth="1"/>
    <col min="5896" max="6142" width="9" style="2"/>
    <col min="6143" max="6143" width="27.125" style="2" customWidth="1"/>
    <col min="6144" max="6147" width="0" style="2" hidden="1" customWidth="1"/>
    <col min="6148" max="6151" width="10.625" style="2" customWidth="1"/>
    <col min="6152" max="6398" width="9" style="2"/>
    <col min="6399" max="6399" width="27.125" style="2" customWidth="1"/>
    <col min="6400" max="6403" width="0" style="2" hidden="1" customWidth="1"/>
    <col min="6404" max="6407" width="10.625" style="2" customWidth="1"/>
    <col min="6408" max="6654" width="9" style="2"/>
    <col min="6655" max="6655" width="27.125" style="2" customWidth="1"/>
    <col min="6656" max="6659" width="0" style="2" hidden="1" customWidth="1"/>
    <col min="6660" max="6663" width="10.625" style="2" customWidth="1"/>
    <col min="6664" max="6910" width="9" style="2"/>
    <col min="6911" max="6911" width="27.125" style="2" customWidth="1"/>
    <col min="6912" max="6915" width="0" style="2" hidden="1" customWidth="1"/>
    <col min="6916" max="6919" width="10.625" style="2" customWidth="1"/>
    <col min="6920" max="7166" width="9" style="2"/>
    <col min="7167" max="7167" width="27.125" style="2" customWidth="1"/>
    <col min="7168" max="7171" width="0" style="2" hidden="1" customWidth="1"/>
    <col min="7172" max="7175" width="10.625" style="2" customWidth="1"/>
    <col min="7176" max="7422" width="9" style="2"/>
    <col min="7423" max="7423" width="27.125" style="2" customWidth="1"/>
    <col min="7424" max="7427" width="0" style="2" hidden="1" customWidth="1"/>
    <col min="7428" max="7431" width="10.625" style="2" customWidth="1"/>
    <col min="7432" max="7678" width="9" style="2"/>
    <col min="7679" max="7679" width="27.125" style="2" customWidth="1"/>
    <col min="7680" max="7683" width="0" style="2" hidden="1" customWidth="1"/>
    <col min="7684" max="7687" width="10.625" style="2" customWidth="1"/>
    <col min="7688" max="7934" width="9" style="2"/>
    <col min="7935" max="7935" width="27.125" style="2" customWidth="1"/>
    <col min="7936" max="7939" width="0" style="2" hidden="1" customWidth="1"/>
    <col min="7940" max="7943" width="10.625" style="2" customWidth="1"/>
    <col min="7944" max="8190" width="9" style="2"/>
    <col min="8191" max="8191" width="27.125" style="2" customWidth="1"/>
    <col min="8192" max="8195" width="0" style="2" hidden="1" customWidth="1"/>
    <col min="8196" max="8199" width="10.625" style="2" customWidth="1"/>
    <col min="8200" max="8446" width="9" style="2"/>
    <col min="8447" max="8447" width="27.125" style="2" customWidth="1"/>
    <col min="8448" max="8451" width="0" style="2" hidden="1" customWidth="1"/>
    <col min="8452" max="8455" width="10.625" style="2" customWidth="1"/>
    <col min="8456" max="8702" width="9" style="2"/>
    <col min="8703" max="8703" width="27.125" style="2" customWidth="1"/>
    <col min="8704" max="8707" width="0" style="2" hidden="1" customWidth="1"/>
    <col min="8708" max="8711" width="10.625" style="2" customWidth="1"/>
    <col min="8712" max="8958" width="9" style="2"/>
    <col min="8959" max="8959" width="27.125" style="2" customWidth="1"/>
    <col min="8960" max="8963" width="0" style="2" hidden="1" customWidth="1"/>
    <col min="8964" max="8967" width="10.625" style="2" customWidth="1"/>
    <col min="8968" max="9214" width="9" style="2"/>
    <col min="9215" max="9215" width="27.125" style="2" customWidth="1"/>
    <col min="9216" max="9219" width="0" style="2" hidden="1" customWidth="1"/>
    <col min="9220" max="9223" width="10.625" style="2" customWidth="1"/>
    <col min="9224" max="9470" width="9" style="2"/>
    <col min="9471" max="9471" width="27.125" style="2" customWidth="1"/>
    <col min="9472" max="9475" width="0" style="2" hidden="1" customWidth="1"/>
    <col min="9476" max="9479" width="10.625" style="2" customWidth="1"/>
    <col min="9480" max="9726" width="9" style="2"/>
    <col min="9727" max="9727" width="27.125" style="2" customWidth="1"/>
    <col min="9728" max="9731" width="0" style="2" hidden="1" customWidth="1"/>
    <col min="9732" max="9735" width="10.625" style="2" customWidth="1"/>
    <col min="9736" max="9982" width="9" style="2"/>
    <col min="9983" max="9983" width="27.125" style="2" customWidth="1"/>
    <col min="9984" max="9987" width="0" style="2" hidden="1" customWidth="1"/>
    <col min="9988" max="9991" width="10.625" style="2" customWidth="1"/>
    <col min="9992" max="10238" width="9" style="2"/>
    <col min="10239" max="10239" width="27.125" style="2" customWidth="1"/>
    <col min="10240" max="10243" width="0" style="2" hidden="1" customWidth="1"/>
    <col min="10244" max="10247" width="10.625" style="2" customWidth="1"/>
    <col min="10248" max="10494" width="9" style="2"/>
    <col min="10495" max="10495" width="27.125" style="2" customWidth="1"/>
    <col min="10496" max="10499" width="0" style="2" hidden="1" customWidth="1"/>
    <col min="10500" max="10503" width="10.625" style="2" customWidth="1"/>
    <col min="10504" max="10750" width="9" style="2"/>
    <col min="10751" max="10751" width="27.125" style="2" customWidth="1"/>
    <col min="10752" max="10755" width="0" style="2" hidden="1" customWidth="1"/>
    <col min="10756" max="10759" width="10.625" style="2" customWidth="1"/>
    <col min="10760" max="11006" width="9" style="2"/>
    <col min="11007" max="11007" width="27.125" style="2" customWidth="1"/>
    <col min="11008" max="11011" width="0" style="2" hidden="1" customWidth="1"/>
    <col min="11012" max="11015" width="10.625" style="2" customWidth="1"/>
    <col min="11016" max="11262" width="9" style="2"/>
    <col min="11263" max="11263" width="27.125" style="2" customWidth="1"/>
    <col min="11264" max="11267" width="0" style="2" hidden="1" customWidth="1"/>
    <col min="11268" max="11271" width="10.625" style="2" customWidth="1"/>
    <col min="11272" max="11518" width="9" style="2"/>
    <col min="11519" max="11519" width="27.125" style="2" customWidth="1"/>
    <col min="11520" max="11523" width="0" style="2" hidden="1" customWidth="1"/>
    <col min="11524" max="11527" width="10.625" style="2" customWidth="1"/>
    <col min="11528" max="11774" width="9" style="2"/>
    <col min="11775" max="11775" width="27.125" style="2" customWidth="1"/>
    <col min="11776" max="11779" width="0" style="2" hidden="1" customWidth="1"/>
    <col min="11780" max="11783" width="10.625" style="2" customWidth="1"/>
    <col min="11784" max="12030" width="9" style="2"/>
    <col min="12031" max="12031" width="27.125" style="2" customWidth="1"/>
    <col min="12032" max="12035" width="0" style="2" hidden="1" customWidth="1"/>
    <col min="12036" max="12039" width="10.625" style="2" customWidth="1"/>
    <col min="12040" max="12286" width="9" style="2"/>
    <col min="12287" max="12287" width="27.125" style="2" customWidth="1"/>
    <col min="12288" max="12291" width="0" style="2" hidden="1" customWidth="1"/>
    <col min="12292" max="12295" width="10.625" style="2" customWidth="1"/>
    <col min="12296" max="12542" width="9" style="2"/>
    <col min="12543" max="12543" width="27.125" style="2" customWidth="1"/>
    <col min="12544" max="12547" width="0" style="2" hidden="1" customWidth="1"/>
    <col min="12548" max="12551" width="10.625" style="2" customWidth="1"/>
    <col min="12552" max="12798" width="9" style="2"/>
    <col min="12799" max="12799" width="27.125" style="2" customWidth="1"/>
    <col min="12800" max="12803" width="0" style="2" hidden="1" customWidth="1"/>
    <col min="12804" max="12807" width="10.625" style="2" customWidth="1"/>
    <col min="12808" max="13054" width="9" style="2"/>
    <col min="13055" max="13055" width="27.125" style="2" customWidth="1"/>
    <col min="13056" max="13059" width="0" style="2" hidden="1" customWidth="1"/>
    <col min="13060" max="13063" width="10.625" style="2" customWidth="1"/>
    <col min="13064" max="13310" width="9" style="2"/>
    <col min="13311" max="13311" width="27.125" style="2" customWidth="1"/>
    <col min="13312" max="13315" width="0" style="2" hidden="1" customWidth="1"/>
    <col min="13316" max="13319" width="10.625" style="2" customWidth="1"/>
    <col min="13320" max="13566" width="9" style="2"/>
    <col min="13567" max="13567" width="27.125" style="2" customWidth="1"/>
    <col min="13568" max="13571" width="0" style="2" hidden="1" customWidth="1"/>
    <col min="13572" max="13575" width="10.625" style="2" customWidth="1"/>
    <col min="13576" max="13822" width="9" style="2"/>
    <col min="13823" max="13823" width="27.125" style="2" customWidth="1"/>
    <col min="13824" max="13827" width="0" style="2" hidden="1" customWidth="1"/>
    <col min="13828" max="13831" width="10.625" style="2" customWidth="1"/>
    <col min="13832" max="14078" width="9" style="2"/>
    <col min="14079" max="14079" width="27.125" style="2" customWidth="1"/>
    <col min="14080" max="14083" width="0" style="2" hidden="1" customWidth="1"/>
    <col min="14084" max="14087" width="10.625" style="2" customWidth="1"/>
    <col min="14088" max="14334" width="9" style="2"/>
    <col min="14335" max="14335" width="27.125" style="2" customWidth="1"/>
    <col min="14336" max="14339" width="0" style="2" hidden="1" customWidth="1"/>
    <col min="14340" max="14343" width="10.625" style="2" customWidth="1"/>
    <col min="14344" max="14590" width="9" style="2"/>
    <col min="14591" max="14591" width="27.125" style="2" customWidth="1"/>
    <col min="14592" max="14595" width="0" style="2" hidden="1" customWidth="1"/>
    <col min="14596" max="14599" width="10.625" style="2" customWidth="1"/>
    <col min="14600" max="14846" width="9" style="2"/>
    <col min="14847" max="14847" width="27.125" style="2" customWidth="1"/>
    <col min="14848" max="14851" width="0" style="2" hidden="1" customWidth="1"/>
    <col min="14852" max="14855" width="10.625" style="2" customWidth="1"/>
    <col min="14856" max="15102" width="9" style="2"/>
    <col min="15103" max="15103" width="27.125" style="2" customWidth="1"/>
    <col min="15104" max="15107" width="0" style="2" hidden="1" customWidth="1"/>
    <col min="15108" max="15111" width="10.625" style="2" customWidth="1"/>
    <col min="15112" max="15358" width="9" style="2"/>
    <col min="15359" max="15359" width="27.125" style="2" customWidth="1"/>
    <col min="15360" max="15363" width="0" style="2" hidden="1" customWidth="1"/>
    <col min="15364" max="15367" width="10.625" style="2" customWidth="1"/>
    <col min="15368" max="15614" width="9" style="2"/>
    <col min="15615" max="15615" width="27.125" style="2" customWidth="1"/>
    <col min="15616" max="15619" width="0" style="2" hidden="1" customWidth="1"/>
    <col min="15620" max="15623" width="10.625" style="2" customWidth="1"/>
    <col min="15624" max="15870" width="9" style="2"/>
    <col min="15871" max="15871" width="27.125" style="2" customWidth="1"/>
    <col min="15872" max="15875" width="0" style="2" hidden="1" customWidth="1"/>
    <col min="15876" max="15879" width="10.625" style="2" customWidth="1"/>
    <col min="15880" max="16126" width="9" style="2"/>
    <col min="16127" max="16127" width="27.125" style="2" customWidth="1"/>
    <col min="16128" max="16131" width="0" style="2" hidden="1" customWidth="1"/>
    <col min="16132" max="16135" width="10.625" style="2" customWidth="1"/>
    <col min="16136" max="16384" width="9" style="2"/>
  </cols>
  <sheetData>
    <row r="1" spans="1:9" ht="17.25" x14ac:dyDescent="0.15">
      <c r="A1" s="1" t="s">
        <v>0</v>
      </c>
    </row>
    <row r="3" spans="1:9" x14ac:dyDescent="0.15">
      <c r="A3" s="3" t="s">
        <v>1</v>
      </c>
    </row>
    <row r="4" spans="1:9" x14ac:dyDescent="0.15">
      <c r="A4" s="4"/>
      <c r="B4" s="4" t="s">
        <v>2</v>
      </c>
      <c r="C4" s="4" t="s">
        <v>3</v>
      </c>
      <c r="D4" s="5" t="s">
        <v>4</v>
      </c>
      <c r="E4" s="5" t="s">
        <v>5</v>
      </c>
      <c r="F4" s="6" t="s">
        <v>6</v>
      </c>
      <c r="G4" s="6" t="s">
        <v>36</v>
      </c>
      <c r="H4" s="6" t="s">
        <v>37</v>
      </c>
      <c r="I4" s="6" t="s">
        <v>38</v>
      </c>
    </row>
    <row r="5" spans="1:9" x14ac:dyDescent="0.15">
      <c r="A5" s="4" t="s">
        <v>7</v>
      </c>
      <c r="B5" s="4">
        <f t="shared" ref="B5:D6" si="0">47/47*100</f>
        <v>100</v>
      </c>
      <c r="C5" s="4">
        <f t="shared" si="0"/>
        <v>100</v>
      </c>
      <c r="D5" s="4">
        <f t="shared" si="0"/>
        <v>100</v>
      </c>
      <c r="E5" s="7">
        <v>100</v>
      </c>
      <c r="F5" s="4">
        <v>100</v>
      </c>
      <c r="G5" s="8">
        <v>100</v>
      </c>
      <c r="H5" s="8">
        <v>100</v>
      </c>
      <c r="I5" s="8" t="s">
        <v>35</v>
      </c>
    </row>
    <row r="6" spans="1:9" x14ac:dyDescent="0.15">
      <c r="A6" s="4" t="s">
        <v>8</v>
      </c>
      <c r="B6" s="4">
        <f t="shared" si="0"/>
        <v>100</v>
      </c>
      <c r="C6" s="4">
        <f t="shared" si="0"/>
        <v>100</v>
      </c>
      <c r="D6" s="4">
        <f t="shared" si="0"/>
        <v>100</v>
      </c>
      <c r="E6" s="7">
        <v>100</v>
      </c>
      <c r="F6" s="4">
        <v>100</v>
      </c>
      <c r="G6" s="8">
        <v>100</v>
      </c>
      <c r="H6" s="8">
        <v>100</v>
      </c>
      <c r="I6" s="8" t="s">
        <v>35</v>
      </c>
    </row>
    <row r="7" spans="1:9" x14ac:dyDescent="0.15">
      <c r="A7" s="4" t="s">
        <v>9</v>
      </c>
      <c r="B7" s="9">
        <f>25/45*100</f>
        <v>55.555555555555557</v>
      </c>
      <c r="C7" s="9">
        <f>25/45*100</f>
        <v>55.555555555555557</v>
      </c>
      <c r="D7" s="9">
        <f>26/45*100</f>
        <v>57.777777777777771</v>
      </c>
      <c r="E7" s="10">
        <v>57.8</v>
      </c>
      <c r="F7" s="4">
        <v>64.400000000000006</v>
      </c>
      <c r="G7" s="8">
        <v>66.7</v>
      </c>
      <c r="H7" s="8">
        <v>64.400000000000006</v>
      </c>
      <c r="I7" s="8" t="s">
        <v>35</v>
      </c>
    </row>
    <row r="8" spans="1:9" x14ac:dyDescent="0.15">
      <c r="A8" s="4" t="s">
        <v>10</v>
      </c>
      <c r="B8" s="4">
        <f>47/47*100</f>
        <v>100</v>
      </c>
      <c r="C8" s="4">
        <f>47/47*100</f>
        <v>100</v>
      </c>
      <c r="D8" s="4">
        <f>47/47*100</f>
        <v>100</v>
      </c>
      <c r="E8" s="7">
        <v>100</v>
      </c>
      <c r="F8" s="4">
        <v>100</v>
      </c>
      <c r="G8" s="8">
        <v>100</v>
      </c>
      <c r="H8" s="8">
        <v>100</v>
      </c>
      <c r="I8" s="8" t="s">
        <v>35</v>
      </c>
    </row>
    <row r="9" spans="1:9" x14ac:dyDescent="0.15">
      <c r="A9" s="4" t="s">
        <v>11</v>
      </c>
      <c r="B9" s="9">
        <f>21/44*100</f>
        <v>47.727272727272727</v>
      </c>
      <c r="C9" s="9">
        <f>22/43*100</f>
        <v>51.162790697674424</v>
      </c>
      <c r="D9" s="9">
        <f>22/43*100</f>
        <v>51.162790697674424</v>
      </c>
      <c r="E9" s="10">
        <v>52.4</v>
      </c>
      <c r="F9" s="4">
        <v>53.7</v>
      </c>
      <c r="G9" s="8">
        <v>61</v>
      </c>
      <c r="H9" s="8">
        <v>62.5</v>
      </c>
      <c r="I9" s="8" t="s">
        <v>35</v>
      </c>
    </row>
    <row r="10" spans="1:9" x14ac:dyDescent="0.15">
      <c r="A10" s="4" t="s">
        <v>12</v>
      </c>
      <c r="B10" s="4">
        <f>47/47*100</f>
        <v>100</v>
      </c>
      <c r="C10" s="4">
        <f>47/47*100</f>
        <v>100</v>
      </c>
      <c r="D10" s="4">
        <f>47/47*100</f>
        <v>100</v>
      </c>
      <c r="E10" s="7">
        <v>100</v>
      </c>
      <c r="F10" s="4">
        <v>100</v>
      </c>
      <c r="G10" s="8">
        <v>100</v>
      </c>
      <c r="H10" s="8">
        <v>100</v>
      </c>
      <c r="I10" s="8" t="s">
        <v>35</v>
      </c>
    </row>
    <row r="11" spans="1:9" x14ac:dyDescent="0.15">
      <c r="A11" s="4" t="s">
        <v>13</v>
      </c>
      <c r="B11" s="9">
        <f>1/4*100</f>
        <v>25</v>
      </c>
      <c r="C11" s="9">
        <f>1/4*100</f>
        <v>25</v>
      </c>
      <c r="D11" s="9">
        <f>2/4*100</f>
        <v>50</v>
      </c>
      <c r="E11" s="10">
        <v>50</v>
      </c>
      <c r="F11" s="11">
        <v>50</v>
      </c>
      <c r="G11" s="8">
        <v>75</v>
      </c>
      <c r="H11" s="8">
        <v>75</v>
      </c>
      <c r="I11" s="8" t="s">
        <v>35</v>
      </c>
    </row>
    <row r="12" spans="1:9" x14ac:dyDescent="0.15">
      <c r="A12" s="4" t="s">
        <v>14</v>
      </c>
      <c r="B12" s="4">
        <f>44/44*100</f>
        <v>100</v>
      </c>
      <c r="C12" s="4">
        <f>44/44*100</f>
        <v>100</v>
      </c>
      <c r="D12" s="4">
        <f>44/44*100</f>
        <v>100</v>
      </c>
      <c r="E12" s="7">
        <v>97.7</v>
      </c>
      <c r="F12" s="4">
        <v>97.8</v>
      </c>
      <c r="G12" s="8">
        <v>95.7</v>
      </c>
      <c r="H12" s="8">
        <v>95.7</v>
      </c>
      <c r="I12" s="8" t="s">
        <v>35</v>
      </c>
    </row>
    <row r="13" spans="1:9" x14ac:dyDescent="0.15">
      <c r="A13" s="4" t="s">
        <v>15</v>
      </c>
      <c r="B13" s="4">
        <f>17/17*100</f>
        <v>100</v>
      </c>
      <c r="C13" s="4">
        <f>17/17*100</f>
        <v>100</v>
      </c>
      <c r="D13" s="4">
        <f>17/17*100</f>
        <v>100</v>
      </c>
      <c r="E13" s="7">
        <v>100</v>
      </c>
      <c r="F13" s="4">
        <v>94.1</v>
      </c>
      <c r="G13" s="8">
        <v>94.1</v>
      </c>
      <c r="H13" s="8">
        <v>93.8</v>
      </c>
      <c r="I13" s="8" t="s">
        <v>35</v>
      </c>
    </row>
    <row r="14" spans="1:9" x14ac:dyDescent="0.15">
      <c r="A14" s="4" t="s">
        <v>16</v>
      </c>
      <c r="B14" s="9">
        <f>4/13*100</f>
        <v>30.76923076923077</v>
      </c>
      <c r="C14" s="9">
        <f>4/13*100</f>
        <v>30.76923076923077</v>
      </c>
      <c r="D14" s="9">
        <f>4/13*100</f>
        <v>30.76923076923077</v>
      </c>
      <c r="E14" s="10">
        <v>30.8</v>
      </c>
      <c r="F14" s="4">
        <v>30.8</v>
      </c>
      <c r="G14" s="8">
        <v>38.5</v>
      </c>
      <c r="H14" s="8">
        <v>38.5</v>
      </c>
      <c r="I14" s="8" t="s">
        <v>35</v>
      </c>
    </row>
    <row r="15" spans="1:9" x14ac:dyDescent="0.15">
      <c r="A15" s="4" t="s">
        <v>17</v>
      </c>
      <c r="B15" s="12">
        <f>41/43*100</f>
        <v>95.348837209302332</v>
      </c>
      <c r="C15" s="12">
        <f>41/43*100</f>
        <v>95.348837209302332</v>
      </c>
      <c r="D15" s="12">
        <f>41/43*100</f>
        <v>95.348837209302332</v>
      </c>
      <c r="E15" s="13">
        <v>95.3</v>
      </c>
      <c r="F15" s="4">
        <v>95.3</v>
      </c>
      <c r="G15" s="8">
        <v>95.2</v>
      </c>
      <c r="H15" s="8">
        <v>95.2</v>
      </c>
      <c r="I15" s="8" t="s">
        <v>35</v>
      </c>
    </row>
    <row r="16" spans="1:9" x14ac:dyDescent="0.15">
      <c r="A16" s="4" t="s">
        <v>18</v>
      </c>
      <c r="B16" s="4">
        <f>23/23*100</f>
        <v>100</v>
      </c>
      <c r="C16" s="4">
        <f>23/23*100</f>
        <v>100</v>
      </c>
      <c r="D16" s="4">
        <f>23/23*100</f>
        <v>100</v>
      </c>
      <c r="E16" s="7">
        <v>100</v>
      </c>
      <c r="F16" s="4">
        <v>100</v>
      </c>
      <c r="G16" s="8">
        <v>100</v>
      </c>
      <c r="H16" s="8">
        <v>100</v>
      </c>
      <c r="I16" s="8" t="s">
        <v>35</v>
      </c>
    </row>
    <row r="17" spans="1:9" x14ac:dyDescent="0.15">
      <c r="A17" s="4" t="s">
        <v>19</v>
      </c>
      <c r="B17" s="9">
        <f>20/21*100</f>
        <v>95.238095238095227</v>
      </c>
      <c r="C17" s="9">
        <f>20/21*100</f>
        <v>95.238095238095227</v>
      </c>
      <c r="D17" s="9">
        <f>20/21*100</f>
        <v>95.238095238095227</v>
      </c>
      <c r="E17" s="10">
        <v>95.2</v>
      </c>
      <c r="F17" s="4">
        <v>100</v>
      </c>
      <c r="G17" s="8">
        <v>100</v>
      </c>
      <c r="H17" s="8">
        <v>100</v>
      </c>
      <c r="I17" s="8" t="s">
        <v>35</v>
      </c>
    </row>
    <row r="18" spans="1:9" x14ac:dyDescent="0.15">
      <c r="A18" s="4" t="s">
        <v>20</v>
      </c>
      <c r="B18" s="9">
        <f>37/38*100</f>
        <v>97.368421052631575</v>
      </c>
      <c r="C18" s="9">
        <f>37/38*100</f>
        <v>97.368421052631575</v>
      </c>
      <c r="D18" s="9">
        <f>38/38*100</f>
        <v>100</v>
      </c>
      <c r="E18" s="10">
        <v>100</v>
      </c>
      <c r="F18" s="4">
        <v>97.4</v>
      </c>
      <c r="G18" s="8">
        <v>97.4</v>
      </c>
      <c r="H18" s="8">
        <v>100</v>
      </c>
      <c r="I18" s="8" t="s">
        <v>35</v>
      </c>
    </row>
    <row r="19" spans="1:9" x14ac:dyDescent="0.15">
      <c r="A19" s="4" t="s">
        <v>21</v>
      </c>
      <c r="B19" s="9">
        <f>28/30*100</f>
        <v>93.333333333333329</v>
      </c>
      <c r="C19" s="9">
        <f>28/30*100</f>
        <v>93.333333333333329</v>
      </c>
      <c r="D19" s="9">
        <f>28/30*100</f>
        <v>93.333333333333329</v>
      </c>
      <c r="E19" s="10">
        <v>93.3</v>
      </c>
      <c r="F19" s="11">
        <v>90</v>
      </c>
      <c r="G19" s="8">
        <v>93.3</v>
      </c>
      <c r="H19" s="8">
        <v>93.3</v>
      </c>
      <c r="I19" s="8" t="s">
        <v>35</v>
      </c>
    </row>
    <row r="20" spans="1:9" x14ac:dyDescent="0.15">
      <c r="A20" s="4" t="s">
        <v>22</v>
      </c>
      <c r="B20" s="9">
        <f>29/30*100</f>
        <v>96.666666666666671</v>
      </c>
      <c r="C20" s="9">
        <f>29/30*100</f>
        <v>96.666666666666671</v>
      </c>
      <c r="D20" s="9">
        <f>29/30*100</f>
        <v>96.666666666666671</v>
      </c>
      <c r="E20" s="10">
        <v>96.6</v>
      </c>
      <c r="F20" s="4">
        <v>96.4</v>
      </c>
      <c r="G20" s="8">
        <v>96.3</v>
      </c>
      <c r="H20" s="8">
        <v>92.3</v>
      </c>
      <c r="I20" s="8" t="s">
        <v>35</v>
      </c>
    </row>
    <row r="21" spans="1:9" x14ac:dyDescent="0.15">
      <c r="A21" s="4" t="s">
        <v>23</v>
      </c>
      <c r="B21" s="4">
        <f>36/36*100</f>
        <v>100</v>
      </c>
      <c r="C21" s="4">
        <f>36/36*100</f>
        <v>100</v>
      </c>
      <c r="D21" s="4">
        <f>36/36*100</f>
        <v>100</v>
      </c>
      <c r="E21" s="7">
        <v>100</v>
      </c>
      <c r="F21" s="4">
        <v>97.2</v>
      </c>
      <c r="G21" s="8">
        <v>100</v>
      </c>
      <c r="H21" s="8">
        <v>100</v>
      </c>
      <c r="I21" s="8" t="s">
        <v>35</v>
      </c>
    </row>
    <row r="22" spans="1:9" x14ac:dyDescent="0.15">
      <c r="A22" s="7" t="s">
        <v>24</v>
      </c>
      <c r="B22" s="9">
        <f>514/576*100</f>
        <v>89.236111111111114</v>
      </c>
      <c r="C22" s="9">
        <f>515/575*100</f>
        <v>89.565217391304358</v>
      </c>
      <c r="D22" s="9">
        <f>518/573*100</f>
        <v>90.401396160558463</v>
      </c>
      <c r="E22" s="10">
        <v>90.1</v>
      </c>
      <c r="F22" s="11">
        <v>86.3</v>
      </c>
      <c r="G22" s="14">
        <v>91.4</v>
      </c>
      <c r="H22" s="8">
        <v>91.4</v>
      </c>
      <c r="I22" s="8" t="s">
        <v>35</v>
      </c>
    </row>
    <row r="24" spans="1:9" x14ac:dyDescent="0.15">
      <c r="A24" s="3" t="s">
        <v>25</v>
      </c>
    </row>
    <row r="25" spans="1:9" x14ac:dyDescent="0.15">
      <c r="A25" s="4"/>
      <c r="B25" s="4" t="s">
        <v>2</v>
      </c>
      <c r="C25" s="4" t="s">
        <v>3</v>
      </c>
      <c r="D25" s="4" t="s">
        <v>4</v>
      </c>
      <c r="E25" s="4" t="s">
        <v>5</v>
      </c>
      <c r="F25" s="8" t="s">
        <v>6</v>
      </c>
      <c r="G25" s="8" t="s">
        <v>36</v>
      </c>
      <c r="H25" s="8" t="s">
        <v>37</v>
      </c>
      <c r="I25" s="8" t="s">
        <v>38</v>
      </c>
    </row>
    <row r="26" spans="1:9" x14ac:dyDescent="0.15">
      <c r="A26" s="4" t="s">
        <v>26</v>
      </c>
      <c r="B26" s="15">
        <v>2</v>
      </c>
      <c r="C26" s="15">
        <v>1.9</v>
      </c>
      <c r="D26" s="9">
        <f>320/17023*100</f>
        <v>1.8798096692709862</v>
      </c>
      <c r="E26" s="4">
        <v>2.1</v>
      </c>
      <c r="F26" s="16">
        <v>2.2999999999999998</v>
      </c>
      <c r="G26" s="14">
        <v>2.4</v>
      </c>
      <c r="H26" s="18">
        <f>430/16834*100</f>
        <v>2.5543542829986934</v>
      </c>
      <c r="I26" s="14" t="s">
        <v>35</v>
      </c>
    </row>
    <row r="27" spans="1:9" x14ac:dyDescent="0.15">
      <c r="A27" s="4" t="s">
        <v>27</v>
      </c>
      <c r="B27" s="15">
        <v>0.4</v>
      </c>
      <c r="C27" s="15">
        <v>0.5</v>
      </c>
      <c r="D27" s="17">
        <f>87/17036*100</f>
        <v>0.51068325898098144</v>
      </c>
      <c r="E27" s="4">
        <v>0.5</v>
      </c>
      <c r="F27" s="16">
        <v>0.6</v>
      </c>
      <c r="G27" s="14">
        <v>0.3</v>
      </c>
      <c r="H27" s="18">
        <f>86/16840*100</f>
        <v>0.5106888361045131</v>
      </c>
      <c r="I27" s="14" t="s">
        <v>35</v>
      </c>
    </row>
    <row r="28" spans="1:9" x14ac:dyDescent="0.15">
      <c r="A28" s="4" t="s">
        <v>28</v>
      </c>
      <c r="B28" s="15">
        <v>17.7</v>
      </c>
      <c r="C28" s="15">
        <v>18.399999999999999</v>
      </c>
      <c r="D28" s="17">
        <f>3131/17084*100</f>
        <v>18.327089674549285</v>
      </c>
      <c r="E28" s="4">
        <v>20.6</v>
      </c>
      <c r="F28" s="16">
        <v>24.6</v>
      </c>
      <c r="G28" s="14">
        <v>27.7</v>
      </c>
      <c r="H28" s="18">
        <f>4613/16807*100</f>
        <v>27.446897126197417</v>
      </c>
      <c r="I28" s="14" t="s">
        <v>35</v>
      </c>
    </row>
    <row r="29" spans="1:9" x14ac:dyDescent="0.15">
      <c r="A29" s="4" t="s">
        <v>29</v>
      </c>
      <c r="B29" s="15">
        <v>18.600000000000001</v>
      </c>
      <c r="C29" s="15">
        <v>20.100000000000001</v>
      </c>
      <c r="D29" s="17">
        <f>3437/15635*100</f>
        <v>21.982731052126638</v>
      </c>
      <c r="E29" s="4">
        <v>27.4</v>
      </c>
      <c r="F29" s="16">
        <v>32</v>
      </c>
      <c r="G29" s="14">
        <v>31.9</v>
      </c>
      <c r="H29" s="18">
        <f>4279/13838*100</f>
        <v>30.922098569157392</v>
      </c>
      <c r="I29" s="14" t="s">
        <v>35</v>
      </c>
    </row>
    <row r="30" spans="1:9" x14ac:dyDescent="0.15">
      <c r="A30" s="4" t="s">
        <v>30</v>
      </c>
      <c r="B30" s="15">
        <v>46.1</v>
      </c>
      <c r="C30" s="15">
        <v>46.3</v>
      </c>
      <c r="D30" s="17">
        <f>7129/14893*100</f>
        <v>47.86812596521856</v>
      </c>
      <c r="E30" s="4">
        <v>50.3</v>
      </c>
      <c r="F30" s="16">
        <v>56.5</v>
      </c>
      <c r="G30" s="14">
        <v>57.2</v>
      </c>
      <c r="H30" s="18">
        <f>7699/13585*100</f>
        <v>56.672800883327199</v>
      </c>
      <c r="I30" s="14" t="s">
        <v>35</v>
      </c>
    </row>
    <row r="31" spans="1:9" x14ac:dyDescent="0.15">
      <c r="A31" s="4" t="s">
        <v>31</v>
      </c>
      <c r="B31" s="15">
        <v>1.6</v>
      </c>
      <c r="C31" s="15">
        <v>1.8</v>
      </c>
      <c r="D31" s="17">
        <f>277/16767*100</f>
        <v>1.6520546311206536</v>
      </c>
      <c r="E31" s="4">
        <v>1.6</v>
      </c>
      <c r="F31" s="16">
        <v>2.5</v>
      </c>
      <c r="G31" s="14">
        <v>2.4</v>
      </c>
      <c r="H31" s="18">
        <f>393/16677*100</f>
        <v>2.356538945853571</v>
      </c>
      <c r="I31" s="14" t="s">
        <v>35</v>
      </c>
    </row>
    <row r="32" spans="1:9" x14ac:dyDescent="0.15">
      <c r="A32" s="4" t="s">
        <v>32</v>
      </c>
      <c r="B32" s="15">
        <v>1.7</v>
      </c>
      <c r="C32" s="15">
        <v>1.4</v>
      </c>
      <c r="D32" s="17">
        <f>21/1114*100</f>
        <v>1.8850987432675044</v>
      </c>
      <c r="E32" s="4">
        <v>2.2000000000000002</v>
      </c>
      <c r="F32" s="16">
        <v>1.6</v>
      </c>
      <c r="G32" s="14">
        <v>1.3</v>
      </c>
      <c r="H32" s="18">
        <f>36/987*100</f>
        <v>3.6474164133738598</v>
      </c>
      <c r="I32" s="14" t="s">
        <v>35</v>
      </c>
    </row>
    <row r="33" spans="1:9" x14ac:dyDescent="0.15">
      <c r="A33" s="4" t="s">
        <v>33</v>
      </c>
      <c r="B33" s="15">
        <v>0.6</v>
      </c>
      <c r="C33" s="15">
        <v>0.8</v>
      </c>
      <c r="D33" s="17">
        <f>139/14727*100</f>
        <v>0.943844639098255</v>
      </c>
      <c r="E33" s="4">
        <v>0.6</v>
      </c>
      <c r="F33" s="16">
        <v>0.7</v>
      </c>
      <c r="G33" s="14">
        <v>0.5</v>
      </c>
      <c r="H33" s="18">
        <f>432/19318*100</f>
        <v>2.2362563412361527</v>
      </c>
      <c r="I33" s="14" t="s">
        <v>35</v>
      </c>
    </row>
    <row r="34" spans="1:9" x14ac:dyDescent="0.15">
      <c r="A34" s="7" t="s">
        <v>34</v>
      </c>
      <c r="B34" s="15">
        <v>2.6</v>
      </c>
      <c r="C34" s="15">
        <v>3.1</v>
      </c>
      <c r="D34" s="17">
        <f>359/15927*100</f>
        <v>2.2540340302630755</v>
      </c>
      <c r="E34" s="4">
        <v>2.2000000000000002</v>
      </c>
      <c r="F34" s="16">
        <v>1.9</v>
      </c>
      <c r="G34" s="14">
        <v>1.5</v>
      </c>
      <c r="H34" s="18">
        <f>260/18663*100</f>
        <v>1.3931307935487329</v>
      </c>
      <c r="I34" s="14" t="s">
        <v>35</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別添1</vt:lpstr>
      <vt:lpstr>別添２</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新藤　美紗子</cp:lastModifiedBy>
  <dcterms:created xsi:type="dcterms:W3CDTF">2018-05-10T07:09:59Z</dcterms:created>
  <dcterms:modified xsi:type="dcterms:W3CDTF">2020-07-27T09:20:58Z</dcterms:modified>
</cp:coreProperties>
</file>