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4.inside.mhlw.go.jp\文書共有領域\部局領域\11140000_医薬・生活衛生局\(★旧生食部）\03 予算関係\作業依頼対応用一時ファイル\◎令和２年度\200601 1700〆令和２年度行政事業レビューシートの作成について\１担当課→企画課（提出／再提出）\"/>
    </mc:Choice>
  </mc:AlternateContent>
  <bookViews>
    <workbookView xWindow="600" yWindow="120" windowWidth="19395" windowHeight="7830"/>
  </bookViews>
  <sheets>
    <sheet name="別添1" sheetId="2" r:id="rId1"/>
    <sheet name="別添２" sheetId="1" r:id="rId2"/>
  </sheets>
  <externalReferences>
    <externalReference r:id="rId3"/>
  </externalReferences>
  <definedNames>
    <definedName name="T開始年度">[1]入力規則等!$Y$2:$Y$95</definedName>
    <definedName name="T行政事業レビュー推進チームの所見">[1]入力規則等!$AC$2:$AC$6</definedName>
    <definedName name="T事業番号">[1]入力規則等!$U$2:$U$4</definedName>
    <definedName name="T終了年度">[1]入力規則等!$AA$4:$AA$33</definedName>
    <definedName name="T所見を踏まえた改善点">[1]入力規則等!$AE$2:$AE$7</definedName>
    <definedName name="T省庁">[1]入力規則等!$W$2:$W$22</definedName>
  </definedNames>
  <calcPr calcId="162913"/>
</workbook>
</file>

<file path=xl/calcChain.xml><?xml version="1.0" encoding="utf-8"?>
<calcChain xmlns="http://schemas.openxmlformats.org/spreadsheetml/2006/main">
  <c r="H34" i="1" l="1"/>
  <c r="H33" i="1"/>
  <c r="H32" i="1"/>
  <c r="H31" i="1"/>
  <c r="H30" i="1"/>
  <c r="H29" i="1"/>
  <c r="H28" i="1"/>
  <c r="H27" i="1"/>
  <c r="H26" i="1"/>
  <c r="D34" i="1" l="1"/>
  <c r="D33" i="1"/>
  <c r="D32" i="1"/>
  <c r="D31" i="1"/>
  <c r="D30" i="1"/>
  <c r="D29" i="1"/>
  <c r="D28" i="1"/>
  <c r="D27" i="1"/>
  <c r="D26" i="1"/>
  <c r="D22" i="1"/>
  <c r="C22" i="1"/>
  <c r="B22" i="1"/>
  <c r="D21" i="1"/>
  <c r="C21" i="1"/>
  <c r="B21" i="1"/>
  <c r="D20" i="1"/>
  <c r="C20" i="1"/>
  <c r="B20" i="1"/>
  <c r="D19" i="1"/>
  <c r="C19" i="1"/>
  <c r="B19" i="1"/>
  <c r="D18" i="1"/>
  <c r="C18" i="1"/>
  <c r="B18" i="1"/>
  <c r="D17" i="1"/>
  <c r="C17" i="1"/>
  <c r="B17" i="1"/>
  <c r="D16" i="1"/>
  <c r="C16" i="1"/>
  <c r="B16" i="1"/>
  <c r="D15" i="1"/>
  <c r="C15" i="1"/>
  <c r="B15" i="1"/>
  <c r="D14" i="1"/>
  <c r="C14" i="1"/>
  <c r="B14" i="1"/>
  <c r="D13" i="1"/>
  <c r="C13" i="1"/>
  <c r="B13" i="1"/>
  <c r="D12" i="1"/>
  <c r="C12" i="1"/>
  <c r="B12" i="1"/>
  <c r="D11" i="1"/>
  <c r="C11" i="1"/>
  <c r="B11" i="1"/>
  <c r="D10" i="1"/>
  <c r="C10" i="1"/>
  <c r="B10" i="1"/>
  <c r="D9" i="1"/>
  <c r="C9" i="1"/>
  <c r="B9" i="1"/>
  <c r="D8" i="1"/>
  <c r="C8" i="1"/>
  <c r="B8" i="1"/>
  <c r="D7" i="1"/>
  <c r="C7" i="1"/>
  <c r="B7" i="1"/>
  <c r="D6" i="1"/>
  <c r="C6" i="1"/>
  <c r="B6" i="1"/>
  <c r="D5" i="1"/>
  <c r="C5" i="1"/>
  <c r="B5" i="1"/>
</calcChain>
</file>

<file path=xl/sharedStrings.xml><?xml version="1.0" encoding="utf-8"?>
<sst xmlns="http://schemas.openxmlformats.org/spreadsheetml/2006/main" count="208" uniqueCount="84">
  <si>
    <t>別添</t>
    <rPh sb="0" eb="2">
      <t>ベッテン</t>
    </rPh>
    <phoneticPr fontId="5"/>
  </si>
  <si>
    <t>振興計画の業種別認定率（単位：％）</t>
    <rPh sb="12" eb="14">
      <t>タンイ</t>
    </rPh>
    <phoneticPr fontId="5"/>
  </si>
  <si>
    <t>20年度</t>
    <rPh sb="2" eb="4">
      <t>ネンド</t>
    </rPh>
    <phoneticPr fontId="5"/>
  </si>
  <si>
    <t>21年度</t>
    <rPh sb="2" eb="4">
      <t>ネンド</t>
    </rPh>
    <phoneticPr fontId="5"/>
  </si>
  <si>
    <t>22年度</t>
    <rPh sb="2" eb="4">
      <t>ネンド</t>
    </rPh>
    <phoneticPr fontId="5"/>
  </si>
  <si>
    <t>23年度</t>
    <rPh sb="2" eb="4">
      <t>ネンド</t>
    </rPh>
    <phoneticPr fontId="5"/>
  </si>
  <si>
    <t>26年度</t>
    <rPh sb="2" eb="4">
      <t>ネンド</t>
    </rPh>
    <phoneticPr fontId="5"/>
  </si>
  <si>
    <t>理容業</t>
    <rPh sb="0" eb="3">
      <t>リヨウギョウ</t>
    </rPh>
    <phoneticPr fontId="5"/>
  </si>
  <si>
    <t>美容業</t>
    <rPh sb="0" eb="3">
      <t>ビヨウギョウ</t>
    </rPh>
    <phoneticPr fontId="5"/>
  </si>
  <si>
    <t>興行場業</t>
    <rPh sb="0" eb="3">
      <t>コウギョウジョウ</t>
    </rPh>
    <rPh sb="3" eb="4">
      <t>ギョウ</t>
    </rPh>
    <phoneticPr fontId="5"/>
  </si>
  <si>
    <t>クリーニング業</t>
    <rPh sb="6" eb="7">
      <t>ギョウ</t>
    </rPh>
    <phoneticPr fontId="5"/>
  </si>
  <si>
    <t>公衆浴場業</t>
    <rPh sb="0" eb="2">
      <t>コウシュウ</t>
    </rPh>
    <rPh sb="2" eb="4">
      <t>ヨクジョウ</t>
    </rPh>
    <rPh sb="4" eb="5">
      <t>ギョウ</t>
    </rPh>
    <phoneticPr fontId="5"/>
  </si>
  <si>
    <t>旅館業</t>
    <rPh sb="0" eb="3">
      <t>リョカンギョウ</t>
    </rPh>
    <phoneticPr fontId="5"/>
  </si>
  <si>
    <t>旅館業（簡易宿所）</t>
    <rPh sb="0" eb="3">
      <t>リョカンギョウ</t>
    </rPh>
    <rPh sb="4" eb="6">
      <t>カンイ</t>
    </rPh>
    <rPh sb="6" eb="8">
      <t>シュクショ</t>
    </rPh>
    <phoneticPr fontId="5"/>
  </si>
  <si>
    <t>食肉販売業</t>
    <rPh sb="0" eb="2">
      <t>ショクニク</t>
    </rPh>
    <rPh sb="2" eb="5">
      <t>ハンバイギョウ</t>
    </rPh>
    <phoneticPr fontId="5"/>
  </si>
  <si>
    <t>食鳥肉販売業</t>
    <rPh sb="0" eb="1">
      <t>ショク</t>
    </rPh>
    <rPh sb="1" eb="2">
      <t>トリ</t>
    </rPh>
    <rPh sb="2" eb="3">
      <t>ニク</t>
    </rPh>
    <rPh sb="3" eb="6">
      <t>ハンバイギョウ</t>
    </rPh>
    <phoneticPr fontId="5"/>
  </si>
  <si>
    <t>氷雪販売業</t>
    <rPh sb="0" eb="2">
      <t>ヒョウセツ</t>
    </rPh>
    <rPh sb="2" eb="4">
      <t>ハンバイ</t>
    </rPh>
    <rPh sb="4" eb="5">
      <t>ギョウ</t>
    </rPh>
    <phoneticPr fontId="5"/>
  </si>
  <si>
    <t>飲食店営業（すし店）</t>
    <rPh sb="0" eb="3">
      <t>インショクテン</t>
    </rPh>
    <rPh sb="3" eb="5">
      <t>エイギョウ</t>
    </rPh>
    <rPh sb="8" eb="9">
      <t>ミセ</t>
    </rPh>
    <phoneticPr fontId="5"/>
  </si>
  <si>
    <t>飲食店営業（めん類）</t>
    <rPh sb="0" eb="3">
      <t>インショクテン</t>
    </rPh>
    <rPh sb="3" eb="5">
      <t>エイギョウ</t>
    </rPh>
    <rPh sb="8" eb="9">
      <t>ルイ</t>
    </rPh>
    <phoneticPr fontId="5"/>
  </si>
  <si>
    <t>飲食店営業（中華料理業）</t>
    <rPh sb="0" eb="3">
      <t>インショクテン</t>
    </rPh>
    <rPh sb="3" eb="5">
      <t>エイギョウ</t>
    </rPh>
    <rPh sb="6" eb="8">
      <t>チュウカ</t>
    </rPh>
    <rPh sb="8" eb="10">
      <t>リョウリ</t>
    </rPh>
    <rPh sb="10" eb="11">
      <t>ギョウ</t>
    </rPh>
    <phoneticPr fontId="5"/>
  </si>
  <si>
    <t>飲食店営業（社交業）</t>
    <rPh sb="0" eb="3">
      <t>インショクテン</t>
    </rPh>
    <rPh sb="3" eb="5">
      <t>エイギョウ</t>
    </rPh>
    <rPh sb="6" eb="8">
      <t>シャコウ</t>
    </rPh>
    <rPh sb="8" eb="9">
      <t>ギョウ</t>
    </rPh>
    <phoneticPr fontId="5"/>
  </si>
  <si>
    <t>飲食店営業（料理業）</t>
    <rPh sb="0" eb="3">
      <t>インショクテン</t>
    </rPh>
    <rPh sb="3" eb="5">
      <t>エイギョウ</t>
    </rPh>
    <rPh sb="6" eb="8">
      <t>リョウリ</t>
    </rPh>
    <rPh sb="8" eb="9">
      <t>ギョウ</t>
    </rPh>
    <phoneticPr fontId="5"/>
  </si>
  <si>
    <t>喫茶店営業</t>
    <rPh sb="0" eb="3">
      <t>キッサテン</t>
    </rPh>
    <rPh sb="3" eb="5">
      <t>エイギョウ</t>
    </rPh>
    <phoneticPr fontId="5"/>
  </si>
  <si>
    <t>飲食店営業（一般飲食業）</t>
    <rPh sb="0" eb="3">
      <t>インショクテン</t>
    </rPh>
    <rPh sb="3" eb="5">
      <t>エイギョウ</t>
    </rPh>
    <rPh sb="6" eb="8">
      <t>イッパン</t>
    </rPh>
    <rPh sb="8" eb="11">
      <t>インショクギョウ</t>
    </rPh>
    <phoneticPr fontId="5"/>
  </si>
  <si>
    <t>全業種平均</t>
    <rPh sb="0" eb="3">
      <t>ゼンギョウシュ</t>
    </rPh>
    <rPh sb="3" eb="5">
      <t>ヘイキン</t>
    </rPh>
    <phoneticPr fontId="5"/>
  </si>
  <si>
    <t>建築物環境衛生管理基準への不適合率（単位：％）</t>
    <rPh sb="18" eb="20">
      <t>タンイ</t>
    </rPh>
    <phoneticPr fontId="5"/>
  </si>
  <si>
    <t>浮遊粉じんの量</t>
    <phoneticPr fontId="5"/>
  </si>
  <si>
    <t>一酸化炭素含有率</t>
    <phoneticPr fontId="5"/>
  </si>
  <si>
    <t>二酸化炭素含有率</t>
    <phoneticPr fontId="5"/>
  </si>
  <si>
    <t>温度</t>
    <phoneticPr fontId="5"/>
  </si>
  <si>
    <t>相対湿度</t>
    <phoneticPr fontId="5"/>
  </si>
  <si>
    <t>気流</t>
    <phoneticPr fontId="5"/>
  </si>
  <si>
    <t>ホルムアルデヒドの量</t>
    <phoneticPr fontId="5"/>
  </si>
  <si>
    <t>水質基準</t>
    <phoneticPr fontId="5"/>
  </si>
  <si>
    <t>残留塩素含有率</t>
    <phoneticPr fontId="5"/>
  </si>
  <si>
    <t>集計中</t>
    <rPh sb="0" eb="3">
      <t>シュウケイチュウ</t>
    </rPh>
    <phoneticPr fontId="4"/>
  </si>
  <si>
    <t>平成29年度</t>
    <rPh sb="0" eb="2">
      <t>ヘイセイ</t>
    </rPh>
    <rPh sb="4" eb="6">
      <t>ネンド</t>
    </rPh>
    <phoneticPr fontId="5"/>
  </si>
  <si>
    <t>平成30年度</t>
    <rPh sb="0" eb="2">
      <t>ヘイセイ</t>
    </rPh>
    <rPh sb="4" eb="6">
      <t>ネンド</t>
    </rPh>
    <phoneticPr fontId="5"/>
  </si>
  <si>
    <t>令和元年度</t>
    <rPh sb="0" eb="2">
      <t>レイワ</t>
    </rPh>
    <rPh sb="2" eb="4">
      <t>ガンネン</t>
    </rPh>
    <rPh sb="3" eb="5">
      <t>ネンド</t>
    </rPh>
    <phoneticPr fontId="5"/>
  </si>
  <si>
    <t>39,499千円／760者</t>
    <rPh sb="6" eb="8">
      <t>センエン</t>
    </rPh>
    <rPh sb="12" eb="13">
      <t>シャ</t>
    </rPh>
    <phoneticPr fontId="4"/>
  </si>
  <si>
    <t>-</t>
    <phoneticPr fontId="5"/>
  </si>
  <si>
    <t>X/Y</t>
  </si>
  <si>
    <t>計算式</t>
    <rPh sb="0" eb="2">
      <t>ケイサン</t>
    </rPh>
    <rPh sb="2" eb="3">
      <t>シキ</t>
    </rPh>
    <phoneticPr fontId="5"/>
  </si>
  <si>
    <t>千円</t>
    <rPh sb="0" eb="1">
      <t>セン</t>
    </rPh>
    <rPh sb="1" eb="2">
      <t>エン</t>
    </rPh>
    <phoneticPr fontId="5"/>
  </si>
  <si>
    <t>単位当たり
コスト</t>
    <rPh sb="0" eb="2">
      <t>タンイ</t>
    </rPh>
    <rPh sb="2" eb="3">
      <t>ア</t>
    </rPh>
    <phoneticPr fontId="5"/>
  </si>
  <si>
    <t>ビルクリーニング分野特定技能協議会経費コスト＝Ｘ／Ｙ
Ｘ：「協議会経費及び調査経費」
Ｙ：「協議会会員事業者数」</t>
    <rPh sb="8" eb="10">
      <t>ブンヤ</t>
    </rPh>
    <rPh sb="10" eb="12">
      <t>トクテイ</t>
    </rPh>
    <rPh sb="12" eb="14">
      <t>ギノウ</t>
    </rPh>
    <rPh sb="14" eb="17">
      <t>キョウギカイ</t>
    </rPh>
    <rPh sb="17" eb="19">
      <t>ケイヒ</t>
    </rPh>
    <rPh sb="30" eb="33">
      <t>キョウギカイ</t>
    </rPh>
    <rPh sb="33" eb="35">
      <t>ケイヒ</t>
    </rPh>
    <rPh sb="35" eb="36">
      <t>オヨ</t>
    </rPh>
    <rPh sb="37" eb="39">
      <t>チョウサ</t>
    </rPh>
    <rPh sb="39" eb="41">
      <t>ケイヒ</t>
    </rPh>
    <rPh sb="46" eb="49">
      <t>キョウギカイ</t>
    </rPh>
    <rPh sb="49" eb="51">
      <t>カイイン</t>
    </rPh>
    <rPh sb="51" eb="54">
      <t>ジギョウシャ</t>
    </rPh>
    <rPh sb="54" eb="55">
      <t>スウ</t>
    </rPh>
    <rPh sb="55" eb="56">
      <t>シュッスウ</t>
    </rPh>
    <phoneticPr fontId="5"/>
  </si>
  <si>
    <t>2年度活動見込</t>
    <rPh sb="3" eb="5">
      <t>カツドウ</t>
    </rPh>
    <rPh sb="5" eb="7">
      <t>ミコ</t>
    </rPh>
    <phoneticPr fontId="5"/>
  </si>
  <si>
    <t>令和元年度</t>
    <rPh sb="0" eb="2">
      <t>レイワ</t>
    </rPh>
    <rPh sb="2" eb="3">
      <t>ガン</t>
    </rPh>
    <phoneticPr fontId="5"/>
  </si>
  <si>
    <t>30年度</t>
    <phoneticPr fontId="5"/>
  </si>
  <si>
    <t>平成29年度</t>
    <rPh sb="0" eb="2">
      <t>ヘイセイ</t>
    </rPh>
    <phoneticPr fontId="5"/>
  </si>
  <si>
    <t>単位</t>
    <rPh sb="0" eb="2">
      <t>タンイ</t>
    </rPh>
    <phoneticPr fontId="5"/>
  </si>
  <si>
    <t>算出根拠</t>
    <rPh sb="0" eb="2">
      <t>サンシュツ</t>
    </rPh>
    <rPh sb="2" eb="4">
      <t>コンキョ</t>
    </rPh>
    <phoneticPr fontId="5"/>
  </si>
  <si>
    <t>4,942千円/351人</t>
    <rPh sb="5" eb="6">
      <t>セン</t>
    </rPh>
    <phoneticPr fontId="5"/>
  </si>
  <si>
    <t>5,411千円/351人</t>
    <rPh sb="5" eb="6">
      <t>セン</t>
    </rPh>
    <rPh sb="6" eb="7">
      <t>エン</t>
    </rPh>
    <rPh sb="11" eb="12">
      <t>ニン</t>
    </rPh>
    <phoneticPr fontId="5"/>
  </si>
  <si>
    <t>2,237千円/365人</t>
    <rPh sb="5" eb="7">
      <t>センエン</t>
    </rPh>
    <rPh sb="11" eb="12">
      <t>ニン</t>
    </rPh>
    <phoneticPr fontId="5"/>
  </si>
  <si>
    <t>2,252千円
/352人</t>
    <rPh sb="5" eb="6">
      <t>セン</t>
    </rPh>
    <rPh sb="6" eb="7">
      <t>エン</t>
    </rPh>
    <rPh sb="12" eb="13">
      <t>ニン</t>
    </rPh>
    <phoneticPr fontId="5"/>
  </si>
  <si>
    <r>
      <t>保健所等担当者研修会等経費コスト＝Ｘ／Ｙ
Ｘ：</t>
    </r>
    <r>
      <rPr>
        <sz val="11"/>
        <rFont val="ＭＳ Ｐゴシック"/>
        <family val="3"/>
        <charset val="128"/>
        <scheme val="minor"/>
      </rPr>
      <t>「研修会経費」</t>
    </r>
    <r>
      <rPr>
        <sz val="11"/>
        <rFont val="ＭＳ Ｐゴシック"/>
        <family val="2"/>
        <charset val="128"/>
        <scheme val="minor"/>
      </rPr>
      <t xml:space="preserve">
Ｙ：「研修会出席者数」</t>
    </r>
    <rPh sb="0" eb="3">
      <t>ホケンジョ</t>
    </rPh>
    <rPh sb="3" eb="4">
      <t>トウ</t>
    </rPh>
    <rPh sb="4" eb="7">
      <t>タントウシャ</t>
    </rPh>
    <rPh sb="7" eb="10">
      <t>ケンシュウカイ</t>
    </rPh>
    <rPh sb="10" eb="11">
      <t>トウ</t>
    </rPh>
    <rPh sb="11" eb="13">
      <t>ケイヒ</t>
    </rPh>
    <rPh sb="24" eb="27">
      <t>ケンシュウカイ</t>
    </rPh>
    <rPh sb="27" eb="29">
      <t>ケイヒ</t>
    </rPh>
    <rPh sb="34" eb="37">
      <t>ケンシュウカイ</t>
    </rPh>
    <rPh sb="37" eb="40">
      <t>シュッセキシャ</t>
    </rPh>
    <rPh sb="40" eb="41">
      <t>スウ</t>
    </rPh>
    <phoneticPr fontId="5"/>
  </si>
  <si>
    <t>1,153／4回</t>
    <phoneticPr fontId="4"/>
  </si>
  <si>
    <t>536千円／4回</t>
    <rPh sb="3" eb="5">
      <t>センエン</t>
    </rPh>
    <rPh sb="7" eb="8">
      <t>カイ</t>
    </rPh>
    <phoneticPr fontId="5"/>
  </si>
  <si>
    <t>857千円／4回</t>
    <rPh sb="3" eb="5">
      <t>センエン</t>
    </rPh>
    <rPh sb="7" eb="8">
      <t>カイ</t>
    </rPh>
    <phoneticPr fontId="5"/>
  </si>
  <si>
    <t>807千円／3回</t>
    <rPh sb="3" eb="5">
      <t>センエン</t>
    </rPh>
    <rPh sb="7" eb="8">
      <t>カイ</t>
    </rPh>
    <phoneticPr fontId="5"/>
  </si>
  <si>
    <t>建築物環境衛生管理対策経費コスト＝Ｘ／Ｙ
Ｘ：「検討会経費」
Ｙ：「検討会回数」</t>
    <rPh sb="0" eb="3">
      <t>ケンチクブツ</t>
    </rPh>
    <rPh sb="3" eb="5">
      <t>カンキョウ</t>
    </rPh>
    <rPh sb="5" eb="7">
      <t>エイセイ</t>
    </rPh>
    <rPh sb="7" eb="9">
      <t>カンリ</t>
    </rPh>
    <rPh sb="9" eb="11">
      <t>タイサク</t>
    </rPh>
    <rPh sb="11" eb="13">
      <t>ケイヒ</t>
    </rPh>
    <rPh sb="24" eb="27">
      <t>ケントウカイ</t>
    </rPh>
    <rPh sb="27" eb="29">
      <t>ケイヒ</t>
    </rPh>
    <rPh sb="34" eb="37">
      <t>ケントウカイ</t>
    </rPh>
    <rPh sb="37" eb="39">
      <t>カイスウ</t>
    </rPh>
    <rPh sb="38" eb="39">
      <t>スウ</t>
    </rPh>
    <rPh sb="39" eb="40">
      <t>シュッスウ</t>
    </rPh>
    <phoneticPr fontId="5"/>
  </si>
  <si>
    <t>204,432千円／63件</t>
    <rPh sb="7" eb="9">
      <t>センエン</t>
    </rPh>
    <rPh sb="12" eb="13">
      <t>ケン</t>
    </rPh>
    <phoneticPr fontId="4"/>
  </si>
  <si>
    <t>196,865千円／63件</t>
    <rPh sb="7" eb="9">
      <t>センエン</t>
    </rPh>
    <rPh sb="12" eb="13">
      <t>ケン</t>
    </rPh>
    <phoneticPr fontId="5"/>
  </si>
  <si>
    <t>265,034千円／38件</t>
    <rPh sb="7" eb="9">
      <t>センエン</t>
    </rPh>
    <rPh sb="12" eb="13">
      <t>ケン</t>
    </rPh>
    <phoneticPr fontId="5"/>
  </si>
  <si>
    <t>生産性向上推進事業経費コスト＝Ｘ／Ｙ
Ｘ：「事業経費」
Ｙ：「モデル事業実施件数」　　　　　　　　　　</t>
    <rPh sb="0" eb="3">
      <t>セイサンセイ</t>
    </rPh>
    <rPh sb="3" eb="5">
      <t>コウジョウ</t>
    </rPh>
    <rPh sb="5" eb="7">
      <t>スイシン</t>
    </rPh>
    <rPh sb="7" eb="9">
      <t>ジギョウ</t>
    </rPh>
    <rPh sb="9" eb="11">
      <t>ケイヒ</t>
    </rPh>
    <rPh sb="22" eb="24">
      <t>ジギョウ</t>
    </rPh>
    <rPh sb="34" eb="36">
      <t>ジギョウ</t>
    </rPh>
    <rPh sb="36" eb="38">
      <t>ジッシ</t>
    </rPh>
    <rPh sb="38" eb="39">
      <t>ケン</t>
    </rPh>
    <phoneticPr fontId="5"/>
  </si>
  <si>
    <t>429千円/453枚</t>
    <rPh sb="3" eb="5">
      <t>センエン</t>
    </rPh>
    <rPh sb="9" eb="10">
      <t>マイ</t>
    </rPh>
    <phoneticPr fontId="5"/>
  </si>
  <si>
    <t>429千円
/460枚</t>
    <rPh sb="3" eb="5">
      <t>センエン</t>
    </rPh>
    <rPh sb="10" eb="11">
      <t>マイ</t>
    </rPh>
    <phoneticPr fontId="5"/>
  </si>
  <si>
    <t>千円</t>
    <rPh sb="0" eb="2">
      <t>センエン</t>
    </rPh>
    <phoneticPr fontId="5"/>
  </si>
  <si>
    <t>生活衛生等功労者表彰コスト＝X／Y
X：「表彰状作成費用」
Y：「作成枚数」</t>
    <rPh sb="21" eb="24">
      <t>ヒョウショウジョウ</t>
    </rPh>
    <rPh sb="24" eb="26">
      <t>サクセイ</t>
    </rPh>
    <rPh sb="26" eb="28">
      <t>ヒヨウ</t>
    </rPh>
    <rPh sb="33" eb="35">
      <t>サクセイ</t>
    </rPh>
    <rPh sb="35" eb="37">
      <t>マイスウ</t>
    </rPh>
    <phoneticPr fontId="5"/>
  </si>
  <si>
    <t>1,265千円/30人</t>
    <rPh sb="5" eb="6">
      <t>セン</t>
    </rPh>
    <phoneticPr fontId="5"/>
  </si>
  <si>
    <t>1,147千円/30人</t>
    <rPh sb="5" eb="7">
      <t>センエン</t>
    </rPh>
    <rPh sb="10" eb="11">
      <t>ニン</t>
    </rPh>
    <phoneticPr fontId="5"/>
  </si>
  <si>
    <t>1,127円
/30人</t>
    <rPh sb="5" eb="6">
      <t>エン</t>
    </rPh>
    <rPh sb="10" eb="11">
      <t>ニン</t>
    </rPh>
    <phoneticPr fontId="5"/>
  </si>
  <si>
    <t>1,199円
/30人</t>
    <rPh sb="5" eb="6">
      <t>エン</t>
    </rPh>
    <rPh sb="10" eb="11">
      <t>ニン</t>
    </rPh>
    <phoneticPr fontId="5"/>
  </si>
  <si>
    <r>
      <t>環境衛生監視員研修コスト＝Ｘ／Ｙ
Ｘ：</t>
    </r>
    <r>
      <rPr>
        <sz val="11"/>
        <rFont val="ＭＳ Ｐゴシック"/>
        <family val="3"/>
        <charset val="128"/>
        <scheme val="minor"/>
      </rPr>
      <t>「研修会経費」
Ｙ：「研修会出席者数」</t>
    </r>
    <rPh sb="0" eb="2">
      <t>カンキョウ</t>
    </rPh>
    <rPh sb="2" eb="4">
      <t>エイセイ</t>
    </rPh>
    <rPh sb="4" eb="6">
      <t>カンシ</t>
    </rPh>
    <rPh sb="6" eb="7">
      <t>イン</t>
    </rPh>
    <rPh sb="7" eb="9">
      <t>ケンシュウ</t>
    </rPh>
    <rPh sb="20" eb="23">
      <t>ケンシュウカイ</t>
    </rPh>
    <rPh sb="23" eb="25">
      <t>ケイヒ</t>
    </rPh>
    <rPh sb="24" eb="25">
      <t>ヒ</t>
    </rPh>
    <rPh sb="30" eb="33">
      <t>ケンシュウカイ</t>
    </rPh>
    <rPh sb="33" eb="36">
      <t>シュッセキシャ</t>
    </rPh>
    <rPh sb="36" eb="37">
      <t>スウ</t>
    </rPh>
    <phoneticPr fontId="5"/>
  </si>
  <si>
    <t>-</t>
  </si>
  <si>
    <t>-</t>
    <phoneticPr fontId="4"/>
  </si>
  <si>
    <t>14,420千円
/１回</t>
    <rPh sb="6" eb="8">
      <t>センエン</t>
    </rPh>
    <rPh sb="11" eb="12">
      <t>カイ</t>
    </rPh>
    <phoneticPr fontId="5"/>
  </si>
  <si>
    <t>生活衛生営業実態調査コスト＝X／Y
X：「生活衛生営業実態調査費」
Y：「調査実施回数」</t>
    <rPh sb="0" eb="2">
      <t>セイカツ</t>
    </rPh>
    <rPh sb="2" eb="4">
      <t>エイセイ</t>
    </rPh>
    <rPh sb="4" eb="6">
      <t>エイギョウ</t>
    </rPh>
    <rPh sb="6" eb="8">
      <t>ジッタイ</t>
    </rPh>
    <rPh sb="8" eb="10">
      <t>チョウサ</t>
    </rPh>
    <rPh sb="21" eb="31">
      <t>セイカツエイセイエイギョウジッタイチョウサ</t>
    </rPh>
    <rPh sb="31" eb="32">
      <t>ヒ</t>
    </rPh>
    <rPh sb="37" eb="39">
      <t>チョウサ</t>
    </rPh>
    <rPh sb="39" eb="41">
      <t>ジッシ</t>
    </rPh>
    <rPh sb="41" eb="43">
      <t>カイスウ</t>
    </rPh>
    <phoneticPr fontId="5"/>
  </si>
  <si>
    <t>3,039千円／4回</t>
    <rPh sb="5" eb="7">
      <t>センエン</t>
    </rPh>
    <phoneticPr fontId="4"/>
  </si>
  <si>
    <t>1,737千円／4回</t>
    <rPh sb="5" eb="7">
      <t>センエン</t>
    </rPh>
    <rPh sb="9" eb="10">
      <t>カイ</t>
    </rPh>
    <phoneticPr fontId="5"/>
  </si>
  <si>
    <t>2,276千円／4回</t>
    <rPh sb="5" eb="7">
      <t>センエン</t>
    </rPh>
    <rPh sb="9" eb="10">
      <t>カイ</t>
    </rPh>
    <phoneticPr fontId="5"/>
  </si>
  <si>
    <t>586／2回</t>
    <rPh sb="5" eb="6">
      <t>カイ</t>
    </rPh>
    <phoneticPr fontId="5"/>
  </si>
  <si>
    <t>衛生確保等対策経費コスト＝Ｘ／Ｙ
Ｘ：「検討会経費」
Ｙ：「検討会回数」</t>
    <rPh sb="0" eb="2">
      <t>エイセイ</t>
    </rPh>
    <rPh sb="2" eb="4">
      <t>カクホ</t>
    </rPh>
    <rPh sb="4" eb="5">
      <t>トウ</t>
    </rPh>
    <rPh sb="5" eb="7">
      <t>タイサク</t>
    </rPh>
    <rPh sb="7" eb="9">
      <t>ケイヒ</t>
    </rPh>
    <rPh sb="20" eb="23">
      <t>ケントウカイ</t>
    </rPh>
    <rPh sb="23" eb="25">
      <t>ケイヒ</t>
    </rPh>
    <rPh sb="30" eb="33">
      <t>ケントウカイ</t>
    </rPh>
    <rPh sb="33" eb="35">
      <t>カイスウ</t>
    </rPh>
    <rPh sb="34" eb="35">
      <t>スウ</t>
    </rPh>
    <rPh sb="35" eb="36">
      <t>シュッスウ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</si>
</sst>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_ "/>
    <numFmt numFmtId="177" formatCode="0.0"/>
    <numFmt numFmtId="178" formatCode="0.0_);[Red]\(0.0\)"/>
    <numFmt numFmtId="179" formatCode="#,##0;&quot;▲ &quot;#,##0"/>
  </numFmts>
  <fonts count="14"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1"/>
      <name val="ＭＳ Ｐゴシック"/>
      <family val="2"/>
      <charset val="128"/>
      <scheme val="minor"/>
    </font>
    <font>
      <sz val="8"/>
      <name val="ＭＳ Ｐゴシック"/>
      <family val="3"/>
      <charset val="128"/>
    </font>
    <font>
      <sz val="11"/>
      <name val="ＭＳ Ｐゴシック"/>
      <family val="3"/>
      <charset val="128"/>
      <scheme val="minor"/>
    </font>
    <font>
      <sz val="7"/>
      <name val="ＭＳ Ｐゴシック"/>
      <family val="3"/>
      <charset val="128"/>
    </font>
    <font>
      <sz val="10"/>
      <name val="ＭＳ Ｐゴシック"/>
      <family val="3"/>
      <charset val="128"/>
    </font>
    <font>
      <sz val="9"/>
      <name val="ＭＳ Ｐゴシック"/>
      <family val="3"/>
      <charset val="128"/>
    </font>
    <font>
      <b/>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double">
        <color indexed="64"/>
      </right>
      <top/>
      <bottom style="thin">
        <color indexed="64"/>
      </bottom>
      <diagonal/>
    </border>
    <border>
      <left style="medium">
        <color indexed="64"/>
      </left>
      <right/>
      <top/>
      <bottom style="thin">
        <color indexed="64"/>
      </bottom>
      <diagonal/>
    </border>
    <border>
      <left/>
      <right/>
      <top style="thin">
        <color indexed="64"/>
      </top>
      <bottom/>
      <diagonal/>
    </border>
    <border>
      <left/>
      <right style="double">
        <color indexed="64"/>
      </right>
      <top/>
      <bottom/>
      <diagonal/>
    </border>
    <border>
      <left style="medium">
        <color indexed="64"/>
      </left>
      <right/>
      <top/>
      <bottom/>
      <diagonal/>
    </border>
    <border>
      <left/>
      <right style="medium">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double">
        <color indexed="64"/>
      </right>
      <top style="thin">
        <color indexed="64"/>
      </top>
      <bottom/>
      <diagonal/>
    </border>
    <border>
      <left style="medium">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s>
  <cellStyleXfs count="5">
    <xf numFmtId="0" fontId="0" fillId="0" borderId="0">
      <alignment vertical="center"/>
    </xf>
    <xf numFmtId="0" fontId="2" fillId="0" borderId="0">
      <alignment vertical="center"/>
    </xf>
    <xf numFmtId="0" fontId="6" fillId="0" borderId="0">
      <alignment vertical="center"/>
    </xf>
    <xf numFmtId="0" fontId="1" fillId="0" borderId="0">
      <alignment vertical="center"/>
    </xf>
    <xf numFmtId="0" fontId="1" fillId="0" borderId="0">
      <alignment vertical="center"/>
    </xf>
  </cellStyleXfs>
  <cellXfs count="81">
    <xf numFmtId="0" fontId="0" fillId="0" borderId="0" xfId="0">
      <alignment vertical="center"/>
    </xf>
    <xf numFmtId="0" fontId="3" fillId="0" borderId="0" xfId="1" applyFont="1">
      <alignment vertical="center"/>
    </xf>
    <xf numFmtId="0" fontId="2" fillId="0" borderId="0" xfId="1">
      <alignment vertical="center"/>
    </xf>
    <xf numFmtId="0" fontId="2" fillId="0" borderId="0" xfId="1" applyAlignment="1">
      <alignment vertical="center"/>
    </xf>
    <xf numFmtId="0" fontId="2" fillId="0" borderId="1" xfId="1" applyBorder="1">
      <alignment vertical="center"/>
    </xf>
    <xf numFmtId="0" fontId="2" fillId="2" borderId="1" xfId="1" applyFill="1" applyBorder="1">
      <alignment vertical="center"/>
    </xf>
    <xf numFmtId="0" fontId="2" fillId="0" borderId="1" xfId="1" applyFill="1" applyBorder="1" applyAlignment="1">
      <alignment horizontal="center" vertical="center"/>
    </xf>
    <xf numFmtId="0" fontId="2" fillId="0" borderId="1" xfId="1" applyFill="1" applyBorder="1">
      <alignment vertical="center"/>
    </xf>
    <xf numFmtId="0" fontId="2" fillId="0" borderId="1" xfId="1" applyBorder="1" applyAlignment="1">
      <alignment horizontal="center" vertical="center"/>
    </xf>
    <xf numFmtId="176" fontId="2" fillId="0" borderId="1" xfId="1" applyNumberFormat="1" applyBorder="1">
      <alignment vertical="center"/>
    </xf>
    <xf numFmtId="176" fontId="2" fillId="0" borderId="1" xfId="1" applyNumberFormat="1" applyFill="1" applyBorder="1">
      <alignment vertical="center"/>
    </xf>
    <xf numFmtId="177" fontId="2" fillId="0" borderId="1" xfId="1" applyNumberFormat="1" applyBorder="1">
      <alignment vertical="center"/>
    </xf>
    <xf numFmtId="176" fontId="2" fillId="0" borderId="1" xfId="1" applyNumberFormat="1" applyBorder="1" applyAlignment="1">
      <alignment horizontal="right" vertical="center"/>
    </xf>
    <xf numFmtId="176" fontId="2" fillId="0" borderId="1" xfId="1" applyNumberFormat="1" applyFill="1" applyBorder="1" applyAlignment="1">
      <alignment horizontal="right" vertical="center"/>
    </xf>
    <xf numFmtId="176" fontId="2" fillId="0" borderId="1" xfId="1" applyNumberFormat="1" applyBorder="1" applyAlignment="1">
      <alignment horizontal="center" vertical="center"/>
    </xf>
    <xf numFmtId="178" fontId="2" fillId="0" borderId="1" xfId="1" applyNumberFormat="1" applyBorder="1">
      <alignment vertical="center"/>
    </xf>
    <xf numFmtId="176" fontId="2" fillId="0" borderId="1" xfId="1" applyNumberFormat="1" applyBorder="1" applyAlignment="1">
      <alignment vertical="center"/>
    </xf>
    <xf numFmtId="176" fontId="2" fillId="2" borderId="1" xfId="1" applyNumberFormat="1" applyFill="1" applyBorder="1">
      <alignment vertical="center"/>
    </xf>
    <xf numFmtId="176" fontId="2" fillId="0" borderId="1" xfId="1" applyNumberFormat="1" applyFill="1" applyBorder="1" applyAlignment="1">
      <alignment horizontal="center" vertical="center"/>
    </xf>
    <xf numFmtId="49" fontId="7" fillId="0" borderId="2"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0" fontId="8" fillId="0" borderId="3" xfId="0" applyFont="1" applyFill="1" applyBorder="1" applyAlignment="1" applyProtection="1">
      <alignment vertical="center" wrapText="1"/>
      <protection locked="0"/>
    </xf>
    <xf numFmtId="0" fontId="8" fillId="0" borderId="4" xfId="0" applyFont="1" applyFill="1" applyBorder="1" applyAlignment="1" applyProtection="1">
      <alignment vertical="center" wrapText="1"/>
      <protection locked="0"/>
    </xf>
    <xf numFmtId="0" fontId="8" fillId="0" borderId="5" xfId="0" applyFont="1" applyFill="1" applyBorder="1" applyAlignment="1" applyProtection="1">
      <alignment vertical="center" wrapText="1"/>
      <protection locked="0"/>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3" borderId="5" xfId="0" applyFont="1" applyFill="1" applyBorder="1" applyAlignment="1">
      <alignment horizontal="center" vertical="center" shrinkToFit="1"/>
    </xf>
    <xf numFmtId="0" fontId="9" fillId="0" borderId="6" xfId="0" applyFont="1" applyFill="1" applyBorder="1" applyAlignment="1" applyProtection="1">
      <alignment horizontal="center" vertical="center" wrapText="1"/>
      <protection locked="0"/>
    </xf>
    <xf numFmtId="0" fontId="0" fillId="0" borderId="7" xfId="0" applyFont="1" applyBorder="1" applyAlignment="1">
      <alignment horizontal="center" vertical="center"/>
    </xf>
    <xf numFmtId="0" fontId="0" fillId="0" borderId="6" xfId="0" applyFont="1" applyBorder="1" applyAlignment="1">
      <alignment horizontal="center" vertical="center"/>
    </xf>
    <xf numFmtId="0" fontId="0" fillId="0" borderId="8" xfId="0" applyFont="1" applyBorder="1" applyAlignment="1">
      <alignment horizontal="center" vertical="center"/>
    </xf>
    <xf numFmtId="179" fontId="7" fillId="0" borderId="2" xfId="0" applyNumberFormat="1" applyFont="1" applyFill="1" applyBorder="1" applyAlignment="1" applyProtection="1">
      <alignment horizontal="center" vertical="center" shrinkToFit="1"/>
      <protection locked="0"/>
    </xf>
    <xf numFmtId="179" fontId="7" fillId="0" borderId="1" xfId="0" applyNumberFormat="1" applyFont="1" applyFill="1" applyBorder="1" applyAlignment="1" applyProtection="1">
      <alignment horizontal="center" vertical="center" shrinkToFit="1"/>
      <protection locked="0"/>
    </xf>
    <xf numFmtId="0" fontId="7" fillId="0" borderId="3" xfId="0" applyFont="1" applyFill="1" applyBorder="1" applyAlignment="1" applyProtection="1">
      <alignment horizontal="center" vertical="center" shrinkToFit="1"/>
      <protection locked="0"/>
    </xf>
    <xf numFmtId="0" fontId="7" fillId="0" borderId="4" xfId="0" applyFont="1" applyFill="1" applyBorder="1" applyAlignment="1" applyProtection="1">
      <alignment horizontal="center" vertical="center" shrinkToFit="1"/>
      <protection locked="0"/>
    </xf>
    <xf numFmtId="0" fontId="7" fillId="0" borderId="5" xfId="0" applyFont="1" applyFill="1" applyBorder="1" applyAlignment="1" applyProtection="1">
      <alignment horizontal="center" vertical="center" shrinkToFit="1"/>
      <protection locked="0"/>
    </xf>
    <xf numFmtId="0" fontId="10" fillId="3" borderId="3" xfId="0" applyFont="1" applyFill="1" applyBorder="1" applyAlignment="1">
      <alignment horizontal="center" vertical="center" shrinkToFit="1"/>
    </xf>
    <xf numFmtId="0" fontId="10" fillId="3" borderId="4" xfId="0" applyFont="1" applyFill="1" applyBorder="1" applyAlignment="1">
      <alignment horizontal="center" vertical="center" shrinkToFit="1"/>
    </xf>
    <xf numFmtId="0" fontId="10" fillId="3" borderId="5" xfId="0" applyFont="1" applyFill="1" applyBorder="1" applyAlignment="1">
      <alignment horizontal="center" vertical="center" wrapText="1" shrinkToFit="1"/>
    </xf>
    <xf numFmtId="0" fontId="7" fillId="0" borderId="9" xfId="0" applyFont="1" applyFill="1" applyBorder="1" applyAlignment="1" applyProtection="1">
      <alignment horizontal="center" vertical="center" wrapText="1"/>
      <protection locked="0"/>
    </xf>
    <xf numFmtId="0" fontId="0" fillId="0" borderId="10" xfId="0" applyFont="1" applyBorder="1" applyAlignment="1">
      <alignment horizontal="center" vertical="center"/>
    </xf>
    <xf numFmtId="0" fontId="0" fillId="0" borderId="0" xfId="0" applyFont="1" applyBorder="1" applyAlignment="1">
      <alignment horizontal="center" vertical="center"/>
    </xf>
    <xf numFmtId="0" fontId="0" fillId="0" borderId="11" xfId="0" applyFont="1" applyBorder="1" applyAlignment="1">
      <alignment horizontal="center" vertical="center"/>
    </xf>
    <xf numFmtId="0" fontId="11" fillId="3" borderId="12" xfId="0" applyFont="1" applyFill="1" applyBorder="1" applyAlignment="1">
      <alignment horizontal="center" vertical="center" shrinkToFit="1"/>
    </xf>
    <xf numFmtId="0" fontId="11" fillId="3" borderId="4" xfId="0" applyFont="1" applyFill="1" applyBorder="1" applyAlignment="1">
      <alignment horizontal="center" vertical="center" shrinkToFit="1"/>
    </xf>
    <xf numFmtId="0" fontId="11" fillId="3" borderId="5" xfId="0" applyFont="1" applyFill="1" applyBorder="1" applyAlignment="1">
      <alignment horizontal="center" vertical="center" shrinkToFit="1"/>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7" fillId="0" borderId="13" xfId="0" applyFont="1" applyFill="1" applyBorder="1" applyAlignment="1">
      <alignment horizontal="center" vertical="center" shrinkToFit="1"/>
    </xf>
    <xf numFmtId="0" fontId="7" fillId="0" borderId="14" xfId="0" applyFont="1" applyFill="1" applyBorder="1" applyAlignment="1">
      <alignment horizontal="center" vertical="center" shrinkToFit="1"/>
    </xf>
    <xf numFmtId="0" fontId="12" fillId="0" borderId="15" xfId="0" applyFont="1" applyFill="1" applyBorder="1" applyAlignment="1">
      <alignment horizontal="center" vertical="center" shrinkToFit="1"/>
    </xf>
    <xf numFmtId="0" fontId="0" fillId="0" borderId="16" xfId="0" applyFont="1" applyBorder="1" applyAlignment="1">
      <alignment horizontal="center" vertical="center"/>
    </xf>
    <xf numFmtId="0" fontId="0" fillId="0" borderId="9" xfId="0" applyFont="1" applyBorder="1" applyAlignment="1">
      <alignment horizontal="center" vertical="center"/>
    </xf>
    <xf numFmtId="0" fontId="13" fillId="3" borderId="17" xfId="0" applyFont="1" applyFill="1" applyBorder="1" applyAlignment="1">
      <alignment horizontal="center" vertical="center" wrapText="1"/>
    </xf>
    <xf numFmtId="49" fontId="9" fillId="0" borderId="2" xfId="0" applyNumberFormat="1" applyFont="1" applyFill="1" applyBorder="1" applyAlignment="1" applyProtection="1">
      <alignment horizontal="center" vertical="center" shrinkToFit="1"/>
      <protection locked="0"/>
    </xf>
    <xf numFmtId="49" fontId="9" fillId="0" borderId="1"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wrapText="1" shrinkToFit="1"/>
      <protection locked="0"/>
    </xf>
    <xf numFmtId="0" fontId="7" fillId="0" borderId="6" xfId="0" applyFont="1" applyFill="1" applyBorder="1" applyAlignment="1" applyProtection="1">
      <alignment horizontal="center" vertical="center" wrapText="1"/>
      <protection locked="0"/>
    </xf>
    <xf numFmtId="0" fontId="9" fillId="0" borderId="3" xfId="0" applyFont="1" applyFill="1" applyBorder="1" applyAlignment="1" applyProtection="1">
      <alignment horizontal="center" vertical="center" shrinkToFit="1"/>
      <protection locked="0"/>
    </xf>
    <xf numFmtId="0" fontId="9" fillId="0" borderId="4" xfId="0" applyFont="1" applyFill="1" applyBorder="1" applyAlignment="1" applyProtection="1">
      <alignment horizontal="center" vertical="center" shrinkToFit="1"/>
      <protection locked="0"/>
    </xf>
    <xf numFmtId="0" fontId="7" fillId="3" borderId="18"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19" xfId="0" applyFont="1" applyFill="1" applyBorder="1" applyAlignment="1">
      <alignment horizontal="center" vertical="center"/>
    </xf>
    <xf numFmtId="0" fontId="7" fillId="0" borderId="20" xfId="0" applyFont="1" applyFill="1" applyBorder="1" applyAlignment="1">
      <alignment horizontal="center" vertical="center" shrinkToFit="1"/>
    </xf>
    <xf numFmtId="0" fontId="7" fillId="0" borderId="21" xfId="0" applyFont="1" applyFill="1" applyBorder="1" applyAlignment="1">
      <alignment horizontal="center" vertical="center" shrinkToFit="1"/>
    </xf>
    <xf numFmtId="0" fontId="12" fillId="0" borderId="22" xfId="0" applyFont="1" applyFill="1" applyBorder="1" applyAlignment="1">
      <alignment horizontal="center" vertical="center" shrinkToFit="1"/>
    </xf>
    <xf numFmtId="0" fontId="13" fillId="3" borderId="11" xfId="0" applyFont="1" applyFill="1" applyBorder="1" applyAlignment="1">
      <alignment horizontal="center" vertical="center" wrapText="1"/>
    </xf>
    <xf numFmtId="49" fontId="7" fillId="0" borderId="12" xfId="0" applyNumberFormat="1" applyFont="1" applyFill="1" applyBorder="1" applyAlignment="1" applyProtection="1">
      <alignment horizontal="center" vertical="center" shrinkToFit="1"/>
      <protection locked="0"/>
    </xf>
    <xf numFmtId="49" fontId="7" fillId="0" borderId="4" xfId="0" applyNumberFormat="1" applyFont="1" applyFill="1" applyBorder="1" applyAlignment="1" applyProtection="1">
      <alignment horizontal="center" vertical="center" shrinkToFit="1"/>
      <protection locked="0"/>
    </xf>
    <xf numFmtId="49" fontId="7" fillId="0" borderId="5" xfId="0" applyNumberFormat="1" applyFont="1" applyFill="1" applyBorder="1" applyAlignment="1" applyProtection="1">
      <alignment horizontal="center" vertical="center" shrinkToFit="1"/>
      <protection locked="0"/>
    </xf>
    <xf numFmtId="179" fontId="7" fillId="0" borderId="12" xfId="0" applyNumberFormat="1" applyFont="1" applyFill="1" applyBorder="1" applyAlignment="1" applyProtection="1">
      <alignment horizontal="center" vertical="center" shrinkToFit="1"/>
      <protection locked="0"/>
    </xf>
    <xf numFmtId="179" fontId="7" fillId="0" borderId="4" xfId="0" applyNumberFormat="1" applyFont="1" applyFill="1" applyBorder="1" applyAlignment="1" applyProtection="1">
      <alignment horizontal="center" vertical="center" shrinkToFit="1"/>
      <protection locked="0"/>
    </xf>
    <xf numFmtId="179" fontId="7" fillId="0" borderId="5" xfId="0" applyNumberFormat="1" applyFont="1" applyFill="1" applyBorder="1" applyAlignment="1" applyProtection="1">
      <alignment horizontal="center" vertical="center" shrinkToFit="1"/>
      <protection locked="0"/>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0" fillId="3" borderId="3" xfId="0" applyFont="1" applyFill="1" applyBorder="1" applyAlignment="1">
      <alignment horizontal="center" vertical="center"/>
    </xf>
    <xf numFmtId="0" fontId="0" fillId="3" borderId="4" xfId="0" applyFont="1" applyFill="1" applyBorder="1" applyAlignment="1">
      <alignment horizontal="center" vertical="center"/>
    </xf>
    <xf numFmtId="0" fontId="0" fillId="3" borderId="5" xfId="0" applyFont="1" applyFill="1" applyBorder="1" applyAlignment="1">
      <alignment horizontal="center" vertical="center"/>
    </xf>
    <xf numFmtId="0" fontId="0" fillId="0" borderId="13" xfId="0" applyFont="1" applyFill="1" applyBorder="1" applyAlignment="1">
      <alignment horizontal="center" vertical="center" shrinkToFit="1"/>
    </xf>
    <xf numFmtId="0" fontId="0" fillId="0" borderId="14" xfId="0" applyFont="1" applyFill="1" applyBorder="1" applyAlignment="1">
      <alignment horizontal="center" vertical="center" shrinkToFit="1"/>
    </xf>
  </cellXfs>
  <cellStyles count="5">
    <cellStyle name="標準" xfId="0" builtinId="0"/>
    <cellStyle name="標準 2" xfId="2"/>
    <cellStyle name="標準 3" xfId="3"/>
    <cellStyle name="標準 3 2" xfId="4"/>
    <cellStyle name="標準 4" xfId="1"/>
  </cellStyles>
  <dxfs count="106">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
      <numFmt numFmtId="179" formatCode="#,##0;&quot;▲ &quot;#,##0"/>
    </dxf>
    <dxf>
      <numFmt numFmtId="180" formatCode="#,##0.#;&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1.inside.mhlw.go.jp\&#35506;&#23460;&#38936;&#22495;1\11149200_&#21307;&#34220;&#12539;&#29983;&#27963;&#34907;&#29983;&#23616;&#12288;&#29983;&#27963;&#34907;&#29983;&#35506;\99%20&#25351;&#23566;&#20418;&#65288;H27.7.8&#65374;&#65289;\02%20&#20104;&#31639;&#38306;&#20418;\&#24179;&#25104;31&#24180;&#24230;\31&#24180;&#24230;&#20104;&#31639;&#65288;&#22519;&#34892;&#65289;\&#34892;&#25919;&#20107;&#26989;&#12524;&#12499;&#12517;&#12540;&#12471;&#12540;&#12488;\02_&#24179;&#25104;31&#24180;&#24230;&#34892;&#25919;&#20107;&#26989;&#12524;&#12499;&#12517;&#12540;&#12471;&#12540;&#12488;&#65288;&#20013;&#38291;&#20844;&#34920;&#29256;&#65289;&#12398;&#20316;&#25104;&#12395;&#12388;&#12356;&#12390;&#65288;&#20844;&#38283;&#12503;&#12525;&#12475;&#12473;&#20505;&#35036;&#20197;&#22806;&#65289;\&#29983;&#27963;&#34907;&#29983;&#31561;&#38306;&#20418;&#36027;\28036400&#12304;&#21029;&#28155;&#12354;&#12426;&#12305;&#21402;&#29983;&#21172;&#20685;&#3046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行政事業レビューシート"/>
      <sheetName val="入力規則等"/>
      <sheetName val="別添"/>
    </sheetNames>
    <sheetDataSet>
      <sheetData sheetId="0" refreshError="1"/>
      <sheetData sheetId="1">
        <row r="2">
          <cell r="U2" t="str">
            <v>　</v>
          </cell>
          <cell r="W2" t="str">
            <v>（選択してください）</v>
          </cell>
          <cell r="Y2" t="str">
            <v>不明</v>
          </cell>
          <cell r="AC2" t="str">
            <v>廃止</v>
          </cell>
          <cell r="AE2" t="str">
            <v>廃止</v>
          </cell>
        </row>
        <row r="3">
          <cell r="U3" t="str">
            <v>新29</v>
          </cell>
          <cell r="W3" t="str">
            <v>内閣官房</v>
          </cell>
          <cell r="Y3" t="str">
            <v>昭和元年度以前</v>
          </cell>
          <cell r="AC3" t="str">
            <v>事業全体の
抜本的な改善</v>
          </cell>
          <cell r="AE3" t="str">
            <v>縮減</v>
          </cell>
        </row>
        <row r="4">
          <cell r="U4" t="str">
            <v>新30</v>
          </cell>
          <cell r="W4" t="str">
            <v>内閣府</v>
          </cell>
          <cell r="Y4" t="str">
            <v>昭和２年度</v>
          </cell>
          <cell r="AA4" t="str">
            <v>平成２８年度</v>
          </cell>
          <cell r="AC4" t="str">
            <v>事業内容の
一部改善</v>
          </cell>
          <cell r="AE4" t="str">
            <v>執行等改善</v>
          </cell>
        </row>
        <row r="5">
          <cell r="W5" t="str">
            <v>個人情報保護委員会</v>
          </cell>
          <cell r="Y5" t="str">
            <v>昭和３年度</v>
          </cell>
          <cell r="AA5" t="str">
            <v>平成２９年度</v>
          </cell>
          <cell r="AC5" t="str">
            <v>終了予定</v>
          </cell>
          <cell r="AE5" t="str">
            <v>年度内に改善を検討</v>
          </cell>
        </row>
        <row r="6">
          <cell r="W6" t="str">
            <v>公正取引委員会</v>
          </cell>
          <cell r="Y6" t="str">
            <v>昭和４年度</v>
          </cell>
          <cell r="AA6" t="str">
            <v>平成３０年度</v>
          </cell>
          <cell r="AC6" t="str">
            <v>現状通り</v>
          </cell>
          <cell r="AE6" t="str">
            <v>予定通り終了</v>
          </cell>
        </row>
        <row r="7">
          <cell r="W7" t="str">
            <v>警察庁</v>
          </cell>
          <cell r="Y7" t="str">
            <v>昭和５年度</v>
          </cell>
          <cell r="AA7" t="str">
            <v>平成３１年度</v>
          </cell>
          <cell r="AE7" t="str">
            <v>現状通り</v>
          </cell>
        </row>
        <row r="8">
          <cell r="W8" t="str">
            <v>金融庁</v>
          </cell>
          <cell r="Y8" t="str">
            <v>昭和６年度</v>
          </cell>
          <cell r="AA8" t="str">
            <v>平成３２年度</v>
          </cell>
        </row>
        <row r="9">
          <cell r="W9" t="str">
            <v>消費者庁</v>
          </cell>
          <cell r="Y9" t="str">
            <v>昭和７年度</v>
          </cell>
          <cell r="AA9" t="str">
            <v>平成３３年度</v>
          </cell>
        </row>
        <row r="10">
          <cell r="W10" t="str">
            <v>復興庁</v>
          </cell>
          <cell r="Y10" t="str">
            <v>昭和８年度</v>
          </cell>
          <cell r="AA10" t="str">
            <v>平成３４年度</v>
          </cell>
        </row>
        <row r="11">
          <cell r="W11" t="str">
            <v>総務省</v>
          </cell>
          <cell r="Y11" t="str">
            <v>昭和９年度</v>
          </cell>
          <cell r="AA11" t="str">
            <v>平成３５年度</v>
          </cell>
        </row>
        <row r="12">
          <cell r="W12" t="str">
            <v>法務省</v>
          </cell>
          <cell r="Y12" t="str">
            <v>昭和１０年度</v>
          </cell>
          <cell r="AA12" t="str">
            <v>平成３６年度</v>
          </cell>
        </row>
        <row r="13">
          <cell r="W13" t="str">
            <v>外務省</v>
          </cell>
          <cell r="Y13" t="str">
            <v>昭和１１年度</v>
          </cell>
          <cell r="AA13" t="str">
            <v>平成３７年度</v>
          </cell>
        </row>
        <row r="14">
          <cell r="W14" t="str">
            <v>財務省</v>
          </cell>
          <cell r="Y14" t="str">
            <v>昭和１２年度</v>
          </cell>
          <cell r="AA14" t="str">
            <v>平成３８年度</v>
          </cell>
        </row>
        <row r="15">
          <cell r="W15" t="str">
            <v>文部科学省</v>
          </cell>
          <cell r="Y15" t="str">
            <v>昭和１３年度</v>
          </cell>
          <cell r="AA15" t="str">
            <v>平成３９年度</v>
          </cell>
        </row>
        <row r="16">
          <cell r="W16" t="str">
            <v>厚生労働省</v>
          </cell>
          <cell r="Y16" t="str">
            <v>昭和１４年度</v>
          </cell>
          <cell r="AA16" t="str">
            <v>平成４０年度</v>
          </cell>
        </row>
        <row r="17">
          <cell r="W17" t="str">
            <v>農林水産省</v>
          </cell>
          <cell r="Y17" t="str">
            <v>昭和１５年度</v>
          </cell>
          <cell r="AA17" t="str">
            <v>平成４１年度</v>
          </cell>
        </row>
        <row r="18">
          <cell r="W18" t="str">
            <v>経済産業省</v>
          </cell>
          <cell r="Y18" t="str">
            <v>昭和１６年度</v>
          </cell>
          <cell r="AA18" t="str">
            <v>平成４２年度</v>
          </cell>
        </row>
        <row r="19">
          <cell r="W19" t="str">
            <v>国土交通省</v>
          </cell>
          <cell r="Y19" t="str">
            <v>昭和１７年度</v>
          </cell>
          <cell r="AA19" t="str">
            <v>平成４３年度</v>
          </cell>
        </row>
        <row r="20">
          <cell r="W20" t="str">
            <v>環境省</v>
          </cell>
          <cell r="Y20" t="str">
            <v>昭和１８年度</v>
          </cell>
          <cell r="AA20" t="str">
            <v>平成４４年度</v>
          </cell>
        </row>
        <row r="21">
          <cell r="W21" t="str">
            <v>原子力規制委員会</v>
          </cell>
          <cell r="Y21" t="str">
            <v>昭和１９年度</v>
          </cell>
          <cell r="AA21" t="str">
            <v>平成４５年度</v>
          </cell>
        </row>
        <row r="22">
          <cell r="W22" t="str">
            <v>防衛省</v>
          </cell>
          <cell r="Y22" t="str">
            <v>昭和２０年度</v>
          </cell>
          <cell r="AA22" t="str">
            <v>平成４６年度</v>
          </cell>
        </row>
        <row r="23">
          <cell r="Y23" t="str">
            <v>昭和２１年度</v>
          </cell>
          <cell r="AA23" t="str">
            <v>平成４７年度</v>
          </cell>
        </row>
        <row r="24">
          <cell r="Y24" t="str">
            <v>昭和２２年度</v>
          </cell>
          <cell r="AA24" t="str">
            <v>平成４８年度</v>
          </cell>
        </row>
        <row r="25">
          <cell r="Y25" t="str">
            <v>昭和２３年度</v>
          </cell>
          <cell r="AA25" t="str">
            <v>平成４９年度</v>
          </cell>
        </row>
        <row r="26">
          <cell r="Y26" t="str">
            <v>昭和２４年度</v>
          </cell>
          <cell r="AA26" t="str">
            <v>平成５０年度</v>
          </cell>
        </row>
        <row r="27">
          <cell r="Y27" t="str">
            <v>昭和２５年度</v>
          </cell>
          <cell r="AA27" t="str">
            <v>平成５１年度</v>
          </cell>
        </row>
        <row r="28">
          <cell r="Y28" t="str">
            <v>昭和２６年度</v>
          </cell>
          <cell r="AA28" t="str">
            <v>平成５２年度</v>
          </cell>
        </row>
        <row r="29">
          <cell r="Y29" t="str">
            <v>昭和２７年度</v>
          </cell>
          <cell r="AA29" t="str">
            <v>平成５３年度</v>
          </cell>
        </row>
        <row r="30">
          <cell r="Y30" t="str">
            <v>昭和２８年度</v>
          </cell>
          <cell r="AA30" t="str">
            <v>平成５４年度</v>
          </cell>
        </row>
        <row r="31">
          <cell r="Y31" t="str">
            <v>昭和２９年度</v>
          </cell>
          <cell r="AA31" t="str">
            <v>平成５５年度</v>
          </cell>
        </row>
        <row r="32">
          <cell r="Y32" t="str">
            <v>昭和３０年度</v>
          </cell>
          <cell r="AA32" t="str">
            <v>平成５５年度以降</v>
          </cell>
        </row>
        <row r="33">
          <cell r="Y33" t="str">
            <v>昭和３１年度</v>
          </cell>
          <cell r="AA33" t="str">
            <v>終了予定なし</v>
          </cell>
        </row>
        <row r="34">
          <cell r="Y34" t="str">
            <v>昭和３２年度</v>
          </cell>
        </row>
        <row r="35">
          <cell r="Y35" t="str">
            <v>昭和３３年度</v>
          </cell>
        </row>
        <row r="36">
          <cell r="Y36" t="str">
            <v>昭和３４年度</v>
          </cell>
        </row>
        <row r="37">
          <cell r="Y37" t="str">
            <v>昭和３５年度</v>
          </cell>
        </row>
        <row r="38">
          <cell r="Y38" t="str">
            <v>昭和３６年度</v>
          </cell>
        </row>
        <row r="39">
          <cell r="Y39" t="str">
            <v>昭和３７年度</v>
          </cell>
        </row>
        <row r="40">
          <cell r="Y40" t="str">
            <v>昭和３８年度</v>
          </cell>
        </row>
        <row r="41">
          <cell r="Y41" t="str">
            <v>昭和３９年度</v>
          </cell>
        </row>
        <row r="42">
          <cell r="Y42" t="str">
            <v>昭和４０年度</v>
          </cell>
        </row>
        <row r="43">
          <cell r="Y43" t="str">
            <v>昭和４１年度</v>
          </cell>
        </row>
        <row r="44">
          <cell r="Y44" t="str">
            <v>昭和４２年度</v>
          </cell>
        </row>
        <row r="45">
          <cell r="Y45" t="str">
            <v>昭和４３年度</v>
          </cell>
        </row>
        <row r="46">
          <cell r="Y46" t="str">
            <v>昭和４４年度</v>
          </cell>
        </row>
        <row r="47">
          <cell r="Y47" t="str">
            <v>昭和４５年度</v>
          </cell>
        </row>
        <row r="48">
          <cell r="Y48" t="str">
            <v>昭和４６年度</v>
          </cell>
        </row>
        <row r="49">
          <cell r="Y49" t="str">
            <v>昭和４７年度</v>
          </cell>
        </row>
        <row r="50">
          <cell r="Y50" t="str">
            <v>昭和４８年度</v>
          </cell>
        </row>
        <row r="51">
          <cell r="Y51" t="str">
            <v>昭和４９年度</v>
          </cell>
        </row>
        <row r="52">
          <cell r="Y52" t="str">
            <v>昭和５０年度</v>
          </cell>
        </row>
        <row r="53">
          <cell r="Y53" t="str">
            <v>昭和５１年度</v>
          </cell>
        </row>
        <row r="54">
          <cell r="Y54" t="str">
            <v>昭和５２年度</v>
          </cell>
        </row>
        <row r="55">
          <cell r="Y55" t="str">
            <v>昭和５３年度</v>
          </cell>
        </row>
        <row r="56">
          <cell r="Y56" t="str">
            <v>昭和５４年度</v>
          </cell>
        </row>
        <row r="57">
          <cell r="Y57" t="str">
            <v>昭和５５年度</v>
          </cell>
        </row>
        <row r="58">
          <cell r="Y58" t="str">
            <v>昭和５６年度</v>
          </cell>
        </row>
        <row r="59">
          <cell r="Y59" t="str">
            <v>昭和５７年度</v>
          </cell>
        </row>
        <row r="60">
          <cell r="Y60" t="str">
            <v>昭和５８年度</v>
          </cell>
        </row>
        <row r="61">
          <cell r="Y61" t="str">
            <v>昭和５９年度</v>
          </cell>
        </row>
        <row r="62">
          <cell r="Y62" t="str">
            <v>昭和６０年度</v>
          </cell>
        </row>
        <row r="63">
          <cell r="Y63" t="str">
            <v>昭和６１年度</v>
          </cell>
        </row>
        <row r="64">
          <cell r="Y64" t="str">
            <v>昭和６２年度</v>
          </cell>
        </row>
        <row r="65">
          <cell r="Y65" t="str">
            <v>昭和６３年度</v>
          </cell>
        </row>
        <row r="66">
          <cell r="Y66" t="str">
            <v>平成元年度</v>
          </cell>
        </row>
        <row r="67">
          <cell r="Y67" t="str">
            <v>平成２年度</v>
          </cell>
        </row>
        <row r="68">
          <cell r="Y68" t="str">
            <v>平成３年度</v>
          </cell>
        </row>
        <row r="69">
          <cell r="Y69" t="str">
            <v>平成４年度</v>
          </cell>
        </row>
        <row r="70">
          <cell r="Y70" t="str">
            <v>平成５年度</v>
          </cell>
        </row>
        <row r="71">
          <cell r="Y71" t="str">
            <v>平成６年度</v>
          </cell>
        </row>
        <row r="72">
          <cell r="Y72" t="str">
            <v>平成７年度</v>
          </cell>
        </row>
        <row r="73">
          <cell r="Y73" t="str">
            <v>平成８年度</v>
          </cell>
        </row>
        <row r="74">
          <cell r="Y74" t="str">
            <v>平成９年度</v>
          </cell>
        </row>
        <row r="75">
          <cell r="Y75" t="str">
            <v>平成１０年度</v>
          </cell>
        </row>
        <row r="76">
          <cell r="Y76" t="str">
            <v>平成１１年度</v>
          </cell>
        </row>
        <row r="77">
          <cell r="Y77" t="str">
            <v>平成１２年度</v>
          </cell>
        </row>
        <row r="78">
          <cell r="Y78" t="str">
            <v>平成１３年度</v>
          </cell>
        </row>
        <row r="79">
          <cell r="Y79" t="str">
            <v>平成１４年度</v>
          </cell>
        </row>
        <row r="80">
          <cell r="Y80" t="str">
            <v>平成１５年度</v>
          </cell>
        </row>
        <row r="81">
          <cell r="Y81" t="str">
            <v>平成１６年度</v>
          </cell>
        </row>
        <row r="82">
          <cell r="Y82" t="str">
            <v>平成１７年度</v>
          </cell>
        </row>
        <row r="83">
          <cell r="Y83" t="str">
            <v>平成１８年度</v>
          </cell>
        </row>
        <row r="84">
          <cell r="Y84" t="str">
            <v>平成１９年度</v>
          </cell>
        </row>
        <row r="85">
          <cell r="Y85" t="str">
            <v>平成２０年度</v>
          </cell>
        </row>
        <row r="86">
          <cell r="Y86" t="str">
            <v>平成２１年度</v>
          </cell>
        </row>
        <row r="87">
          <cell r="Y87" t="str">
            <v>平成２２年度</v>
          </cell>
        </row>
        <row r="88">
          <cell r="Y88" t="str">
            <v>平成２３年度</v>
          </cell>
        </row>
        <row r="89">
          <cell r="Y89" t="str">
            <v>平成２４年度</v>
          </cell>
        </row>
        <row r="90">
          <cell r="Y90" t="str">
            <v>平成２５年度</v>
          </cell>
        </row>
        <row r="91">
          <cell r="Y91" t="str">
            <v>平成２６年度</v>
          </cell>
        </row>
        <row r="92">
          <cell r="Y92" t="str">
            <v>平成２７年度</v>
          </cell>
        </row>
        <row r="93">
          <cell r="Y93" t="str">
            <v>平成２８年度</v>
          </cell>
        </row>
        <row r="94">
          <cell r="Y94" t="str">
            <v>平成２９年度</v>
          </cell>
        </row>
        <row r="95">
          <cell r="Y95" t="str">
            <v>平成３０年度</v>
          </cell>
        </row>
      </sheetData>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Y25"/>
  <sheetViews>
    <sheetView tabSelected="1" zoomScale="90" zoomScaleNormal="90" workbookViewId="0">
      <selection activeCell="BB19" sqref="BB19"/>
    </sheetView>
  </sheetViews>
  <sheetFormatPr defaultRowHeight="13.5" x14ac:dyDescent="0.15"/>
  <cols>
    <col min="1" max="1" width="1.625" customWidth="1"/>
    <col min="2" max="51" width="2.625" customWidth="1"/>
  </cols>
  <sheetData>
    <row r="2" spans="2:51" x14ac:dyDescent="0.15">
      <c r="B2" s="54" t="s">
        <v>44</v>
      </c>
      <c r="C2" s="53"/>
      <c r="D2" s="53"/>
      <c r="E2" s="53"/>
      <c r="F2" s="53"/>
      <c r="G2" s="52"/>
      <c r="H2" s="77" t="s">
        <v>51</v>
      </c>
      <c r="I2" s="77"/>
      <c r="J2" s="77"/>
      <c r="K2" s="77"/>
      <c r="L2" s="77"/>
      <c r="M2" s="77"/>
      <c r="N2" s="77"/>
      <c r="O2" s="77"/>
      <c r="P2" s="77"/>
      <c r="Q2" s="77"/>
      <c r="R2" s="77"/>
      <c r="S2" s="77"/>
      <c r="T2" s="77"/>
      <c r="U2" s="77"/>
      <c r="V2" s="77"/>
      <c r="W2" s="77"/>
      <c r="X2" s="77"/>
      <c r="Y2" s="76"/>
      <c r="Z2" s="51"/>
      <c r="AA2" s="80"/>
      <c r="AB2" s="79"/>
      <c r="AC2" s="78" t="s">
        <v>50</v>
      </c>
      <c r="AD2" s="77"/>
      <c r="AE2" s="76"/>
      <c r="AF2" s="78" t="s">
        <v>49</v>
      </c>
      <c r="AG2" s="77"/>
      <c r="AH2" s="77"/>
      <c r="AI2" s="76"/>
      <c r="AJ2" s="78" t="s">
        <v>48</v>
      </c>
      <c r="AK2" s="77"/>
      <c r="AL2" s="77"/>
      <c r="AM2" s="76"/>
      <c r="AN2" s="78" t="s">
        <v>47</v>
      </c>
      <c r="AO2" s="77"/>
      <c r="AP2" s="77"/>
      <c r="AQ2" s="76"/>
      <c r="AR2" s="45" t="s">
        <v>46</v>
      </c>
      <c r="AS2" s="44"/>
      <c r="AT2" s="44"/>
      <c r="AU2" s="44"/>
      <c r="AV2" s="44"/>
      <c r="AW2" s="44"/>
      <c r="AX2" s="44"/>
      <c r="AY2" s="43"/>
    </row>
    <row r="3" spans="2:51" ht="45" customHeight="1" x14ac:dyDescent="0.15">
      <c r="B3" s="42"/>
      <c r="C3" s="41"/>
      <c r="D3" s="41"/>
      <c r="E3" s="41"/>
      <c r="F3" s="41"/>
      <c r="G3" s="40"/>
      <c r="H3" s="39" t="s">
        <v>83</v>
      </c>
      <c r="I3" s="39"/>
      <c r="J3" s="39"/>
      <c r="K3" s="39"/>
      <c r="L3" s="39"/>
      <c r="M3" s="39"/>
      <c r="N3" s="39"/>
      <c r="O3" s="39"/>
      <c r="P3" s="39"/>
      <c r="Q3" s="39"/>
      <c r="R3" s="39"/>
      <c r="S3" s="39"/>
      <c r="T3" s="39"/>
      <c r="U3" s="39"/>
      <c r="V3" s="39"/>
      <c r="W3" s="39"/>
      <c r="X3" s="39"/>
      <c r="Y3" s="39"/>
      <c r="Z3" s="38" t="s">
        <v>44</v>
      </c>
      <c r="AA3" s="37"/>
      <c r="AB3" s="36"/>
      <c r="AC3" s="35" t="s">
        <v>43</v>
      </c>
      <c r="AD3" s="34"/>
      <c r="AE3" s="33"/>
      <c r="AF3" s="32">
        <v>213</v>
      </c>
      <c r="AG3" s="32"/>
      <c r="AH3" s="32"/>
      <c r="AI3" s="32"/>
      <c r="AJ3" s="32">
        <v>569</v>
      </c>
      <c r="AK3" s="32"/>
      <c r="AL3" s="32"/>
      <c r="AM3" s="32"/>
      <c r="AN3" s="32">
        <v>445</v>
      </c>
      <c r="AO3" s="32"/>
      <c r="AP3" s="32"/>
      <c r="AQ3" s="32"/>
      <c r="AR3" s="32">
        <v>760</v>
      </c>
      <c r="AS3" s="32"/>
      <c r="AT3" s="32"/>
      <c r="AU3" s="32"/>
      <c r="AV3" s="32"/>
      <c r="AW3" s="32"/>
      <c r="AX3" s="32"/>
      <c r="AY3" s="31"/>
    </row>
    <row r="4" spans="2:51" ht="45" customHeight="1" x14ac:dyDescent="0.15">
      <c r="B4" s="30"/>
      <c r="C4" s="29"/>
      <c r="D4" s="29"/>
      <c r="E4" s="29"/>
      <c r="F4" s="29"/>
      <c r="G4" s="28"/>
      <c r="H4" s="58"/>
      <c r="I4" s="58"/>
      <c r="J4" s="58"/>
      <c r="K4" s="58"/>
      <c r="L4" s="58"/>
      <c r="M4" s="58"/>
      <c r="N4" s="58"/>
      <c r="O4" s="58"/>
      <c r="P4" s="58"/>
      <c r="Q4" s="58"/>
      <c r="R4" s="58"/>
      <c r="S4" s="58"/>
      <c r="T4" s="58"/>
      <c r="U4" s="58"/>
      <c r="V4" s="58"/>
      <c r="W4" s="58"/>
      <c r="X4" s="58"/>
      <c r="Y4" s="58"/>
      <c r="Z4" s="26" t="s">
        <v>42</v>
      </c>
      <c r="AA4" s="25"/>
      <c r="AB4" s="24"/>
      <c r="AC4" s="23" t="s">
        <v>41</v>
      </c>
      <c r="AD4" s="22"/>
      <c r="AE4" s="21"/>
      <c r="AF4" s="20" t="s">
        <v>82</v>
      </c>
      <c r="AG4" s="20"/>
      <c r="AH4" s="20"/>
      <c r="AI4" s="20"/>
      <c r="AJ4" s="20" t="s">
        <v>81</v>
      </c>
      <c r="AK4" s="20"/>
      <c r="AL4" s="20"/>
      <c r="AM4" s="20"/>
      <c r="AN4" s="20" t="s">
        <v>80</v>
      </c>
      <c r="AO4" s="20"/>
      <c r="AP4" s="20"/>
      <c r="AQ4" s="20"/>
      <c r="AR4" s="20" t="s">
        <v>79</v>
      </c>
      <c r="AS4" s="20"/>
      <c r="AT4" s="20"/>
      <c r="AU4" s="20"/>
      <c r="AV4" s="20"/>
      <c r="AW4" s="20"/>
      <c r="AX4" s="20"/>
      <c r="AY4" s="55"/>
    </row>
    <row r="5" spans="2:51" x14ac:dyDescent="0.15">
      <c r="B5" s="54" t="s">
        <v>44</v>
      </c>
      <c r="C5" s="53"/>
      <c r="D5" s="53"/>
      <c r="E5" s="53"/>
      <c r="F5" s="53"/>
      <c r="G5" s="52"/>
      <c r="H5" s="47" t="s">
        <v>51</v>
      </c>
      <c r="I5" s="47"/>
      <c r="J5" s="47"/>
      <c r="K5" s="47"/>
      <c r="L5" s="47"/>
      <c r="M5" s="47"/>
      <c r="N5" s="47"/>
      <c r="O5" s="47"/>
      <c r="P5" s="47"/>
      <c r="Q5" s="47"/>
      <c r="R5" s="47"/>
      <c r="S5" s="47"/>
      <c r="T5" s="47"/>
      <c r="U5" s="47"/>
      <c r="V5" s="47"/>
      <c r="W5" s="47"/>
      <c r="X5" s="47"/>
      <c r="Y5" s="46"/>
      <c r="Z5" s="51"/>
      <c r="AA5" s="50"/>
      <c r="AB5" s="49"/>
      <c r="AC5" s="48" t="s">
        <v>50</v>
      </c>
      <c r="AD5" s="47"/>
      <c r="AE5" s="46"/>
      <c r="AF5" s="48" t="s">
        <v>49</v>
      </c>
      <c r="AG5" s="47"/>
      <c r="AH5" s="47"/>
      <c r="AI5" s="46"/>
      <c r="AJ5" s="48" t="s">
        <v>48</v>
      </c>
      <c r="AK5" s="47"/>
      <c r="AL5" s="47"/>
      <c r="AM5" s="46"/>
      <c r="AN5" s="48" t="s">
        <v>47</v>
      </c>
      <c r="AO5" s="47"/>
      <c r="AP5" s="47"/>
      <c r="AQ5" s="46"/>
      <c r="AR5" s="45" t="s">
        <v>46</v>
      </c>
      <c r="AS5" s="44"/>
      <c r="AT5" s="44"/>
      <c r="AU5" s="44"/>
      <c r="AV5" s="44"/>
      <c r="AW5" s="44"/>
      <c r="AX5" s="44"/>
      <c r="AY5" s="43"/>
    </row>
    <row r="6" spans="2:51" ht="45" customHeight="1" x14ac:dyDescent="0.15">
      <c r="B6" s="42"/>
      <c r="C6" s="41"/>
      <c r="D6" s="41"/>
      <c r="E6" s="41"/>
      <c r="F6" s="41"/>
      <c r="G6" s="40"/>
      <c r="H6" s="39" t="s">
        <v>78</v>
      </c>
      <c r="I6" s="39"/>
      <c r="J6" s="39"/>
      <c r="K6" s="39"/>
      <c r="L6" s="39"/>
      <c r="M6" s="39"/>
      <c r="N6" s="39"/>
      <c r="O6" s="39"/>
      <c r="P6" s="39"/>
      <c r="Q6" s="39"/>
      <c r="R6" s="39"/>
      <c r="S6" s="39"/>
      <c r="T6" s="39"/>
      <c r="U6" s="39"/>
      <c r="V6" s="39"/>
      <c r="W6" s="39"/>
      <c r="X6" s="39"/>
      <c r="Y6" s="39"/>
      <c r="Z6" s="38" t="s">
        <v>44</v>
      </c>
      <c r="AA6" s="37"/>
      <c r="AB6" s="36"/>
      <c r="AC6" s="35" t="s">
        <v>68</v>
      </c>
      <c r="AD6" s="34"/>
      <c r="AE6" s="33"/>
      <c r="AF6" s="32">
        <v>14420</v>
      </c>
      <c r="AG6" s="32"/>
      <c r="AH6" s="32"/>
      <c r="AI6" s="32"/>
      <c r="AJ6" s="32" t="s">
        <v>75</v>
      </c>
      <c r="AK6" s="32"/>
      <c r="AL6" s="32"/>
      <c r="AM6" s="32"/>
      <c r="AN6" s="32" t="s">
        <v>40</v>
      </c>
      <c r="AO6" s="32"/>
      <c r="AP6" s="32"/>
      <c r="AQ6" s="32"/>
      <c r="AR6" s="73" t="s">
        <v>40</v>
      </c>
      <c r="AS6" s="72"/>
      <c r="AT6" s="72"/>
      <c r="AU6" s="72"/>
      <c r="AV6" s="72"/>
      <c r="AW6" s="72"/>
      <c r="AX6" s="72"/>
      <c r="AY6" s="71"/>
    </row>
    <row r="7" spans="2:51" ht="45" customHeight="1" x14ac:dyDescent="0.15">
      <c r="B7" s="30"/>
      <c r="C7" s="29"/>
      <c r="D7" s="29"/>
      <c r="E7" s="29"/>
      <c r="F7" s="29"/>
      <c r="G7" s="28"/>
      <c r="H7" s="58"/>
      <c r="I7" s="58"/>
      <c r="J7" s="58"/>
      <c r="K7" s="58"/>
      <c r="L7" s="58"/>
      <c r="M7" s="58"/>
      <c r="N7" s="58"/>
      <c r="O7" s="58"/>
      <c r="P7" s="58"/>
      <c r="Q7" s="58"/>
      <c r="R7" s="58"/>
      <c r="S7" s="58"/>
      <c r="T7" s="58"/>
      <c r="U7" s="58"/>
      <c r="V7" s="58"/>
      <c r="W7" s="58"/>
      <c r="X7" s="58"/>
      <c r="Y7" s="58"/>
      <c r="Z7" s="26" t="s">
        <v>42</v>
      </c>
      <c r="AA7" s="25"/>
      <c r="AB7" s="24"/>
      <c r="AC7" s="23" t="s">
        <v>41</v>
      </c>
      <c r="AD7" s="22"/>
      <c r="AE7" s="21"/>
      <c r="AF7" s="20" t="s">
        <v>77</v>
      </c>
      <c r="AG7" s="20"/>
      <c r="AH7" s="20"/>
      <c r="AI7" s="20"/>
      <c r="AJ7" s="20" t="s">
        <v>76</v>
      </c>
      <c r="AK7" s="20"/>
      <c r="AL7" s="20"/>
      <c r="AM7" s="20"/>
      <c r="AN7" s="20" t="s">
        <v>75</v>
      </c>
      <c r="AO7" s="20"/>
      <c r="AP7" s="20"/>
      <c r="AQ7" s="20"/>
      <c r="AR7" s="20" t="s">
        <v>40</v>
      </c>
      <c r="AS7" s="20"/>
      <c r="AT7" s="20"/>
      <c r="AU7" s="20"/>
      <c r="AV7" s="20"/>
      <c r="AW7" s="20"/>
      <c r="AX7" s="20"/>
      <c r="AY7" s="19"/>
    </row>
    <row r="8" spans="2:51" x14ac:dyDescent="0.15">
      <c r="B8" s="54" t="s">
        <v>44</v>
      </c>
      <c r="C8" s="53"/>
      <c r="D8" s="53"/>
      <c r="E8" s="53"/>
      <c r="F8" s="53"/>
      <c r="G8" s="52"/>
      <c r="H8" s="47" t="s">
        <v>51</v>
      </c>
      <c r="I8" s="47"/>
      <c r="J8" s="47"/>
      <c r="K8" s="47"/>
      <c r="L8" s="47"/>
      <c r="M8" s="47"/>
      <c r="N8" s="47"/>
      <c r="O8" s="47"/>
      <c r="P8" s="47"/>
      <c r="Q8" s="47"/>
      <c r="R8" s="47"/>
      <c r="S8" s="47"/>
      <c r="T8" s="47"/>
      <c r="U8" s="47"/>
      <c r="V8" s="47"/>
      <c r="W8" s="47"/>
      <c r="X8" s="47"/>
      <c r="Y8" s="46"/>
      <c r="Z8" s="51"/>
      <c r="AA8" s="50"/>
      <c r="AB8" s="49"/>
      <c r="AC8" s="48" t="s">
        <v>50</v>
      </c>
      <c r="AD8" s="47"/>
      <c r="AE8" s="46"/>
      <c r="AF8" s="48" t="s">
        <v>49</v>
      </c>
      <c r="AG8" s="47"/>
      <c r="AH8" s="47"/>
      <c r="AI8" s="46"/>
      <c r="AJ8" s="48" t="s">
        <v>48</v>
      </c>
      <c r="AK8" s="47"/>
      <c r="AL8" s="47"/>
      <c r="AM8" s="46"/>
      <c r="AN8" s="48" t="s">
        <v>47</v>
      </c>
      <c r="AO8" s="47"/>
      <c r="AP8" s="47"/>
      <c r="AQ8" s="46"/>
      <c r="AR8" s="45" t="s">
        <v>46</v>
      </c>
      <c r="AS8" s="44"/>
      <c r="AT8" s="44"/>
      <c r="AU8" s="44"/>
      <c r="AV8" s="44"/>
      <c r="AW8" s="44"/>
      <c r="AX8" s="44"/>
      <c r="AY8" s="43"/>
    </row>
    <row r="9" spans="2:51" ht="45" customHeight="1" x14ac:dyDescent="0.15">
      <c r="B9" s="42"/>
      <c r="C9" s="41"/>
      <c r="D9" s="41"/>
      <c r="E9" s="41"/>
      <c r="F9" s="41"/>
      <c r="G9" s="40"/>
      <c r="H9" s="39" t="s">
        <v>74</v>
      </c>
      <c r="I9" s="39"/>
      <c r="J9" s="39"/>
      <c r="K9" s="39"/>
      <c r="L9" s="39"/>
      <c r="M9" s="39"/>
      <c r="N9" s="39"/>
      <c r="O9" s="39"/>
      <c r="P9" s="39"/>
      <c r="Q9" s="39"/>
      <c r="R9" s="39"/>
      <c r="S9" s="39"/>
      <c r="T9" s="39"/>
      <c r="U9" s="39"/>
      <c r="V9" s="39"/>
      <c r="W9" s="39"/>
      <c r="X9" s="39"/>
      <c r="Y9" s="39"/>
      <c r="Z9" s="38" t="s">
        <v>44</v>
      </c>
      <c r="AA9" s="37"/>
      <c r="AB9" s="36"/>
      <c r="AC9" s="35" t="s">
        <v>43</v>
      </c>
      <c r="AD9" s="34"/>
      <c r="AE9" s="33"/>
      <c r="AF9" s="32">
        <v>40</v>
      </c>
      <c r="AG9" s="32"/>
      <c r="AH9" s="32"/>
      <c r="AI9" s="32"/>
      <c r="AJ9" s="32">
        <v>38</v>
      </c>
      <c r="AK9" s="32"/>
      <c r="AL9" s="32"/>
      <c r="AM9" s="32"/>
      <c r="AN9" s="32">
        <v>38</v>
      </c>
      <c r="AO9" s="32"/>
      <c r="AP9" s="32"/>
      <c r="AQ9" s="32"/>
      <c r="AR9" s="32">
        <v>42</v>
      </c>
      <c r="AS9" s="32"/>
      <c r="AT9" s="32"/>
      <c r="AU9" s="32"/>
      <c r="AV9" s="32"/>
      <c r="AW9" s="32"/>
      <c r="AX9" s="32"/>
      <c r="AY9" s="31"/>
    </row>
    <row r="10" spans="2:51" ht="45" customHeight="1" x14ac:dyDescent="0.15">
      <c r="B10" s="30"/>
      <c r="C10" s="29"/>
      <c r="D10" s="29"/>
      <c r="E10" s="29"/>
      <c r="F10" s="29"/>
      <c r="G10" s="28"/>
      <c r="H10" s="27"/>
      <c r="I10" s="27"/>
      <c r="J10" s="27"/>
      <c r="K10" s="27"/>
      <c r="L10" s="27"/>
      <c r="M10" s="27"/>
      <c r="N10" s="27"/>
      <c r="O10" s="27"/>
      <c r="P10" s="27"/>
      <c r="Q10" s="27"/>
      <c r="R10" s="27"/>
      <c r="S10" s="27"/>
      <c r="T10" s="27"/>
      <c r="U10" s="27"/>
      <c r="V10" s="27"/>
      <c r="W10" s="27"/>
      <c r="X10" s="27"/>
      <c r="Y10" s="27"/>
      <c r="Z10" s="26" t="s">
        <v>42</v>
      </c>
      <c r="AA10" s="25"/>
      <c r="AB10" s="24"/>
      <c r="AC10" s="23" t="s">
        <v>41</v>
      </c>
      <c r="AD10" s="22"/>
      <c r="AE10" s="21"/>
      <c r="AF10" s="57" t="s">
        <v>73</v>
      </c>
      <c r="AG10" s="20"/>
      <c r="AH10" s="20"/>
      <c r="AI10" s="20"/>
      <c r="AJ10" s="57" t="s">
        <v>72</v>
      </c>
      <c r="AK10" s="20"/>
      <c r="AL10" s="20"/>
      <c r="AM10" s="20"/>
      <c r="AN10" s="57" t="s">
        <v>71</v>
      </c>
      <c r="AO10" s="20"/>
      <c r="AP10" s="20"/>
      <c r="AQ10" s="20"/>
      <c r="AR10" s="56" t="s">
        <v>70</v>
      </c>
      <c r="AS10" s="20"/>
      <c r="AT10" s="20"/>
      <c r="AU10" s="20"/>
      <c r="AV10" s="20"/>
      <c r="AW10" s="20"/>
      <c r="AX10" s="20"/>
      <c r="AY10" s="19"/>
    </row>
    <row r="11" spans="2:51" x14ac:dyDescent="0.15">
      <c r="B11" s="54" t="s">
        <v>44</v>
      </c>
      <c r="C11" s="53"/>
      <c r="D11" s="53"/>
      <c r="E11" s="53"/>
      <c r="F11" s="53"/>
      <c r="G11" s="52"/>
      <c r="H11" s="47" t="s">
        <v>51</v>
      </c>
      <c r="I11" s="47"/>
      <c r="J11" s="47"/>
      <c r="K11" s="47"/>
      <c r="L11" s="47"/>
      <c r="M11" s="47"/>
      <c r="N11" s="47"/>
      <c r="O11" s="47"/>
      <c r="P11" s="47"/>
      <c r="Q11" s="47"/>
      <c r="R11" s="47"/>
      <c r="S11" s="47"/>
      <c r="T11" s="47"/>
      <c r="U11" s="47"/>
      <c r="V11" s="47"/>
      <c r="W11" s="47"/>
      <c r="X11" s="47"/>
      <c r="Y11" s="46"/>
      <c r="Z11" s="51"/>
      <c r="AA11" s="50"/>
      <c r="AB11" s="49"/>
      <c r="AC11" s="48" t="s">
        <v>50</v>
      </c>
      <c r="AD11" s="47"/>
      <c r="AE11" s="46"/>
      <c r="AF11" s="48" t="s">
        <v>49</v>
      </c>
      <c r="AG11" s="47"/>
      <c r="AH11" s="47"/>
      <c r="AI11" s="46"/>
      <c r="AJ11" s="48" t="s">
        <v>48</v>
      </c>
      <c r="AK11" s="75"/>
      <c r="AL11" s="75"/>
      <c r="AM11" s="74"/>
      <c r="AN11" s="48" t="s">
        <v>47</v>
      </c>
      <c r="AO11" s="47"/>
      <c r="AP11" s="47"/>
      <c r="AQ11" s="46"/>
      <c r="AR11" s="45" t="s">
        <v>46</v>
      </c>
      <c r="AS11" s="44"/>
      <c r="AT11" s="44"/>
      <c r="AU11" s="44"/>
      <c r="AV11" s="44"/>
      <c r="AW11" s="44"/>
      <c r="AX11" s="44"/>
      <c r="AY11" s="43"/>
    </row>
    <row r="12" spans="2:51" ht="45" customHeight="1" x14ac:dyDescent="0.15">
      <c r="B12" s="42"/>
      <c r="C12" s="41"/>
      <c r="D12" s="41"/>
      <c r="E12" s="41"/>
      <c r="F12" s="41"/>
      <c r="G12" s="40"/>
      <c r="H12" s="39" t="s">
        <v>69</v>
      </c>
      <c r="I12" s="39"/>
      <c r="J12" s="39"/>
      <c r="K12" s="39"/>
      <c r="L12" s="39"/>
      <c r="M12" s="39"/>
      <c r="N12" s="39"/>
      <c r="O12" s="39"/>
      <c r="P12" s="39"/>
      <c r="Q12" s="39"/>
      <c r="R12" s="39"/>
      <c r="S12" s="39"/>
      <c r="T12" s="39"/>
      <c r="U12" s="39"/>
      <c r="V12" s="39"/>
      <c r="W12" s="39"/>
      <c r="X12" s="39"/>
      <c r="Y12" s="39"/>
      <c r="Z12" s="38" t="s">
        <v>44</v>
      </c>
      <c r="AA12" s="37"/>
      <c r="AB12" s="36"/>
      <c r="AC12" s="35" t="s">
        <v>68</v>
      </c>
      <c r="AD12" s="34"/>
      <c r="AE12" s="33"/>
      <c r="AF12" s="32">
        <v>0.93</v>
      </c>
      <c r="AG12" s="32"/>
      <c r="AH12" s="32"/>
      <c r="AI12" s="32"/>
      <c r="AJ12" s="32">
        <v>0.93</v>
      </c>
      <c r="AK12" s="32"/>
      <c r="AL12" s="32"/>
      <c r="AM12" s="32"/>
      <c r="AN12" s="32">
        <v>0.9</v>
      </c>
      <c r="AO12" s="32"/>
      <c r="AP12" s="32"/>
      <c r="AQ12" s="32"/>
      <c r="AR12" s="73">
        <v>0.9</v>
      </c>
      <c r="AS12" s="72"/>
      <c r="AT12" s="72"/>
      <c r="AU12" s="72"/>
      <c r="AV12" s="72"/>
      <c r="AW12" s="72"/>
      <c r="AX12" s="72"/>
      <c r="AY12" s="71"/>
    </row>
    <row r="13" spans="2:51" ht="45" customHeight="1" x14ac:dyDescent="0.15">
      <c r="B13" s="30"/>
      <c r="C13" s="29"/>
      <c r="D13" s="29"/>
      <c r="E13" s="29"/>
      <c r="F13" s="29"/>
      <c r="G13" s="28"/>
      <c r="H13" s="58"/>
      <c r="I13" s="58"/>
      <c r="J13" s="58"/>
      <c r="K13" s="58"/>
      <c r="L13" s="58"/>
      <c r="M13" s="58"/>
      <c r="N13" s="58"/>
      <c r="O13" s="58"/>
      <c r="P13" s="58"/>
      <c r="Q13" s="58"/>
      <c r="R13" s="58"/>
      <c r="S13" s="58"/>
      <c r="T13" s="58"/>
      <c r="U13" s="58"/>
      <c r="V13" s="58"/>
      <c r="W13" s="58"/>
      <c r="X13" s="58"/>
      <c r="Y13" s="58"/>
      <c r="Z13" s="26" t="s">
        <v>42</v>
      </c>
      <c r="AA13" s="25"/>
      <c r="AB13" s="24"/>
      <c r="AC13" s="23" t="s">
        <v>41</v>
      </c>
      <c r="AD13" s="22"/>
      <c r="AE13" s="21"/>
      <c r="AF13" s="20" t="s">
        <v>67</v>
      </c>
      <c r="AG13" s="20"/>
      <c r="AH13" s="20"/>
      <c r="AI13" s="20"/>
      <c r="AJ13" s="20" t="s">
        <v>67</v>
      </c>
      <c r="AK13" s="20"/>
      <c r="AL13" s="20"/>
      <c r="AM13" s="20"/>
      <c r="AN13" s="20" t="s">
        <v>66</v>
      </c>
      <c r="AO13" s="20"/>
      <c r="AP13" s="20"/>
      <c r="AQ13" s="20"/>
      <c r="AR13" s="70" t="s">
        <v>66</v>
      </c>
      <c r="AS13" s="69"/>
      <c r="AT13" s="69"/>
      <c r="AU13" s="69"/>
      <c r="AV13" s="69"/>
      <c r="AW13" s="69"/>
      <c r="AX13" s="69"/>
      <c r="AY13" s="68"/>
    </row>
    <row r="14" spans="2:51" x14ac:dyDescent="0.15">
      <c r="B14" s="67" t="s">
        <v>44</v>
      </c>
      <c r="C14" s="41"/>
      <c r="D14" s="41"/>
      <c r="E14" s="41"/>
      <c r="F14" s="41"/>
      <c r="G14" s="40"/>
      <c r="H14" s="62" t="s">
        <v>51</v>
      </c>
      <c r="I14" s="62"/>
      <c r="J14" s="62"/>
      <c r="K14" s="62"/>
      <c r="L14" s="62"/>
      <c r="M14" s="62"/>
      <c r="N14" s="62"/>
      <c r="O14" s="62"/>
      <c r="P14" s="62"/>
      <c r="Q14" s="62"/>
      <c r="R14" s="62"/>
      <c r="S14" s="62"/>
      <c r="T14" s="62"/>
      <c r="U14" s="62"/>
      <c r="V14" s="62"/>
      <c r="W14" s="62"/>
      <c r="X14" s="62"/>
      <c r="Y14" s="61"/>
      <c r="Z14" s="66"/>
      <c r="AA14" s="65"/>
      <c r="AB14" s="64"/>
      <c r="AC14" s="63" t="s">
        <v>50</v>
      </c>
      <c r="AD14" s="62"/>
      <c r="AE14" s="61"/>
      <c r="AF14" s="48" t="s">
        <v>49</v>
      </c>
      <c r="AG14" s="47"/>
      <c r="AH14" s="47"/>
      <c r="AI14" s="46"/>
      <c r="AJ14" s="48" t="s">
        <v>48</v>
      </c>
      <c r="AK14" s="47"/>
      <c r="AL14" s="47"/>
      <c r="AM14" s="46"/>
      <c r="AN14" s="48" t="s">
        <v>47</v>
      </c>
      <c r="AO14" s="47"/>
      <c r="AP14" s="47"/>
      <c r="AQ14" s="46"/>
      <c r="AR14" s="45" t="s">
        <v>46</v>
      </c>
      <c r="AS14" s="44"/>
      <c r="AT14" s="44"/>
      <c r="AU14" s="44"/>
      <c r="AV14" s="44"/>
      <c r="AW14" s="44"/>
      <c r="AX14" s="44"/>
      <c r="AY14" s="43"/>
    </row>
    <row r="15" spans="2:51" ht="45" customHeight="1" x14ac:dyDescent="0.15">
      <c r="B15" s="42"/>
      <c r="C15" s="41"/>
      <c r="D15" s="41"/>
      <c r="E15" s="41"/>
      <c r="F15" s="41"/>
      <c r="G15" s="40"/>
      <c r="H15" s="39" t="s">
        <v>65</v>
      </c>
      <c r="I15" s="39"/>
      <c r="J15" s="39"/>
      <c r="K15" s="39"/>
      <c r="L15" s="39"/>
      <c r="M15" s="39"/>
      <c r="N15" s="39"/>
      <c r="O15" s="39"/>
      <c r="P15" s="39"/>
      <c r="Q15" s="39"/>
      <c r="R15" s="39"/>
      <c r="S15" s="39"/>
      <c r="T15" s="39"/>
      <c r="U15" s="39"/>
      <c r="V15" s="39"/>
      <c r="W15" s="39"/>
      <c r="X15" s="39"/>
      <c r="Y15" s="39"/>
      <c r="Z15" s="38" t="s">
        <v>44</v>
      </c>
      <c r="AA15" s="37"/>
      <c r="AB15" s="36"/>
      <c r="AC15" s="35" t="s">
        <v>43</v>
      </c>
      <c r="AD15" s="34"/>
      <c r="AE15" s="33"/>
      <c r="AF15" s="32" t="s">
        <v>40</v>
      </c>
      <c r="AG15" s="32"/>
      <c r="AH15" s="32"/>
      <c r="AI15" s="32"/>
      <c r="AJ15" s="32">
        <v>6975</v>
      </c>
      <c r="AK15" s="32"/>
      <c r="AL15" s="32"/>
      <c r="AM15" s="32"/>
      <c r="AN15" s="32">
        <v>3125</v>
      </c>
      <c r="AO15" s="32"/>
      <c r="AP15" s="32"/>
      <c r="AQ15" s="32"/>
      <c r="AR15" s="32">
        <v>3244</v>
      </c>
      <c r="AS15" s="32"/>
      <c r="AT15" s="32"/>
      <c r="AU15" s="32"/>
      <c r="AV15" s="32"/>
      <c r="AW15" s="32"/>
      <c r="AX15" s="32"/>
      <c r="AY15" s="31"/>
    </row>
    <row r="16" spans="2:51" ht="45" customHeight="1" x14ac:dyDescent="0.15">
      <c r="B16" s="30"/>
      <c r="C16" s="29"/>
      <c r="D16" s="29"/>
      <c r="E16" s="29"/>
      <c r="F16" s="29"/>
      <c r="G16" s="28"/>
      <c r="H16" s="27"/>
      <c r="I16" s="27"/>
      <c r="J16" s="27"/>
      <c r="K16" s="27"/>
      <c r="L16" s="27"/>
      <c r="M16" s="27"/>
      <c r="N16" s="27"/>
      <c r="O16" s="27"/>
      <c r="P16" s="27"/>
      <c r="Q16" s="27"/>
      <c r="R16" s="27"/>
      <c r="S16" s="27"/>
      <c r="T16" s="27"/>
      <c r="U16" s="27"/>
      <c r="V16" s="27"/>
      <c r="W16" s="27"/>
      <c r="X16" s="27"/>
      <c r="Y16" s="27"/>
      <c r="Z16" s="26" t="s">
        <v>42</v>
      </c>
      <c r="AA16" s="25"/>
      <c r="AB16" s="24"/>
      <c r="AC16" s="23" t="s">
        <v>41</v>
      </c>
      <c r="AD16" s="22"/>
      <c r="AE16" s="21"/>
      <c r="AF16" s="20" t="s">
        <v>40</v>
      </c>
      <c r="AG16" s="20"/>
      <c r="AH16" s="20"/>
      <c r="AI16" s="20"/>
      <c r="AJ16" s="20" t="s">
        <v>64</v>
      </c>
      <c r="AK16" s="20"/>
      <c r="AL16" s="20"/>
      <c r="AM16" s="20"/>
      <c r="AN16" s="20" t="s">
        <v>63</v>
      </c>
      <c r="AO16" s="56"/>
      <c r="AP16" s="56"/>
      <c r="AQ16" s="56"/>
      <c r="AR16" s="20" t="s">
        <v>62</v>
      </c>
      <c r="AS16" s="20"/>
      <c r="AT16" s="20"/>
      <c r="AU16" s="20"/>
      <c r="AV16" s="20"/>
      <c r="AW16" s="20"/>
      <c r="AX16" s="20"/>
      <c r="AY16" s="19"/>
    </row>
    <row r="17" spans="2:51" x14ac:dyDescent="0.15">
      <c r="B17" s="54" t="s">
        <v>44</v>
      </c>
      <c r="C17" s="53"/>
      <c r="D17" s="53"/>
      <c r="E17" s="53"/>
      <c r="F17" s="53"/>
      <c r="G17" s="52"/>
      <c r="H17" s="47" t="s">
        <v>51</v>
      </c>
      <c r="I17" s="47"/>
      <c r="J17" s="47"/>
      <c r="K17" s="47"/>
      <c r="L17" s="47"/>
      <c r="M17" s="47"/>
      <c r="N17" s="47"/>
      <c r="O17" s="47"/>
      <c r="P17" s="47"/>
      <c r="Q17" s="47"/>
      <c r="R17" s="47"/>
      <c r="S17" s="47"/>
      <c r="T17" s="47"/>
      <c r="U17" s="47"/>
      <c r="V17" s="47"/>
      <c r="W17" s="47"/>
      <c r="X17" s="47"/>
      <c r="Y17" s="46"/>
      <c r="Z17" s="51"/>
      <c r="AA17" s="50"/>
      <c r="AB17" s="49"/>
      <c r="AC17" s="48" t="s">
        <v>50</v>
      </c>
      <c r="AD17" s="47"/>
      <c r="AE17" s="46"/>
      <c r="AF17" s="48" t="s">
        <v>49</v>
      </c>
      <c r="AG17" s="47"/>
      <c r="AH17" s="47"/>
      <c r="AI17" s="46"/>
      <c r="AJ17" s="48" t="s">
        <v>48</v>
      </c>
      <c r="AK17" s="47"/>
      <c r="AL17" s="47"/>
      <c r="AM17" s="46"/>
      <c r="AN17" s="48" t="s">
        <v>47</v>
      </c>
      <c r="AO17" s="47"/>
      <c r="AP17" s="47"/>
      <c r="AQ17" s="46"/>
      <c r="AR17" s="45" t="s">
        <v>46</v>
      </c>
      <c r="AS17" s="44"/>
      <c r="AT17" s="44"/>
      <c r="AU17" s="44"/>
      <c r="AV17" s="44"/>
      <c r="AW17" s="44"/>
      <c r="AX17" s="44"/>
      <c r="AY17" s="43"/>
    </row>
    <row r="18" spans="2:51" ht="45" customHeight="1" x14ac:dyDescent="0.15">
      <c r="B18" s="42"/>
      <c r="C18" s="41"/>
      <c r="D18" s="41"/>
      <c r="E18" s="41"/>
      <c r="F18" s="41"/>
      <c r="G18" s="40"/>
      <c r="H18" s="39" t="s">
        <v>61</v>
      </c>
      <c r="I18" s="39"/>
      <c r="J18" s="39"/>
      <c r="K18" s="39"/>
      <c r="L18" s="39"/>
      <c r="M18" s="39"/>
      <c r="N18" s="39"/>
      <c r="O18" s="39"/>
      <c r="P18" s="39"/>
      <c r="Q18" s="39"/>
      <c r="R18" s="39"/>
      <c r="S18" s="39"/>
      <c r="T18" s="39"/>
      <c r="U18" s="39"/>
      <c r="V18" s="39"/>
      <c r="W18" s="39"/>
      <c r="X18" s="39"/>
      <c r="Y18" s="39"/>
      <c r="Z18" s="38" t="s">
        <v>44</v>
      </c>
      <c r="AA18" s="37"/>
      <c r="AB18" s="36"/>
      <c r="AC18" s="35" t="s">
        <v>43</v>
      </c>
      <c r="AD18" s="34"/>
      <c r="AE18" s="33"/>
      <c r="AF18" s="32">
        <v>269</v>
      </c>
      <c r="AG18" s="32"/>
      <c r="AH18" s="32"/>
      <c r="AI18" s="32"/>
      <c r="AJ18" s="32">
        <v>214</v>
      </c>
      <c r="AK18" s="32"/>
      <c r="AL18" s="32"/>
      <c r="AM18" s="32"/>
      <c r="AN18" s="32">
        <v>134</v>
      </c>
      <c r="AO18" s="32"/>
      <c r="AP18" s="32"/>
      <c r="AQ18" s="32"/>
      <c r="AR18" s="32">
        <v>288</v>
      </c>
      <c r="AS18" s="32"/>
      <c r="AT18" s="32"/>
      <c r="AU18" s="32"/>
      <c r="AV18" s="32"/>
      <c r="AW18" s="32"/>
      <c r="AX18" s="32"/>
      <c r="AY18" s="31"/>
    </row>
    <row r="19" spans="2:51" ht="45" customHeight="1" x14ac:dyDescent="0.15">
      <c r="B19" s="30"/>
      <c r="C19" s="29"/>
      <c r="D19" s="29"/>
      <c r="E19" s="29"/>
      <c r="F19" s="29"/>
      <c r="G19" s="28"/>
      <c r="H19" s="27"/>
      <c r="I19" s="27"/>
      <c r="J19" s="27"/>
      <c r="K19" s="27"/>
      <c r="L19" s="27"/>
      <c r="M19" s="27"/>
      <c r="N19" s="27"/>
      <c r="O19" s="27"/>
      <c r="P19" s="27"/>
      <c r="Q19" s="27"/>
      <c r="R19" s="27"/>
      <c r="S19" s="27"/>
      <c r="T19" s="27"/>
      <c r="U19" s="27"/>
      <c r="V19" s="27"/>
      <c r="W19" s="27"/>
      <c r="X19" s="27"/>
      <c r="Y19" s="27"/>
      <c r="Z19" s="26" t="s">
        <v>42</v>
      </c>
      <c r="AA19" s="25"/>
      <c r="AB19" s="24"/>
      <c r="AC19" s="23" t="s">
        <v>41</v>
      </c>
      <c r="AD19" s="22"/>
      <c r="AE19" s="21"/>
      <c r="AF19" s="20" t="s">
        <v>60</v>
      </c>
      <c r="AG19" s="20"/>
      <c r="AH19" s="20"/>
      <c r="AI19" s="20"/>
      <c r="AJ19" s="20" t="s">
        <v>59</v>
      </c>
      <c r="AK19" s="20"/>
      <c r="AL19" s="20"/>
      <c r="AM19" s="20"/>
      <c r="AN19" s="20" t="s">
        <v>58</v>
      </c>
      <c r="AO19" s="20"/>
      <c r="AP19" s="20"/>
      <c r="AQ19" s="20"/>
      <c r="AR19" s="20" t="s">
        <v>57</v>
      </c>
      <c r="AS19" s="20"/>
      <c r="AT19" s="20"/>
      <c r="AU19" s="20"/>
      <c r="AV19" s="20"/>
      <c r="AW19" s="20"/>
      <c r="AX19" s="20"/>
      <c r="AY19" s="19"/>
    </row>
    <row r="20" spans="2:51" x14ac:dyDescent="0.15">
      <c r="B20" s="54" t="s">
        <v>44</v>
      </c>
      <c r="C20" s="53"/>
      <c r="D20" s="53"/>
      <c r="E20" s="53"/>
      <c r="F20" s="53"/>
      <c r="G20" s="52"/>
      <c r="H20" s="47" t="s">
        <v>51</v>
      </c>
      <c r="I20" s="47"/>
      <c r="J20" s="47"/>
      <c r="K20" s="47"/>
      <c r="L20" s="47"/>
      <c r="M20" s="47"/>
      <c r="N20" s="47"/>
      <c r="O20" s="47"/>
      <c r="P20" s="47"/>
      <c r="Q20" s="47"/>
      <c r="R20" s="47"/>
      <c r="S20" s="47"/>
      <c r="T20" s="47"/>
      <c r="U20" s="47"/>
      <c r="V20" s="47"/>
      <c r="W20" s="47"/>
      <c r="X20" s="47"/>
      <c r="Y20" s="46"/>
      <c r="Z20" s="51"/>
      <c r="AA20" s="50"/>
      <c r="AB20" s="49"/>
      <c r="AC20" s="48" t="s">
        <v>50</v>
      </c>
      <c r="AD20" s="47"/>
      <c r="AE20" s="46"/>
      <c r="AF20" s="48" t="s">
        <v>49</v>
      </c>
      <c r="AG20" s="47"/>
      <c r="AH20" s="47"/>
      <c r="AI20" s="46"/>
      <c r="AJ20" s="48" t="s">
        <v>48</v>
      </c>
      <c r="AK20" s="47"/>
      <c r="AL20" s="47"/>
      <c r="AM20" s="46"/>
      <c r="AN20" s="48" t="s">
        <v>47</v>
      </c>
      <c r="AO20" s="47"/>
      <c r="AP20" s="47"/>
      <c r="AQ20" s="46"/>
      <c r="AR20" s="45" t="s">
        <v>46</v>
      </c>
      <c r="AS20" s="44"/>
      <c r="AT20" s="44"/>
      <c r="AU20" s="44"/>
      <c r="AV20" s="44"/>
      <c r="AW20" s="44"/>
      <c r="AX20" s="44"/>
      <c r="AY20" s="43"/>
    </row>
    <row r="21" spans="2:51" ht="45" customHeight="1" x14ac:dyDescent="0.15">
      <c r="B21" s="42"/>
      <c r="C21" s="41"/>
      <c r="D21" s="41"/>
      <c r="E21" s="41"/>
      <c r="F21" s="41"/>
      <c r="G21" s="40"/>
      <c r="H21" s="39" t="s">
        <v>56</v>
      </c>
      <c r="I21" s="39"/>
      <c r="J21" s="39"/>
      <c r="K21" s="39"/>
      <c r="L21" s="39"/>
      <c r="M21" s="39"/>
      <c r="N21" s="39"/>
      <c r="O21" s="39"/>
      <c r="P21" s="39"/>
      <c r="Q21" s="39"/>
      <c r="R21" s="39"/>
      <c r="S21" s="39"/>
      <c r="T21" s="39"/>
      <c r="U21" s="39"/>
      <c r="V21" s="39"/>
      <c r="W21" s="39"/>
      <c r="X21" s="39"/>
      <c r="Y21" s="39"/>
      <c r="Z21" s="38" t="s">
        <v>44</v>
      </c>
      <c r="AA21" s="37"/>
      <c r="AB21" s="36"/>
      <c r="AC21" s="35" t="s">
        <v>43</v>
      </c>
      <c r="AD21" s="60"/>
      <c r="AE21" s="59"/>
      <c r="AF21" s="32">
        <v>6</v>
      </c>
      <c r="AG21" s="32"/>
      <c r="AH21" s="32"/>
      <c r="AI21" s="32"/>
      <c r="AJ21" s="32">
        <v>6</v>
      </c>
      <c r="AK21" s="32"/>
      <c r="AL21" s="32"/>
      <c r="AM21" s="32"/>
      <c r="AN21" s="32">
        <v>15</v>
      </c>
      <c r="AO21" s="32"/>
      <c r="AP21" s="32"/>
      <c r="AQ21" s="32"/>
      <c r="AR21" s="32">
        <v>14</v>
      </c>
      <c r="AS21" s="32"/>
      <c r="AT21" s="32"/>
      <c r="AU21" s="32"/>
      <c r="AV21" s="32"/>
      <c r="AW21" s="32"/>
      <c r="AX21" s="32"/>
      <c r="AY21" s="31"/>
    </row>
    <row r="22" spans="2:51" ht="45" customHeight="1" x14ac:dyDescent="0.15">
      <c r="B22" s="30"/>
      <c r="C22" s="29"/>
      <c r="D22" s="29"/>
      <c r="E22" s="29"/>
      <c r="F22" s="29"/>
      <c r="G22" s="28"/>
      <c r="H22" s="58"/>
      <c r="I22" s="58"/>
      <c r="J22" s="58"/>
      <c r="K22" s="58"/>
      <c r="L22" s="58"/>
      <c r="M22" s="58"/>
      <c r="N22" s="58"/>
      <c r="O22" s="58"/>
      <c r="P22" s="58"/>
      <c r="Q22" s="58"/>
      <c r="R22" s="58"/>
      <c r="S22" s="58"/>
      <c r="T22" s="58"/>
      <c r="U22" s="58"/>
      <c r="V22" s="58"/>
      <c r="W22" s="58"/>
      <c r="X22" s="58"/>
      <c r="Y22" s="58"/>
      <c r="Z22" s="26" t="s">
        <v>42</v>
      </c>
      <c r="AA22" s="25"/>
      <c r="AB22" s="24"/>
      <c r="AC22" s="23" t="s">
        <v>41</v>
      </c>
      <c r="AD22" s="22"/>
      <c r="AE22" s="21"/>
      <c r="AF22" s="57" t="s">
        <v>55</v>
      </c>
      <c r="AG22" s="56"/>
      <c r="AH22" s="56"/>
      <c r="AI22" s="56"/>
      <c r="AJ22" s="57" t="s">
        <v>54</v>
      </c>
      <c r="AK22" s="56"/>
      <c r="AL22" s="56"/>
      <c r="AM22" s="56"/>
      <c r="AN22" s="56" t="s">
        <v>53</v>
      </c>
      <c r="AO22" s="56"/>
      <c r="AP22" s="56"/>
      <c r="AQ22" s="56"/>
      <c r="AR22" s="56" t="s">
        <v>52</v>
      </c>
      <c r="AS22" s="56"/>
      <c r="AT22" s="56"/>
      <c r="AU22" s="56"/>
      <c r="AV22" s="56"/>
      <c r="AW22" s="56"/>
      <c r="AX22" s="56"/>
      <c r="AY22" s="55"/>
    </row>
    <row r="23" spans="2:51" x14ac:dyDescent="0.15">
      <c r="B23" s="54" t="s">
        <v>44</v>
      </c>
      <c r="C23" s="53"/>
      <c r="D23" s="53"/>
      <c r="E23" s="53"/>
      <c r="F23" s="53"/>
      <c r="G23" s="52"/>
      <c r="H23" s="47" t="s">
        <v>51</v>
      </c>
      <c r="I23" s="47"/>
      <c r="J23" s="47"/>
      <c r="K23" s="47"/>
      <c r="L23" s="47"/>
      <c r="M23" s="47"/>
      <c r="N23" s="47"/>
      <c r="O23" s="47"/>
      <c r="P23" s="47"/>
      <c r="Q23" s="47"/>
      <c r="R23" s="47"/>
      <c r="S23" s="47"/>
      <c r="T23" s="47"/>
      <c r="U23" s="47"/>
      <c r="V23" s="47"/>
      <c r="W23" s="47"/>
      <c r="X23" s="47"/>
      <c r="Y23" s="46"/>
      <c r="Z23" s="51"/>
      <c r="AA23" s="50"/>
      <c r="AB23" s="49"/>
      <c r="AC23" s="48" t="s">
        <v>50</v>
      </c>
      <c r="AD23" s="47"/>
      <c r="AE23" s="46"/>
      <c r="AF23" s="48" t="s">
        <v>49</v>
      </c>
      <c r="AG23" s="47"/>
      <c r="AH23" s="47"/>
      <c r="AI23" s="46"/>
      <c r="AJ23" s="48" t="s">
        <v>48</v>
      </c>
      <c r="AK23" s="47"/>
      <c r="AL23" s="47"/>
      <c r="AM23" s="46"/>
      <c r="AN23" s="48" t="s">
        <v>47</v>
      </c>
      <c r="AO23" s="47"/>
      <c r="AP23" s="47"/>
      <c r="AQ23" s="46"/>
      <c r="AR23" s="45" t="s">
        <v>46</v>
      </c>
      <c r="AS23" s="44"/>
      <c r="AT23" s="44"/>
      <c r="AU23" s="44"/>
      <c r="AV23" s="44"/>
      <c r="AW23" s="44"/>
      <c r="AX23" s="44"/>
      <c r="AY23" s="43"/>
    </row>
    <row r="24" spans="2:51" ht="45" customHeight="1" x14ac:dyDescent="0.15">
      <c r="B24" s="42"/>
      <c r="C24" s="41"/>
      <c r="D24" s="41"/>
      <c r="E24" s="41"/>
      <c r="F24" s="41"/>
      <c r="G24" s="40"/>
      <c r="H24" s="39" t="s">
        <v>45</v>
      </c>
      <c r="I24" s="39"/>
      <c r="J24" s="39"/>
      <c r="K24" s="39"/>
      <c r="L24" s="39"/>
      <c r="M24" s="39"/>
      <c r="N24" s="39"/>
      <c r="O24" s="39"/>
      <c r="P24" s="39"/>
      <c r="Q24" s="39"/>
      <c r="R24" s="39"/>
      <c r="S24" s="39"/>
      <c r="T24" s="39"/>
      <c r="U24" s="39"/>
      <c r="V24" s="39"/>
      <c r="W24" s="39"/>
      <c r="X24" s="39"/>
      <c r="Y24" s="39"/>
      <c r="Z24" s="38" t="s">
        <v>44</v>
      </c>
      <c r="AA24" s="37"/>
      <c r="AB24" s="36"/>
      <c r="AC24" s="35" t="s">
        <v>43</v>
      </c>
      <c r="AD24" s="34"/>
      <c r="AE24" s="33"/>
      <c r="AF24" s="32" t="s">
        <v>40</v>
      </c>
      <c r="AG24" s="32"/>
      <c r="AH24" s="32"/>
      <c r="AI24" s="32"/>
      <c r="AJ24" s="32" t="s">
        <v>40</v>
      </c>
      <c r="AK24" s="32"/>
      <c r="AL24" s="32"/>
      <c r="AM24" s="32"/>
      <c r="AN24" s="32" t="s">
        <v>40</v>
      </c>
      <c r="AO24" s="32"/>
      <c r="AP24" s="32"/>
      <c r="AQ24" s="32"/>
      <c r="AR24" s="32">
        <v>52</v>
      </c>
      <c r="AS24" s="32"/>
      <c r="AT24" s="32"/>
      <c r="AU24" s="32"/>
      <c r="AV24" s="32"/>
      <c r="AW24" s="32"/>
      <c r="AX24" s="32"/>
      <c r="AY24" s="31"/>
    </row>
    <row r="25" spans="2:51" ht="45" customHeight="1" x14ac:dyDescent="0.15">
      <c r="B25" s="30"/>
      <c r="C25" s="29"/>
      <c r="D25" s="29"/>
      <c r="E25" s="29"/>
      <c r="F25" s="29"/>
      <c r="G25" s="28"/>
      <c r="H25" s="27"/>
      <c r="I25" s="27"/>
      <c r="J25" s="27"/>
      <c r="K25" s="27"/>
      <c r="L25" s="27"/>
      <c r="M25" s="27"/>
      <c r="N25" s="27"/>
      <c r="O25" s="27"/>
      <c r="P25" s="27"/>
      <c r="Q25" s="27"/>
      <c r="R25" s="27"/>
      <c r="S25" s="27"/>
      <c r="T25" s="27"/>
      <c r="U25" s="27"/>
      <c r="V25" s="27"/>
      <c r="W25" s="27"/>
      <c r="X25" s="27"/>
      <c r="Y25" s="27"/>
      <c r="Z25" s="26" t="s">
        <v>42</v>
      </c>
      <c r="AA25" s="25"/>
      <c r="AB25" s="24"/>
      <c r="AC25" s="23" t="s">
        <v>41</v>
      </c>
      <c r="AD25" s="22"/>
      <c r="AE25" s="21"/>
      <c r="AF25" s="20" t="s">
        <v>40</v>
      </c>
      <c r="AG25" s="20"/>
      <c r="AH25" s="20"/>
      <c r="AI25" s="20"/>
      <c r="AJ25" s="20" t="s">
        <v>40</v>
      </c>
      <c r="AK25" s="20"/>
      <c r="AL25" s="20"/>
      <c r="AM25" s="20"/>
      <c r="AN25" s="20" t="s">
        <v>40</v>
      </c>
      <c r="AO25" s="20"/>
      <c r="AP25" s="20"/>
      <c r="AQ25" s="20"/>
      <c r="AR25" s="20" t="s">
        <v>39</v>
      </c>
      <c r="AS25" s="20"/>
      <c r="AT25" s="20"/>
      <c r="AU25" s="20"/>
      <c r="AV25" s="20"/>
      <c r="AW25" s="20"/>
      <c r="AX25" s="20"/>
      <c r="AY25" s="19"/>
    </row>
  </sheetData>
  <mergeCells count="168">
    <mergeCell ref="H2:Y2"/>
    <mergeCell ref="Z2:AB2"/>
    <mergeCell ref="AC2:AE2"/>
    <mergeCell ref="AF2:AI2"/>
    <mergeCell ref="AJ2:AM2"/>
    <mergeCell ref="AC4:AE4"/>
    <mergeCell ref="AF4:AI4"/>
    <mergeCell ref="AJ4:AM4"/>
    <mergeCell ref="H3:Y4"/>
    <mergeCell ref="Z3:AB3"/>
    <mergeCell ref="AC3:AE3"/>
    <mergeCell ref="AF3:AI3"/>
    <mergeCell ref="AJ3:AM3"/>
    <mergeCell ref="AN3:AQ3"/>
    <mergeCell ref="Z4:AB4"/>
    <mergeCell ref="AN4:AQ4"/>
    <mergeCell ref="AC6:AE6"/>
    <mergeCell ref="AF6:AI6"/>
    <mergeCell ref="AJ6:AM6"/>
    <mergeCell ref="AN6:AQ6"/>
    <mergeCell ref="AN2:AQ2"/>
    <mergeCell ref="AR2:AY2"/>
    <mergeCell ref="AR3:AY3"/>
    <mergeCell ref="AR4:AY4"/>
    <mergeCell ref="B2:G4"/>
    <mergeCell ref="AR6:AY6"/>
    <mergeCell ref="Z7:AB7"/>
    <mergeCell ref="AC7:AE7"/>
    <mergeCell ref="AF7:AI7"/>
    <mergeCell ref="AJ7:AM7"/>
    <mergeCell ref="AN7:AQ7"/>
    <mergeCell ref="AR7:AY7"/>
    <mergeCell ref="H6:Y7"/>
    <mergeCell ref="Z6:AB6"/>
    <mergeCell ref="AN10:AQ10"/>
    <mergeCell ref="AR10:AY10"/>
    <mergeCell ref="B5:G7"/>
    <mergeCell ref="H5:Y5"/>
    <mergeCell ref="Z5:AB5"/>
    <mergeCell ref="AC5:AE5"/>
    <mergeCell ref="AF5:AI5"/>
    <mergeCell ref="AJ5:AM5"/>
    <mergeCell ref="AN5:AQ5"/>
    <mergeCell ref="AR5:AY5"/>
    <mergeCell ref="AR9:AY9"/>
    <mergeCell ref="Z10:AB10"/>
    <mergeCell ref="H8:Y8"/>
    <mergeCell ref="Z8:AB8"/>
    <mergeCell ref="AC8:AE8"/>
    <mergeCell ref="AF8:AI8"/>
    <mergeCell ref="AJ8:AM8"/>
    <mergeCell ref="AC10:AE10"/>
    <mergeCell ref="AF10:AI10"/>
    <mergeCell ref="AJ10:AM10"/>
    <mergeCell ref="AJ12:AM12"/>
    <mergeCell ref="AN12:AQ12"/>
    <mergeCell ref="AN8:AQ8"/>
    <mergeCell ref="AR8:AY8"/>
    <mergeCell ref="H9:Y10"/>
    <mergeCell ref="Z9:AB9"/>
    <mergeCell ref="AC9:AE9"/>
    <mergeCell ref="AF9:AI9"/>
    <mergeCell ref="AJ9:AM9"/>
    <mergeCell ref="AN9:AQ9"/>
    <mergeCell ref="AN11:AQ11"/>
    <mergeCell ref="AR11:AY11"/>
    <mergeCell ref="B8:G10"/>
    <mergeCell ref="AR12:AY12"/>
    <mergeCell ref="Z13:AB13"/>
    <mergeCell ref="AC13:AE13"/>
    <mergeCell ref="AF13:AI13"/>
    <mergeCell ref="AJ13:AM13"/>
    <mergeCell ref="AN13:AQ13"/>
    <mergeCell ref="AR13:AY13"/>
    <mergeCell ref="B11:G13"/>
    <mergeCell ref="H11:Y11"/>
    <mergeCell ref="Z11:AB11"/>
    <mergeCell ref="AC11:AE11"/>
    <mergeCell ref="AF11:AI11"/>
    <mergeCell ref="AJ11:AM11"/>
    <mergeCell ref="H12:Y13"/>
    <mergeCell ref="Z12:AB12"/>
    <mergeCell ref="AC12:AE12"/>
    <mergeCell ref="AF12:AI12"/>
    <mergeCell ref="H14:Y14"/>
    <mergeCell ref="Z14:AB14"/>
    <mergeCell ref="AC14:AE14"/>
    <mergeCell ref="AF14:AI14"/>
    <mergeCell ref="AJ14:AM14"/>
    <mergeCell ref="AC16:AE16"/>
    <mergeCell ref="AF16:AI16"/>
    <mergeCell ref="AJ16:AM16"/>
    <mergeCell ref="H15:Y16"/>
    <mergeCell ref="Z15:AB15"/>
    <mergeCell ref="AC15:AE15"/>
    <mergeCell ref="AF15:AI15"/>
    <mergeCell ref="AJ15:AM15"/>
    <mergeCell ref="AN15:AQ15"/>
    <mergeCell ref="Z16:AB16"/>
    <mergeCell ref="AN16:AQ16"/>
    <mergeCell ref="AC18:AE18"/>
    <mergeCell ref="AF18:AI18"/>
    <mergeCell ref="AJ18:AM18"/>
    <mergeCell ref="AN18:AQ18"/>
    <mergeCell ref="AN14:AQ14"/>
    <mergeCell ref="AR14:AY14"/>
    <mergeCell ref="AR15:AY15"/>
    <mergeCell ref="AR16:AY16"/>
    <mergeCell ref="B14:G16"/>
    <mergeCell ref="AR18:AY18"/>
    <mergeCell ref="Z19:AB19"/>
    <mergeCell ref="AC19:AE19"/>
    <mergeCell ref="AF19:AI19"/>
    <mergeCell ref="AJ19:AM19"/>
    <mergeCell ref="AN19:AQ19"/>
    <mergeCell ref="AR19:AY19"/>
    <mergeCell ref="H18:Y19"/>
    <mergeCell ref="Z18:AB18"/>
    <mergeCell ref="AN22:AQ22"/>
    <mergeCell ref="AR22:AY22"/>
    <mergeCell ref="B17:G19"/>
    <mergeCell ref="H17:Y17"/>
    <mergeCell ref="Z17:AB17"/>
    <mergeCell ref="AC17:AE17"/>
    <mergeCell ref="AF17:AI17"/>
    <mergeCell ref="AJ17:AM17"/>
    <mergeCell ref="AN17:AQ17"/>
    <mergeCell ref="AR17:AY17"/>
    <mergeCell ref="AR21:AY21"/>
    <mergeCell ref="Z22:AB22"/>
    <mergeCell ref="H20:Y20"/>
    <mergeCell ref="Z20:AB20"/>
    <mergeCell ref="AC20:AE20"/>
    <mergeCell ref="AF20:AI20"/>
    <mergeCell ref="AJ20:AM20"/>
    <mergeCell ref="AC22:AE22"/>
    <mergeCell ref="AF22:AI22"/>
    <mergeCell ref="AJ22:AM22"/>
    <mergeCell ref="AJ24:AM24"/>
    <mergeCell ref="AN24:AQ24"/>
    <mergeCell ref="AN20:AQ20"/>
    <mergeCell ref="AR20:AY20"/>
    <mergeCell ref="H21:Y22"/>
    <mergeCell ref="Z21:AB21"/>
    <mergeCell ref="AC21:AE21"/>
    <mergeCell ref="AF21:AI21"/>
    <mergeCell ref="AJ21:AM21"/>
    <mergeCell ref="AN21:AQ21"/>
    <mergeCell ref="AN23:AQ23"/>
    <mergeCell ref="AR23:AY23"/>
    <mergeCell ref="B20:G22"/>
    <mergeCell ref="AR24:AY24"/>
    <mergeCell ref="Z25:AB25"/>
    <mergeCell ref="AC25:AE25"/>
    <mergeCell ref="AF25:AI25"/>
    <mergeCell ref="AJ25:AM25"/>
    <mergeCell ref="AN25:AQ25"/>
    <mergeCell ref="AR25:AY25"/>
    <mergeCell ref="B23:G25"/>
    <mergeCell ref="H23:Y23"/>
    <mergeCell ref="Z23:AB23"/>
    <mergeCell ref="AC23:AE23"/>
    <mergeCell ref="AF23:AI23"/>
    <mergeCell ref="AJ23:AM23"/>
    <mergeCell ref="H24:Y25"/>
    <mergeCell ref="Z24:AB24"/>
    <mergeCell ref="AC24:AE24"/>
    <mergeCell ref="AF24:AI24"/>
  </mergeCells>
  <phoneticPr fontId="4"/>
  <conditionalFormatting sqref="AF3 AR3">
    <cfRule type="expression" dxfId="105" priority="105">
      <formula>IF(RIGHT(TEXT(AF3,"0.#"),1)=".",FALSE,TRUE)</formula>
    </cfRule>
    <cfRule type="expression" dxfId="104" priority="106">
      <formula>IF(RIGHT(TEXT(AF3,"0.#"),1)=".",TRUE,FALSE)</formula>
    </cfRule>
  </conditionalFormatting>
  <conditionalFormatting sqref="AJ3">
    <cfRule type="expression" dxfId="103" priority="103">
      <formula>IF(RIGHT(TEXT(AJ3,"0.#"),1)=".",FALSE,TRUE)</formula>
    </cfRule>
    <cfRule type="expression" dxfId="102" priority="104">
      <formula>IF(RIGHT(TEXT(AJ3,"0.#"),1)=".",TRUE,FALSE)</formula>
    </cfRule>
  </conditionalFormatting>
  <conditionalFormatting sqref="AN3">
    <cfRule type="expression" dxfId="101" priority="101">
      <formula>IF(RIGHT(TEXT(AN3,"0.#"),1)=".",FALSE,TRUE)</formula>
    </cfRule>
    <cfRule type="expression" dxfId="100" priority="102">
      <formula>IF(RIGHT(TEXT(AN3,"0.#"),1)=".",TRUE,FALSE)</formula>
    </cfRule>
  </conditionalFormatting>
  <conditionalFormatting sqref="AR4">
    <cfRule type="expression" dxfId="99" priority="99">
      <formula>IF(RIGHT(TEXT(AR4,"0.#"),1)=".",FALSE,TRUE)</formula>
    </cfRule>
    <cfRule type="expression" dxfId="98" priority="100">
      <formula>IF(RIGHT(TEXT(AR4,"0.#"),1)=".",TRUE,FALSE)</formula>
    </cfRule>
  </conditionalFormatting>
  <conditionalFormatting sqref="AJ4">
    <cfRule type="expression" dxfId="97" priority="95">
      <formula>IF(RIGHT(TEXT(AJ4,"0.#"),1)=".",FALSE,TRUE)</formula>
    </cfRule>
    <cfRule type="expression" dxfId="96" priority="96">
      <formula>IF(RIGHT(TEXT(AJ4,"0.#"),1)=".",TRUE,FALSE)</formula>
    </cfRule>
  </conditionalFormatting>
  <conditionalFormatting sqref="AN4">
    <cfRule type="expression" dxfId="95" priority="97">
      <formula>IF(RIGHT(TEXT(AN4,"0.#"),1)=".",FALSE,TRUE)</formula>
    </cfRule>
    <cfRule type="expression" dxfId="94" priority="98">
      <formula>IF(RIGHT(TEXT(AN4,"0.#"),1)=".",TRUE,FALSE)</formula>
    </cfRule>
  </conditionalFormatting>
  <conditionalFormatting sqref="AF4">
    <cfRule type="expression" dxfId="93" priority="93">
      <formula>IF(RIGHT(TEXT(AF4,"0.#"),1)=".",FALSE,TRUE)</formula>
    </cfRule>
    <cfRule type="expression" dxfId="92" priority="94">
      <formula>IF(RIGHT(TEXT(AF4,"0.#"),1)=".",TRUE,FALSE)</formula>
    </cfRule>
  </conditionalFormatting>
  <conditionalFormatting sqref="AF6 AR6">
    <cfRule type="expression" dxfId="91" priority="91">
      <formula>IF(RIGHT(TEXT(AF6,"0.#"),1)=".",FALSE,TRUE)</formula>
    </cfRule>
    <cfRule type="expression" dxfId="90" priority="92">
      <formula>IF(RIGHT(TEXT(AF6,"0.#"),1)=".",TRUE,FALSE)</formula>
    </cfRule>
  </conditionalFormatting>
  <conditionalFormatting sqref="AJ6">
    <cfRule type="expression" dxfId="89" priority="89">
      <formula>IF(RIGHT(TEXT(AJ6,"0.#"),1)=".",FALSE,TRUE)</formula>
    </cfRule>
    <cfRule type="expression" dxfId="88" priority="90">
      <formula>IF(RIGHT(TEXT(AJ6,"0.#"),1)=".",TRUE,FALSE)</formula>
    </cfRule>
  </conditionalFormatting>
  <conditionalFormatting sqref="AN6">
    <cfRule type="expression" dxfId="87" priority="87">
      <formula>IF(RIGHT(TEXT(AN6,"0.#"),1)=".",FALSE,TRUE)</formula>
    </cfRule>
    <cfRule type="expression" dxfId="86" priority="88">
      <formula>IF(RIGHT(TEXT(AN6,"0.#"),1)=".",TRUE,FALSE)</formula>
    </cfRule>
  </conditionalFormatting>
  <conditionalFormatting sqref="AF7 AN7">
    <cfRule type="expression" dxfId="85" priority="85">
      <formula>IF(RIGHT(TEXT(AF7,"0.#"),1)=".",FALSE,TRUE)</formula>
    </cfRule>
    <cfRule type="expression" dxfId="84" priority="86">
      <formula>IF(RIGHT(TEXT(AF7,"0.#"),1)=".",TRUE,FALSE)</formula>
    </cfRule>
  </conditionalFormatting>
  <conditionalFormatting sqref="AJ7">
    <cfRule type="expression" dxfId="83" priority="83">
      <formula>IF(RIGHT(TEXT(AJ7,"0.#"),1)=".",FALSE,TRUE)</formula>
    </cfRule>
    <cfRule type="expression" dxfId="82" priority="84">
      <formula>IF(RIGHT(TEXT(AJ7,"0.#"),1)=".",TRUE,FALSE)</formula>
    </cfRule>
  </conditionalFormatting>
  <conditionalFormatting sqref="AR7">
    <cfRule type="expression" dxfId="81" priority="81">
      <formula>IF(RIGHT(TEXT(AR7,"0.#"),1)=".",FALSE,TRUE)</formula>
    </cfRule>
    <cfRule type="expression" dxfId="80" priority="82">
      <formula>IF(RIGHT(TEXT(AR7,"0.#"),1)=".",TRUE,FALSE)</formula>
    </cfRule>
  </conditionalFormatting>
  <conditionalFormatting sqref="AF15 AR15">
    <cfRule type="expression" dxfId="79" priority="55">
      <formula>IF(RIGHT(TEXT(AF15,"0.#"),1)=".",FALSE,TRUE)</formula>
    </cfRule>
    <cfRule type="expression" dxfId="78" priority="56">
      <formula>IF(RIGHT(TEXT(AF15,"0.#"),1)=".",TRUE,FALSE)</formula>
    </cfRule>
  </conditionalFormatting>
  <conditionalFormatting sqref="AJ15">
    <cfRule type="expression" dxfId="77" priority="53">
      <formula>IF(RIGHT(TEXT(AJ15,"0.#"),1)=".",FALSE,TRUE)</formula>
    </cfRule>
    <cfRule type="expression" dxfId="76" priority="54">
      <formula>IF(RIGHT(TEXT(AJ15,"0.#"),1)=".",TRUE,FALSE)</formula>
    </cfRule>
  </conditionalFormatting>
  <conditionalFormatting sqref="AN15">
    <cfRule type="expression" dxfId="75" priority="51">
      <formula>IF(RIGHT(TEXT(AN15,"0.#"),1)=".",FALSE,TRUE)</formula>
    </cfRule>
    <cfRule type="expression" dxfId="74" priority="52">
      <formula>IF(RIGHT(TEXT(AN15,"0.#"),1)=".",TRUE,FALSE)</formula>
    </cfRule>
  </conditionalFormatting>
  <conditionalFormatting sqref="AR16">
    <cfRule type="expression" dxfId="73" priority="49">
      <formula>IF(RIGHT(TEXT(AR16,"0.#"),1)=".",FALSE,TRUE)</formula>
    </cfRule>
    <cfRule type="expression" dxfId="72" priority="50">
      <formula>IF(RIGHT(TEXT(AR16,"0.#"),1)=".",TRUE,FALSE)</formula>
    </cfRule>
  </conditionalFormatting>
  <conditionalFormatting sqref="AF16 AN16">
    <cfRule type="expression" dxfId="71" priority="47">
      <formula>IF(RIGHT(TEXT(AF16,"0.#"),1)=".",FALSE,TRUE)</formula>
    </cfRule>
    <cfRule type="expression" dxfId="70" priority="48">
      <formula>IF(RIGHT(TEXT(AF16,"0.#"),1)=".",TRUE,FALSE)</formula>
    </cfRule>
  </conditionalFormatting>
  <conditionalFormatting sqref="AJ16">
    <cfRule type="expression" dxfId="69" priority="45">
      <formula>IF(RIGHT(TEXT(AJ16,"0.#"),1)=".",FALSE,TRUE)</formula>
    </cfRule>
    <cfRule type="expression" dxfId="68" priority="46">
      <formula>IF(RIGHT(TEXT(AJ16,"0.#"),1)=".",TRUE,FALSE)</formula>
    </cfRule>
  </conditionalFormatting>
  <conditionalFormatting sqref="AF9 AR9">
    <cfRule type="expression" dxfId="67" priority="79">
      <formula>IF(RIGHT(TEXT(AF9,"0.#"),1)=".",FALSE,TRUE)</formula>
    </cfRule>
    <cfRule type="expression" dxfId="66" priority="80">
      <formula>IF(RIGHT(TEXT(AF9,"0.#"),1)=".",TRUE,FALSE)</formula>
    </cfRule>
  </conditionalFormatting>
  <conditionalFormatting sqref="AJ9">
    <cfRule type="expression" dxfId="65" priority="77">
      <formula>IF(RIGHT(TEXT(AJ9,"0.#"),1)=".",FALSE,TRUE)</formula>
    </cfRule>
    <cfRule type="expression" dxfId="64" priority="78">
      <formula>IF(RIGHT(TEXT(AJ9,"0.#"),1)=".",TRUE,FALSE)</formula>
    </cfRule>
  </conditionalFormatting>
  <conditionalFormatting sqref="AN9">
    <cfRule type="expression" dxfId="63" priority="75">
      <formula>IF(RIGHT(TEXT(AN9,"0.#"),1)=".",FALSE,TRUE)</formula>
    </cfRule>
    <cfRule type="expression" dxfId="62" priority="76">
      <formula>IF(RIGHT(TEXT(AN9,"0.#"),1)=".",TRUE,FALSE)</formula>
    </cfRule>
  </conditionalFormatting>
  <conditionalFormatting sqref="AR10">
    <cfRule type="expression" dxfId="61" priority="73">
      <formula>IF(RIGHT(TEXT(AR10,"0.#"),1)=".",FALSE,TRUE)</formula>
    </cfRule>
    <cfRule type="expression" dxfId="60" priority="74">
      <formula>IF(RIGHT(TEXT(AR10,"0.#"),1)=".",TRUE,FALSE)</formula>
    </cfRule>
  </conditionalFormatting>
  <conditionalFormatting sqref="AF10">
    <cfRule type="expression" dxfId="59" priority="71">
      <formula>IF(RIGHT(TEXT(AF10,"0.#"),1)=".",FALSE,TRUE)</formula>
    </cfRule>
    <cfRule type="expression" dxfId="58" priority="72">
      <formula>IF(RIGHT(TEXT(AF10,"0.#"),1)=".",TRUE,FALSE)</formula>
    </cfRule>
  </conditionalFormatting>
  <conditionalFormatting sqref="AJ10">
    <cfRule type="expression" dxfId="57" priority="69">
      <formula>IF(RIGHT(TEXT(AJ10,"0.#"),1)=".",FALSE,TRUE)</formula>
    </cfRule>
    <cfRule type="expression" dxfId="56" priority="70">
      <formula>IF(RIGHT(TEXT(AJ10,"0.#"),1)=".",TRUE,FALSE)</formula>
    </cfRule>
  </conditionalFormatting>
  <conditionalFormatting sqref="AF12 AR12">
    <cfRule type="expression" dxfId="55" priority="67">
      <formula>IF(RIGHT(TEXT(AF12,"0.#"),1)=".",FALSE,TRUE)</formula>
    </cfRule>
    <cfRule type="expression" dxfId="54" priority="68">
      <formula>IF(RIGHT(TEXT(AF12,"0.#"),1)=".",TRUE,FALSE)</formula>
    </cfRule>
  </conditionalFormatting>
  <conditionalFormatting sqref="AJ12">
    <cfRule type="expression" dxfId="53" priority="65">
      <formula>IF(RIGHT(TEXT(AJ12,"0.#"),1)=".",FALSE,TRUE)</formula>
    </cfRule>
    <cfRule type="expression" dxfId="52" priority="66">
      <formula>IF(RIGHT(TEXT(AJ12,"0.#"),1)=".",TRUE,FALSE)</formula>
    </cfRule>
  </conditionalFormatting>
  <conditionalFormatting sqref="AN12">
    <cfRule type="expression" dxfId="51" priority="63">
      <formula>IF(RIGHT(TEXT(AN12,"0.#"),1)=".",FALSE,TRUE)</formula>
    </cfRule>
    <cfRule type="expression" dxfId="50" priority="64">
      <formula>IF(RIGHT(TEXT(AN12,"0.#"),1)=".",TRUE,FALSE)</formula>
    </cfRule>
  </conditionalFormatting>
  <conditionalFormatting sqref="AR13">
    <cfRule type="expression" dxfId="49" priority="61">
      <formula>IF(RIGHT(TEXT(AR13,"0.#"),1)=".",FALSE,TRUE)</formula>
    </cfRule>
    <cfRule type="expression" dxfId="48" priority="62">
      <formula>IF(RIGHT(TEXT(AR13,"0.#"),1)=".",TRUE,FALSE)</formula>
    </cfRule>
  </conditionalFormatting>
  <conditionalFormatting sqref="AF13 AN13">
    <cfRule type="expression" dxfId="47" priority="59">
      <formula>IF(RIGHT(TEXT(AF13,"0.#"),1)=".",FALSE,TRUE)</formula>
    </cfRule>
    <cfRule type="expression" dxfId="46" priority="60">
      <formula>IF(RIGHT(TEXT(AF13,"0.#"),1)=".",TRUE,FALSE)</formula>
    </cfRule>
  </conditionalFormatting>
  <conditionalFormatting sqref="AJ13">
    <cfRule type="expression" dxfId="45" priority="57">
      <formula>IF(RIGHT(TEXT(AJ13,"0.#"),1)=".",FALSE,TRUE)</formula>
    </cfRule>
    <cfRule type="expression" dxfId="44" priority="58">
      <formula>IF(RIGHT(TEXT(AJ13,"0.#"),1)=".",TRUE,FALSE)</formula>
    </cfRule>
  </conditionalFormatting>
  <conditionalFormatting sqref="AJ18">
    <cfRule type="expression" dxfId="43" priority="41">
      <formula>IF(RIGHT(TEXT(AJ18,"0.#"),1)=".",FALSE,TRUE)</formula>
    </cfRule>
    <cfRule type="expression" dxfId="42" priority="42">
      <formula>IF(RIGHT(TEXT(AJ18,"0.#"),1)=".",TRUE,FALSE)</formula>
    </cfRule>
  </conditionalFormatting>
  <conditionalFormatting sqref="AN18">
    <cfRule type="expression" dxfId="41" priority="39">
      <formula>IF(RIGHT(TEXT(AN18,"0.#"),1)=".",FALSE,TRUE)</formula>
    </cfRule>
    <cfRule type="expression" dxfId="40" priority="40">
      <formula>IF(RIGHT(TEXT(AN18,"0.#"),1)=".",TRUE,FALSE)</formula>
    </cfRule>
  </conditionalFormatting>
  <conditionalFormatting sqref="AR19">
    <cfRule type="expression" dxfId="39" priority="37">
      <formula>IF(RIGHT(TEXT(AR19,"0.#"),1)=".",FALSE,TRUE)</formula>
    </cfRule>
    <cfRule type="expression" dxfId="38" priority="38">
      <formula>IF(RIGHT(TEXT(AR19,"0.#"),1)=".",TRUE,FALSE)</formula>
    </cfRule>
  </conditionalFormatting>
  <conditionalFormatting sqref="AN19">
    <cfRule type="expression" dxfId="37" priority="35">
      <formula>IF(RIGHT(TEXT(AN19,"0.#"),1)=".",FALSE,TRUE)</formula>
    </cfRule>
    <cfRule type="expression" dxfId="36" priority="36">
      <formula>IF(RIGHT(TEXT(AN19,"0.#"),1)=".",TRUE,FALSE)</formula>
    </cfRule>
  </conditionalFormatting>
  <conditionalFormatting sqref="AJ19">
    <cfRule type="expression" dxfId="35" priority="33">
      <formula>IF(RIGHT(TEXT(AJ19,"0.#"),1)=".",FALSE,TRUE)</formula>
    </cfRule>
    <cfRule type="expression" dxfId="34" priority="34">
      <formula>IF(RIGHT(TEXT(AJ19,"0.#"),1)=".",TRUE,FALSE)</formula>
    </cfRule>
  </conditionalFormatting>
  <conditionalFormatting sqref="AF19">
    <cfRule type="expression" dxfId="33" priority="31">
      <formula>IF(RIGHT(TEXT(AF19,"0.#"),1)=".",FALSE,TRUE)</formula>
    </cfRule>
    <cfRule type="expression" dxfId="32" priority="32">
      <formula>IF(RIGHT(TEXT(AF19,"0.#"),1)=".",TRUE,FALSE)</formula>
    </cfRule>
  </conditionalFormatting>
  <conditionalFormatting sqref="AF18 AR18">
    <cfRule type="expression" dxfId="31" priority="43">
      <formula>IF(RIGHT(TEXT(AF18,"0.#"),1)=".",FALSE,TRUE)</formula>
    </cfRule>
    <cfRule type="expression" dxfId="30" priority="44">
      <formula>IF(RIGHT(TEXT(AF18,"0.#"),1)=".",TRUE,FALSE)</formula>
    </cfRule>
  </conditionalFormatting>
  <conditionalFormatting sqref="AF21 AR21">
    <cfRule type="expression" dxfId="29" priority="29">
      <formula>IF(RIGHT(TEXT(AF21,"0.#"),1)=".",FALSE,TRUE)</formula>
    </cfRule>
    <cfRule type="expression" dxfId="28" priority="30">
      <formula>IF(RIGHT(TEXT(AF21,"0.#"),1)=".",TRUE,FALSE)</formula>
    </cfRule>
  </conditionalFormatting>
  <conditionalFormatting sqref="AJ21">
    <cfRule type="expression" dxfId="27" priority="27">
      <formula>IF(RIGHT(TEXT(AJ21,"0.#"),1)=".",FALSE,TRUE)</formula>
    </cfRule>
    <cfRule type="expression" dxfId="26" priority="28">
      <formula>IF(RIGHT(TEXT(AJ21,"0.#"),1)=".",TRUE,FALSE)</formula>
    </cfRule>
  </conditionalFormatting>
  <conditionalFormatting sqref="AN21">
    <cfRule type="expression" dxfId="25" priority="25">
      <formula>IF(RIGHT(TEXT(AN21,"0.#"),1)=".",FALSE,TRUE)</formula>
    </cfRule>
    <cfRule type="expression" dxfId="24" priority="26">
      <formula>IF(RIGHT(TEXT(AN21,"0.#"),1)=".",TRUE,FALSE)</formula>
    </cfRule>
  </conditionalFormatting>
  <conditionalFormatting sqref="AR22">
    <cfRule type="expression" dxfId="23" priority="23">
      <formula>IF(RIGHT(TEXT(AR22,"0.#"),1)=".",FALSE,TRUE)</formula>
    </cfRule>
    <cfRule type="expression" dxfId="22" priority="24">
      <formula>IF(RIGHT(TEXT(AR22,"0.#"),1)=".",TRUE,FALSE)</formula>
    </cfRule>
  </conditionalFormatting>
  <conditionalFormatting sqref="AF22 AN22">
    <cfRule type="expression" dxfId="21" priority="21">
      <formula>IF(RIGHT(TEXT(AF22,"0.#"),1)=".",FALSE,TRUE)</formula>
    </cfRule>
    <cfRule type="expression" dxfId="20" priority="22">
      <formula>IF(RIGHT(TEXT(AF22,"0.#"),1)=".",TRUE,FALSE)</formula>
    </cfRule>
  </conditionalFormatting>
  <conditionalFormatting sqref="AJ22">
    <cfRule type="expression" dxfId="19" priority="19">
      <formula>IF(RIGHT(TEXT(AJ22,"0.#"),1)=".",FALSE,TRUE)</formula>
    </cfRule>
    <cfRule type="expression" dxfId="18" priority="20">
      <formula>IF(RIGHT(TEXT(AJ22,"0.#"),1)=".",TRUE,FALSE)</formula>
    </cfRule>
  </conditionalFormatting>
  <conditionalFormatting sqref="AR25">
    <cfRule type="expression" dxfId="17" priority="15">
      <formula>IF(RIGHT(TEXT(AR25,"0.#"),1)=".",FALSE,TRUE)</formula>
    </cfRule>
    <cfRule type="expression" dxfId="16" priority="16">
      <formula>IF(RIGHT(TEXT(AR25,"0.#"),1)=".",TRUE,FALSE)</formula>
    </cfRule>
  </conditionalFormatting>
  <conditionalFormatting sqref="AR24">
    <cfRule type="expression" dxfId="15" priority="17">
      <formula>IF(RIGHT(TEXT(AR24,"0.#"),1)=".",FALSE,TRUE)</formula>
    </cfRule>
    <cfRule type="expression" dxfId="14" priority="18">
      <formula>IF(RIGHT(TEXT(AR24,"0.#"),1)=".",TRUE,FALSE)</formula>
    </cfRule>
  </conditionalFormatting>
  <conditionalFormatting sqref="AF24">
    <cfRule type="expression" dxfId="13" priority="13">
      <formula>IF(RIGHT(TEXT(AF24,"0.#"),1)=".",FALSE,TRUE)</formula>
    </cfRule>
    <cfRule type="expression" dxfId="12" priority="14">
      <formula>IF(RIGHT(TEXT(AF24,"0.#"),1)=".",TRUE,FALSE)</formula>
    </cfRule>
  </conditionalFormatting>
  <conditionalFormatting sqref="AF25">
    <cfRule type="expression" dxfId="11" priority="11">
      <formula>IF(RIGHT(TEXT(AF25,"0.#"),1)=".",FALSE,TRUE)</formula>
    </cfRule>
    <cfRule type="expression" dxfId="10" priority="12">
      <formula>IF(RIGHT(TEXT(AF25,"0.#"),1)=".",TRUE,FALSE)</formula>
    </cfRule>
  </conditionalFormatting>
  <conditionalFormatting sqref="AJ24">
    <cfRule type="expression" dxfId="9" priority="9">
      <formula>IF(RIGHT(TEXT(AJ24,"0.#"),1)=".",FALSE,TRUE)</formula>
    </cfRule>
    <cfRule type="expression" dxfId="8" priority="10">
      <formula>IF(RIGHT(TEXT(AJ24,"0.#"),1)=".",TRUE,FALSE)</formula>
    </cfRule>
  </conditionalFormatting>
  <conditionalFormatting sqref="AJ25">
    <cfRule type="expression" dxfId="7" priority="7">
      <formula>IF(RIGHT(TEXT(AJ25,"0.#"),1)=".",FALSE,TRUE)</formula>
    </cfRule>
    <cfRule type="expression" dxfId="6" priority="8">
      <formula>IF(RIGHT(TEXT(AJ25,"0.#"),1)=".",TRUE,FALSE)</formula>
    </cfRule>
  </conditionalFormatting>
  <conditionalFormatting sqref="AN24">
    <cfRule type="expression" dxfId="5" priority="5">
      <formula>IF(RIGHT(TEXT(AN24,"0.#"),1)=".",FALSE,TRUE)</formula>
    </cfRule>
    <cfRule type="expression" dxfId="4" priority="6">
      <formula>IF(RIGHT(TEXT(AN24,"0.#"),1)=".",TRUE,FALSE)</formula>
    </cfRule>
  </conditionalFormatting>
  <conditionalFormatting sqref="AN25">
    <cfRule type="expression" dxfId="3" priority="3">
      <formula>IF(RIGHT(TEXT(AN25,"0.#"),1)=".",FALSE,TRUE)</formula>
    </cfRule>
    <cfRule type="expression" dxfId="2" priority="4">
      <formula>IF(RIGHT(TEXT(AN25,"0.#"),1)=".",TRUE,FALSE)</formula>
    </cfRule>
  </conditionalFormatting>
  <conditionalFormatting sqref="AN10">
    <cfRule type="expression" dxfId="1" priority="1">
      <formula>IF(RIGHT(TEXT(AN10,"0.#"),1)=".",FALSE,TRUE)</formula>
    </cfRule>
    <cfRule type="expression" dxfId="0" priority="2">
      <formula>IF(RIGHT(TEXT(AN10,"0.#"),1)=".",TRUE,FALSE)</formula>
    </cfRule>
  </conditionalFormatting>
  <dataValidations count="1">
    <dataValidation type="custom" imeMode="disabled" allowBlank="1" showInputMessage="1" showErrorMessage="1" sqref="AJ3 AN3 AR3 AF3 AF6 AJ6 AR6 AN6 AJ9 AR9 AN9 AF9 AJ12 AN12 AF12 AR12 AF15 AJ15 AN15 AR15 AJ18 AN18 AR18 AF18 AJ21 AR21 AN21 AF21 AF24 AJ24 AR24 AN24">
      <formula1>OR(ISNUMBER(AF3), AF3="-")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topLeftCell="A7" workbookViewId="0">
      <selection activeCell="H26" sqref="H26:H34"/>
    </sheetView>
  </sheetViews>
  <sheetFormatPr defaultRowHeight="13.5" x14ac:dyDescent="0.15"/>
  <cols>
    <col min="1" max="1" width="27.125" style="2" customWidth="1"/>
    <col min="2" max="5" width="0" style="2" hidden="1" customWidth="1"/>
    <col min="6" max="6" width="10.625" style="2" hidden="1" customWidth="1"/>
    <col min="7" max="8" width="10.625" style="2" customWidth="1"/>
    <col min="9" max="9" width="11" style="2" bestFit="1" customWidth="1"/>
    <col min="10" max="254" width="9" style="2"/>
    <col min="255" max="255" width="27.125" style="2" customWidth="1"/>
    <col min="256" max="259" width="0" style="2" hidden="1" customWidth="1"/>
    <col min="260" max="263" width="10.625" style="2" customWidth="1"/>
    <col min="264" max="510" width="9" style="2"/>
    <col min="511" max="511" width="27.125" style="2" customWidth="1"/>
    <col min="512" max="515" width="0" style="2" hidden="1" customWidth="1"/>
    <col min="516" max="519" width="10.625" style="2" customWidth="1"/>
    <col min="520" max="766" width="9" style="2"/>
    <col min="767" max="767" width="27.125" style="2" customWidth="1"/>
    <col min="768" max="771" width="0" style="2" hidden="1" customWidth="1"/>
    <col min="772" max="775" width="10.625" style="2" customWidth="1"/>
    <col min="776" max="1022" width="9" style="2"/>
    <col min="1023" max="1023" width="27.125" style="2" customWidth="1"/>
    <col min="1024" max="1027" width="0" style="2" hidden="1" customWidth="1"/>
    <col min="1028" max="1031" width="10.625" style="2" customWidth="1"/>
    <col min="1032" max="1278" width="9" style="2"/>
    <col min="1279" max="1279" width="27.125" style="2" customWidth="1"/>
    <col min="1280" max="1283" width="0" style="2" hidden="1" customWidth="1"/>
    <col min="1284" max="1287" width="10.625" style="2" customWidth="1"/>
    <col min="1288" max="1534" width="9" style="2"/>
    <col min="1535" max="1535" width="27.125" style="2" customWidth="1"/>
    <col min="1536" max="1539" width="0" style="2" hidden="1" customWidth="1"/>
    <col min="1540" max="1543" width="10.625" style="2" customWidth="1"/>
    <col min="1544" max="1790" width="9" style="2"/>
    <col min="1791" max="1791" width="27.125" style="2" customWidth="1"/>
    <col min="1792" max="1795" width="0" style="2" hidden="1" customWidth="1"/>
    <col min="1796" max="1799" width="10.625" style="2" customWidth="1"/>
    <col min="1800" max="2046" width="9" style="2"/>
    <col min="2047" max="2047" width="27.125" style="2" customWidth="1"/>
    <col min="2048" max="2051" width="0" style="2" hidden="1" customWidth="1"/>
    <col min="2052" max="2055" width="10.625" style="2" customWidth="1"/>
    <col min="2056" max="2302" width="9" style="2"/>
    <col min="2303" max="2303" width="27.125" style="2" customWidth="1"/>
    <col min="2304" max="2307" width="0" style="2" hidden="1" customWidth="1"/>
    <col min="2308" max="2311" width="10.625" style="2" customWidth="1"/>
    <col min="2312" max="2558" width="9" style="2"/>
    <col min="2559" max="2559" width="27.125" style="2" customWidth="1"/>
    <col min="2560" max="2563" width="0" style="2" hidden="1" customWidth="1"/>
    <col min="2564" max="2567" width="10.625" style="2" customWidth="1"/>
    <col min="2568" max="2814" width="9" style="2"/>
    <col min="2815" max="2815" width="27.125" style="2" customWidth="1"/>
    <col min="2816" max="2819" width="0" style="2" hidden="1" customWidth="1"/>
    <col min="2820" max="2823" width="10.625" style="2" customWidth="1"/>
    <col min="2824" max="3070" width="9" style="2"/>
    <col min="3071" max="3071" width="27.125" style="2" customWidth="1"/>
    <col min="3072" max="3075" width="0" style="2" hidden="1" customWidth="1"/>
    <col min="3076" max="3079" width="10.625" style="2" customWidth="1"/>
    <col min="3080" max="3326" width="9" style="2"/>
    <col min="3327" max="3327" width="27.125" style="2" customWidth="1"/>
    <col min="3328" max="3331" width="0" style="2" hidden="1" customWidth="1"/>
    <col min="3332" max="3335" width="10.625" style="2" customWidth="1"/>
    <col min="3336" max="3582" width="9" style="2"/>
    <col min="3583" max="3583" width="27.125" style="2" customWidth="1"/>
    <col min="3584" max="3587" width="0" style="2" hidden="1" customWidth="1"/>
    <col min="3588" max="3591" width="10.625" style="2" customWidth="1"/>
    <col min="3592" max="3838" width="9" style="2"/>
    <col min="3839" max="3839" width="27.125" style="2" customWidth="1"/>
    <col min="3840" max="3843" width="0" style="2" hidden="1" customWidth="1"/>
    <col min="3844" max="3847" width="10.625" style="2" customWidth="1"/>
    <col min="3848" max="4094" width="9" style="2"/>
    <col min="4095" max="4095" width="27.125" style="2" customWidth="1"/>
    <col min="4096" max="4099" width="0" style="2" hidden="1" customWidth="1"/>
    <col min="4100" max="4103" width="10.625" style="2" customWidth="1"/>
    <col min="4104" max="4350" width="9" style="2"/>
    <col min="4351" max="4351" width="27.125" style="2" customWidth="1"/>
    <col min="4352" max="4355" width="0" style="2" hidden="1" customWidth="1"/>
    <col min="4356" max="4359" width="10.625" style="2" customWidth="1"/>
    <col min="4360" max="4606" width="9" style="2"/>
    <col min="4607" max="4607" width="27.125" style="2" customWidth="1"/>
    <col min="4608" max="4611" width="0" style="2" hidden="1" customWidth="1"/>
    <col min="4612" max="4615" width="10.625" style="2" customWidth="1"/>
    <col min="4616" max="4862" width="9" style="2"/>
    <col min="4863" max="4863" width="27.125" style="2" customWidth="1"/>
    <col min="4864" max="4867" width="0" style="2" hidden="1" customWidth="1"/>
    <col min="4868" max="4871" width="10.625" style="2" customWidth="1"/>
    <col min="4872" max="5118" width="9" style="2"/>
    <col min="5119" max="5119" width="27.125" style="2" customWidth="1"/>
    <col min="5120" max="5123" width="0" style="2" hidden="1" customWidth="1"/>
    <col min="5124" max="5127" width="10.625" style="2" customWidth="1"/>
    <col min="5128" max="5374" width="9" style="2"/>
    <col min="5375" max="5375" width="27.125" style="2" customWidth="1"/>
    <col min="5376" max="5379" width="0" style="2" hidden="1" customWidth="1"/>
    <col min="5380" max="5383" width="10.625" style="2" customWidth="1"/>
    <col min="5384" max="5630" width="9" style="2"/>
    <col min="5631" max="5631" width="27.125" style="2" customWidth="1"/>
    <col min="5632" max="5635" width="0" style="2" hidden="1" customWidth="1"/>
    <col min="5636" max="5639" width="10.625" style="2" customWidth="1"/>
    <col min="5640" max="5886" width="9" style="2"/>
    <col min="5887" max="5887" width="27.125" style="2" customWidth="1"/>
    <col min="5888" max="5891" width="0" style="2" hidden="1" customWidth="1"/>
    <col min="5892" max="5895" width="10.625" style="2" customWidth="1"/>
    <col min="5896" max="6142" width="9" style="2"/>
    <col min="6143" max="6143" width="27.125" style="2" customWidth="1"/>
    <col min="6144" max="6147" width="0" style="2" hidden="1" customWidth="1"/>
    <col min="6148" max="6151" width="10.625" style="2" customWidth="1"/>
    <col min="6152" max="6398" width="9" style="2"/>
    <col min="6399" max="6399" width="27.125" style="2" customWidth="1"/>
    <col min="6400" max="6403" width="0" style="2" hidden="1" customWidth="1"/>
    <col min="6404" max="6407" width="10.625" style="2" customWidth="1"/>
    <col min="6408" max="6654" width="9" style="2"/>
    <col min="6655" max="6655" width="27.125" style="2" customWidth="1"/>
    <col min="6656" max="6659" width="0" style="2" hidden="1" customWidth="1"/>
    <col min="6660" max="6663" width="10.625" style="2" customWidth="1"/>
    <col min="6664" max="6910" width="9" style="2"/>
    <col min="6911" max="6911" width="27.125" style="2" customWidth="1"/>
    <col min="6912" max="6915" width="0" style="2" hidden="1" customWidth="1"/>
    <col min="6916" max="6919" width="10.625" style="2" customWidth="1"/>
    <col min="6920" max="7166" width="9" style="2"/>
    <col min="7167" max="7167" width="27.125" style="2" customWidth="1"/>
    <col min="7168" max="7171" width="0" style="2" hidden="1" customWidth="1"/>
    <col min="7172" max="7175" width="10.625" style="2" customWidth="1"/>
    <col min="7176" max="7422" width="9" style="2"/>
    <col min="7423" max="7423" width="27.125" style="2" customWidth="1"/>
    <col min="7424" max="7427" width="0" style="2" hidden="1" customWidth="1"/>
    <col min="7428" max="7431" width="10.625" style="2" customWidth="1"/>
    <col min="7432" max="7678" width="9" style="2"/>
    <col min="7679" max="7679" width="27.125" style="2" customWidth="1"/>
    <col min="7680" max="7683" width="0" style="2" hidden="1" customWidth="1"/>
    <col min="7684" max="7687" width="10.625" style="2" customWidth="1"/>
    <col min="7688" max="7934" width="9" style="2"/>
    <col min="7935" max="7935" width="27.125" style="2" customWidth="1"/>
    <col min="7936" max="7939" width="0" style="2" hidden="1" customWidth="1"/>
    <col min="7940" max="7943" width="10.625" style="2" customWidth="1"/>
    <col min="7944" max="8190" width="9" style="2"/>
    <col min="8191" max="8191" width="27.125" style="2" customWidth="1"/>
    <col min="8192" max="8195" width="0" style="2" hidden="1" customWidth="1"/>
    <col min="8196" max="8199" width="10.625" style="2" customWidth="1"/>
    <col min="8200" max="8446" width="9" style="2"/>
    <col min="8447" max="8447" width="27.125" style="2" customWidth="1"/>
    <col min="8448" max="8451" width="0" style="2" hidden="1" customWidth="1"/>
    <col min="8452" max="8455" width="10.625" style="2" customWidth="1"/>
    <col min="8456" max="8702" width="9" style="2"/>
    <col min="8703" max="8703" width="27.125" style="2" customWidth="1"/>
    <col min="8704" max="8707" width="0" style="2" hidden="1" customWidth="1"/>
    <col min="8708" max="8711" width="10.625" style="2" customWidth="1"/>
    <col min="8712" max="8958" width="9" style="2"/>
    <col min="8959" max="8959" width="27.125" style="2" customWidth="1"/>
    <col min="8960" max="8963" width="0" style="2" hidden="1" customWidth="1"/>
    <col min="8964" max="8967" width="10.625" style="2" customWidth="1"/>
    <col min="8968" max="9214" width="9" style="2"/>
    <col min="9215" max="9215" width="27.125" style="2" customWidth="1"/>
    <col min="9216" max="9219" width="0" style="2" hidden="1" customWidth="1"/>
    <col min="9220" max="9223" width="10.625" style="2" customWidth="1"/>
    <col min="9224" max="9470" width="9" style="2"/>
    <col min="9471" max="9471" width="27.125" style="2" customWidth="1"/>
    <col min="9472" max="9475" width="0" style="2" hidden="1" customWidth="1"/>
    <col min="9476" max="9479" width="10.625" style="2" customWidth="1"/>
    <col min="9480" max="9726" width="9" style="2"/>
    <col min="9727" max="9727" width="27.125" style="2" customWidth="1"/>
    <col min="9728" max="9731" width="0" style="2" hidden="1" customWidth="1"/>
    <col min="9732" max="9735" width="10.625" style="2" customWidth="1"/>
    <col min="9736" max="9982" width="9" style="2"/>
    <col min="9983" max="9983" width="27.125" style="2" customWidth="1"/>
    <col min="9984" max="9987" width="0" style="2" hidden="1" customWidth="1"/>
    <col min="9988" max="9991" width="10.625" style="2" customWidth="1"/>
    <col min="9992" max="10238" width="9" style="2"/>
    <col min="10239" max="10239" width="27.125" style="2" customWidth="1"/>
    <col min="10240" max="10243" width="0" style="2" hidden="1" customWidth="1"/>
    <col min="10244" max="10247" width="10.625" style="2" customWidth="1"/>
    <col min="10248" max="10494" width="9" style="2"/>
    <col min="10495" max="10495" width="27.125" style="2" customWidth="1"/>
    <col min="10496" max="10499" width="0" style="2" hidden="1" customWidth="1"/>
    <col min="10500" max="10503" width="10.625" style="2" customWidth="1"/>
    <col min="10504" max="10750" width="9" style="2"/>
    <col min="10751" max="10751" width="27.125" style="2" customWidth="1"/>
    <col min="10752" max="10755" width="0" style="2" hidden="1" customWidth="1"/>
    <col min="10756" max="10759" width="10.625" style="2" customWidth="1"/>
    <col min="10760" max="11006" width="9" style="2"/>
    <col min="11007" max="11007" width="27.125" style="2" customWidth="1"/>
    <col min="11008" max="11011" width="0" style="2" hidden="1" customWidth="1"/>
    <col min="11012" max="11015" width="10.625" style="2" customWidth="1"/>
    <col min="11016" max="11262" width="9" style="2"/>
    <col min="11263" max="11263" width="27.125" style="2" customWidth="1"/>
    <col min="11264" max="11267" width="0" style="2" hidden="1" customWidth="1"/>
    <col min="11268" max="11271" width="10.625" style="2" customWidth="1"/>
    <col min="11272" max="11518" width="9" style="2"/>
    <col min="11519" max="11519" width="27.125" style="2" customWidth="1"/>
    <col min="11520" max="11523" width="0" style="2" hidden="1" customWidth="1"/>
    <col min="11524" max="11527" width="10.625" style="2" customWidth="1"/>
    <col min="11528" max="11774" width="9" style="2"/>
    <col min="11775" max="11775" width="27.125" style="2" customWidth="1"/>
    <col min="11776" max="11779" width="0" style="2" hidden="1" customWidth="1"/>
    <col min="11780" max="11783" width="10.625" style="2" customWidth="1"/>
    <col min="11784" max="12030" width="9" style="2"/>
    <col min="12031" max="12031" width="27.125" style="2" customWidth="1"/>
    <col min="12032" max="12035" width="0" style="2" hidden="1" customWidth="1"/>
    <col min="12036" max="12039" width="10.625" style="2" customWidth="1"/>
    <col min="12040" max="12286" width="9" style="2"/>
    <col min="12287" max="12287" width="27.125" style="2" customWidth="1"/>
    <col min="12288" max="12291" width="0" style="2" hidden="1" customWidth="1"/>
    <col min="12292" max="12295" width="10.625" style="2" customWidth="1"/>
    <col min="12296" max="12542" width="9" style="2"/>
    <col min="12543" max="12543" width="27.125" style="2" customWidth="1"/>
    <col min="12544" max="12547" width="0" style="2" hidden="1" customWidth="1"/>
    <col min="12548" max="12551" width="10.625" style="2" customWidth="1"/>
    <col min="12552" max="12798" width="9" style="2"/>
    <col min="12799" max="12799" width="27.125" style="2" customWidth="1"/>
    <col min="12800" max="12803" width="0" style="2" hidden="1" customWidth="1"/>
    <col min="12804" max="12807" width="10.625" style="2" customWidth="1"/>
    <col min="12808" max="13054" width="9" style="2"/>
    <col min="13055" max="13055" width="27.125" style="2" customWidth="1"/>
    <col min="13056" max="13059" width="0" style="2" hidden="1" customWidth="1"/>
    <col min="13060" max="13063" width="10.625" style="2" customWidth="1"/>
    <col min="13064" max="13310" width="9" style="2"/>
    <col min="13311" max="13311" width="27.125" style="2" customWidth="1"/>
    <col min="13312" max="13315" width="0" style="2" hidden="1" customWidth="1"/>
    <col min="13316" max="13319" width="10.625" style="2" customWidth="1"/>
    <col min="13320" max="13566" width="9" style="2"/>
    <col min="13567" max="13567" width="27.125" style="2" customWidth="1"/>
    <col min="13568" max="13571" width="0" style="2" hidden="1" customWidth="1"/>
    <col min="13572" max="13575" width="10.625" style="2" customWidth="1"/>
    <col min="13576" max="13822" width="9" style="2"/>
    <col min="13823" max="13823" width="27.125" style="2" customWidth="1"/>
    <col min="13824" max="13827" width="0" style="2" hidden="1" customWidth="1"/>
    <col min="13828" max="13831" width="10.625" style="2" customWidth="1"/>
    <col min="13832" max="14078" width="9" style="2"/>
    <col min="14079" max="14079" width="27.125" style="2" customWidth="1"/>
    <col min="14080" max="14083" width="0" style="2" hidden="1" customWidth="1"/>
    <col min="14084" max="14087" width="10.625" style="2" customWidth="1"/>
    <col min="14088" max="14334" width="9" style="2"/>
    <col min="14335" max="14335" width="27.125" style="2" customWidth="1"/>
    <col min="14336" max="14339" width="0" style="2" hidden="1" customWidth="1"/>
    <col min="14340" max="14343" width="10.625" style="2" customWidth="1"/>
    <col min="14344" max="14590" width="9" style="2"/>
    <col min="14591" max="14591" width="27.125" style="2" customWidth="1"/>
    <col min="14592" max="14595" width="0" style="2" hidden="1" customWidth="1"/>
    <col min="14596" max="14599" width="10.625" style="2" customWidth="1"/>
    <col min="14600" max="14846" width="9" style="2"/>
    <col min="14847" max="14847" width="27.125" style="2" customWidth="1"/>
    <col min="14848" max="14851" width="0" style="2" hidden="1" customWidth="1"/>
    <col min="14852" max="14855" width="10.625" style="2" customWidth="1"/>
    <col min="14856" max="15102" width="9" style="2"/>
    <col min="15103" max="15103" width="27.125" style="2" customWidth="1"/>
    <col min="15104" max="15107" width="0" style="2" hidden="1" customWidth="1"/>
    <col min="15108" max="15111" width="10.625" style="2" customWidth="1"/>
    <col min="15112" max="15358" width="9" style="2"/>
    <col min="15359" max="15359" width="27.125" style="2" customWidth="1"/>
    <col min="15360" max="15363" width="0" style="2" hidden="1" customWidth="1"/>
    <col min="15364" max="15367" width="10.625" style="2" customWidth="1"/>
    <col min="15368" max="15614" width="9" style="2"/>
    <col min="15615" max="15615" width="27.125" style="2" customWidth="1"/>
    <col min="15616" max="15619" width="0" style="2" hidden="1" customWidth="1"/>
    <col min="15620" max="15623" width="10.625" style="2" customWidth="1"/>
    <col min="15624" max="15870" width="9" style="2"/>
    <col min="15871" max="15871" width="27.125" style="2" customWidth="1"/>
    <col min="15872" max="15875" width="0" style="2" hidden="1" customWidth="1"/>
    <col min="15876" max="15879" width="10.625" style="2" customWidth="1"/>
    <col min="15880" max="16126" width="9" style="2"/>
    <col min="16127" max="16127" width="27.125" style="2" customWidth="1"/>
    <col min="16128" max="16131" width="0" style="2" hidden="1" customWidth="1"/>
    <col min="16132" max="16135" width="10.625" style="2" customWidth="1"/>
    <col min="16136" max="16384" width="9" style="2"/>
  </cols>
  <sheetData>
    <row r="1" spans="1:9" ht="17.25" x14ac:dyDescent="0.15">
      <c r="A1" s="1" t="s">
        <v>0</v>
      </c>
    </row>
    <row r="3" spans="1:9" x14ac:dyDescent="0.15">
      <c r="A3" s="3" t="s">
        <v>1</v>
      </c>
    </row>
    <row r="4" spans="1:9" x14ac:dyDescent="0.15">
      <c r="A4" s="4"/>
      <c r="B4" s="4" t="s">
        <v>2</v>
      </c>
      <c r="C4" s="4" t="s">
        <v>3</v>
      </c>
      <c r="D4" s="5" t="s">
        <v>4</v>
      </c>
      <c r="E4" s="5" t="s">
        <v>5</v>
      </c>
      <c r="F4" s="6" t="s">
        <v>6</v>
      </c>
      <c r="G4" s="6" t="s">
        <v>36</v>
      </c>
      <c r="H4" s="6" t="s">
        <v>37</v>
      </c>
      <c r="I4" s="6" t="s">
        <v>38</v>
      </c>
    </row>
    <row r="5" spans="1:9" x14ac:dyDescent="0.15">
      <c r="A5" s="4" t="s">
        <v>7</v>
      </c>
      <c r="B5" s="4">
        <f t="shared" ref="B5:D6" si="0">47/47*100</f>
        <v>100</v>
      </c>
      <c r="C5" s="4">
        <f t="shared" si="0"/>
        <v>100</v>
      </c>
      <c r="D5" s="4">
        <f t="shared" si="0"/>
        <v>100</v>
      </c>
      <c r="E5" s="7">
        <v>100</v>
      </c>
      <c r="F5" s="4">
        <v>100</v>
      </c>
      <c r="G5" s="8">
        <v>100</v>
      </c>
      <c r="H5" s="8">
        <v>100</v>
      </c>
      <c r="I5" s="8" t="s">
        <v>35</v>
      </c>
    </row>
    <row r="6" spans="1:9" x14ac:dyDescent="0.15">
      <c r="A6" s="4" t="s">
        <v>8</v>
      </c>
      <c r="B6" s="4">
        <f t="shared" si="0"/>
        <v>100</v>
      </c>
      <c r="C6" s="4">
        <f t="shared" si="0"/>
        <v>100</v>
      </c>
      <c r="D6" s="4">
        <f t="shared" si="0"/>
        <v>100</v>
      </c>
      <c r="E6" s="7">
        <v>100</v>
      </c>
      <c r="F6" s="4">
        <v>100</v>
      </c>
      <c r="G6" s="8">
        <v>100</v>
      </c>
      <c r="H6" s="8">
        <v>100</v>
      </c>
      <c r="I6" s="8" t="s">
        <v>35</v>
      </c>
    </row>
    <row r="7" spans="1:9" x14ac:dyDescent="0.15">
      <c r="A7" s="4" t="s">
        <v>9</v>
      </c>
      <c r="B7" s="9">
        <f>25/45*100</f>
        <v>55.555555555555557</v>
      </c>
      <c r="C7" s="9">
        <f>25/45*100</f>
        <v>55.555555555555557</v>
      </c>
      <c r="D7" s="9">
        <f>26/45*100</f>
        <v>57.777777777777771</v>
      </c>
      <c r="E7" s="10">
        <v>57.8</v>
      </c>
      <c r="F7" s="4">
        <v>64.400000000000006</v>
      </c>
      <c r="G7" s="8">
        <v>66.7</v>
      </c>
      <c r="H7" s="8">
        <v>64.400000000000006</v>
      </c>
      <c r="I7" s="8" t="s">
        <v>35</v>
      </c>
    </row>
    <row r="8" spans="1:9" x14ac:dyDescent="0.15">
      <c r="A8" s="4" t="s">
        <v>10</v>
      </c>
      <c r="B8" s="4">
        <f>47/47*100</f>
        <v>100</v>
      </c>
      <c r="C8" s="4">
        <f>47/47*100</f>
        <v>100</v>
      </c>
      <c r="D8" s="4">
        <f>47/47*100</f>
        <v>100</v>
      </c>
      <c r="E8" s="7">
        <v>100</v>
      </c>
      <c r="F8" s="4">
        <v>100</v>
      </c>
      <c r="G8" s="8">
        <v>100</v>
      </c>
      <c r="H8" s="8">
        <v>100</v>
      </c>
      <c r="I8" s="8" t="s">
        <v>35</v>
      </c>
    </row>
    <row r="9" spans="1:9" x14ac:dyDescent="0.15">
      <c r="A9" s="4" t="s">
        <v>11</v>
      </c>
      <c r="B9" s="9">
        <f>21/44*100</f>
        <v>47.727272727272727</v>
      </c>
      <c r="C9" s="9">
        <f>22/43*100</f>
        <v>51.162790697674424</v>
      </c>
      <c r="D9" s="9">
        <f>22/43*100</f>
        <v>51.162790697674424</v>
      </c>
      <c r="E9" s="10">
        <v>52.4</v>
      </c>
      <c r="F9" s="4">
        <v>53.7</v>
      </c>
      <c r="G9" s="8">
        <v>61</v>
      </c>
      <c r="H9" s="8">
        <v>62.5</v>
      </c>
      <c r="I9" s="8" t="s">
        <v>35</v>
      </c>
    </row>
    <row r="10" spans="1:9" x14ac:dyDescent="0.15">
      <c r="A10" s="4" t="s">
        <v>12</v>
      </c>
      <c r="B10" s="4">
        <f>47/47*100</f>
        <v>100</v>
      </c>
      <c r="C10" s="4">
        <f>47/47*100</f>
        <v>100</v>
      </c>
      <c r="D10" s="4">
        <f>47/47*100</f>
        <v>100</v>
      </c>
      <c r="E10" s="7">
        <v>100</v>
      </c>
      <c r="F10" s="4">
        <v>100</v>
      </c>
      <c r="G10" s="8">
        <v>100</v>
      </c>
      <c r="H10" s="8">
        <v>100</v>
      </c>
      <c r="I10" s="8" t="s">
        <v>35</v>
      </c>
    </row>
    <row r="11" spans="1:9" x14ac:dyDescent="0.15">
      <c r="A11" s="4" t="s">
        <v>13</v>
      </c>
      <c r="B11" s="9">
        <f>1/4*100</f>
        <v>25</v>
      </c>
      <c r="C11" s="9">
        <f>1/4*100</f>
        <v>25</v>
      </c>
      <c r="D11" s="9">
        <f>2/4*100</f>
        <v>50</v>
      </c>
      <c r="E11" s="10">
        <v>50</v>
      </c>
      <c r="F11" s="11">
        <v>50</v>
      </c>
      <c r="G11" s="8">
        <v>75</v>
      </c>
      <c r="H11" s="8">
        <v>75</v>
      </c>
      <c r="I11" s="8" t="s">
        <v>35</v>
      </c>
    </row>
    <row r="12" spans="1:9" x14ac:dyDescent="0.15">
      <c r="A12" s="4" t="s">
        <v>14</v>
      </c>
      <c r="B12" s="4">
        <f>44/44*100</f>
        <v>100</v>
      </c>
      <c r="C12" s="4">
        <f>44/44*100</f>
        <v>100</v>
      </c>
      <c r="D12" s="4">
        <f>44/44*100</f>
        <v>100</v>
      </c>
      <c r="E12" s="7">
        <v>97.7</v>
      </c>
      <c r="F12" s="4">
        <v>97.8</v>
      </c>
      <c r="G12" s="8">
        <v>95.7</v>
      </c>
      <c r="H12" s="8">
        <v>95.7</v>
      </c>
      <c r="I12" s="8" t="s">
        <v>35</v>
      </c>
    </row>
    <row r="13" spans="1:9" x14ac:dyDescent="0.15">
      <c r="A13" s="4" t="s">
        <v>15</v>
      </c>
      <c r="B13" s="4">
        <f>17/17*100</f>
        <v>100</v>
      </c>
      <c r="C13" s="4">
        <f>17/17*100</f>
        <v>100</v>
      </c>
      <c r="D13" s="4">
        <f>17/17*100</f>
        <v>100</v>
      </c>
      <c r="E13" s="7">
        <v>100</v>
      </c>
      <c r="F13" s="4">
        <v>94.1</v>
      </c>
      <c r="G13" s="8">
        <v>94.1</v>
      </c>
      <c r="H13" s="8">
        <v>93.8</v>
      </c>
      <c r="I13" s="8" t="s">
        <v>35</v>
      </c>
    </row>
    <row r="14" spans="1:9" x14ac:dyDescent="0.15">
      <c r="A14" s="4" t="s">
        <v>16</v>
      </c>
      <c r="B14" s="9">
        <f>4/13*100</f>
        <v>30.76923076923077</v>
      </c>
      <c r="C14" s="9">
        <f>4/13*100</f>
        <v>30.76923076923077</v>
      </c>
      <c r="D14" s="9">
        <f>4/13*100</f>
        <v>30.76923076923077</v>
      </c>
      <c r="E14" s="10">
        <v>30.8</v>
      </c>
      <c r="F14" s="4">
        <v>30.8</v>
      </c>
      <c r="G14" s="8">
        <v>38.5</v>
      </c>
      <c r="H14" s="8">
        <v>38.5</v>
      </c>
      <c r="I14" s="8" t="s">
        <v>35</v>
      </c>
    </row>
    <row r="15" spans="1:9" x14ac:dyDescent="0.15">
      <c r="A15" s="4" t="s">
        <v>17</v>
      </c>
      <c r="B15" s="12">
        <f>41/43*100</f>
        <v>95.348837209302332</v>
      </c>
      <c r="C15" s="12">
        <f>41/43*100</f>
        <v>95.348837209302332</v>
      </c>
      <c r="D15" s="12">
        <f>41/43*100</f>
        <v>95.348837209302332</v>
      </c>
      <c r="E15" s="13">
        <v>95.3</v>
      </c>
      <c r="F15" s="4">
        <v>95.3</v>
      </c>
      <c r="G15" s="8">
        <v>95.2</v>
      </c>
      <c r="H15" s="8">
        <v>95.2</v>
      </c>
      <c r="I15" s="8" t="s">
        <v>35</v>
      </c>
    </row>
    <row r="16" spans="1:9" x14ac:dyDescent="0.15">
      <c r="A16" s="4" t="s">
        <v>18</v>
      </c>
      <c r="B16" s="4">
        <f>23/23*100</f>
        <v>100</v>
      </c>
      <c r="C16" s="4">
        <f>23/23*100</f>
        <v>100</v>
      </c>
      <c r="D16" s="4">
        <f>23/23*100</f>
        <v>100</v>
      </c>
      <c r="E16" s="7">
        <v>100</v>
      </c>
      <c r="F16" s="4">
        <v>100</v>
      </c>
      <c r="G16" s="8">
        <v>100</v>
      </c>
      <c r="H16" s="8">
        <v>100</v>
      </c>
      <c r="I16" s="8" t="s">
        <v>35</v>
      </c>
    </row>
    <row r="17" spans="1:9" x14ac:dyDescent="0.15">
      <c r="A17" s="4" t="s">
        <v>19</v>
      </c>
      <c r="B17" s="9">
        <f>20/21*100</f>
        <v>95.238095238095227</v>
      </c>
      <c r="C17" s="9">
        <f>20/21*100</f>
        <v>95.238095238095227</v>
      </c>
      <c r="D17" s="9">
        <f>20/21*100</f>
        <v>95.238095238095227</v>
      </c>
      <c r="E17" s="10">
        <v>95.2</v>
      </c>
      <c r="F17" s="4">
        <v>100</v>
      </c>
      <c r="G17" s="8">
        <v>100</v>
      </c>
      <c r="H17" s="8">
        <v>100</v>
      </c>
      <c r="I17" s="8" t="s">
        <v>35</v>
      </c>
    </row>
    <row r="18" spans="1:9" x14ac:dyDescent="0.15">
      <c r="A18" s="4" t="s">
        <v>20</v>
      </c>
      <c r="B18" s="9">
        <f>37/38*100</f>
        <v>97.368421052631575</v>
      </c>
      <c r="C18" s="9">
        <f>37/38*100</f>
        <v>97.368421052631575</v>
      </c>
      <c r="D18" s="9">
        <f>38/38*100</f>
        <v>100</v>
      </c>
      <c r="E18" s="10">
        <v>100</v>
      </c>
      <c r="F18" s="4">
        <v>97.4</v>
      </c>
      <c r="G18" s="8">
        <v>97.4</v>
      </c>
      <c r="H18" s="8">
        <v>100</v>
      </c>
      <c r="I18" s="8" t="s">
        <v>35</v>
      </c>
    </row>
    <row r="19" spans="1:9" x14ac:dyDescent="0.15">
      <c r="A19" s="4" t="s">
        <v>21</v>
      </c>
      <c r="B19" s="9">
        <f>28/30*100</f>
        <v>93.333333333333329</v>
      </c>
      <c r="C19" s="9">
        <f>28/30*100</f>
        <v>93.333333333333329</v>
      </c>
      <c r="D19" s="9">
        <f>28/30*100</f>
        <v>93.333333333333329</v>
      </c>
      <c r="E19" s="10">
        <v>93.3</v>
      </c>
      <c r="F19" s="11">
        <v>90</v>
      </c>
      <c r="G19" s="8">
        <v>93.3</v>
      </c>
      <c r="H19" s="8">
        <v>93.3</v>
      </c>
      <c r="I19" s="8" t="s">
        <v>35</v>
      </c>
    </row>
    <row r="20" spans="1:9" x14ac:dyDescent="0.15">
      <c r="A20" s="4" t="s">
        <v>22</v>
      </c>
      <c r="B20" s="9">
        <f>29/30*100</f>
        <v>96.666666666666671</v>
      </c>
      <c r="C20" s="9">
        <f>29/30*100</f>
        <v>96.666666666666671</v>
      </c>
      <c r="D20" s="9">
        <f>29/30*100</f>
        <v>96.666666666666671</v>
      </c>
      <c r="E20" s="10">
        <v>96.6</v>
      </c>
      <c r="F20" s="4">
        <v>96.4</v>
      </c>
      <c r="G20" s="8">
        <v>96.3</v>
      </c>
      <c r="H20" s="8">
        <v>92.3</v>
      </c>
      <c r="I20" s="8" t="s">
        <v>35</v>
      </c>
    </row>
    <row r="21" spans="1:9" x14ac:dyDescent="0.15">
      <c r="A21" s="4" t="s">
        <v>23</v>
      </c>
      <c r="B21" s="4">
        <f>36/36*100</f>
        <v>100</v>
      </c>
      <c r="C21" s="4">
        <f>36/36*100</f>
        <v>100</v>
      </c>
      <c r="D21" s="4">
        <f>36/36*100</f>
        <v>100</v>
      </c>
      <c r="E21" s="7">
        <v>100</v>
      </c>
      <c r="F21" s="4">
        <v>97.2</v>
      </c>
      <c r="G21" s="8">
        <v>100</v>
      </c>
      <c r="H21" s="8">
        <v>100</v>
      </c>
      <c r="I21" s="8" t="s">
        <v>35</v>
      </c>
    </row>
    <row r="22" spans="1:9" x14ac:dyDescent="0.15">
      <c r="A22" s="7" t="s">
        <v>24</v>
      </c>
      <c r="B22" s="9">
        <f>514/576*100</f>
        <v>89.236111111111114</v>
      </c>
      <c r="C22" s="9">
        <f>515/575*100</f>
        <v>89.565217391304358</v>
      </c>
      <c r="D22" s="9">
        <f>518/573*100</f>
        <v>90.401396160558463</v>
      </c>
      <c r="E22" s="10">
        <v>90.1</v>
      </c>
      <c r="F22" s="11">
        <v>86.3</v>
      </c>
      <c r="G22" s="14">
        <v>91.4</v>
      </c>
      <c r="H22" s="8">
        <v>91.4</v>
      </c>
      <c r="I22" s="8" t="s">
        <v>35</v>
      </c>
    </row>
    <row r="24" spans="1:9" x14ac:dyDescent="0.15">
      <c r="A24" s="3" t="s">
        <v>25</v>
      </c>
    </row>
    <row r="25" spans="1:9" x14ac:dyDescent="0.15">
      <c r="A25" s="4"/>
      <c r="B25" s="4" t="s">
        <v>2</v>
      </c>
      <c r="C25" s="4" t="s">
        <v>3</v>
      </c>
      <c r="D25" s="4" t="s">
        <v>4</v>
      </c>
      <c r="E25" s="4" t="s">
        <v>5</v>
      </c>
      <c r="F25" s="8" t="s">
        <v>6</v>
      </c>
      <c r="G25" s="8" t="s">
        <v>36</v>
      </c>
      <c r="H25" s="8" t="s">
        <v>37</v>
      </c>
      <c r="I25" s="8" t="s">
        <v>38</v>
      </c>
    </row>
    <row r="26" spans="1:9" x14ac:dyDescent="0.15">
      <c r="A26" s="4" t="s">
        <v>26</v>
      </c>
      <c r="B26" s="15">
        <v>2</v>
      </c>
      <c r="C26" s="15">
        <v>1.9</v>
      </c>
      <c r="D26" s="9">
        <f>320/17023*100</f>
        <v>1.8798096692709862</v>
      </c>
      <c r="E26" s="4">
        <v>2.1</v>
      </c>
      <c r="F26" s="16">
        <v>2.2999999999999998</v>
      </c>
      <c r="G26" s="14">
        <v>2.4</v>
      </c>
      <c r="H26" s="18">
        <f>430/16834*100</f>
        <v>2.5543542829986934</v>
      </c>
      <c r="I26" s="14" t="s">
        <v>35</v>
      </c>
    </row>
    <row r="27" spans="1:9" x14ac:dyDescent="0.15">
      <c r="A27" s="4" t="s">
        <v>27</v>
      </c>
      <c r="B27" s="15">
        <v>0.4</v>
      </c>
      <c r="C27" s="15">
        <v>0.5</v>
      </c>
      <c r="D27" s="17">
        <f>87/17036*100</f>
        <v>0.51068325898098144</v>
      </c>
      <c r="E27" s="4">
        <v>0.5</v>
      </c>
      <c r="F27" s="16">
        <v>0.6</v>
      </c>
      <c r="G27" s="14">
        <v>0.3</v>
      </c>
      <c r="H27" s="18">
        <f>86/16840*100</f>
        <v>0.5106888361045131</v>
      </c>
      <c r="I27" s="14" t="s">
        <v>35</v>
      </c>
    </row>
    <row r="28" spans="1:9" x14ac:dyDescent="0.15">
      <c r="A28" s="4" t="s">
        <v>28</v>
      </c>
      <c r="B28" s="15">
        <v>17.7</v>
      </c>
      <c r="C28" s="15">
        <v>18.399999999999999</v>
      </c>
      <c r="D28" s="17">
        <f>3131/17084*100</f>
        <v>18.327089674549285</v>
      </c>
      <c r="E28" s="4">
        <v>20.6</v>
      </c>
      <c r="F28" s="16">
        <v>24.6</v>
      </c>
      <c r="G28" s="14">
        <v>27.7</v>
      </c>
      <c r="H28" s="18">
        <f>4613/16807*100</f>
        <v>27.446897126197417</v>
      </c>
      <c r="I28" s="14" t="s">
        <v>35</v>
      </c>
    </row>
    <row r="29" spans="1:9" x14ac:dyDescent="0.15">
      <c r="A29" s="4" t="s">
        <v>29</v>
      </c>
      <c r="B29" s="15">
        <v>18.600000000000001</v>
      </c>
      <c r="C29" s="15">
        <v>20.100000000000001</v>
      </c>
      <c r="D29" s="17">
        <f>3437/15635*100</f>
        <v>21.982731052126638</v>
      </c>
      <c r="E29" s="4">
        <v>27.4</v>
      </c>
      <c r="F29" s="16">
        <v>32</v>
      </c>
      <c r="G29" s="14">
        <v>31.9</v>
      </c>
      <c r="H29" s="18">
        <f>4279/13838*100</f>
        <v>30.922098569157392</v>
      </c>
      <c r="I29" s="14" t="s">
        <v>35</v>
      </c>
    </row>
    <row r="30" spans="1:9" x14ac:dyDescent="0.15">
      <c r="A30" s="4" t="s">
        <v>30</v>
      </c>
      <c r="B30" s="15">
        <v>46.1</v>
      </c>
      <c r="C30" s="15">
        <v>46.3</v>
      </c>
      <c r="D30" s="17">
        <f>7129/14893*100</f>
        <v>47.86812596521856</v>
      </c>
      <c r="E30" s="4">
        <v>50.3</v>
      </c>
      <c r="F30" s="16">
        <v>56.5</v>
      </c>
      <c r="G30" s="14">
        <v>57.2</v>
      </c>
      <c r="H30" s="18">
        <f>7699/13585*100</f>
        <v>56.672800883327199</v>
      </c>
      <c r="I30" s="14" t="s">
        <v>35</v>
      </c>
    </row>
    <row r="31" spans="1:9" x14ac:dyDescent="0.15">
      <c r="A31" s="4" t="s">
        <v>31</v>
      </c>
      <c r="B31" s="15">
        <v>1.6</v>
      </c>
      <c r="C31" s="15">
        <v>1.8</v>
      </c>
      <c r="D31" s="17">
        <f>277/16767*100</f>
        <v>1.6520546311206536</v>
      </c>
      <c r="E31" s="4">
        <v>1.6</v>
      </c>
      <c r="F31" s="16">
        <v>2.5</v>
      </c>
      <c r="G31" s="14">
        <v>2.4</v>
      </c>
      <c r="H31" s="18">
        <f>393/16677*100</f>
        <v>2.356538945853571</v>
      </c>
      <c r="I31" s="14" t="s">
        <v>35</v>
      </c>
    </row>
    <row r="32" spans="1:9" x14ac:dyDescent="0.15">
      <c r="A32" s="4" t="s">
        <v>32</v>
      </c>
      <c r="B32" s="15">
        <v>1.7</v>
      </c>
      <c r="C32" s="15">
        <v>1.4</v>
      </c>
      <c r="D32" s="17">
        <f>21/1114*100</f>
        <v>1.8850987432675044</v>
      </c>
      <c r="E32" s="4">
        <v>2.2000000000000002</v>
      </c>
      <c r="F32" s="16">
        <v>1.6</v>
      </c>
      <c r="G32" s="14">
        <v>1.3</v>
      </c>
      <c r="H32" s="18">
        <f>36/987*100</f>
        <v>3.6474164133738598</v>
      </c>
      <c r="I32" s="14" t="s">
        <v>35</v>
      </c>
    </row>
    <row r="33" spans="1:9" x14ac:dyDescent="0.15">
      <c r="A33" s="4" t="s">
        <v>33</v>
      </c>
      <c r="B33" s="15">
        <v>0.6</v>
      </c>
      <c r="C33" s="15">
        <v>0.8</v>
      </c>
      <c r="D33" s="17">
        <f>139/14727*100</f>
        <v>0.943844639098255</v>
      </c>
      <c r="E33" s="4">
        <v>0.6</v>
      </c>
      <c r="F33" s="16">
        <v>0.7</v>
      </c>
      <c r="G33" s="14">
        <v>0.5</v>
      </c>
      <c r="H33" s="18">
        <f>432/19318*100</f>
        <v>2.2362563412361527</v>
      </c>
      <c r="I33" s="14" t="s">
        <v>35</v>
      </c>
    </row>
    <row r="34" spans="1:9" x14ac:dyDescent="0.15">
      <c r="A34" s="7" t="s">
        <v>34</v>
      </c>
      <c r="B34" s="15">
        <v>2.6</v>
      </c>
      <c r="C34" s="15">
        <v>3.1</v>
      </c>
      <c r="D34" s="17">
        <f>359/15927*100</f>
        <v>2.2540340302630755</v>
      </c>
      <c r="E34" s="4">
        <v>2.2000000000000002</v>
      </c>
      <c r="F34" s="16">
        <v>1.9</v>
      </c>
      <c r="G34" s="14">
        <v>1.5</v>
      </c>
      <c r="H34" s="18">
        <f>260/18663*100</f>
        <v>1.3931307935487329</v>
      </c>
      <c r="I34" s="14" t="s">
        <v>35</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別添1</vt:lpstr>
      <vt:lpstr>別添２</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新藤　美紗子</cp:lastModifiedBy>
  <dcterms:created xsi:type="dcterms:W3CDTF">2018-05-10T07:09:59Z</dcterms:created>
  <dcterms:modified xsi:type="dcterms:W3CDTF">2020-07-27T09:20:58Z</dcterms:modified>
</cp:coreProperties>
</file>