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9015" windowHeight="8205" activeTab="0"/>
  </bookViews>
  <sheets>
    <sheet name="013 地域医療介護総合確保基金" sheetId="1" r:id="rId1"/>
  </sheets>
  <definedNames>
    <definedName name="_xlnm.Print_Area" localSheetId="0">'013 地域医療介護総合確保基金'!$A$1:$X$105</definedName>
  </definedNames>
  <calcPr fullCalcOnLoad="1"/>
</workbook>
</file>

<file path=xl/comments1.xml><?xml version="1.0" encoding="utf-8"?>
<comments xmlns="http://schemas.openxmlformats.org/spreadsheetml/2006/main">
  <authors>
    <author>厚生労働省ネットワークシステム</author>
    <author>佐藤 迅１０</author>
    <author>埼玉県</author>
    <author>w</author>
    <author>情報政策課</author>
  </authors>
  <commentList>
    <comment ref="Q12" authorId="0">
      <text>
        <r>
          <rPr>
            <b/>
            <sz val="9"/>
            <rFont val="ＭＳ Ｐゴシック"/>
            <family val="3"/>
          </rPr>
          <t>平成27年度に交付決定を行った件数及び金額を記入すること。（医療介護提供体制改革推進交付金と地域介護対策支援臨時特例交付金を併せた件数・金額）※上段に件数、下段に金額を記入</t>
        </r>
      </text>
    </comment>
    <comment ref="Q14" authorId="0">
      <text>
        <r>
          <rPr>
            <b/>
            <sz val="9"/>
            <rFont val="ＭＳ Ｐゴシック"/>
            <family val="3"/>
          </rPr>
          <t>うち
　補助金交付決定件数　28件
　委託契約件数　18件
　その他（県直営等）　5件</t>
        </r>
      </text>
    </comment>
    <comment ref="Q16" authorId="0">
      <text>
        <r>
          <rPr>
            <b/>
            <sz val="9"/>
            <rFont val="ＭＳ Ｐゴシック"/>
            <family val="3"/>
          </rPr>
          <t>平成27年度に交付決定を行った件数及び金額を記入すること。（医療介護提供体制改革推進交付金と地域介護対策支援臨時特例交付金を併せた件数・金額）※上段に件数、下段に金額を記入</t>
        </r>
      </text>
    </comment>
    <comment ref="Q18" authorId="0">
      <text>
        <r>
          <rPr>
            <b/>
            <sz val="9"/>
            <rFont val="ＭＳ Ｐゴシック"/>
            <family val="3"/>
          </rPr>
          <t>平成27年度に交付決定を行った件数及び金額を記入すること。（医療介護提供体制改革推進交付金と地域介護対策支援臨時特例交付金を併せた件数・金額）※上段に件数、下段に金額を記入</t>
        </r>
      </text>
    </comment>
    <comment ref="Q20" authorId="0">
      <text>
        <r>
          <rPr>
            <b/>
            <sz val="9"/>
            <rFont val="ＭＳ Ｐゴシック"/>
            <family val="3"/>
          </rPr>
          <t>平成27年度に交付決定を行った件数及び金額を記入すること。（医療介護提供体制改革推進交付金と地域介護対策支援臨時特例交付金を併せた件数・金額）※上段に件数、下段に金額を記入</t>
        </r>
      </text>
    </comment>
    <comment ref="Q22" authorId="0">
      <text>
        <r>
          <rPr>
            <b/>
            <sz val="9"/>
            <rFont val="ＭＳ Ｐゴシック"/>
            <family val="3"/>
          </rPr>
          <t>平成27年度に交付決定を行った件数及び金額を記入すること。（医療介護提供体制改革推進交付金と地域介護対策支援臨時特例交付金を併せた件数・金額）※上段に件数、下段に金額を記入</t>
        </r>
      </text>
    </comment>
    <comment ref="Q26" authorId="0">
      <text>
        <r>
          <rPr>
            <b/>
            <sz val="9"/>
            <rFont val="ＭＳ Ｐゴシック"/>
            <family val="3"/>
          </rPr>
          <t>平成27年度に交付決定を行った件数及び金額を記入すること。（医療介護提供体制改革推進交付金と地域介護対策支援臨時特例交付金を併せた件数・金額）※上段に件数、下段に金額を記入</t>
        </r>
      </text>
    </comment>
    <comment ref="G28" authorId="1">
      <text>
        <r>
          <rPr>
            <sz val="9"/>
            <rFont val="ＭＳ 明朝"/>
            <family val="1"/>
          </rPr>
          <t xml:space="preserve">合計
　　　1,589,540,000円
　　（1,059,693,000円）
内訳
　　介護施設等整備分
　 　　 962,253,000円
　　（1,443,380,000円）
　　介護従事者確保分
　　　　 97,440,000円
　　　（146,160,000円）
</t>
        </r>
      </text>
    </comment>
    <comment ref="L28" authorId="1">
      <text>
        <r>
          <rPr>
            <sz val="9"/>
            <rFont val="ＭＳ 明朝"/>
            <family val="1"/>
          </rPr>
          <t>基金利息
　　175,328円
　（116,885円）
　　　平成28年3月31日まで
　　　発生分
　百万円に達しないので、0を入力</t>
        </r>
      </text>
    </comment>
    <comment ref="M28" authorId="1">
      <text>
        <r>
          <rPr>
            <sz val="9"/>
            <rFont val="ＭＳ 明朝"/>
            <family val="1"/>
          </rPr>
          <t xml:space="preserve">
人材確保分　 63,985,110円
施設整備分　267,553,000円
合計　　　　331,538,110円　</t>
        </r>
      </text>
    </comment>
    <comment ref="O28" authorId="1">
      <text>
        <r>
          <rPr>
            <sz val="9"/>
            <rFont val="ＭＳ 明朝"/>
            <family val="1"/>
          </rPr>
          <t>1,258,177,218円（平成28年5月31日現在）
ただし、同日で平成28年度執行分の取崩し（119,480,000円）と平成28年度分の利息の積立て（82,360円）があるので、現実の基金残高とは一致しない。
内訳
平成27年度末残高　　　　　1,589,715,328円　A
平成28年5月31日の資金移動
　　　平成27年度分取崩　　  331,538,110円　B
　　　平成28年度分取崩　　　119,480,000円　C
　　　平成28年度分積立　　　　　 82,360円　D
平成28年5月末残高　　　　 1,138,779,578円　A-(B+C)+D
調整後の平成27年度末残高　1,258,177,218円　A-C
（出納整理期間中に調整された決算情報を含めた数値）</t>
        </r>
      </text>
    </comment>
    <comment ref="Q28" authorId="0">
      <text>
        <r>
          <rPr>
            <b/>
            <sz val="9"/>
            <rFont val="ＭＳ Ｐゴシック"/>
            <family val="3"/>
          </rPr>
          <t>平成27年度に交付決定を行った件数及び金額を記入すること。（医療介護提供体制改革推進交付金と地域介護対策支援臨時特例交付金を併せた件数・金額）※上段に件数、下段に金額を記入</t>
        </r>
      </text>
    </comment>
    <comment ref="Q30" authorId="0">
      <text>
        <r>
          <rPr>
            <b/>
            <sz val="9"/>
            <rFont val="ＭＳ Ｐゴシック"/>
            <family val="3"/>
          </rPr>
          <t>平成27年度に交付決定を行った件数及び金額を記入すること。（医療介護提供体制改革推進交付金と地域介護対策支援臨時特例交付金を併せた件数・金額）※上段に件数、下段に金額を記入</t>
        </r>
      </text>
    </comment>
    <comment ref="Q31" authorId="2">
      <text>
        <r>
          <rPr>
            <b/>
            <sz val="9"/>
            <rFont val="ＭＳ Ｐゴシック"/>
            <family val="3"/>
          </rPr>
          <t>埼玉県:</t>
        </r>
        <r>
          <rPr>
            <sz val="9"/>
            <rFont val="ＭＳ Ｐゴシック"/>
            <family val="3"/>
          </rPr>
          <t xml:space="preserve">
件数については、補助事業である、介護施設等の整備に関する事業分のみの累計値。</t>
        </r>
      </text>
    </comment>
    <comment ref="Q32" authorId="0">
      <text>
        <r>
          <rPr>
            <b/>
            <sz val="9"/>
            <rFont val="ＭＳ Ｐゴシック"/>
            <family val="3"/>
          </rPr>
          <t>平成27年度に交付決定を行った件数及び金額を記入すること。（医療介護提供体制改革推進交付金と地域介護対策支援臨時特例交付金を併せた件数・金額）※上段に件数、下段に金額を記入</t>
        </r>
      </text>
    </comment>
    <comment ref="Q34" authorId="0">
      <text>
        <r>
          <rPr>
            <b/>
            <sz val="9"/>
            <rFont val="ＭＳ Ｐゴシック"/>
            <family val="3"/>
          </rPr>
          <t>平成27年度に交付決定を行った件数及び金額を記入すること。（医療介護提供体制改革推進交付金と地域介護対策支援臨時特例交付金を併せた件数・金額）※上段に件数、下段に金額を記入</t>
        </r>
      </text>
    </comment>
    <comment ref="Q42" authorId="0">
      <text>
        <r>
          <rPr>
            <b/>
            <sz val="9"/>
            <rFont val="ＭＳ Ｐゴシック"/>
            <family val="3"/>
          </rPr>
          <t>平成27年度に交付決定を行った件数及び金額を記入すること。（医療介護提供体制改革推進交付金と地域介護対策支援臨時特例交付金を併せた件数・金額）※上段に件数、下段に金額を記入</t>
        </r>
      </text>
    </comment>
    <comment ref="Q44" authorId="0">
      <text>
        <r>
          <rPr>
            <b/>
            <sz val="9"/>
            <rFont val="ＭＳ Ｐゴシック"/>
            <family val="3"/>
          </rPr>
          <t>平成27年度に交付決定を行った件数及び金額を記入すること。（医療介護提供体制改革推進交付金と地域介護対策支援臨時特例交付金を併せた件数・金額）※上段に件数、下段に金額を記入</t>
        </r>
      </text>
    </comment>
    <comment ref="Q46" authorId="0">
      <text>
        <r>
          <rPr>
            <b/>
            <sz val="9"/>
            <rFont val="ＭＳ Ｐゴシック"/>
            <family val="3"/>
          </rPr>
          <t xml:space="preserve">平成27年度に交付決定を行った件数及び金額を記入すること。（医療介護提供体制改革推進交付金と地域介護対策支援臨時特例交付金を併せた件数・金額）※上段に件数、下段に金額を記入
注釈（山梨県）
補助等内訳
・補助事業　　9件/146百万円
・県営事業　　4件/　 2百万円
・委託事業　19件/  35百万円
　合計　　　　32件/183百万円
</t>
        </r>
      </text>
    </comment>
    <comment ref="Q48" authorId="0">
      <text>
        <r>
          <rPr>
            <b/>
            <sz val="9"/>
            <rFont val="ＭＳ Ｐゴシック"/>
            <family val="3"/>
          </rPr>
          <t xml:space="preserve">平成27年度に交付決定を行った件数及び金額を記入すること。（医療介護提供体制改革推進交付金と地域介護対策支援臨時特例交付金を併せた件数・金額）※上段に件数、下段に金額を記入
注釈（山梨県）
補助等内訳
・補助事業　　9件/146百万円
・県営事業　　4件/　 2百万円
・委託事業　19件/  35百万円
　合計　　　　32件/183百万円
</t>
        </r>
      </text>
    </comment>
    <comment ref="Q50" authorId="0">
      <text>
        <r>
          <rPr>
            <b/>
            <sz val="9"/>
            <rFont val="ＭＳ Ｐゴシック"/>
            <family val="3"/>
          </rPr>
          <t xml:space="preserve">平成27年度に交付決定を行った件数及び金額を記入すること。（医療介護提供体制改革推進交付金と地域介護対策支援臨時特例交付金を併せた件数・金額）※上段に件数、下段に金額を記入
注釈（山梨県）
補助等内訳
・補助事業　　9件/146百万円
・県営事業　　4件/　 2百万円
・委託事業　19件/  35百万円
　合計　　　　32件/183百万円
</t>
        </r>
      </text>
    </comment>
    <comment ref="Q52" authorId="0">
      <text>
        <r>
          <rPr>
            <b/>
            <sz val="9"/>
            <rFont val="ＭＳ Ｐゴシック"/>
            <family val="3"/>
          </rPr>
          <t>平成27年度に交付決定を行った件数及び金額を記入すること。（医療介護提供体制改革推進交付金と地域介護対策支援臨時特例交付金を併せた件数・金額）※上段に件数、下段に金額を記入</t>
        </r>
      </text>
    </comment>
    <comment ref="G58" authorId="3">
      <text>
        <r>
          <rPr>
            <b/>
            <sz val="9"/>
            <rFont val="ＭＳ Ｐゴシック"/>
            <family val="3"/>
          </rPr>
          <t>1,306,672千円
+1,284,945円（利息）</t>
        </r>
        <r>
          <rPr>
            <sz val="9"/>
            <rFont val="ＭＳ Ｐゴシック"/>
            <family val="3"/>
          </rPr>
          <t xml:space="preserve">
</t>
        </r>
      </text>
    </comment>
    <comment ref="H58" authorId="3">
      <text>
        <r>
          <rPr>
            <b/>
            <sz val="9"/>
            <rFont val="ＭＳ Ｐゴシック"/>
            <family val="3"/>
          </rPr>
          <t>871,114千円</t>
        </r>
        <r>
          <rPr>
            <sz val="9"/>
            <rFont val="ＭＳ Ｐゴシック"/>
            <family val="3"/>
          </rPr>
          <t xml:space="preserve">
</t>
        </r>
      </text>
    </comment>
    <comment ref="L58" authorId="3">
      <text>
        <r>
          <rPr>
            <b/>
            <sz val="9"/>
            <rFont val="ＭＳ Ｐゴシック"/>
            <family val="3"/>
          </rPr>
          <t>1,284,945円×2/3</t>
        </r>
      </text>
    </comment>
    <comment ref="M58" authorId="3">
      <text>
        <r>
          <rPr>
            <b/>
            <sz val="9"/>
            <rFont val="ＭＳ Ｐゴシック"/>
            <family val="3"/>
          </rPr>
          <t>697,858,432円</t>
        </r>
      </text>
    </comment>
    <comment ref="Q58" authorId="0">
      <text>
        <r>
          <rPr>
            <b/>
            <sz val="9"/>
            <rFont val="ＭＳ Ｐゴシック"/>
            <family val="3"/>
          </rPr>
          <t>平成27年度に交付決定を行った件数及び金額を記入すること。（医療介護提供体制改革推進交付金と地域介護対策支援臨時特例交付金を併せた件数・金額）※上段に件数、下段に金額を記入</t>
        </r>
      </text>
    </comment>
    <comment ref="Q60" authorId="0">
      <text>
        <r>
          <rPr>
            <b/>
            <sz val="9"/>
            <rFont val="ＭＳ Ｐゴシック"/>
            <family val="3"/>
          </rPr>
          <t>平成27年度に交付決定を行った件数及び金額を記入すること。（医療介護提供体制改革推進交付金と地域介護対策支援臨時特例交付金を併せた件数・金額）※上段に件数、下段に金額を記入</t>
        </r>
      </text>
    </comment>
    <comment ref="Q62" authorId="0">
      <text>
        <r>
          <rPr>
            <b/>
            <sz val="9"/>
            <rFont val="ＭＳ Ｐゴシック"/>
            <family val="3"/>
          </rPr>
          <t>平成27年度に交付決定を行った件数及び金額を記入すること。（医療介護提供体制改革推進交付金と地域介護対策支援臨時特例交付金を併せた件数・金額）※上段に件数、下段に金額を記入</t>
        </r>
      </text>
    </comment>
    <comment ref="Q64" authorId="0">
      <text>
        <r>
          <rPr>
            <b/>
            <sz val="9"/>
            <rFont val="ＭＳ Ｐゴシック"/>
            <family val="3"/>
          </rPr>
          <t>平成27年度に交付決定を行った件数及び金額を記入すること。（医療介護提供体制改革推進交付金と地域介護対策支援臨時特例交付金を併せた件数・金額）※上段に件数、下段に金額を記入</t>
        </r>
      </text>
    </comment>
    <comment ref="Q66" authorId="0">
      <text>
        <r>
          <rPr>
            <b/>
            <sz val="9"/>
            <rFont val="ＭＳ Ｐゴシック"/>
            <family val="3"/>
          </rPr>
          <t>平成27年度に交付決定を行った件数及び金額を記入すること。（医療介護提供体制改革推進交付金と地域介護対策支援臨時特例交付金を併せた件数・金額）※上段に件数、下段に金額を記入</t>
        </r>
      </text>
    </comment>
    <comment ref="Q68" authorId="0">
      <text>
        <r>
          <rPr>
            <b/>
            <sz val="9"/>
            <rFont val="ＭＳ Ｐゴシック"/>
            <family val="3"/>
          </rPr>
          <t>平成27年度に交付決定を行った件数及び金額を記入すること。（医療介護提供体制改革推進交付金と地域介護対策支援臨時特例交付金を併せた件数・金額）※上段に件数、下段に金額を記入</t>
        </r>
      </text>
    </comment>
    <comment ref="Q70" authorId="0">
      <text>
        <r>
          <rPr>
            <b/>
            <sz val="9"/>
            <rFont val="ＭＳ Ｐゴシック"/>
            <family val="3"/>
          </rPr>
          <t>平成27年度に交付決定を行った件数及び金額を記入すること。（医療介護提供体制改革推進交付金と地域介護対策支援臨時特例交付金を併せた件数・金額）※上段に件数、下段に金額を記入</t>
        </r>
      </text>
    </comment>
    <comment ref="Q72" authorId="0">
      <text>
        <r>
          <rPr>
            <b/>
            <sz val="9"/>
            <rFont val="ＭＳ Ｐゴシック"/>
            <family val="3"/>
          </rPr>
          <t>平成27年度に交付決定を行った件数及び金額を記入すること。（医療介護提供体制改革推進交付金と地域介護対策支援臨時特例交付金を併せた件数・金額）※上段に件数、下段に金額を記入</t>
        </r>
      </text>
    </comment>
    <comment ref="Q74" authorId="0">
      <text>
        <r>
          <rPr>
            <b/>
            <sz val="9"/>
            <rFont val="ＭＳ Ｐゴシック"/>
            <family val="3"/>
          </rPr>
          <t>平成27年度に交付決定を行った件数及び金額を記入すること。（医療介護提供体制改革推進交付金と地域介護対策支援臨時特例交付金を併せた件数・金額）※上段に件数、下段に金額を記入</t>
        </r>
      </text>
    </comment>
    <comment ref="Q76" authorId="0">
      <text>
        <r>
          <rPr>
            <b/>
            <sz val="9"/>
            <rFont val="ＭＳ Ｐゴシック"/>
            <family val="3"/>
          </rPr>
          <t>平成27年度に交付決定を行った件数及び金額を記入すること。（医療介護提供体制改革推進交付金と地域介護対策支援臨時特例交付金を併せた件数・金額）※上段に件数、下段に金額を記入</t>
        </r>
      </text>
    </comment>
    <comment ref="Q78" authorId="0">
      <text>
        <r>
          <rPr>
            <b/>
            <sz val="9"/>
            <rFont val="ＭＳ Ｐゴシック"/>
            <family val="3"/>
          </rPr>
          <t>平成27年度に交付決定を行った件数及び金額を記入すること。（医療介護提供体制改革推進交付金と地域介護対策支援臨時特例交付金を併せた件数・金額）※上段に件数、下段に金額を記入</t>
        </r>
      </text>
    </comment>
    <comment ref="Q80" authorId="0">
      <text>
        <r>
          <rPr>
            <b/>
            <sz val="9"/>
            <rFont val="ＭＳ Ｐゴシック"/>
            <family val="3"/>
          </rPr>
          <t>平成27年度に交付決定を行った件数及び金額を記入すること。（医療介護提供体制改革推進交付金と地域介護対策支援臨時特例交付金を併せた件数・金額）※上段に件数、下段に金額を記入</t>
        </r>
      </text>
    </comment>
    <comment ref="Q82" authorId="0">
      <text>
        <r>
          <rPr>
            <b/>
            <sz val="9"/>
            <rFont val="ＭＳ Ｐゴシック"/>
            <family val="3"/>
          </rPr>
          <t>平成27年度に交付決定を行った件数及び金額を記入すること。（医療介護提供体制改革推進交付金と地域介護対策支援臨時特例交付金を併せた件数・金額）※上段に件数、下段に金額を記入</t>
        </r>
      </text>
    </comment>
    <comment ref="Q84" authorId="0">
      <text>
        <r>
          <rPr>
            <b/>
            <sz val="9"/>
            <rFont val="ＭＳ Ｐゴシック"/>
            <family val="3"/>
          </rPr>
          <t>平成27年度に交付決定を行った件数及び金額を記入すること。（医療介護提供体制改革推進交付金と地域介護対策支援臨時特例交付金を併せた件数・金額）※上段に件数、下段に金額を記入</t>
        </r>
      </text>
    </comment>
    <comment ref="Q86" authorId="0">
      <text>
        <r>
          <rPr>
            <b/>
            <sz val="9"/>
            <rFont val="ＭＳ Ｐゴシック"/>
            <family val="3"/>
          </rPr>
          <t>平成27年度に交付決定を行った件数及び金額を記入すること。（医療介護提供体制改革推進交付金と地域介護対策支援臨時特例交付金を併せた件数・金額）※上段に件数、下段に金額を記入</t>
        </r>
      </text>
    </comment>
    <comment ref="Q88" authorId="0">
      <text>
        <r>
          <rPr>
            <b/>
            <sz val="9"/>
            <rFont val="ＭＳ Ｐゴシック"/>
            <family val="3"/>
          </rPr>
          <t>平成27年度に交付決定を行った件数及び金額を記入すること。（医療介護提供体制改革推進交付金と地域介護対策支援臨時特例交付金を併せた件数・金額）※上段に件数、下段に金額を記入</t>
        </r>
      </text>
    </comment>
    <comment ref="Q90" authorId="0">
      <text>
        <r>
          <rPr>
            <b/>
            <sz val="9"/>
            <rFont val="ＭＳ Ｐゴシック"/>
            <family val="3"/>
          </rPr>
          <t>平成27年度に交付決定を行った件数及び金額を記入すること。（医療介護提供体制改革推進交付金と地域介護対策支援臨時特例交付金を併せた件数・金額）※上段に件数、下段に金額を記入</t>
        </r>
      </text>
    </comment>
    <comment ref="L92" authorId="4">
      <text>
        <r>
          <rPr>
            <sz val="9"/>
            <rFont val="ＭＳ Ｐゴシック"/>
            <family val="3"/>
          </rPr>
          <t xml:space="preserve">実際は医療介護提供体制改革推進交付金分の基金運用収入が268,778円（国費相当額）ありますが、四捨五入で0百万円としております。
                                               長崎県 山口
</t>
        </r>
      </text>
    </comment>
    <comment ref="Q92" authorId="0">
      <text>
        <r>
          <rPr>
            <b/>
            <sz val="9"/>
            <rFont val="ＭＳ Ｐゴシック"/>
            <family val="3"/>
          </rPr>
          <t>平成27年度に交付決定を行った件数及び金額を記入すること。（医療介護提供体制改革推進交付金と地域介護対策支援臨時特例交付金を併せた件数・金額）※上段に件数、下段に金額を記入</t>
        </r>
      </text>
    </comment>
    <comment ref="Q94" authorId="0">
      <text>
        <r>
          <rPr>
            <b/>
            <sz val="9"/>
            <rFont val="ＭＳ Ｐゴシック"/>
            <family val="3"/>
          </rPr>
          <t>平成27年度に交付決定を行った件数及び金額を記入すること。（医療介護提供体制改革推進交付金と地域介護対策支援臨時特例交付金を併せた件数・金額）※上段に件数、下段に金額を記入</t>
        </r>
      </text>
    </comment>
    <comment ref="Q96" authorId="0">
      <text>
        <r>
          <rPr>
            <b/>
            <sz val="9"/>
            <rFont val="ＭＳ Ｐゴシック"/>
            <family val="3"/>
          </rPr>
          <t>平成27年度に交付決定を行った件数及び金額を記入すること。（医療介護提供体制改革推進交付金と地域介護対策支援臨時特例交付金を併せた件数・金額）※上段に件数、下段に金額を記入</t>
        </r>
      </text>
    </comment>
    <comment ref="Q98" authorId="0">
      <text>
        <r>
          <rPr>
            <b/>
            <sz val="9"/>
            <rFont val="ＭＳ Ｐゴシック"/>
            <family val="3"/>
          </rPr>
          <t>平成27年度に交付決定を行った件数及び金額を記入すること。（医療介護提供体制改革推進交付金と地域介護対策支援臨時特例交付金を併せた件数・金額）※上段に件数、下段に金額を記入</t>
        </r>
      </text>
    </comment>
    <comment ref="Q100" authorId="0">
      <text>
        <r>
          <rPr>
            <b/>
            <sz val="9"/>
            <rFont val="ＭＳ Ｐゴシック"/>
            <family val="3"/>
          </rPr>
          <t>平成27年度に交付決定を行った件数及び金額を記入すること。（医療介護提供体制改革推進交付金と地域介護対策支援臨時特例交付金を併せた件数・金額）※上段に件数、下段に金額を記入</t>
        </r>
      </text>
    </comment>
    <comment ref="Q102" authorId="0">
      <text>
        <r>
          <rPr>
            <b/>
            <sz val="9"/>
            <rFont val="ＭＳ Ｐゴシック"/>
            <family val="3"/>
          </rPr>
          <t>平成27年度に交付決定を行った件数及び金額を記入すること。（医療介護提供体制改革推進交付金と地域介護対策支援臨時特例交付金を併せた件数・金額）※上段に件数、下段に金額を記入</t>
        </r>
      </text>
    </comment>
  </commentList>
</comments>
</file>

<file path=xl/sharedStrings.xml><?xml version="1.0" encoding="utf-8"?>
<sst xmlns="http://schemas.openxmlformats.org/spreadsheetml/2006/main" count="334" uniqueCount="133">
  <si>
    <t>番
号</t>
  </si>
  <si>
    <t>基金の造成団体の名称</t>
  </si>
  <si>
    <t>基金の名称</t>
  </si>
  <si>
    <t>事務・事業の概要</t>
  </si>
  <si>
    <r>
      <t xml:space="preserve">26年度末基金残高
</t>
    </r>
    <r>
      <rPr>
        <b/>
        <sz val="10"/>
        <color indexed="8"/>
        <rFont val="ＭＳ ゴシック"/>
        <family val="3"/>
      </rPr>
      <t>（ａ）</t>
    </r>
  </si>
  <si>
    <t>27　年　度　収　入　支　出</t>
  </si>
  <si>
    <r>
      <t xml:space="preserve">27年度
国庫返納額
</t>
    </r>
    <r>
      <rPr>
        <b/>
        <sz val="10"/>
        <color indexed="8"/>
        <rFont val="ＭＳ Ｐゴシック"/>
        <family val="3"/>
      </rPr>
      <t>（ｄ）</t>
    </r>
  </si>
  <si>
    <r>
      <t xml:space="preserve">27年度末基金残高
</t>
    </r>
    <r>
      <rPr>
        <b/>
        <sz val="10"/>
        <color indexed="8"/>
        <rFont val="ＭＳ ゴシック"/>
        <family val="3"/>
      </rPr>
      <t>(ｅ=ａ+ｂ-ｃ-ｄ)</t>
    </r>
  </si>
  <si>
    <t>27年度　事業実施決定等</t>
  </si>
  <si>
    <t>27年度末　貸付残高等</t>
  </si>
  <si>
    <t>補助等</t>
  </si>
  <si>
    <t>出資</t>
  </si>
  <si>
    <t>貸付</t>
  </si>
  <si>
    <t>債務保証</t>
  </si>
  <si>
    <t>調査等、
その他</t>
  </si>
  <si>
    <r>
      <t>　収　入</t>
    </r>
    <r>
      <rPr>
        <b/>
        <sz val="10"/>
        <color indexed="8"/>
        <rFont val="ＭＳ ゴシック"/>
        <family val="3"/>
      </rPr>
      <t>（ｂ）</t>
    </r>
  </si>
  <si>
    <r>
      <t>支　出</t>
    </r>
    <r>
      <rPr>
        <b/>
        <sz val="10"/>
        <color indexed="8"/>
        <rFont val="ＭＳ ゴシック"/>
        <family val="3"/>
      </rPr>
      <t>（ｃ）</t>
    </r>
  </si>
  <si>
    <t>(補助)</t>
  </si>
  <si>
    <t>うち
国費相当額</t>
  </si>
  <si>
    <t>国からの資金交付額</t>
  </si>
  <si>
    <t>その他</t>
  </si>
  <si>
    <t>（ｅ）</t>
  </si>
  <si>
    <t>（件数）</t>
  </si>
  <si>
    <t>当初</t>
  </si>
  <si>
    <t>補正</t>
  </si>
  <si>
    <t>予備費</t>
  </si>
  <si>
    <t>金額</t>
  </si>
  <si>
    <t>01</t>
  </si>
  <si>
    <t>北海道</t>
  </si>
  <si>
    <t>医療介護提供体制改革推進交付金</t>
  </si>
  <si>
    <t>医療・介護サービスの提供体制の改革を推進するため、将来目指すべき医療提供体制等の実現に資する事業への財政的支援を行い、施策の推進を図る。</t>
  </si>
  <si>
    <t>医療・介護サービスの提供体制の改革を推進するため、将来目指すべき医療提供体制等の実現に資する事業への財政的支援を行い、施策の推進を図る。</t>
  </si>
  <si>
    <t>02</t>
  </si>
  <si>
    <t>青森県</t>
  </si>
  <si>
    <t>医療介護提供体制改革推進交付金</t>
  </si>
  <si>
    <t>03</t>
  </si>
  <si>
    <t>岩手県</t>
  </si>
  <si>
    <t>04</t>
  </si>
  <si>
    <t>宮城県</t>
  </si>
  <si>
    <t>05</t>
  </si>
  <si>
    <t>秋田県</t>
  </si>
  <si>
    <t>06</t>
  </si>
  <si>
    <t>山形県</t>
  </si>
  <si>
    <t>07</t>
  </si>
  <si>
    <t>福島県</t>
  </si>
  <si>
    <t>08</t>
  </si>
  <si>
    <t>茨城県</t>
  </si>
  <si>
    <t>09</t>
  </si>
  <si>
    <t>栃木県</t>
  </si>
  <si>
    <t>10</t>
  </si>
  <si>
    <t>群馬県</t>
  </si>
  <si>
    <t>11</t>
  </si>
  <si>
    <t>埼玉県</t>
  </si>
  <si>
    <t>12</t>
  </si>
  <si>
    <t>千葉県</t>
  </si>
  <si>
    <t>13</t>
  </si>
  <si>
    <t>東京都</t>
  </si>
  <si>
    <t>14</t>
  </si>
  <si>
    <t>神奈川県</t>
  </si>
  <si>
    <t>15</t>
  </si>
  <si>
    <t>新潟県</t>
  </si>
  <si>
    <t>16</t>
  </si>
  <si>
    <t>富山県</t>
  </si>
  <si>
    <t>17</t>
  </si>
  <si>
    <t>石川県</t>
  </si>
  <si>
    <t>18</t>
  </si>
  <si>
    <t>福井県</t>
  </si>
  <si>
    <t>19</t>
  </si>
  <si>
    <t>山梨県</t>
  </si>
  <si>
    <t>20</t>
  </si>
  <si>
    <t>長野県</t>
  </si>
  <si>
    <t>21</t>
  </si>
  <si>
    <t>岐阜県</t>
  </si>
  <si>
    <t>22</t>
  </si>
  <si>
    <t>静岡県</t>
  </si>
  <si>
    <t>23</t>
  </si>
  <si>
    <t>愛知県</t>
  </si>
  <si>
    <t>24</t>
  </si>
  <si>
    <t>三重県</t>
  </si>
  <si>
    <t>25</t>
  </si>
  <si>
    <t>滋賀県</t>
  </si>
  <si>
    <t>26</t>
  </si>
  <si>
    <t>京都府</t>
  </si>
  <si>
    <t>27</t>
  </si>
  <si>
    <t>大阪府</t>
  </si>
  <si>
    <t>28</t>
  </si>
  <si>
    <t>兵庫県</t>
  </si>
  <si>
    <t>29</t>
  </si>
  <si>
    <t>奈良県</t>
  </si>
  <si>
    <t>30</t>
  </si>
  <si>
    <t>和歌山県</t>
  </si>
  <si>
    <t>医療介護提供体制改革推進交付金</t>
  </si>
  <si>
    <t>医療・介護サービスの提供体制の改革を推進するため、将来目指すべき医療提供体制等の実現に資する事業への財政的支援を行い、施策の推進を図る。</t>
  </si>
  <si>
    <t>31</t>
  </si>
  <si>
    <t>鳥取県</t>
  </si>
  <si>
    <t>32</t>
  </si>
  <si>
    <t>島根県</t>
  </si>
  <si>
    <t>33</t>
  </si>
  <si>
    <t>岡山県</t>
  </si>
  <si>
    <t>34</t>
  </si>
  <si>
    <t>広島県</t>
  </si>
  <si>
    <t>医療介護提供体制改革推進交付金</t>
  </si>
  <si>
    <t>医療・介護サービスの提供体制の改革を推進するため、将来目指すべき医療提供体制等の実現に資する事業への財政的支援を行い、施策の推進を図る。</t>
  </si>
  <si>
    <t>35</t>
  </si>
  <si>
    <t>山口県</t>
  </si>
  <si>
    <t>36</t>
  </si>
  <si>
    <t>徳島県</t>
  </si>
  <si>
    <t>37</t>
  </si>
  <si>
    <t>香川県</t>
  </si>
  <si>
    <t>38</t>
  </si>
  <si>
    <t>愛媛県</t>
  </si>
  <si>
    <t>医療介護提供体制改革推進交付金</t>
  </si>
  <si>
    <t>医療・介護サービスの提供体制の改革を推進するため、将来目指すべき医療提供体制等の実現に資する事業への財政的支援を行い、施策の推進を図る。</t>
  </si>
  <si>
    <t>39</t>
  </si>
  <si>
    <t>高知県</t>
  </si>
  <si>
    <t>40</t>
  </si>
  <si>
    <t>福岡県</t>
  </si>
  <si>
    <t>41</t>
  </si>
  <si>
    <t>佐賀県</t>
  </si>
  <si>
    <t>42</t>
  </si>
  <si>
    <t>長崎県</t>
  </si>
  <si>
    <t>43</t>
  </si>
  <si>
    <t>熊本県</t>
  </si>
  <si>
    <t>44</t>
  </si>
  <si>
    <t>大分県</t>
  </si>
  <si>
    <t>45</t>
  </si>
  <si>
    <t>宮崎県</t>
  </si>
  <si>
    <t>46</t>
  </si>
  <si>
    <t>鹿児島県</t>
  </si>
  <si>
    <t>47</t>
  </si>
  <si>
    <t>沖縄県</t>
  </si>
  <si>
    <t>計</t>
  </si>
  <si>
    <t>【個別表】平成28年度基金造成団体別基金執行状況表（013 地域医療介護総合確保基金（医療介護提供体制改革推進交付金））</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</si>
</sst>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_ ;@\ "/>
    <numFmt numFmtId="177" formatCode="#,##0_ "/>
    <numFmt numFmtId="178" formatCode="\(#,##0\);\(* \-#,##0\);\(* \ &quot;-&quot;\ \);@\ "/>
    <numFmt numFmtId="179" formatCode="#,##0;&quot;▲ &quot;#,##0"/>
    <numFmt numFmtId="180" formatCode="#,##0_);[Red]\(#,##0\)"/>
    <numFmt numFmtId="181" formatCode="#,##0_);\(#,##0\)"/>
    <numFmt numFmtId="182" formatCode="#,##0;&quot;△ &quot;#,##0"/>
  </numFmts>
  <fonts count="67">
    <font>
      <sz val="11"/>
      <color theme="1"/>
      <name val="Calibri"/>
      <family val="3"/>
    </font>
    <font>
      <sz val="11"/>
      <color indexed="8"/>
      <name val="ＭＳ Ｐゴシック"/>
      <family val="3"/>
    </font>
    <font>
      <b/>
      <sz val="14"/>
      <color indexed="8"/>
      <name val="ＭＳ ゴシック"/>
      <family val="3"/>
    </font>
    <font>
      <sz val="6"/>
      <name val="ＭＳ Ｐゴシック"/>
      <family val="3"/>
    </font>
    <font>
      <sz val="11"/>
      <color indexed="8"/>
      <name val="ＭＳ ゴシック"/>
      <family val="3"/>
    </font>
    <font>
      <b/>
      <sz val="12"/>
      <color indexed="8"/>
      <name val="ＭＳ ゴシック"/>
      <family val="3"/>
    </font>
    <font>
      <sz val="10"/>
      <color indexed="8"/>
      <name val="ＭＳ ゴシック"/>
      <family val="3"/>
    </font>
    <font>
      <b/>
      <sz val="10"/>
      <color indexed="8"/>
      <name val="ＭＳ ゴシック"/>
      <family val="3"/>
    </font>
    <font>
      <sz val="10"/>
      <color indexed="8"/>
      <name val="ＭＳ Ｐゴシック"/>
      <family val="3"/>
    </font>
    <font>
      <b/>
      <sz val="10"/>
      <color indexed="8"/>
      <name val="ＭＳ Ｐゴシック"/>
      <family val="3"/>
    </font>
    <font>
      <sz val="9"/>
      <color indexed="8"/>
      <name val="ＭＳ ゴシック"/>
      <family val="3"/>
    </font>
    <font>
      <sz val="9"/>
      <color indexed="8"/>
      <name val="ＭＳ Ｐゴシック"/>
      <family val="3"/>
    </font>
    <font>
      <sz val="8"/>
      <color indexed="8"/>
      <name val="ＭＳ Ｐゴシック"/>
      <family val="3"/>
    </font>
    <font>
      <sz val="8"/>
      <color indexed="8"/>
      <name val="ＭＳ ゴシック"/>
      <family val="3"/>
    </font>
    <font>
      <b/>
      <sz val="9"/>
      <name val="ＭＳ Ｐゴシック"/>
      <family val="3"/>
    </font>
    <font>
      <sz val="9"/>
      <name val="ＭＳ 明朝"/>
      <family val="1"/>
    </font>
    <font>
      <sz val="9"/>
      <name val="ＭＳ Ｐゴシック"/>
      <family val="3"/>
    </font>
    <font>
      <sz val="10"/>
      <name val="ＭＳ ゴシック"/>
      <family val="3"/>
    </font>
    <font>
      <sz val="11"/>
      <name val="ＭＳ Ｐゴシック"/>
      <family val="3"/>
    </font>
    <font>
      <sz val="9"/>
      <color indexed="10"/>
      <name val="ＭＳ Ｐゴシック"/>
      <family val="3"/>
    </font>
    <font>
      <sz val="9"/>
      <color indexed="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ＭＳ ゴシック"/>
      <family val="3"/>
    </font>
    <font>
      <sz val="11"/>
      <color theme="1"/>
      <name val="ＭＳ ゴシック"/>
      <family val="3"/>
    </font>
    <font>
      <b/>
      <sz val="12"/>
      <color theme="1"/>
      <name val="ＭＳ ゴシック"/>
      <family val="3"/>
    </font>
    <font>
      <sz val="10"/>
      <color theme="1"/>
      <name val="ＭＳ ゴシック"/>
      <family val="3"/>
    </font>
    <font>
      <sz val="9"/>
      <color theme="1"/>
      <name val="ＭＳ ゴシック"/>
      <family val="3"/>
    </font>
    <font>
      <sz val="9"/>
      <color theme="1"/>
      <name val="Calibri"/>
      <family val="3"/>
    </font>
    <font>
      <sz val="8"/>
      <color theme="1"/>
      <name val="Calibri"/>
      <family val="3"/>
    </font>
    <font>
      <sz val="9"/>
      <color rgb="FFFF0000"/>
      <name val="Calibri"/>
      <family val="3"/>
    </font>
    <font>
      <sz val="9"/>
      <color rgb="FFFF0000"/>
      <name val="ＭＳ ゴシック"/>
      <family val="3"/>
    </font>
    <font>
      <sz val="10"/>
      <color theme="1"/>
      <name val="Calibri"/>
      <family val="3"/>
    </font>
    <font>
      <sz val="8"/>
      <color theme="1"/>
      <name val="ＭＳ ゴシック"/>
      <family val="3"/>
    </font>
    <font>
      <b/>
      <sz val="10"/>
      <color theme="1"/>
      <name val="ＭＳ Ｐゴシック"/>
      <family val="3"/>
    </font>
    <font>
      <sz val="1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FFFF66"/>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diagonalDown="1">
      <left style="thin"/>
      <right style="thin"/>
      <top style="thin"/>
      <bottom style="thin"/>
      <diagonal style="thin"/>
    </border>
    <border>
      <left style="thin"/>
      <right style="thin"/>
      <top/>
      <bottom style="thin"/>
    </border>
    <border>
      <left style="thin"/>
      <right style="thin"/>
      <top/>
      <bottom/>
    </border>
    <border>
      <left/>
      <right style="thin"/>
      <top style="thin"/>
      <bottom/>
    </border>
    <border>
      <left style="thin"/>
      <right/>
      <top/>
      <bottom/>
    </border>
    <border diagonalDown="1">
      <left/>
      <right/>
      <top/>
      <bottom/>
      <diagonal style="thin"/>
    </border>
    <border diagonalDown="1">
      <left style="thin"/>
      <right style="thin"/>
      <top/>
      <bottom/>
      <diagonal style="thin"/>
    </border>
    <border diagonalDown="1">
      <left/>
      <right style="medium"/>
      <top/>
      <bottom/>
      <diagonal style="thin"/>
    </border>
    <border>
      <left style="thin"/>
      <right/>
      <top/>
      <bottom style="thin"/>
    </border>
    <border diagonalDown="1">
      <left/>
      <right/>
      <top/>
      <bottom style="thin"/>
      <diagonal style="thin"/>
    </border>
    <border diagonalDown="1">
      <left style="thin"/>
      <right style="thin"/>
      <top/>
      <bottom style="thin"/>
      <diagonal style="thin"/>
    </border>
    <border diagonalDown="1">
      <left/>
      <right style="medium"/>
      <top/>
      <bottom style="thin"/>
      <diagonal style="thin"/>
    </border>
    <border>
      <left/>
      <right style="thin"/>
      <top/>
      <bottom style="thin"/>
    </border>
    <border>
      <left style="thin"/>
      <right/>
      <top style="thin"/>
      <bottom/>
    </border>
    <border>
      <left/>
      <right/>
      <top style="thin"/>
      <bottom style="thin"/>
    </border>
    <border>
      <left/>
      <right style="thin"/>
      <top style="thin"/>
      <bottom style="thin"/>
    </border>
    <border>
      <left/>
      <right/>
      <top style="thin"/>
      <bottom/>
    </border>
    <border>
      <left style="thin"/>
      <right style="thin"/>
      <top style="dotted"/>
      <bottom/>
    </border>
    <border diagonalDown="1">
      <left style="thin"/>
      <right style="thin"/>
      <top style="thin"/>
      <bottom/>
      <diagonal style="thin"/>
    </border>
    <border>
      <left style="medium"/>
      <right/>
      <top/>
      <bottom/>
    </border>
    <border>
      <left style="thin"/>
      <right/>
      <top style="thin"/>
      <bottom style="thin"/>
    </border>
    <border diagonalUp="1">
      <left/>
      <right style="thin"/>
      <top style="thin"/>
      <bottom style="thin"/>
      <diagonal style="thin"/>
    </border>
    <border diagonalUp="1">
      <left style="thin"/>
      <right style="thin"/>
      <top style="thin"/>
      <bottom style="thin"/>
      <diagonal style="thin"/>
    </border>
    <border>
      <left style="thin"/>
      <right style="thin"/>
      <top/>
      <bottom style="dotted"/>
    </border>
    <border diagonalUp="1">
      <left/>
      <right style="thin"/>
      <top style="thin"/>
      <bottom/>
      <diagonal style="thin"/>
    </border>
    <border diagonalUp="1">
      <left/>
      <right style="thin"/>
      <top/>
      <bottom style="thin"/>
      <diagonal style="thin"/>
    </border>
    <border diagonalUp="1">
      <left style="thin"/>
      <right style="thin"/>
      <top style="thin"/>
      <bottom/>
      <diagonal style="thin"/>
    </border>
    <border diagonalUp="1">
      <left style="thin"/>
      <right style="thin"/>
      <top/>
      <bottom style="thin"/>
      <diagonal style="thin"/>
    </border>
    <border>
      <left style="medium"/>
      <right style="thin"/>
      <top style="thin"/>
      <bottom/>
    </border>
    <border>
      <left style="medium"/>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17">
    <xf numFmtId="0" fontId="0" fillId="0" borderId="0" xfId="0" applyFont="1" applyAlignment="1">
      <alignment vertical="center"/>
    </xf>
    <xf numFmtId="0" fontId="53" fillId="0" borderId="0" xfId="0" applyFont="1" applyAlignment="1">
      <alignment vertical="top"/>
    </xf>
    <xf numFmtId="0" fontId="54" fillId="0" borderId="0" xfId="0" applyFont="1" applyAlignment="1">
      <alignment vertical="center"/>
    </xf>
    <xf numFmtId="0" fontId="54" fillId="0" borderId="0" xfId="0" applyFont="1" applyAlignment="1">
      <alignment vertical="center"/>
    </xf>
    <xf numFmtId="0" fontId="55" fillId="0" borderId="0" xfId="0" applyFont="1" applyAlignment="1">
      <alignment/>
    </xf>
    <xf numFmtId="0" fontId="55" fillId="0" borderId="0" xfId="0" applyFont="1" applyAlignment="1">
      <alignment vertical="center"/>
    </xf>
    <xf numFmtId="0" fontId="56" fillId="0" borderId="0" xfId="0" applyFont="1" applyAlignment="1">
      <alignment vertical="center"/>
    </xf>
    <xf numFmtId="178" fontId="56" fillId="33" borderId="10" xfId="0" applyNumberFormat="1" applyFont="1" applyFill="1" applyBorder="1" applyAlignment="1">
      <alignment/>
    </xf>
    <xf numFmtId="178" fontId="56" fillId="0" borderId="11" xfId="0" applyNumberFormat="1" applyFont="1" applyFill="1" applyBorder="1" applyAlignment="1">
      <alignment horizontal="right" vertical="center"/>
    </xf>
    <xf numFmtId="178" fontId="56" fillId="0" borderId="12" xfId="0" applyNumberFormat="1" applyFont="1" applyBorder="1" applyAlignment="1">
      <alignment horizontal="right" vertical="center"/>
    </xf>
    <xf numFmtId="176" fontId="56" fillId="33" borderId="13" xfId="0" applyNumberFormat="1" applyFont="1" applyFill="1" applyBorder="1" applyAlignment="1">
      <alignment vertical="center"/>
    </xf>
    <xf numFmtId="176" fontId="56" fillId="0" borderId="11" xfId="0" applyNumberFormat="1" applyFont="1" applyFill="1" applyBorder="1" applyAlignment="1">
      <alignment horizontal="right" vertical="center"/>
    </xf>
    <xf numFmtId="176" fontId="56" fillId="0" borderId="12" xfId="0" applyNumberFormat="1" applyFont="1" applyBorder="1" applyAlignment="1">
      <alignment horizontal="right" vertical="center"/>
    </xf>
    <xf numFmtId="176" fontId="56" fillId="33" borderId="13" xfId="0" applyNumberFormat="1" applyFont="1" applyFill="1" applyBorder="1" applyAlignment="1">
      <alignment vertical="top"/>
    </xf>
    <xf numFmtId="178" fontId="56" fillId="33" borderId="10" xfId="0" applyNumberFormat="1" applyFont="1" applyFill="1" applyBorder="1" applyAlignment="1">
      <alignment vertical="center" wrapText="1"/>
    </xf>
    <xf numFmtId="178" fontId="56" fillId="33" borderId="10" xfId="0" applyNumberFormat="1" applyFont="1" applyFill="1" applyBorder="1" applyAlignment="1">
      <alignment vertical="center"/>
    </xf>
    <xf numFmtId="0" fontId="56" fillId="33" borderId="13" xfId="0" applyNumberFormat="1" applyFont="1" applyFill="1" applyBorder="1" applyAlignment="1">
      <alignment vertical="top"/>
    </xf>
    <xf numFmtId="181" fontId="56" fillId="33" borderId="13" xfId="0" applyNumberFormat="1" applyFont="1" applyFill="1" applyBorder="1" applyAlignment="1">
      <alignment/>
    </xf>
    <xf numFmtId="178" fontId="56" fillId="33" borderId="10" xfId="0" applyNumberFormat="1" applyFont="1" applyFill="1" applyBorder="1" applyAlignment="1">
      <alignment vertical="center" shrinkToFit="1"/>
    </xf>
    <xf numFmtId="178" fontId="56" fillId="0" borderId="11" xfId="0" applyNumberFormat="1" applyFont="1" applyFill="1" applyBorder="1" applyAlignment="1">
      <alignment vertical="center" shrinkToFit="1"/>
    </xf>
    <xf numFmtId="178" fontId="56" fillId="0" borderId="12" xfId="0" applyNumberFormat="1" applyFont="1" applyBorder="1" applyAlignment="1">
      <alignment vertical="center" shrinkToFit="1"/>
    </xf>
    <xf numFmtId="182" fontId="56" fillId="33" borderId="13" xfId="0" applyNumberFormat="1" applyFont="1" applyFill="1" applyBorder="1" applyAlignment="1">
      <alignment vertical="center" shrinkToFit="1"/>
    </xf>
    <xf numFmtId="176" fontId="56" fillId="0" borderId="11" xfId="0" applyNumberFormat="1" applyFont="1" applyFill="1" applyBorder="1" applyAlignment="1">
      <alignment horizontal="right" vertical="center" shrinkToFit="1"/>
    </xf>
    <xf numFmtId="182" fontId="56" fillId="0" borderId="11" xfId="0" applyNumberFormat="1" applyFont="1" applyFill="1" applyBorder="1" applyAlignment="1">
      <alignment vertical="center" shrinkToFit="1"/>
    </xf>
    <xf numFmtId="176" fontId="56" fillId="0" borderId="12" xfId="0" applyNumberFormat="1" applyFont="1" applyBorder="1" applyAlignment="1">
      <alignment vertical="center" shrinkToFit="1"/>
    </xf>
    <xf numFmtId="176" fontId="56" fillId="33" borderId="14" xfId="0" applyNumberFormat="1" applyFont="1" applyFill="1" applyBorder="1" applyAlignment="1">
      <alignment vertical="top"/>
    </xf>
    <xf numFmtId="178" fontId="56" fillId="33" borderId="15" xfId="0" applyNumberFormat="1" applyFont="1" applyFill="1" applyBorder="1" applyAlignment="1">
      <alignment vertical="center" shrinkToFit="1"/>
    </xf>
    <xf numFmtId="178" fontId="56" fillId="33" borderId="16" xfId="0" applyNumberFormat="1" applyFont="1" applyFill="1" applyBorder="1" applyAlignment="1">
      <alignment horizontal="right" vertical="center"/>
    </xf>
    <xf numFmtId="178" fontId="56" fillId="33" borderId="14" xfId="0" applyNumberFormat="1" applyFont="1" applyFill="1" applyBorder="1" applyAlignment="1">
      <alignment horizontal="right" vertical="center"/>
    </xf>
    <xf numFmtId="178" fontId="56" fillId="33" borderId="10" xfId="0" applyNumberFormat="1" applyFont="1" applyFill="1" applyBorder="1" applyAlignment="1">
      <alignment horizontal="right" vertical="center"/>
    </xf>
    <xf numFmtId="178" fontId="56" fillId="33" borderId="17" xfId="0" applyNumberFormat="1" applyFont="1" applyFill="1" applyBorder="1" applyAlignment="1">
      <alignment horizontal="right" vertical="center"/>
    </xf>
    <xf numFmtId="178" fontId="56" fillId="33" borderId="18" xfId="0" applyNumberFormat="1" applyFont="1" applyFill="1" applyBorder="1" applyAlignment="1">
      <alignment horizontal="right" vertical="center"/>
    </xf>
    <xf numFmtId="178" fontId="56" fillId="33" borderId="19" xfId="0" applyNumberFormat="1" applyFont="1" applyFill="1" applyBorder="1" applyAlignment="1">
      <alignment horizontal="right" vertical="center"/>
    </xf>
    <xf numFmtId="176" fontId="56" fillId="33" borderId="20" xfId="0" applyNumberFormat="1" applyFont="1" applyFill="1" applyBorder="1" applyAlignment="1">
      <alignment horizontal="right" vertical="center"/>
    </xf>
    <xf numFmtId="176" fontId="56" fillId="33" borderId="13" xfId="0" applyNumberFormat="1" applyFont="1" applyFill="1" applyBorder="1" applyAlignment="1">
      <alignment horizontal="right" vertical="center"/>
    </xf>
    <xf numFmtId="176" fontId="56" fillId="33" borderId="21" xfId="0" applyNumberFormat="1" applyFont="1" applyFill="1" applyBorder="1" applyAlignment="1">
      <alignment horizontal="right" vertical="center"/>
    </xf>
    <xf numFmtId="176" fontId="56" fillId="33" borderId="22" xfId="0" applyNumberFormat="1" applyFont="1" applyFill="1" applyBorder="1" applyAlignment="1">
      <alignment horizontal="right" vertical="center"/>
    </xf>
    <xf numFmtId="176" fontId="56" fillId="33" borderId="23" xfId="0" applyNumberFormat="1" applyFont="1" applyFill="1" applyBorder="1" applyAlignment="1">
      <alignment horizontal="right" vertical="center"/>
    </xf>
    <xf numFmtId="178" fontId="56" fillId="0" borderId="13" xfId="0" applyNumberFormat="1" applyFont="1" applyFill="1" applyBorder="1" applyAlignment="1">
      <alignment horizontal="right" vertical="center"/>
    </xf>
    <xf numFmtId="178" fontId="56" fillId="0" borderId="22" xfId="0" applyNumberFormat="1" applyFont="1" applyBorder="1" applyAlignment="1">
      <alignment horizontal="right" vertical="center"/>
    </xf>
    <xf numFmtId="176" fontId="56" fillId="33" borderId="14" xfId="0" applyNumberFormat="1" applyFont="1" applyFill="1" applyBorder="1" applyAlignment="1">
      <alignment vertical="center"/>
    </xf>
    <xf numFmtId="180" fontId="56" fillId="33" borderId="13" xfId="0" applyNumberFormat="1" applyFont="1" applyFill="1" applyBorder="1" applyAlignment="1">
      <alignment vertical="center" shrinkToFit="1"/>
    </xf>
    <xf numFmtId="178" fontId="56" fillId="33" borderId="10" xfId="0" applyNumberFormat="1" applyFont="1" applyFill="1" applyBorder="1" applyAlignment="1">
      <alignment wrapText="1"/>
    </xf>
    <xf numFmtId="178" fontId="6" fillId="0" borderId="11" xfId="0" applyNumberFormat="1" applyFont="1" applyFill="1" applyBorder="1" applyAlignment="1">
      <alignment horizontal="right" vertical="center"/>
    </xf>
    <xf numFmtId="178" fontId="6" fillId="0" borderId="12" xfId="0" applyNumberFormat="1" applyFont="1" applyBorder="1" applyAlignment="1">
      <alignment horizontal="right" vertical="center"/>
    </xf>
    <xf numFmtId="176" fontId="6" fillId="0" borderId="11" xfId="0" applyNumberFormat="1" applyFont="1" applyFill="1" applyBorder="1" applyAlignment="1">
      <alignment horizontal="right" vertical="center"/>
    </xf>
    <xf numFmtId="176" fontId="6" fillId="0" borderId="12" xfId="0" applyNumberFormat="1" applyFont="1" applyBorder="1" applyAlignment="1">
      <alignment horizontal="right" vertical="center"/>
    </xf>
    <xf numFmtId="178" fontId="56" fillId="33" borderId="11" xfId="0" applyNumberFormat="1" applyFont="1" applyFill="1" applyBorder="1" applyAlignment="1">
      <alignment horizontal="right" vertical="center"/>
    </xf>
    <xf numFmtId="178" fontId="56" fillId="33" borderId="12" xfId="0" applyNumberFormat="1" applyFont="1" applyFill="1" applyBorder="1" applyAlignment="1">
      <alignment horizontal="right" vertical="center"/>
    </xf>
    <xf numFmtId="176" fontId="56" fillId="33" borderId="11" xfId="0" applyNumberFormat="1" applyFont="1" applyFill="1" applyBorder="1" applyAlignment="1">
      <alignment horizontal="right" vertical="center"/>
    </xf>
    <xf numFmtId="176" fontId="56" fillId="33" borderId="12" xfId="0" applyNumberFormat="1" applyFont="1" applyFill="1" applyBorder="1" applyAlignment="1">
      <alignment horizontal="right" vertical="center"/>
    </xf>
    <xf numFmtId="178" fontId="56" fillId="33" borderId="14" xfId="0" applyNumberFormat="1" applyFont="1" applyFill="1" applyBorder="1" applyAlignment="1">
      <alignment vertical="center" wrapText="1"/>
    </xf>
    <xf numFmtId="0" fontId="56" fillId="33" borderId="13" xfId="0" applyNumberFormat="1" applyFont="1" applyFill="1" applyBorder="1" applyAlignment="1">
      <alignment/>
    </xf>
    <xf numFmtId="177" fontId="54" fillId="0" borderId="0" xfId="0" applyNumberFormat="1" applyFont="1" applyAlignment="1">
      <alignment vertical="center"/>
    </xf>
    <xf numFmtId="0" fontId="57" fillId="34" borderId="10" xfId="0" applyFont="1" applyFill="1" applyBorder="1" applyAlignment="1">
      <alignment vertical="center"/>
    </xf>
    <xf numFmtId="0" fontId="56" fillId="34" borderId="16" xfId="0" applyFont="1" applyFill="1" applyBorder="1" applyAlignment="1">
      <alignment horizontal="center" vertical="center"/>
    </xf>
    <xf numFmtId="0" fontId="57" fillId="34" borderId="24" xfId="0" applyFont="1" applyFill="1" applyBorder="1" applyAlignment="1">
      <alignment horizontal="left" vertical="center" wrapText="1"/>
    </xf>
    <xf numFmtId="0" fontId="56" fillId="34" borderId="10" xfId="0" applyFont="1" applyFill="1" applyBorder="1" applyAlignment="1">
      <alignment horizontal="left" vertical="center"/>
    </xf>
    <xf numFmtId="0" fontId="0" fillId="34" borderId="25" xfId="0" applyFill="1" applyBorder="1" applyAlignment="1">
      <alignment vertical="center"/>
    </xf>
    <xf numFmtId="0" fontId="0" fillId="34" borderId="26" xfId="0" applyFill="1" applyBorder="1" applyAlignment="1">
      <alignment vertical="center"/>
    </xf>
    <xf numFmtId="0" fontId="0" fillId="34" borderId="27" xfId="0" applyFill="1" applyBorder="1" applyAlignment="1">
      <alignment vertical="center"/>
    </xf>
    <xf numFmtId="0" fontId="56" fillId="34" borderId="14" xfId="0" applyFont="1" applyFill="1" applyBorder="1" applyAlignment="1">
      <alignment horizontal="center" vertical="center"/>
    </xf>
    <xf numFmtId="0" fontId="58" fillId="34" borderId="26" xfId="0" applyFont="1" applyFill="1" applyBorder="1" applyAlignment="1">
      <alignment horizontal="left" vertical="center" wrapText="1"/>
    </xf>
    <xf numFmtId="0" fontId="58" fillId="34" borderId="28" xfId="0" applyFont="1" applyFill="1" applyBorder="1" applyAlignment="1">
      <alignment horizontal="left" vertical="center" wrapText="1"/>
    </xf>
    <xf numFmtId="0" fontId="58" fillId="34" borderId="27" xfId="0" applyFont="1" applyFill="1" applyBorder="1" applyAlignment="1">
      <alignment horizontal="left" vertical="center" wrapText="1"/>
    </xf>
    <xf numFmtId="0" fontId="58" fillId="34" borderId="29" xfId="0" applyFont="1" applyFill="1" applyBorder="1" applyAlignment="1">
      <alignment vertical="center"/>
    </xf>
    <xf numFmtId="0" fontId="58" fillId="34" borderId="29" xfId="0" applyFont="1" applyFill="1" applyBorder="1" applyAlignment="1">
      <alignment horizontal="center" vertical="center"/>
    </xf>
    <xf numFmtId="0" fontId="56" fillId="34" borderId="13" xfId="0" applyFont="1" applyFill="1" applyBorder="1" applyAlignment="1">
      <alignment horizontal="center" vertical="center"/>
    </xf>
    <xf numFmtId="0" fontId="59" fillId="34" borderId="11" xfId="0" applyFont="1" applyFill="1" applyBorder="1" applyAlignment="1">
      <alignment horizontal="center" vertical="center" wrapText="1"/>
    </xf>
    <xf numFmtId="0" fontId="59" fillId="34" borderId="13" xfId="0" applyFont="1" applyFill="1" applyBorder="1" applyAlignment="1">
      <alignment horizontal="center" vertical="center" wrapText="1"/>
    </xf>
    <xf numFmtId="0" fontId="57" fillId="34" borderId="13" xfId="0" applyFont="1" applyFill="1" applyBorder="1" applyAlignment="1">
      <alignment vertical="center"/>
    </xf>
    <xf numFmtId="0" fontId="57" fillId="34" borderId="13" xfId="0" applyFont="1" applyFill="1" applyBorder="1" applyAlignment="1">
      <alignment horizontal="center" vertical="center"/>
    </xf>
    <xf numFmtId="178" fontId="17" fillId="33" borderId="10" xfId="0" applyNumberFormat="1" applyFont="1" applyFill="1" applyBorder="1" applyAlignment="1">
      <alignment vertical="center"/>
    </xf>
    <xf numFmtId="176" fontId="17" fillId="33" borderId="13" xfId="0" applyNumberFormat="1" applyFont="1" applyFill="1" applyBorder="1" applyAlignment="1">
      <alignment vertical="top"/>
    </xf>
    <xf numFmtId="178" fontId="17" fillId="33" borderId="10" xfId="0" applyNumberFormat="1" applyFont="1" applyFill="1" applyBorder="1" applyAlignment="1">
      <alignment/>
    </xf>
    <xf numFmtId="0" fontId="17" fillId="33" borderId="13" xfId="0" applyNumberFormat="1" applyFont="1" applyFill="1" applyBorder="1" applyAlignment="1">
      <alignment vertical="top"/>
    </xf>
    <xf numFmtId="176" fontId="56" fillId="0" borderId="10" xfId="0" applyNumberFormat="1" applyFont="1" applyFill="1" applyBorder="1" applyAlignment="1">
      <alignment horizontal="right" vertical="center"/>
    </xf>
    <xf numFmtId="176" fontId="56" fillId="0" borderId="30" xfId="0" applyNumberFormat="1" applyFont="1" applyBorder="1" applyAlignment="1">
      <alignment horizontal="right" vertical="center"/>
    </xf>
    <xf numFmtId="0" fontId="60" fillId="35" borderId="31" xfId="0" applyFont="1" applyFill="1" applyBorder="1" applyAlignment="1">
      <alignment horizontal="center" vertical="center"/>
    </xf>
    <xf numFmtId="0" fontId="61" fillId="35" borderId="31" xfId="0" applyFont="1" applyFill="1" applyBorder="1" applyAlignment="1">
      <alignment horizontal="center" vertical="center"/>
    </xf>
    <xf numFmtId="0" fontId="60" fillId="35" borderId="0" xfId="0" applyFont="1" applyFill="1" applyBorder="1" applyAlignment="1">
      <alignment horizontal="center" vertical="center"/>
    </xf>
    <xf numFmtId="0" fontId="61" fillId="35" borderId="0" xfId="0" applyFont="1" applyFill="1" applyBorder="1" applyAlignment="1">
      <alignment horizontal="center" vertical="center"/>
    </xf>
    <xf numFmtId="178" fontId="56" fillId="36" borderId="10" xfId="0" applyNumberFormat="1" applyFont="1" applyFill="1" applyBorder="1" applyAlignment="1">
      <alignment horizontal="right" vertical="center"/>
    </xf>
    <xf numFmtId="41" fontId="56" fillId="36" borderId="13" xfId="0" applyNumberFormat="1" applyFont="1" applyFill="1" applyBorder="1" applyAlignment="1">
      <alignment horizontal="right" vertical="center" shrinkToFit="1"/>
    </xf>
    <xf numFmtId="176" fontId="54" fillId="36" borderId="11" xfId="0" applyNumberFormat="1" applyFont="1" applyFill="1" applyBorder="1" applyAlignment="1">
      <alignment horizontal="center" vertical="center"/>
    </xf>
    <xf numFmtId="176" fontId="54" fillId="36" borderId="32" xfId="0" applyNumberFormat="1" applyFont="1" applyFill="1" applyBorder="1" applyAlignment="1">
      <alignment horizontal="center" vertical="center"/>
    </xf>
    <xf numFmtId="0" fontId="54" fillId="36" borderId="11" xfId="0" applyFont="1" applyFill="1" applyBorder="1" applyAlignment="1">
      <alignment horizontal="center" vertical="center"/>
    </xf>
    <xf numFmtId="176" fontId="56" fillId="33" borderId="11" xfId="0" applyNumberFormat="1" applyFont="1" applyFill="1" applyBorder="1" applyAlignment="1">
      <alignment vertical="center"/>
    </xf>
    <xf numFmtId="176" fontId="0" fillId="33" borderId="11" xfId="0" applyNumberFormat="1" applyFill="1" applyBorder="1" applyAlignment="1">
      <alignment vertical="center"/>
    </xf>
    <xf numFmtId="177" fontId="56" fillId="33" borderId="11" xfId="0" applyNumberFormat="1" applyFont="1" applyFill="1" applyBorder="1" applyAlignment="1">
      <alignment horizontal="right" vertical="center"/>
    </xf>
    <xf numFmtId="176" fontId="56" fillId="33" borderId="11" xfId="0" applyNumberFormat="1" applyFont="1" applyFill="1" applyBorder="1" applyAlignment="1">
      <alignment horizontal="right" vertical="center"/>
    </xf>
    <xf numFmtId="176" fontId="0" fillId="33" borderId="11" xfId="0" applyNumberFormat="1" applyFill="1" applyBorder="1" applyAlignment="1">
      <alignment horizontal="right" vertical="center"/>
    </xf>
    <xf numFmtId="176" fontId="56" fillId="33" borderId="32" xfId="0" applyNumberFormat="1" applyFont="1" applyFill="1" applyBorder="1" applyAlignment="1">
      <alignment horizontal="right" vertical="center"/>
    </xf>
    <xf numFmtId="176" fontId="0" fillId="33" borderId="32" xfId="0" applyNumberFormat="1" applyFill="1" applyBorder="1" applyAlignment="1">
      <alignment horizontal="right" vertical="center"/>
    </xf>
    <xf numFmtId="38" fontId="56" fillId="33" borderId="11" xfId="48" applyFont="1" applyFill="1" applyBorder="1" applyAlignment="1">
      <alignment horizontal="right" vertical="center"/>
    </xf>
    <xf numFmtId="0" fontId="56" fillId="33" borderId="11" xfId="0" applyNumberFormat="1" applyFont="1" applyFill="1" applyBorder="1" applyAlignment="1">
      <alignment horizontal="right" vertical="center"/>
    </xf>
    <xf numFmtId="0" fontId="56" fillId="34" borderId="10" xfId="0" applyFont="1" applyFill="1" applyBorder="1" applyAlignment="1">
      <alignment horizontal="center" vertical="center" wrapText="1"/>
    </xf>
    <xf numFmtId="0" fontId="56" fillId="34" borderId="14" xfId="0" applyFont="1" applyFill="1" applyBorder="1" applyAlignment="1">
      <alignment horizontal="center" vertical="center"/>
    </xf>
    <xf numFmtId="0" fontId="56" fillId="34" borderId="13" xfId="0" applyFont="1" applyFill="1" applyBorder="1" applyAlignment="1">
      <alignment horizontal="center" vertical="center"/>
    </xf>
    <xf numFmtId="0" fontId="56" fillId="34" borderId="14" xfId="0" applyFont="1" applyFill="1" applyBorder="1" applyAlignment="1">
      <alignment horizontal="center" vertical="center" wrapText="1"/>
    </xf>
    <xf numFmtId="0" fontId="56" fillId="34" borderId="13" xfId="0" applyFont="1" applyFill="1" applyBorder="1" applyAlignment="1">
      <alignment horizontal="center" vertical="center" wrapText="1"/>
    </xf>
    <xf numFmtId="0" fontId="62" fillId="34" borderId="10" xfId="0" applyFont="1" applyFill="1" applyBorder="1" applyAlignment="1">
      <alignment horizontal="center" vertical="center"/>
    </xf>
    <xf numFmtId="0" fontId="62" fillId="34" borderId="14" xfId="0" applyFont="1" applyFill="1" applyBorder="1" applyAlignment="1">
      <alignment horizontal="center" vertical="center"/>
    </xf>
    <xf numFmtId="0" fontId="0" fillId="34" borderId="10" xfId="0" applyFill="1" applyBorder="1" applyAlignment="1">
      <alignment horizontal="center" vertical="center"/>
    </xf>
    <xf numFmtId="0" fontId="0" fillId="34" borderId="13" xfId="0" applyFill="1" applyBorder="1" applyAlignment="1">
      <alignment horizontal="center" vertical="center"/>
    </xf>
    <xf numFmtId="49" fontId="56" fillId="33" borderId="11" xfId="0" applyNumberFormat="1" applyFont="1" applyFill="1" applyBorder="1" applyAlignment="1">
      <alignment horizontal="center" vertical="center"/>
    </xf>
    <xf numFmtId="0" fontId="56" fillId="33" borderId="11" xfId="0" applyFont="1" applyFill="1" applyBorder="1" applyAlignment="1">
      <alignment horizontal="center" vertical="center"/>
    </xf>
    <xf numFmtId="0" fontId="56" fillId="0" borderId="32" xfId="0" applyFont="1" applyBorder="1" applyAlignment="1">
      <alignment horizontal="center" vertical="center" wrapText="1"/>
    </xf>
    <xf numFmtId="0" fontId="63" fillId="0" borderId="11" xfId="0" applyFont="1" applyBorder="1" applyAlignment="1">
      <alignment horizontal="left" vertical="center" wrapText="1"/>
    </xf>
    <xf numFmtId="176" fontId="56" fillId="33" borderId="33" xfId="0" applyNumberFormat="1" applyFont="1" applyFill="1" applyBorder="1" applyAlignment="1">
      <alignment horizontal="right" vertical="center"/>
    </xf>
    <xf numFmtId="176" fontId="0" fillId="33" borderId="33" xfId="0" applyNumberFormat="1" applyFill="1" applyBorder="1" applyAlignment="1">
      <alignment horizontal="right" vertical="center"/>
    </xf>
    <xf numFmtId="176" fontId="56" fillId="33" borderId="34" xfId="0" applyNumberFormat="1" applyFont="1" applyFill="1" applyBorder="1" applyAlignment="1">
      <alignment horizontal="right" vertical="center"/>
    </xf>
    <xf numFmtId="176" fontId="0" fillId="33" borderId="34" xfId="0" applyNumberFormat="1" applyFill="1" applyBorder="1" applyAlignment="1">
      <alignment horizontal="right" vertical="center"/>
    </xf>
    <xf numFmtId="176" fontId="56" fillId="33" borderId="11" xfId="0" applyNumberFormat="1" applyFont="1" applyFill="1" applyBorder="1" applyAlignment="1">
      <alignment horizontal="center" vertical="center"/>
    </xf>
    <xf numFmtId="0" fontId="62" fillId="34" borderId="10" xfId="0" applyFont="1" applyFill="1" applyBorder="1" applyAlignment="1">
      <alignment horizontal="center" vertical="center" wrapText="1"/>
    </xf>
    <xf numFmtId="0" fontId="0" fillId="34" borderId="14" xfId="0" applyFill="1" applyBorder="1" applyAlignment="1">
      <alignment vertical="center" wrapText="1"/>
    </xf>
    <xf numFmtId="0" fontId="0" fillId="34" borderId="35" xfId="0" applyFill="1" applyBorder="1" applyAlignment="1">
      <alignment vertical="center"/>
    </xf>
    <xf numFmtId="0" fontId="0" fillId="34" borderId="14" xfId="0" applyFont="1" applyFill="1" applyBorder="1" applyAlignment="1">
      <alignment vertical="center" wrapText="1"/>
    </xf>
    <xf numFmtId="0" fontId="0" fillId="34" borderId="35" xfId="0" applyFont="1" applyFill="1" applyBorder="1" applyAlignment="1">
      <alignment vertical="center"/>
    </xf>
    <xf numFmtId="0" fontId="57" fillId="34" borderId="10" xfId="0" applyFont="1" applyFill="1" applyBorder="1" applyAlignment="1">
      <alignment horizontal="left" vertical="center" wrapText="1"/>
    </xf>
    <xf numFmtId="0" fontId="0" fillId="34" borderId="14" xfId="0" applyFill="1" applyBorder="1" applyAlignment="1">
      <alignment horizontal="left" vertical="center" wrapText="1"/>
    </xf>
    <xf numFmtId="0" fontId="0" fillId="34" borderId="13" xfId="0" applyFill="1" applyBorder="1" applyAlignment="1">
      <alignment horizontal="left" vertical="center" wrapText="1"/>
    </xf>
    <xf numFmtId="0" fontId="57" fillId="34" borderId="25" xfId="0" applyFont="1" applyFill="1" applyBorder="1" applyAlignment="1">
      <alignment horizontal="left" vertical="center" wrapText="1"/>
    </xf>
    <xf numFmtId="0" fontId="0" fillId="34" borderId="16" xfId="0" applyFill="1" applyBorder="1" applyAlignment="1">
      <alignment horizontal="left" vertical="center" wrapText="1"/>
    </xf>
    <xf numFmtId="0" fontId="0" fillId="34" borderId="20" xfId="0" applyFill="1" applyBorder="1" applyAlignment="1">
      <alignment horizontal="left" vertical="center" wrapText="1"/>
    </xf>
    <xf numFmtId="0" fontId="59" fillId="34" borderId="11" xfId="0" applyFont="1" applyFill="1" applyBorder="1" applyAlignment="1">
      <alignment horizontal="center" vertical="center" wrapText="1"/>
    </xf>
    <xf numFmtId="0" fontId="59" fillId="34" borderId="10" xfId="0" applyFont="1" applyFill="1" applyBorder="1" applyAlignment="1">
      <alignment horizontal="center" vertical="center" wrapText="1"/>
    </xf>
    <xf numFmtId="0" fontId="59" fillId="34" borderId="13" xfId="0" applyFont="1" applyFill="1" applyBorder="1" applyAlignment="1">
      <alignment horizontal="center" vertical="center" wrapText="1"/>
    </xf>
    <xf numFmtId="49" fontId="64" fillId="34" borderId="14" xfId="0" applyNumberFormat="1" applyFont="1" applyFill="1" applyBorder="1" applyAlignment="1">
      <alignment horizontal="center" vertical="center"/>
    </xf>
    <xf numFmtId="49" fontId="56" fillId="34" borderId="13" xfId="0" applyNumberFormat="1" applyFont="1" applyFill="1" applyBorder="1" applyAlignment="1">
      <alignment horizontal="center" vertical="center"/>
    </xf>
    <xf numFmtId="0" fontId="62" fillId="34" borderId="10" xfId="0" applyFont="1" applyFill="1" applyBorder="1" applyAlignment="1">
      <alignment horizontal="center" vertical="center" wrapText="1"/>
    </xf>
    <xf numFmtId="0" fontId="62" fillId="34" borderId="14" xfId="0" applyFont="1" applyFill="1" applyBorder="1" applyAlignment="1">
      <alignment horizontal="center" vertical="center" wrapText="1"/>
    </xf>
    <xf numFmtId="0" fontId="62" fillId="34" borderId="13" xfId="0" applyFont="1" applyFill="1" applyBorder="1" applyAlignment="1">
      <alignment horizontal="center" vertical="center" wrapText="1"/>
    </xf>
    <xf numFmtId="0" fontId="0" fillId="34" borderId="14" xfId="0" applyFill="1" applyBorder="1" applyAlignment="1">
      <alignment vertical="center"/>
    </xf>
    <xf numFmtId="0" fontId="57" fillId="34" borderId="10" xfId="0" applyFont="1" applyFill="1" applyBorder="1" applyAlignment="1">
      <alignment horizontal="center" vertical="center" wrapText="1"/>
    </xf>
    <xf numFmtId="0" fontId="58" fillId="34" borderId="14" xfId="0" applyFont="1" applyFill="1" applyBorder="1" applyAlignment="1">
      <alignment vertical="center" wrapText="1"/>
    </xf>
    <xf numFmtId="1" fontId="56" fillId="33" borderId="11" xfId="0" applyNumberFormat="1" applyFont="1" applyFill="1" applyBorder="1" applyAlignment="1">
      <alignment horizontal="right" vertical="center"/>
    </xf>
    <xf numFmtId="176" fontId="56" fillId="33" borderId="11" xfId="0" applyNumberFormat="1" applyFont="1" applyFill="1" applyBorder="1" applyAlignment="1">
      <alignment horizontal="right" vertical="center" shrinkToFit="1"/>
    </xf>
    <xf numFmtId="176" fontId="0" fillId="33" borderId="11" xfId="0" applyNumberFormat="1" applyFill="1" applyBorder="1" applyAlignment="1">
      <alignment horizontal="right" vertical="center" shrinkToFit="1"/>
    </xf>
    <xf numFmtId="38" fontId="0" fillId="33" borderId="11" xfId="48" applyFont="1" applyFill="1" applyBorder="1" applyAlignment="1">
      <alignment horizontal="right" vertical="center"/>
    </xf>
    <xf numFmtId="179" fontId="56" fillId="33" borderId="11" xfId="0" applyNumberFormat="1" applyFont="1" applyFill="1" applyBorder="1" applyAlignment="1">
      <alignment horizontal="right" vertical="center"/>
    </xf>
    <xf numFmtId="176" fontId="17" fillId="33" borderId="10" xfId="0" applyNumberFormat="1" applyFont="1" applyFill="1" applyBorder="1" applyAlignment="1">
      <alignment horizontal="center" vertical="center"/>
    </xf>
    <xf numFmtId="176" fontId="17" fillId="33" borderId="13" xfId="0" applyNumberFormat="1" applyFont="1" applyFill="1" applyBorder="1" applyAlignment="1">
      <alignment horizontal="center" vertical="center"/>
    </xf>
    <xf numFmtId="176" fontId="17" fillId="33" borderId="10" xfId="0" applyNumberFormat="1" applyFont="1" applyFill="1" applyBorder="1" applyAlignment="1">
      <alignment vertical="center"/>
    </xf>
    <xf numFmtId="176" fontId="17" fillId="33" borderId="13" xfId="0" applyNumberFormat="1" applyFont="1" applyFill="1" applyBorder="1" applyAlignment="1">
      <alignment vertical="center"/>
    </xf>
    <xf numFmtId="177" fontId="17" fillId="33" borderId="10" xfId="0" applyNumberFormat="1" applyFont="1" applyFill="1" applyBorder="1" applyAlignment="1">
      <alignment horizontal="right" vertical="center"/>
    </xf>
    <xf numFmtId="177" fontId="17" fillId="33" borderId="13" xfId="0" applyNumberFormat="1" applyFont="1" applyFill="1" applyBorder="1" applyAlignment="1">
      <alignment horizontal="right" vertical="center"/>
    </xf>
    <xf numFmtId="176" fontId="17" fillId="33" borderId="10" xfId="0" applyNumberFormat="1" applyFont="1" applyFill="1" applyBorder="1" applyAlignment="1">
      <alignment horizontal="right" vertical="center"/>
    </xf>
    <xf numFmtId="176" fontId="17" fillId="33" borderId="13" xfId="0" applyNumberFormat="1" applyFont="1" applyFill="1" applyBorder="1" applyAlignment="1">
      <alignment horizontal="right" vertical="center"/>
    </xf>
    <xf numFmtId="0" fontId="17" fillId="33" borderId="10" xfId="0" applyNumberFormat="1" applyFont="1" applyFill="1" applyBorder="1" applyAlignment="1">
      <alignment horizontal="right" vertical="center"/>
    </xf>
    <xf numFmtId="0" fontId="17" fillId="33" borderId="13" xfId="0" applyNumberFormat="1" applyFont="1" applyFill="1" applyBorder="1" applyAlignment="1">
      <alignment horizontal="right" vertical="center"/>
    </xf>
    <xf numFmtId="49" fontId="56" fillId="33" borderId="10" xfId="0" applyNumberFormat="1" applyFont="1" applyFill="1" applyBorder="1" applyAlignment="1">
      <alignment horizontal="center" vertical="center"/>
    </xf>
    <xf numFmtId="49" fontId="56" fillId="33" borderId="13" xfId="0" applyNumberFormat="1"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13" xfId="0" applyFont="1" applyFill="1" applyBorder="1" applyAlignment="1">
      <alignment horizontal="center" vertical="center"/>
    </xf>
    <xf numFmtId="0" fontId="56" fillId="0" borderId="25" xfId="0" applyFont="1" applyBorder="1" applyAlignment="1">
      <alignment horizontal="center" vertical="center" wrapText="1"/>
    </xf>
    <xf numFmtId="0" fontId="56" fillId="0" borderId="20" xfId="0" applyFont="1" applyBorder="1" applyAlignment="1">
      <alignment horizontal="center" vertical="center" wrapText="1"/>
    </xf>
    <xf numFmtId="176" fontId="56" fillId="33" borderId="36" xfId="0" applyNumberFormat="1" applyFont="1" applyFill="1" applyBorder="1" applyAlignment="1">
      <alignment horizontal="right" vertical="center"/>
    </xf>
    <xf numFmtId="176" fontId="56" fillId="33" borderId="37" xfId="0" applyNumberFormat="1" applyFont="1" applyFill="1" applyBorder="1" applyAlignment="1">
      <alignment horizontal="right" vertical="center"/>
    </xf>
    <xf numFmtId="176" fontId="56" fillId="33" borderId="38" xfId="0" applyNumberFormat="1" applyFont="1" applyFill="1" applyBorder="1" applyAlignment="1">
      <alignment horizontal="right" vertical="center"/>
    </xf>
    <xf numFmtId="176" fontId="56" fillId="33" borderId="39" xfId="0" applyNumberFormat="1" applyFont="1" applyFill="1" applyBorder="1" applyAlignment="1">
      <alignment horizontal="right" vertical="center"/>
    </xf>
    <xf numFmtId="176" fontId="17" fillId="33" borderId="11" xfId="0" applyNumberFormat="1" applyFont="1" applyFill="1" applyBorder="1" applyAlignment="1">
      <alignment horizontal="center" vertical="center"/>
    </xf>
    <xf numFmtId="176" fontId="17" fillId="33" borderId="11" xfId="0" applyNumberFormat="1" applyFont="1" applyFill="1" applyBorder="1" applyAlignment="1">
      <alignment vertical="center"/>
    </xf>
    <xf numFmtId="176" fontId="65" fillId="33" borderId="11" xfId="0" applyNumberFormat="1" applyFont="1" applyFill="1" applyBorder="1" applyAlignment="1">
      <alignment vertical="center"/>
    </xf>
    <xf numFmtId="176" fontId="17" fillId="33" borderId="11" xfId="0" applyNumberFormat="1" applyFont="1" applyFill="1" applyBorder="1" applyAlignment="1">
      <alignment horizontal="right" vertical="center"/>
    </xf>
    <xf numFmtId="176" fontId="65" fillId="33" borderId="11" xfId="0" applyNumberFormat="1" applyFont="1" applyFill="1" applyBorder="1" applyAlignment="1">
      <alignment horizontal="right" vertical="center"/>
    </xf>
    <xf numFmtId="0" fontId="17" fillId="33" borderId="11" xfId="0" applyNumberFormat="1" applyFont="1" applyFill="1" applyBorder="1" applyAlignment="1">
      <alignment horizontal="right" vertical="center"/>
    </xf>
    <xf numFmtId="180" fontId="56" fillId="33" borderId="11" xfId="0" applyNumberFormat="1" applyFont="1" applyFill="1" applyBorder="1" applyAlignment="1">
      <alignment horizontal="right" vertical="center"/>
    </xf>
    <xf numFmtId="180" fontId="0" fillId="33" borderId="11" xfId="0" applyNumberFormat="1" applyFill="1" applyBorder="1" applyAlignment="1">
      <alignment horizontal="right" vertical="center"/>
    </xf>
    <xf numFmtId="182" fontId="56" fillId="33" borderId="11" xfId="0" applyNumberFormat="1" applyFont="1" applyFill="1" applyBorder="1" applyAlignment="1">
      <alignment vertical="center" shrinkToFit="1"/>
    </xf>
    <xf numFmtId="182" fontId="0" fillId="33" borderId="11" xfId="0" applyNumberFormat="1" applyFill="1" applyBorder="1" applyAlignment="1">
      <alignment vertical="center" shrinkToFit="1"/>
    </xf>
    <xf numFmtId="182" fontId="56" fillId="33" borderId="10" xfId="0" applyNumberFormat="1" applyFont="1" applyFill="1" applyBorder="1" applyAlignment="1">
      <alignment horizontal="center" vertical="center" shrinkToFit="1"/>
    </xf>
    <xf numFmtId="182" fontId="56" fillId="33" borderId="13" xfId="0" applyNumberFormat="1" applyFont="1" applyFill="1" applyBorder="1" applyAlignment="1">
      <alignment horizontal="center" vertical="center" shrinkToFit="1"/>
    </xf>
    <xf numFmtId="176" fontId="56" fillId="33" borderId="10" xfId="0" applyNumberFormat="1" applyFont="1" applyFill="1" applyBorder="1" applyAlignment="1">
      <alignment horizontal="right" vertical="center"/>
    </xf>
    <xf numFmtId="176" fontId="0" fillId="33" borderId="13" xfId="0" applyNumberFormat="1" applyFill="1" applyBorder="1" applyAlignment="1">
      <alignment horizontal="right" vertical="center"/>
    </xf>
    <xf numFmtId="0" fontId="56" fillId="33" borderId="10" xfId="0" applyNumberFormat="1" applyFont="1" applyFill="1" applyBorder="1" applyAlignment="1">
      <alignment horizontal="right" vertical="center"/>
    </xf>
    <xf numFmtId="0" fontId="56" fillId="33" borderId="13" xfId="0" applyNumberFormat="1" applyFont="1" applyFill="1" applyBorder="1" applyAlignment="1">
      <alignment horizontal="right" vertical="center"/>
    </xf>
    <xf numFmtId="176" fontId="56" fillId="33" borderId="10" xfId="0" applyNumberFormat="1" applyFont="1" applyFill="1" applyBorder="1" applyAlignment="1">
      <alignment horizontal="center" vertical="center"/>
    </xf>
    <xf numFmtId="176" fontId="56" fillId="33" borderId="13" xfId="0" applyNumberFormat="1" applyFont="1" applyFill="1" applyBorder="1" applyAlignment="1">
      <alignment horizontal="center" vertical="center"/>
    </xf>
    <xf numFmtId="176" fontId="56" fillId="33" borderId="10" xfId="0" applyNumberFormat="1" applyFont="1" applyFill="1" applyBorder="1" applyAlignment="1">
      <alignment vertical="center"/>
    </xf>
    <xf numFmtId="176" fontId="0" fillId="33" borderId="13" xfId="0" applyNumberFormat="1" applyFill="1" applyBorder="1" applyAlignment="1">
      <alignment vertical="center"/>
    </xf>
    <xf numFmtId="177" fontId="56" fillId="33" borderId="15" xfId="0" applyNumberFormat="1" applyFont="1" applyFill="1" applyBorder="1" applyAlignment="1">
      <alignment horizontal="right" vertical="center"/>
    </xf>
    <xf numFmtId="177" fontId="56" fillId="33" borderId="24" xfId="0" applyNumberFormat="1" applyFont="1" applyFill="1" applyBorder="1" applyAlignment="1">
      <alignment horizontal="right" vertical="center"/>
    </xf>
    <xf numFmtId="49" fontId="56" fillId="33" borderId="40" xfId="0" applyNumberFormat="1" applyFont="1" applyFill="1" applyBorder="1" applyAlignment="1">
      <alignment horizontal="center" vertical="center"/>
    </xf>
    <xf numFmtId="49" fontId="56" fillId="33" borderId="41" xfId="0" applyNumberFormat="1" applyFont="1" applyFill="1" applyBorder="1" applyAlignment="1">
      <alignment horizontal="center" vertical="center"/>
    </xf>
    <xf numFmtId="0" fontId="56" fillId="33" borderId="15" xfId="0" applyFont="1" applyFill="1" applyBorder="1" applyAlignment="1">
      <alignment horizontal="center" vertical="center"/>
    </xf>
    <xf numFmtId="0" fontId="56" fillId="33" borderId="24" xfId="0" applyFont="1" applyFill="1" applyBorder="1" applyAlignment="1">
      <alignment horizontal="center" vertical="center"/>
    </xf>
    <xf numFmtId="0" fontId="63" fillId="33" borderId="32" xfId="0" applyFont="1" applyFill="1" applyBorder="1" applyAlignment="1">
      <alignment horizontal="left" vertical="center" wrapText="1"/>
    </xf>
    <xf numFmtId="176" fontId="0" fillId="33" borderId="39" xfId="0" applyNumberFormat="1" applyFill="1" applyBorder="1" applyAlignment="1">
      <alignment horizontal="right" vertical="center"/>
    </xf>
    <xf numFmtId="176" fontId="56" fillId="33" borderId="13" xfId="0" applyNumberFormat="1" applyFont="1" applyFill="1" applyBorder="1" applyAlignment="1">
      <alignment vertical="center"/>
    </xf>
    <xf numFmtId="177" fontId="56" fillId="33" borderId="13" xfId="0" applyNumberFormat="1" applyFont="1" applyFill="1" applyBorder="1" applyAlignment="1">
      <alignment horizontal="right" vertical="center"/>
    </xf>
    <xf numFmtId="176" fontId="56" fillId="33" borderId="13" xfId="0" applyNumberFormat="1" applyFont="1" applyFill="1" applyBorder="1" applyAlignment="1">
      <alignment horizontal="right" vertical="center"/>
    </xf>
    <xf numFmtId="180" fontId="56" fillId="33" borderId="11" xfId="0" applyNumberFormat="1" applyFont="1" applyFill="1" applyBorder="1" applyAlignment="1">
      <alignment horizontal="right" vertical="center" shrinkToFit="1"/>
    </xf>
    <xf numFmtId="180" fontId="0" fillId="33" borderId="11" xfId="0" applyNumberFormat="1" applyFill="1" applyBorder="1" applyAlignment="1">
      <alignment horizontal="right" vertical="center" shrinkToFit="1"/>
    </xf>
    <xf numFmtId="180" fontId="56" fillId="33" borderId="11" xfId="0" applyNumberFormat="1" applyFont="1" applyFill="1" applyBorder="1" applyAlignment="1">
      <alignment vertical="center" shrinkToFit="1"/>
    </xf>
    <xf numFmtId="180" fontId="0" fillId="33" borderId="11" xfId="0" applyNumberFormat="1" applyFill="1" applyBorder="1" applyAlignment="1">
      <alignment vertical="center" shrinkToFit="1"/>
    </xf>
    <xf numFmtId="176" fontId="6" fillId="33" borderId="11" xfId="0" applyNumberFormat="1" applyFont="1" applyFill="1" applyBorder="1" applyAlignment="1">
      <alignment horizontal="right" vertical="center"/>
    </xf>
    <xf numFmtId="0" fontId="6" fillId="33" borderId="11" xfId="0" applyNumberFormat="1" applyFont="1" applyFill="1" applyBorder="1" applyAlignment="1">
      <alignment horizontal="right" vertical="center"/>
    </xf>
    <xf numFmtId="49" fontId="6" fillId="33" borderId="11" xfId="0" applyNumberFormat="1" applyFont="1" applyFill="1" applyBorder="1" applyAlignment="1">
      <alignment horizontal="center" vertical="center"/>
    </xf>
    <xf numFmtId="0" fontId="6" fillId="33" borderId="11" xfId="0" applyFont="1" applyFill="1" applyBorder="1" applyAlignment="1">
      <alignment horizontal="center" vertical="center"/>
    </xf>
    <xf numFmtId="176" fontId="6" fillId="33" borderId="33" xfId="0" applyNumberFormat="1" applyFont="1" applyFill="1" applyBorder="1" applyAlignment="1">
      <alignment horizontal="right" vertical="center"/>
    </xf>
    <xf numFmtId="176" fontId="6" fillId="33" borderId="34" xfId="0" applyNumberFormat="1" applyFont="1" applyFill="1" applyBorder="1" applyAlignment="1">
      <alignment horizontal="right" vertical="center"/>
    </xf>
    <xf numFmtId="176" fontId="6" fillId="33" borderId="11" xfId="0" applyNumberFormat="1" applyFont="1" applyFill="1" applyBorder="1" applyAlignment="1">
      <alignment horizontal="center" vertical="center"/>
    </xf>
    <xf numFmtId="176" fontId="6" fillId="33" borderId="11" xfId="0" applyNumberFormat="1" applyFont="1" applyFill="1" applyBorder="1" applyAlignment="1">
      <alignment vertical="center"/>
    </xf>
    <xf numFmtId="177" fontId="6" fillId="33" borderId="11" xfId="0" applyNumberFormat="1" applyFont="1" applyFill="1" applyBorder="1" applyAlignment="1">
      <alignment horizontal="right" vertical="center"/>
    </xf>
    <xf numFmtId="0" fontId="56" fillId="33" borderId="11" xfId="0" applyFont="1" applyFill="1" applyBorder="1" applyAlignment="1">
      <alignment horizontal="center" vertical="center" wrapText="1"/>
    </xf>
    <xf numFmtId="0" fontId="63" fillId="33" borderId="11" xfId="0" applyFont="1" applyFill="1" applyBorder="1" applyAlignment="1">
      <alignment horizontal="left" vertical="center" wrapText="1"/>
    </xf>
    <xf numFmtId="0" fontId="63" fillId="0" borderId="13" xfId="0" applyFont="1" applyBorder="1" applyAlignment="1">
      <alignment horizontal="left" vertical="center" wrapText="1"/>
    </xf>
    <xf numFmtId="176" fontId="62" fillId="33" borderId="11" xfId="0" applyNumberFormat="1" applyFont="1" applyFill="1" applyBorder="1" applyAlignment="1">
      <alignment horizontal="right" vertical="center"/>
    </xf>
    <xf numFmtId="0" fontId="56" fillId="33" borderId="32" xfId="0" applyFont="1" applyFill="1" applyBorder="1" applyAlignment="1">
      <alignment horizontal="center" vertical="center" wrapText="1"/>
    </xf>
    <xf numFmtId="177" fontId="17" fillId="33" borderId="11" xfId="0" applyNumberFormat="1" applyFont="1" applyFill="1" applyBorder="1" applyAlignment="1">
      <alignment horizontal="right" vertical="center"/>
    </xf>
    <xf numFmtId="176" fontId="0" fillId="33" borderId="10" xfId="0" applyNumberFormat="1" applyFill="1" applyBorder="1" applyAlignment="1">
      <alignment horizontal="right" vertical="center"/>
    </xf>
    <xf numFmtId="0" fontId="63" fillId="0" borderId="10" xfId="0" applyFont="1" applyBorder="1" applyAlignment="1">
      <alignment horizontal="left" vertical="center" wrapText="1"/>
    </xf>
    <xf numFmtId="176" fontId="0" fillId="33" borderId="36" xfId="0" applyNumberFormat="1" applyFill="1" applyBorder="1" applyAlignment="1">
      <alignment horizontal="right" vertical="center"/>
    </xf>
    <xf numFmtId="176" fontId="0" fillId="33" borderId="38" xfId="0" applyNumberFormat="1" applyFill="1" applyBorder="1" applyAlignment="1">
      <alignment horizontal="right" vertical="center"/>
    </xf>
    <xf numFmtId="176" fontId="0" fillId="33" borderId="10" xfId="0" applyNumberFormat="1" applyFill="1" applyBorder="1" applyAlignment="1">
      <alignment vertical="center"/>
    </xf>
    <xf numFmtId="177" fontId="56" fillId="33" borderId="10" xfId="0"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2:Y107"/>
  <sheetViews>
    <sheetView tabSelected="1" view="pageBreakPreview" zoomScale="80" zoomScaleSheetLayoutView="80" zoomScalePageLayoutView="0" workbookViewId="0" topLeftCell="A88">
      <pane xSplit="2" topLeftCell="E1" activePane="topRight" state="frozen"/>
      <selection pane="topLeft" activeCell="A26" sqref="A26"/>
      <selection pane="topRight" activeCell="V117" sqref="V117"/>
    </sheetView>
  </sheetViews>
  <sheetFormatPr defaultColWidth="9.140625" defaultRowHeight="15"/>
  <cols>
    <col min="1" max="1" width="4.140625" style="2" customWidth="1"/>
    <col min="2" max="2" width="7.8515625" style="2" customWidth="1"/>
    <col min="3" max="3" width="16.140625" style="2" customWidth="1"/>
    <col min="4" max="4" width="41.421875" style="2" customWidth="1"/>
    <col min="5" max="16" width="9.00390625" style="2" customWidth="1"/>
    <col min="17" max="17" width="8.00390625" style="3" customWidth="1"/>
    <col min="18" max="24" width="8.00390625" style="2" customWidth="1"/>
    <col min="25" max="16384" width="9.00390625" style="2" customWidth="1"/>
  </cols>
  <sheetData>
    <row r="1" ht="14.25"/>
    <row r="2" spans="1:10" ht="18">
      <c r="A2" s="1" t="s">
        <v>132</v>
      </c>
      <c r="B2" s="1"/>
      <c r="C2" s="1"/>
      <c r="D2" s="1"/>
      <c r="E2" s="1"/>
      <c r="F2" s="1"/>
      <c r="G2" s="1"/>
      <c r="H2" s="1"/>
      <c r="I2" s="1"/>
      <c r="J2" s="1"/>
    </row>
    <row r="3" spans="1:4" ht="12.75" customHeight="1">
      <c r="A3" s="4"/>
      <c r="B3" s="5"/>
      <c r="C3" s="5"/>
      <c r="D3" s="5"/>
    </row>
    <row r="4" spans="1:24" s="6" customFormat="1" ht="12.75" customHeight="1">
      <c r="A4" s="96" t="s">
        <v>0</v>
      </c>
      <c r="B4" s="96" t="s">
        <v>1</v>
      </c>
      <c r="C4" s="96" t="s">
        <v>2</v>
      </c>
      <c r="D4" s="96" t="s">
        <v>3</v>
      </c>
      <c r="E4" s="96" t="s">
        <v>4</v>
      </c>
      <c r="F4" s="101"/>
      <c r="G4" s="96" t="s">
        <v>5</v>
      </c>
      <c r="H4" s="103"/>
      <c r="I4" s="103"/>
      <c r="J4" s="103"/>
      <c r="K4" s="103"/>
      <c r="L4" s="103"/>
      <c r="M4" s="103"/>
      <c r="N4" s="130" t="s">
        <v>6</v>
      </c>
      <c r="O4" s="96" t="s">
        <v>7</v>
      </c>
      <c r="P4" s="101"/>
      <c r="Q4" s="96" t="s">
        <v>8</v>
      </c>
      <c r="R4" s="103"/>
      <c r="S4" s="103"/>
      <c r="T4" s="103"/>
      <c r="U4" s="103"/>
      <c r="V4" s="96" t="s">
        <v>9</v>
      </c>
      <c r="W4" s="103"/>
      <c r="X4" s="103"/>
    </row>
    <row r="5" spans="1:24" s="6" customFormat="1" ht="12" customHeight="1">
      <c r="A5" s="97"/>
      <c r="B5" s="99"/>
      <c r="C5" s="99"/>
      <c r="D5" s="99"/>
      <c r="E5" s="102"/>
      <c r="F5" s="102"/>
      <c r="G5" s="104"/>
      <c r="H5" s="104"/>
      <c r="I5" s="104"/>
      <c r="J5" s="104"/>
      <c r="K5" s="104"/>
      <c r="L5" s="104"/>
      <c r="M5" s="104"/>
      <c r="N5" s="131"/>
      <c r="O5" s="102"/>
      <c r="P5" s="102"/>
      <c r="Q5" s="54" t="s">
        <v>10</v>
      </c>
      <c r="R5" s="114" t="s">
        <v>11</v>
      </c>
      <c r="S5" s="114" t="s">
        <v>12</v>
      </c>
      <c r="T5" s="114" t="s">
        <v>13</v>
      </c>
      <c r="U5" s="114" t="s">
        <v>14</v>
      </c>
      <c r="V5" s="134" t="s">
        <v>11</v>
      </c>
      <c r="W5" s="114" t="s">
        <v>12</v>
      </c>
      <c r="X5" s="114" t="s">
        <v>13</v>
      </c>
    </row>
    <row r="6" spans="1:24" s="6" customFormat="1" ht="13.5" customHeight="1">
      <c r="A6" s="97"/>
      <c r="B6" s="99"/>
      <c r="C6" s="99"/>
      <c r="D6" s="99"/>
      <c r="E6" s="55"/>
      <c r="F6" s="56"/>
      <c r="G6" s="57" t="s">
        <v>15</v>
      </c>
      <c r="H6" s="58"/>
      <c r="I6" s="59"/>
      <c r="J6" s="59"/>
      <c r="K6" s="59"/>
      <c r="L6" s="60"/>
      <c r="M6" s="96" t="s">
        <v>16</v>
      </c>
      <c r="N6" s="131"/>
      <c r="O6" s="55"/>
      <c r="P6" s="56"/>
      <c r="Q6" s="117" t="s">
        <v>17</v>
      </c>
      <c r="R6" s="115"/>
      <c r="S6" s="115"/>
      <c r="T6" s="115"/>
      <c r="U6" s="133"/>
      <c r="V6" s="135"/>
      <c r="W6" s="115"/>
      <c r="X6" s="115"/>
    </row>
    <row r="7" spans="1:24" s="6" customFormat="1" ht="12" customHeight="1">
      <c r="A7" s="97"/>
      <c r="B7" s="99"/>
      <c r="C7" s="99"/>
      <c r="D7" s="99"/>
      <c r="E7" s="61"/>
      <c r="F7" s="119" t="s">
        <v>18</v>
      </c>
      <c r="G7" s="61"/>
      <c r="H7" s="122" t="s">
        <v>18</v>
      </c>
      <c r="I7" s="62"/>
      <c r="J7" s="62"/>
      <c r="K7" s="63"/>
      <c r="L7" s="64"/>
      <c r="M7" s="99"/>
      <c r="N7" s="131"/>
      <c r="O7" s="61"/>
      <c r="P7" s="119" t="s">
        <v>18</v>
      </c>
      <c r="Q7" s="118"/>
      <c r="R7" s="116"/>
      <c r="S7" s="116"/>
      <c r="T7" s="116"/>
      <c r="U7" s="116"/>
      <c r="V7" s="116"/>
      <c r="W7" s="116"/>
      <c r="X7" s="116"/>
    </row>
    <row r="8" spans="1:25" s="6" customFormat="1" ht="12" customHeight="1">
      <c r="A8" s="97"/>
      <c r="B8" s="99"/>
      <c r="C8" s="99"/>
      <c r="D8" s="99"/>
      <c r="E8" s="61"/>
      <c r="F8" s="120"/>
      <c r="G8" s="61"/>
      <c r="H8" s="123"/>
      <c r="I8" s="125" t="s">
        <v>19</v>
      </c>
      <c r="J8" s="125"/>
      <c r="K8" s="125"/>
      <c r="L8" s="126" t="s">
        <v>20</v>
      </c>
      <c r="M8" s="99"/>
      <c r="N8" s="131"/>
      <c r="O8" s="128" t="s">
        <v>21</v>
      </c>
      <c r="P8" s="120"/>
      <c r="Q8" s="65" t="s">
        <v>22</v>
      </c>
      <c r="R8" s="66" t="s">
        <v>22</v>
      </c>
      <c r="S8" s="66" t="s">
        <v>22</v>
      </c>
      <c r="T8" s="66" t="s">
        <v>22</v>
      </c>
      <c r="U8" s="66" t="s">
        <v>22</v>
      </c>
      <c r="V8" s="66" t="s">
        <v>22</v>
      </c>
      <c r="W8" s="66" t="s">
        <v>22</v>
      </c>
      <c r="X8" s="66" t="s">
        <v>22</v>
      </c>
      <c r="Y8" s="78" t="s">
        <v>22</v>
      </c>
    </row>
    <row r="9" spans="1:25" s="6" customFormat="1" ht="12.75" customHeight="1">
      <c r="A9" s="98"/>
      <c r="B9" s="100"/>
      <c r="C9" s="100"/>
      <c r="D9" s="99"/>
      <c r="E9" s="67"/>
      <c r="F9" s="121"/>
      <c r="G9" s="67"/>
      <c r="H9" s="124"/>
      <c r="I9" s="68" t="s">
        <v>23</v>
      </c>
      <c r="J9" s="69" t="s">
        <v>24</v>
      </c>
      <c r="K9" s="69" t="s">
        <v>25</v>
      </c>
      <c r="L9" s="127"/>
      <c r="M9" s="100"/>
      <c r="N9" s="132"/>
      <c r="O9" s="129"/>
      <c r="P9" s="121"/>
      <c r="Q9" s="70" t="s">
        <v>26</v>
      </c>
      <c r="R9" s="71" t="s">
        <v>26</v>
      </c>
      <c r="S9" s="71" t="s">
        <v>26</v>
      </c>
      <c r="T9" s="71" t="s">
        <v>26</v>
      </c>
      <c r="U9" s="71" t="s">
        <v>26</v>
      </c>
      <c r="V9" s="71" t="s">
        <v>26</v>
      </c>
      <c r="W9" s="71" t="s">
        <v>26</v>
      </c>
      <c r="X9" s="71" t="s">
        <v>26</v>
      </c>
      <c r="Y9" s="79" t="s">
        <v>26</v>
      </c>
    </row>
    <row r="10" spans="1:25" s="6" customFormat="1" ht="16.5" customHeight="1">
      <c r="A10" s="105" t="s">
        <v>27</v>
      </c>
      <c r="B10" s="106" t="s">
        <v>28</v>
      </c>
      <c r="C10" s="107" t="s">
        <v>29</v>
      </c>
      <c r="D10" s="108" t="s">
        <v>30</v>
      </c>
      <c r="E10" s="109"/>
      <c r="F10" s="111"/>
      <c r="G10" s="90">
        <v>3513</v>
      </c>
      <c r="H10" s="92">
        <v>2341</v>
      </c>
      <c r="I10" s="94">
        <v>2341</v>
      </c>
      <c r="J10" s="94">
        <v>0</v>
      </c>
      <c r="K10" s="94">
        <v>0</v>
      </c>
      <c r="L10" s="95">
        <v>0</v>
      </c>
      <c r="M10" s="113">
        <v>2366</v>
      </c>
      <c r="N10" s="87">
        <v>0</v>
      </c>
      <c r="O10" s="89">
        <f>+(+E10+G10)-(M10+N10)</f>
        <v>1147</v>
      </c>
      <c r="P10" s="90">
        <v>765</v>
      </c>
      <c r="Q10" s="7">
        <v>280</v>
      </c>
      <c r="R10" s="8">
        <v>0</v>
      </c>
      <c r="S10" s="8">
        <v>0</v>
      </c>
      <c r="T10" s="8">
        <v>0</v>
      </c>
      <c r="U10" s="8">
        <v>0</v>
      </c>
      <c r="V10" s="9">
        <v>0</v>
      </c>
      <c r="W10" s="9">
        <v>0</v>
      </c>
      <c r="X10" s="9">
        <v>0</v>
      </c>
      <c r="Y10" s="80" t="s">
        <v>22</v>
      </c>
    </row>
    <row r="11" spans="1:25" s="6" customFormat="1" ht="16.5" customHeight="1">
      <c r="A11" s="105"/>
      <c r="B11" s="106"/>
      <c r="C11" s="107"/>
      <c r="D11" s="108"/>
      <c r="E11" s="110"/>
      <c r="F11" s="112"/>
      <c r="G11" s="91"/>
      <c r="H11" s="93"/>
      <c r="I11" s="94"/>
      <c r="J11" s="94"/>
      <c r="K11" s="94"/>
      <c r="L11" s="95"/>
      <c r="M11" s="113"/>
      <c r="N11" s="88"/>
      <c r="O11" s="89"/>
      <c r="P11" s="91"/>
      <c r="Q11" s="10">
        <v>2366</v>
      </c>
      <c r="R11" s="11">
        <v>0</v>
      </c>
      <c r="S11" s="11">
        <v>0</v>
      </c>
      <c r="T11" s="11">
        <v>0</v>
      </c>
      <c r="U11" s="11">
        <v>0</v>
      </c>
      <c r="V11" s="12">
        <v>0</v>
      </c>
      <c r="W11" s="12">
        <v>0</v>
      </c>
      <c r="X11" s="12">
        <v>0</v>
      </c>
      <c r="Y11" s="81" t="s">
        <v>26</v>
      </c>
    </row>
    <row r="12" spans="1:25" ht="16.5" customHeight="1">
      <c r="A12" s="105" t="s">
        <v>32</v>
      </c>
      <c r="B12" s="106" t="s">
        <v>33</v>
      </c>
      <c r="C12" s="107" t="s">
        <v>34</v>
      </c>
      <c r="D12" s="108" t="s">
        <v>31</v>
      </c>
      <c r="E12" s="109"/>
      <c r="F12" s="111"/>
      <c r="G12" s="90">
        <v>494.375121</v>
      </c>
      <c r="H12" s="90">
        <v>329.534</v>
      </c>
      <c r="I12" s="90">
        <v>329.534</v>
      </c>
      <c r="J12" s="95">
        <v>0</v>
      </c>
      <c r="K12" s="95">
        <v>0</v>
      </c>
      <c r="L12" s="136">
        <v>0.048747</v>
      </c>
      <c r="M12" s="113">
        <v>392.087262</v>
      </c>
      <c r="N12" s="87">
        <v>0</v>
      </c>
      <c r="O12" s="89">
        <f>+(+E12+G12)-(M12+N12)</f>
        <v>102.28785899999997</v>
      </c>
      <c r="P12" s="90">
        <v>68.191906</v>
      </c>
      <c r="Q12" s="14">
        <v>21</v>
      </c>
      <c r="R12" s="8">
        <v>0</v>
      </c>
      <c r="S12" s="8">
        <v>0</v>
      </c>
      <c r="T12" s="8">
        <v>0</v>
      </c>
      <c r="U12" s="8">
        <v>0</v>
      </c>
      <c r="V12" s="9">
        <v>0</v>
      </c>
      <c r="W12" s="9">
        <v>0</v>
      </c>
      <c r="X12" s="9">
        <v>0</v>
      </c>
      <c r="Y12" s="80" t="s">
        <v>22</v>
      </c>
    </row>
    <row r="13" spans="1:25" ht="16.5" customHeight="1">
      <c r="A13" s="105"/>
      <c r="B13" s="106"/>
      <c r="C13" s="107"/>
      <c r="D13" s="108"/>
      <c r="E13" s="110"/>
      <c r="F13" s="112"/>
      <c r="G13" s="91"/>
      <c r="H13" s="91"/>
      <c r="I13" s="91"/>
      <c r="J13" s="95"/>
      <c r="K13" s="95"/>
      <c r="L13" s="136"/>
      <c r="M13" s="113"/>
      <c r="N13" s="88"/>
      <c r="O13" s="89"/>
      <c r="P13" s="91"/>
      <c r="Q13" s="10">
        <v>392</v>
      </c>
      <c r="R13" s="11">
        <v>0</v>
      </c>
      <c r="S13" s="11">
        <v>0</v>
      </c>
      <c r="T13" s="11">
        <v>0</v>
      </c>
      <c r="U13" s="11">
        <v>0</v>
      </c>
      <c r="V13" s="12">
        <v>0</v>
      </c>
      <c r="W13" s="12">
        <v>0</v>
      </c>
      <c r="X13" s="12">
        <v>0</v>
      </c>
      <c r="Y13" s="81" t="s">
        <v>26</v>
      </c>
    </row>
    <row r="14" spans="1:25" ht="16.5" customHeight="1">
      <c r="A14" s="105" t="s">
        <v>35</v>
      </c>
      <c r="B14" s="106" t="s">
        <v>36</v>
      </c>
      <c r="C14" s="107" t="s">
        <v>34</v>
      </c>
      <c r="D14" s="108" t="s">
        <v>31</v>
      </c>
      <c r="E14" s="109"/>
      <c r="F14" s="111"/>
      <c r="G14" s="137">
        <v>1057</v>
      </c>
      <c r="H14" s="90">
        <v>704</v>
      </c>
      <c r="I14" s="95">
        <v>704</v>
      </c>
      <c r="J14" s="95">
        <v>0</v>
      </c>
      <c r="K14" s="95">
        <v>0</v>
      </c>
      <c r="L14" s="95">
        <v>0</v>
      </c>
      <c r="M14" s="113">
        <v>346</v>
      </c>
      <c r="N14" s="87">
        <v>0</v>
      </c>
      <c r="O14" s="89">
        <f>+(+E14+G14)-(M14+N14)</f>
        <v>711</v>
      </c>
      <c r="P14" s="90">
        <v>474</v>
      </c>
      <c r="Q14" s="7">
        <v>51</v>
      </c>
      <c r="R14" s="8">
        <v>0</v>
      </c>
      <c r="S14" s="8">
        <v>0</v>
      </c>
      <c r="T14" s="8">
        <v>0</v>
      </c>
      <c r="U14" s="8">
        <v>0</v>
      </c>
      <c r="V14" s="9">
        <v>0</v>
      </c>
      <c r="W14" s="9">
        <v>0</v>
      </c>
      <c r="X14" s="9">
        <v>0</v>
      </c>
      <c r="Y14" s="80" t="s">
        <v>22</v>
      </c>
    </row>
    <row r="15" spans="1:25" ht="16.5" customHeight="1">
      <c r="A15" s="105"/>
      <c r="B15" s="106"/>
      <c r="C15" s="107"/>
      <c r="D15" s="108"/>
      <c r="E15" s="110"/>
      <c r="F15" s="112"/>
      <c r="G15" s="138"/>
      <c r="H15" s="91"/>
      <c r="I15" s="95"/>
      <c r="J15" s="95"/>
      <c r="K15" s="95"/>
      <c r="L15" s="95"/>
      <c r="M15" s="113"/>
      <c r="N15" s="88"/>
      <c r="O15" s="89"/>
      <c r="P15" s="91"/>
      <c r="Q15" s="10">
        <v>346</v>
      </c>
      <c r="R15" s="11">
        <v>0</v>
      </c>
      <c r="S15" s="11">
        <v>0</v>
      </c>
      <c r="T15" s="11">
        <v>0</v>
      </c>
      <c r="U15" s="11">
        <v>0</v>
      </c>
      <c r="V15" s="12">
        <v>0</v>
      </c>
      <c r="W15" s="12">
        <v>0</v>
      </c>
      <c r="X15" s="12">
        <v>0</v>
      </c>
      <c r="Y15" s="81" t="s">
        <v>26</v>
      </c>
    </row>
    <row r="16" spans="1:25" ht="16.5" customHeight="1">
      <c r="A16" s="105" t="s">
        <v>37</v>
      </c>
      <c r="B16" s="106" t="s">
        <v>38</v>
      </c>
      <c r="C16" s="107" t="s">
        <v>34</v>
      </c>
      <c r="D16" s="108" t="s">
        <v>31</v>
      </c>
      <c r="E16" s="109"/>
      <c r="F16" s="111"/>
      <c r="G16" s="94">
        <f>1788.355+0.581121</f>
        <v>1788.936121</v>
      </c>
      <c r="H16" s="90">
        <f>I16+J16+K16+L16</f>
        <v>1192.6234140000001</v>
      </c>
      <c r="I16" s="94">
        <v>1192.236</v>
      </c>
      <c r="J16" s="95">
        <v>0</v>
      </c>
      <c r="K16" s="95">
        <v>0</v>
      </c>
      <c r="L16" s="136">
        <v>0.387414</v>
      </c>
      <c r="M16" s="113">
        <v>1004.358</v>
      </c>
      <c r="N16" s="87">
        <v>0</v>
      </c>
      <c r="O16" s="89">
        <f>+(+E16+G16)-(M16+N16)</f>
        <v>784.578121</v>
      </c>
      <c r="P16" s="90">
        <f>O16*2/3</f>
        <v>523.0520806666667</v>
      </c>
      <c r="Q16" s="14">
        <v>42</v>
      </c>
      <c r="R16" s="8">
        <v>0</v>
      </c>
      <c r="S16" s="8">
        <v>0</v>
      </c>
      <c r="T16" s="8">
        <v>0</v>
      </c>
      <c r="U16" s="8">
        <v>0</v>
      </c>
      <c r="V16" s="9">
        <v>0</v>
      </c>
      <c r="W16" s="9">
        <v>0</v>
      </c>
      <c r="X16" s="9">
        <v>0</v>
      </c>
      <c r="Y16" s="80" t="s">
        <v>22</v>
      </c>
    </row>
    <row r="17" spans="1:25" ht="16.5" customHeight="1">
      <c r="A17" s="105"/>
      <c r="B17" s="106"/>
      <c r="C17" s="107"/>
      <c r="D17" s="108"/>
      <c r="E17" s="110"/>
      <c r="F17" s="112"/>
      <c r="G17" s="139"/>
      <c r="H17" s="91"/>
      <c r="I17" s="94"/>
      <c r="J17" s="95"/>
      <c r="K17" s="95"/>
      <c r="L17" s="136"/>
      <c r="M17" s="113"/>
      <c r="N17" s="88"/>
      <c r="O17" s="89"/>
      <c r="P17" s="91"/>
      <c r="Q17" s="10">
        <v>1004</v>
      </c>
      <c r="R17" s="11">
        <v>0</v>
      </c>
      <c r="S17" s="11">
        <v>0</v>
      </c>
      <c r="T17" s="11">
        <v>0</v>
      </c>
      <c r="U17" s="11">
        <v>0</v>
      </c>
      <c r="V17" s="12">
        <v>0</v>
      </c>
      <c r="W17" s="12">
        <v>0</v>
      </c>
      <c r="X17" s="12">
        <v>0</v>
      </c>
      <c r="Y17" s="81" t="s">
        <v>26</v>
      </c>
    </row>
    <row r="18" spans="1:25" ht="16.5" customHeight="1">
      <c r="A18" s="105" t="s">
        <v>39</v>
      </c>
      <c r="B18" s="106" t="s">
        <v>40</v>
      </c>
      <c r="C18" s="107" t="s">
        <v>34</v>
      </c>
      <c r="D18" s="108" t="s">
        <v>31</v>
      </c>
      <c r="E18" s="109"/>
      <c r="F18" s="111"/>
      <c r="G18" s="90">
        <v>1014.034</v>
      </c>
      <c r="H18" s="90">
        <v>675.909</v>
      </c>
      <c r="I18" s="90">
        <v>675.909</v>
      </c>
      <c r="J18" s="95">
        <v>0</v>
      </c>
      <c r="K18" s="95">
        <v>0</v>
      </c>
      <c r="L18" s="90">
        <v>0.112667</v>
      </c>
      <c r="M18" s="113">
        <v>745.921</v>
      </c>
      <c r="N18" s="87">
        <v>0</v>
      </c>
      <c r="O18" s="89">
        <f>+(+E18+G18)-(M18+N18)</f>
        <v>268.11299999999994</v>
      </c>
      <c r="P18" s="90">
        <v>178.629</v>
      </c>
      <c r="Q18" s="7">
        <v>42</v>
      </c>
      <c r="R18" s="8">
        <v>0</v>
      </c>
      <c r="S18" s="8">
        <v>0</v>
      </c>
      <c r="T18" s="8">
        <v>0</v>
      </c>
      <c r="U18" s="8">
        <v>0</v>
      </c>
      <c r="V18" s="9">
        <v>0</v>
      </c>
      <c r="W18" s="9">
        <v>0</v>
      </c>
      <c r="X18" s="9">
        <v>0</v>
      </c>
      <c r="Y18" s="80" t="s">
        <v>22</v>
      </c>
    </row>
    <row r="19" spans="1:25" ht="16.5" customHeight="1">
      <c r="A19" s="105"/>
      <c r="B19" s="106"/>
      <c r="C19" s="107"/>
      <c r="D19" s="108"/>
      <c r="E19" s="110"/>
      <c r="F19" s="112"/>
      <c r="G19" s="91"/>
      <c r="H19" s="91"/>
      <c r="I19" s="91"/>
      <c r="J19" s="95"/>
      <c r="K19" s="95"/>
      <c r="L19" s="91"/>
      <c r="M19" s="113"/>
      <c r="N19" s="88"/>
      <c r="O19" s="89"/>
      <c r="P19" s="91"/>
      <c r="Q19" s="10">
        <v>746</v>
      </c>
      <c r="R19" s="11">
        <v>0</v>
      </c>
      <c r="S19" s="11">
        <v>0</v>
      </c>
      <c r="T19" s="11">
        <v>0</v>
      </c>
      <c r="U19" s="11">
        <v>0</v>
      </c>
      <c r="V19" s="12">
        <v>0</v>
      </c>
      <c r="W19" s="12">
        <v>0</v>
      </c>
      <c r="X19" s="12">
        <v>0</v>
      </c>
      <c r="Y19" s="81" t="s">
        <v>26</v>
      </c>
    </row>
    <row r="20" spans="1:25" ht="16.5" customHeight="1">
      <c r="A20" s="105" t="s">
        <v>41</v>
      </c>
      <c r="B20" s="106" t="s">
        <v>42</v>
      </c>
      <c r="C20" s="107" t="s">
        <v>34</v>
      </c>
      <c r="D20" s="108" t="s">
        <v>31</v>
      </c>
      <c r="E20" s="109"/>
      <c r="F20" s="111"/>
      <c r="G20" s="90">
        <v>798</v>
      </c>
      <c r="H20" s="90">
        <v>532</v>
      </c>
      <c r="I20" s="95">
        <v>532</v>
      </c>
      <c r="J20" s="95">
        <v>0</v>
      </c>
      <c r="K20" s="95">
        <v>0</v>
      </c>
      <c r="L20" s="95">
        <v>0</v>
      </c>
      <c r="M20" s="113">
        <v>414</v>
      </c>
      <c r="N20" s="87">
        <v>0</v>
      </c>
      <c r="O20" s="140">
        <f>+(+E20+G20)-(M20+N20)</f>
        <v>384</v>
      </c>
      <c r="P20" s="90">
        <v>256</v>
      </c>
      <c r="Q20" s="7">
        <v>32</v>
      </c>
      <c r="R20" s="8">
        <v>0</v>
      </c>
      <c r="S20" s="8">
        <v>0</v>
      </c>
      <c r="T20" s="8">
        <v>0</v>
      </c>
      <c r="U20" s="8">
        <v>0</v>
      </c>
      <c r="V20" s="9">
        <v>0</v>
      </c>
      <c r="W20" s="9">
        <v>0</v>
      </c>
      <c r="X20" s="9">
        <v>0</v>
      </c>
      <c r="Y20" s="80" t="s">
        <v>22</v>
      </c>
    </row>
    <row r="21" spans="1:25" ht="16.5" customHeight="1">
      <c r="A21" s="105"/>
      <c r="B21" s="106"/>
      <c r="C21" s="107"/>
      <c r="D21" s="108"/>
      <c r="E21" s="110"/>
      <c r="F21" s="112"/>
      <c r="G21" s="91"/>
      <c r="H21" s="91"/>
      <c r="I21" s="95"/>
      <c r="J21" s="95"/>
      <c r="K21" s="95"/>
      <c r="L21" s="95"/>
      <c r="M21" s="113"/>
      <c r="N21" s="88"/>
      <c r="O21" s="140"/>
      <c r="P21" s="91"/>
      <c r="Q21" s="13">
        <v>414</v>
      </c>
      <c r="R21" s="11">
        <v>0</v>
      </c>
      <c r="S21" s="11">
        <v>0</v>
      </c>
      <c r="T21" s="11">
        <v>0</v>
      </c>
      <c r="U21" s="11">
        <v>0</v>
      </c>
      <c r="V21" s="12">
        <v>0</v>
      </c>
      <c r="W21" s="12">
        <v>0</v>
      </c>
      <c r="X21" s="12">
        <v>0</v>
      </c>
      <c r="Y21" s="81" t="s">
        <v>26</v>
      </c>
    </row>
    <row r="22" spans="1:25" ht="16.5" customHeight="1">
      <c r="A22" s="105" t="s">
        <v>43</v>
      </c>
      <c r="B22" s="106" t="s">
        <v>44</v>
      </c>
      <c r="C22" s="107" t="s">
        <v>34</v>
      </c>
      <c r="D22" s="108" t="s">
        <v>31</v>
      </c>
      <c r="E22" s="109"/>
      <c r="F22" s="111"/>
      <c r="G22" s="90">
        <v>1294</v>
      </c>
      <c r="H22" s="90">
        <v>863</v>
      </c>
      <c r="I22" s="95">
        <v>863</v>
      </c>
      <c r="J22" s="95">
        <v>0</v>
      </c>
      <c r="K22" s="95">
        <v>0</v>
      </c>
      <c r="L22" s="95">
        <v>0</v>
      </c>
      <c r="M22" s="113">
        <v>802</v>
      </c>
      <c r="N22" s="87">
        <v>0</v>
      </c>
      <c r="O22" s="89">
        <f>+(+E22+G22)-(M22+N22)</f>
        <v>492</v>
      </c>
      <c r="P22" s="90">
        <v>328</v>
      </c>
      <c r="Q22" s="15">
        <v>78</v>
      </c>
      <c r="R22" s="8">
        <v>0</v>
      </c>
      <c r="S22" s="8">
        <v>0</v>
      </c>
      <c r="T22" s="8">
        <v>0</v>
      </c>
      <c r="U22" s="8">
        <v>0</v>
      </c>
      <c r="V22" s="9">
        <v>0</v>
      </c>
      <c r="W22" s="9">
        <v>0</v>
      </c>
      <c r="X22" s="9">
        <v>0</v>
      </c>
      <c r="Y22" s="80" t="s">
        <v>22</v>
      </c>
    </row>
    <row r="23" spans="1:25" ht="16.5" customHeight="1">
      <c r="A23" s="105"/>
      <c r="B23" s="106"/>
      <c r="C23" s="107"/>
      <c r="D23" s="108"/>
      <c r="E23" s="110"/>
      <c r="F23" s="112"/>
      <c r="G23" s="91"/>
      <c r="H23" s="91"/>
      <c r="I23" s="95"/>
      <c r="J23" s="95"/>
      <c r="K23" s="95"/>
      <c r="L23" s="95"/>
      <c r="M23" s="113"/>
      <c r="N23" s="88"/>
      <c r="O23" s="89"/>
      <c r="P23" s="91"/>
      <c r="Q23" s="10">
        <v>802</v>
      </c>
      <c r="R23" s="11">
        <v>0</v>
      </c>
      <c r="S23" s="11">
        <v>0</v>
      </c>
      <c r="T23" s="11">
        <v>0</v>
      </c>
      <c r="U23" s="11">
        <v>0</v>
      </c>
      <c r="V23" s="12">
        <v>0</v>
      </c>
      <c r="W23" s="12">
        <v>0</v>
      </c>
      <c r="X23" s="12">
        <v>0</v>
      </c>
      <c r="Y23" s="81" t="s">
        <v>26</v>
      </c>
    </row>
    <row r="24" spans="1:25" ht="16.5" customHeight="1">
      <c r="A24" s="151" t="s">
        <v>45</v>
      </c>
      <c r="B24" s="153" t="s">
        <v>46</v>
      </c>
      <c r="C24" s="155" t="s">
        <v>34</v>
      </c>
      <c r="D24" s="108" t="s">
        <v>31</v>
      </c>
      <c r="E24" s="157"/>
      <c r="F24" s="159"/>
      <c r="G24" s="147">
        <v>2033</v>
      </c>
      <c r="H24" s="147">
        <v>1355</v>
      </c>
      <c r="I24" s="149">
        <v>1355</v>
      </c>
      <c r="J24" s="149">
        <v>0</v>
      </c>
      <c r="K24" s="149">
        <v>0</v>
      </c>
      <c r="L24" s="149">
        <v>0</v>
      </c>
      <c r="M24" s="141">
        <v>1070</v>
      </c>
      <c r="N24" s="143">
        <v>0</v>
      </c>
      <c r="O24" s="145">
        <f>+(+E24+G24)-(M24+N24)</f>
        <v>963</v>
      </c>
      <c r="P24" s="147">
        <v>642</v>
      </c>
      <c r="Q24" s="72">
        <v>36</v>
      </c>
      <c r="R24" s="8">
        <v>0</v>
      </c>
      <c r="S24" s="8">
        <v>0</v>
      </c>
      <c r="T24" s="8">
        <v>0</v>
      </c>
      <c r="U24" s="8">
        <v>0</v>
      </c>
      <c r="V24" s="9">
        <v>0</v>
      </c>
      <c r="W24" s="9">
        <v>0</v>
      </c>
      <c r="X24" s="9">
        <v>0</v>
      </c>
      <c r="Y24" s="80" t="s">
        <v>22</v>
      </c>
    </row>
    <row r="25" spans="1:25" ht="16.5" customHeight="1">
      <c r="A25" s="152"/>
      <c r="B25" s="154"/>
      <c r="C25" s="156"/>
      <c r="D25" s="108"/>
      <c r="E25" s="158"/>
      <c r="F25" s="160"/>
      <c r="G25" s="148"/>
      <c r="H25" s="148"/>
      <c r="I25" s="150"/>
      <c r="J25" s="150"/>
      <c r="K25" s="150"/>
      <c r="L25" s="150"/>
      <c r="M25" s="142"/>
      <c r="N25" s="144"/>
      <c r="O25" s="146"/>
      <c r="P25" s="148"/>
      <c r="Q25" s="73">
        <v>1169.958</v>
      </c>
      <c r="R25" s="11">
        <v>0</v>
      </c>
      <c r="S25" s="11">
        <v>0</v>
      </c>
      <c r="T25" s="11">
        <v>0</v>
      </c>
      <c r="U25" s="11">
        <v>0</v>
      </c>
      <c r="V25" s="12">
        <v>0</v>
      </c>
      <c r="W25" s="12">
        <v>0</v>
      </c>
      <c r="X25" s="12">
        <v>0</v>
      </c>
      <c r="Y25" s="81" t="s">
        <v>26</v>
      </c>
    </row>
    <row r="26" spans="1:25" ht="16.5" customHeight="1">
      <c r="A26" s="105" t="s">
        <v>47</v>
      </c>
      <c r="B26" s="106" t="s">
        <v>48</v>
      </c>
      <c r="C26" s="107" t="s">
        <v>34</v>
      </c>
      <c r="D26" s="108" t="s">
        <v>31</v>
      </c>
      <c r="E26" s="109"/>
      <c r="F26" s="111"/>
      <c r="G26" s="164">
        <v>831.886</v>
      </c>
      <c r="H26" s="164">
        <v>555</v>
      </c>
      <c r="I26" s="166">
        <v>555</v>
      </c>
      <c r="J26" s="166">
        <v>0</v>
      </c>
      <c r="K26" s="166">
        <v>0</v>
      </c>
      <c r="L26" s="166">
        <v>0</v>
      </c>
      <c r="M26" s="161">
        <v>271.589</v>
      </c>
      <c r="N26" s="162"/>
      <c r="O26" s="145">
        <f>+(+E26+G26)-(M26+N26)</f>
        <v>560.297</v>
      </c>
      <c r="P26" s="164">
        <v>373.3</v>
      </c>
      <c r="Q26" s="74">
        <v>27</v>
      </c>
      <c r="R26" s="8">
        <v>0</v>
      </c>
      <c r="S26" s="8">
        <v>0</v>
      </c>
      <c r="T26" s="8">
        <v>0</v>
      </c>
      <c r="U26" s="8">
        <v>0</v>
      </c>
      <c r="V26" s="9">
        <v>0</v>
      </c>
      <c r="W26" s="9">
        <v>0</v>
      </c>
      <c r="X26" s="9">
        <v>0</v>
      </c>
      <c r="Y26" s="80" t="s">
        <v>22</v>
      </c>
    </row>
    <row r="27" spans="1:25" ht="16.5" customHeight="1">
      <c r="A27" s="105"/>
      <c r="B27" s="106"/>
      <c r="C27" s="107"/>
      <c r="D27" s="108"/>
      <c r="E27" s="110"/>
      <c r="F27" s="112"/>
      <c r="G27" s="165"/>
      <c r="H27" s="165"/>
      <c r="I27" s="166"/>
      <c r="J27" s="166"/>
      <c r="K27" s="166"/>
      <c r="L27" s="166"/>
      <c r="M27" s="161"/>
      <c r="N27" s="163"/>
      <c r="O27" s="146"/>
      <c r="P27" s="165"/>
      <c r="Q27" s="75">
        <v>272</v>
      </c>
      <c r="R27" s="11">
        <v>0</v>
      </c>
      <c r="S27" s="11">
        <v>0</v>
      </c>
      <c r="T27" s="11">
        <v>0</v>
      </c>
      <c r="U27" s="11">
        <v>0</v>
      </c>
      <c r="V27" s="12">
        <v>0</v>
      </c>
      <c r="W27" s="12">
        <v>0</v>
      </c>
      <c r="X27" s="12">
        <v>0</v>
      </c>
      <c r="Y27" s="81" t="s">
        <v>26</v>
      </c>
    </row>
    <row r="28" spans="1:25" ht="16.5" customHeight="1">
      <c r="A28" s="105" t="s">
        <v>49</v>
      </c>
      <c r="B28" s="106" t="s">
        <v>50</v>
      </c>
      <c r="C28" s="107" t="s">
        <v>34</v>
      </c>
      <c r="D28" s="108" t="s">
        <v>31</v>
      </c>
      <c r="E28" s="109"/>
      <c r="F28" s="111"/>
      <c r="G28" s="90">
        <v>1590</v>
      </c>
      <c r="H28" s="90">
        <v>1060</v>
      </c>
      <c r="I28" s="95">
        <v>1060</v>
      </c>
      <c r="J28" s="95">
        <v>0</v>
      </c>
      <c r="K28" s="95">
        <v>0</v>
      </c>
      <c r="L28" s="95">
        <v>0</v>
      </c>
      <c r="M28" s="113">
        <v>332</v>
      </c>
      <c r="N28" s="87">
        <v>0</v>
      </c>
      <c r="O28" s="89">
        <f>+(+E28+G28)-(M28+N28)</f>
        <v>1258</v>
      </c>
      <c r="P28" s="90">
        <f>O28*2/3</f>
        <v>838.6666666666666</v>
      </c>
      <c r="Q28" s="7">
        <v>60</v>
      </c>
      <c r="R28" s="8">
        <v>0</v>
      </c>
      <c r="S28" s="8">
        <v>0</v>
      </c>
      <c r="T28" s="8">
        <v>0</v>
      </c>
      <c r="U28" s="8">
        <v>0</v>
      </c>
      <c r="V28" s="9">
        <v>0</v>
      </c>
      <c r="W28" s="9">
        <v>0</v>
      </c>
      <c r="X28" s="9">
        <v>0</v>
      </c>
      <c r="Y28" s="80" t="s">
        <v>22</v>
      </c>
    </row>
    <row r="29" spans="1:25" ht="16.5" customHeight="1">
      <c r="A29" s="105"/>
      <c r="B29" s="106"/>
      <c r="C29" s="107"/>
      <c r="D29" s="108"/>
      <c r="E29" s="110"/>
      <c r="F29" s="112"/>
      <c r="G29" s="91"/>
      <c r="H29" s="91"/>
      <c r="I29" s="95"/>
      <c r="J29" s="95"/>
      <c r="K29" s="95"/>
      <c r="L29" s="95"/>
      <c r="M29" s="113"/>
      <c r="N29" s="88"/>
      <c r="O29" s="89"/>
      <c r="P29" s="91"/>
      <c r="Q29" s="16">
        <v>332</v>
      </c>
      <c r="R29" s="11">
        <v>0</v>
      </c>
      <c r="S29" s="11">
        <v>0</v>
      </c>
      <c r="T29" s="11">
        <v>0</v>
      </c>
      <c r="U29" s="11">
        <v>0</v>
      </c>
      <c r="V29" s="12">
        <v>0</v>
      </c>
      <c r="W29" s="12">
        <v>0</v>
      </c>
      <c r="X29" s="12">
        <v>0</v>
      </c>
      <c r="Y29" s="81" t="s">
        <v>26</v>
      </c>
    </row>
    <row r="30" spans="1:25" ht="16.5" customHeight="1">
      <c r="A30" s="105" t="s">
        <v>51</v>
      </c>
      <c r="B30" s="106" t="s">
        <v>52</v>
      </c>
      <c r="C30" s="107" t="s">
        <v>34</v>
      </c>
      <c r="D30" s="108" t="s">
        <v>31</v>
      </c>
      <c r="E30" s="109"/>
      <c r="F30" s="111"/>
      <c r="G30" s="90">
        <v>2946</v>
      </c>
      <c r="H30" s="90">
        <v>1964</v>
      </c>
      <c r="I30" s="89">
        <v>1960</v>
      </c>
      <c r="J30" s="95">
        <v>0</v>
      </c>
      <c r="K30" s="95">
        <v>0</v>
      </c>
      <c r="L30" s="89">
        <v>4</v>
      </c>
      <c r="M30" s="113">
        <f>1158</f>
        <v>1158</v>
      </c>
      <c r="N30" s="87">
        <v>0</v>
      </c>
      <c r="O30" s="89">
        <f>+(+E30+G30)-(M30+N30)</f>
        <v>1788</v>
      </c>
      <c r="P30" s="90">
        <f>ROUND(O30*2/3,0)</f>
        <v>1192</v>
      </c>
      <c r="Q30" s="7">
        <v>38</v>
      </c>
      <c r="R30" s="8">
        <v>0</v>
      </c>
      <c r="S30" s="8">
        <v>0</v>
      </c>
      <c r="T30" s="8">
        <v>0</v>
      </c>
      <c r="U30" s="8">
        <v>0</v>
      </c>
      <c r="V30" s="9">
        <v>0</v>
      </c>
      <c r="W30" s="9">
        <v>0</v>
      </c>
      <c r="X30" s="9">
        <v>0</v>
      </c>
      <c r="Y30" s="80" t="s">
        <v>22</v>
      </c>
    </row>
    <row r="31" spans="1:25" ht="16.5" customHeight="1">
      <c r="A31" s="105"/>
      <c r="B31" s="106"/>
      <c r="C31" s="107"/>
      <c r="D31" s="108"/>
      <c r="E31" s="110"/>
      <c r="F31" s="112"/>
      <c r="G31" s="90"/>
      <c r="H31" s="90"/>
      <c r="I31" s="89"/>
      <c r="J31" s="95"/>
      <c r="K31" s="95"/>
      <c r="L31" s="89"/>
      <c r="M31" s="113"/>
      <c r="N31" s="88"/>
      <c r="O31" s="89"/>
      <c r="P31" s="91"/>
      <c r="Q31" s="13">
        <v>1158</v>
      </c>
      <c r="R31" s="11">
        <v>0</v>
      </c>
      <c r="S31" s="11">
        <v>0</v>
      </c>
      <c r="T31" s="11">
        <v>0</v>
      </c>
      <c r="U31" s="11">
        <v>0</v>
      </c>
      <c r="V31" s="12">
        <v>0</v>
      </c>
      <c r="W31" s="12">
        <v>0</v>
      </c>
      <c r="X31" s="12">
        <v>0</v>
      </c>
      <c r="Y31" s="81" t="s">
        <v>26</v>
      </c>
    </row>
    <row r="32" spans="1:25" ht="16.5" customHeight="1">
      <c r="A32" s="105" t="s">
        <v>53</v>
      </c>
      <c r="B32" s="106" t="s">
        <v>54</v>
      </c>
      <c r="C32" s="107" t="s">
        <v>34</v>
      </c>
      <c r="D32" s="108" t="s">
        <v>31</v>
      </c>
      <c r="E32" s="109"/>
      <c r="F32" s="111"/>
      <c r="G32" s="167">
        <v>2234</v>
      </c>
      <c r="H32" s="167">
        <v>1489</v>
      </c>
      <c r="I32" s="167">
        <v>1489</v>
      </c>
      <c r="J32" s="167">
        <v>0</v>
      </c>
      <c r="K32" s="167">
        <v>0</v>
      </c>
      <c r="L32" s="167">
        <v>0.2</v>
      </c>
      <c r="M32" s="113">
        <v>1409</v>
      </c>
      <c r="N32" s="87">
        <v>0</v>
      </c>
      <c r="O32" s="89">
        <f>+(+E32+G32)-(M32+N32)</f>
        <v>825</v>
      </c>
      <c r="P32" s="90">
        <f>ROUNDDOWN(O32/3*2,0)</f>
        <v>550</v>
      </c>
      <c r="Q32" s="7">
        <v>186</v>
      </c>
      <c r="R32" s="8">
        <v>0</v>
      </c>
      <c r="S32" s="8">
        <v>0</v>
      </c>
      <c r="T32" s="8">
        <v>0</v>
      </c>
      <c r="U32" s="8">
        <v>0</v>
      </c>
      <c r="V32" s="9">
        <v>0</v>
      </c>
      <c r="W32" s="9">
        <v>0</v>
      </c>
      <c r="X32" s="9">
        <v>0</v>
      </c>
      <c r="Y32" s="80" t="s">
        <v>22</v>
      </c>
    </row>
    <row r="33" spans="1:25" ht="16.5" customHeight="1">
      <c r="A33" s="105"/>
      <c r="B33" s="106"/>
      <c r="C33" s="107"/>
      <c r="D33" s="108"/>
      <c r="E33" s="110"/>
      <c r="F33" s="112"/>
      <c r="G33" s="168"/>
      <c r="H33" s="168"/>
      <c r="I33" s="167"/>
      <c r="J33" s="167"/>
      <c r="K33" s="167"/>
      <c r="L33" s="167"/>
      <c r="M33" s="113"/>
      <c r="N33" s="88"/>
      <c r="O33" s="89"/>
      <c r="P33" s="91"/>
      <c r="Q33" s="17">
        <v>1409</v>
      </c>
      <c r="R33" s="11">
        <v>0</v>
      </c>
      <c r="S33" s="11">
        <v>0</v>
      </c>
      <c r="T33" s="11">
        <v>0</v>
      </c>
      <c r="U33" s="11">
        <v>0</v>
      </c>
      <c r="V33" s="12">
        <v>0</v>
      </c>
      <c r="W33" s="12">
        <v>0</v>
      </c>
      <c r="X33" s="12">
        <v>0</v>
      </c>
      <c r="Y33" s="81" t="s">
        <v>26</v>
      </c>
    </row>
    <row r="34" spans="1:25" ht="16.5" customHeight="1">
      <c r="A34" s="105" t="s">
        <v>55</v>
      </c>
      <c r="B34" s="106" t="s">
        <v>56</v>
      </c>
      <c r="C34" s="107" t="s">
        <v>34</v>
      </c>
      <c r="D34" s="108" t="s">
        <v>31</v>
      </c>
      <c r="E34" s="109"/>
      <c r="F34" s="111"/>
      <c r="G34" s="90">
        <v>7839.248</v>
      </c>
      <c r="H34" s="90">
        <v>5226.165</v>
      </c>
      <c r="I34" s="94">
        <v>5226.165</v>
      </c>
      <c r="J34" s="95">
        <v>0</v>
      </c>
      <c r="K34" s="95">
        <v>0</v>
      </c>
      <c r="L34" s="95">
        <v>0</v>
      </c>
      <c r="M34" s="113">
        <v>3819.999652</v>
      </c>
      <c r="N34" s="87">
        <v>0</v>
      </c>
      <c r="O34" s="89">
        <f>+(+E34+G34)-(M34+N34)</f>
        <v>4019.2483479999996</v>
      </c>
      <c r="P34" s="90">
        <v>2679</v>
      </c>
      <c r="Q34" s="7">
        <v>186</v>
      </c>
      <c r="R34" s="8">
        <v>0</v>
      </c>
      <c r="S34" s="8">
        <v>0</v>
      </c>
      <c r="T34" s="8">
        <v>0</v>
      </c>
      <c r="U34" s="8">
        <v>0</v>
      </c>
      <c r="V34" s="9">
        <v>0</v>
      </c>
      <c r="W34" s="9">
        <v>0</v>
      </c>
      <c r="X34" s="9">
        <v>0</v>
      </c>
      <c r="Y34" s="80" t="s">
        <v>22</v>
      </c>
    </row>
    <row r="35" spans="1:25" ht="16.5" customHeight="1">
      <c r="A35" s="105"/>
      <c r="B35" s="106"/>
      <c r="C35" s="107"/>
      <c r="D35" s="108"/>
      <c r="E35" s="110"/>
      <c r="F35" s="112"/>
      <c r="G35" s="91"/>
      <c r="H35" s="91"/>
      <c r="I35" s="94"/>
      <c r="J35" s="95"/>
      <c r="K35" s="95"/>
      <c r="L35" s="95"/>
      <c r="M35" s="113"/>
      <c r="N35" s="88"/>
      <c r="O35" s="89"/>
      <c r="P35" s="91"/>
      <c r="Q35" s="17">
        <v>3820</v>
      </c>
      <c r="R35" s="11">
        <v>0</v>
      </c>
      <c r="S35" s="11">
        <v>0</v>
      </c>
      <c r="T35" s="11">
        <v>0</v>
      </c>
      <c r="U35" s="11">
        <v>0</v>
      </c>
      <c r="V35" s="12">
        <v>0</v>
      </c>
      <c r="W35" s="12">
        <v>0</v>
      </c>
      <c r="X35" s="12">
        <v>0</v>
      </c>
      <c r="Y35" s="81" t="s">
        <v>26</v>
      </c>
    </row>
    <row r="36" spans="1:25" ht="16.5" customHeight="1">
      <c r="A36" s="105" t="s">
        <v>57</v>
      </c>
      <c r="B36" s="106" t="s">
        <v>58</v>
      </c>
      <c r="C36" s="107" t="s">
        <v>34</v>
      </c>
      <c r="D36" s="108" t="s">
        <v>31</v>
      </c>
      <c r="E36" s="109"/>
      <c r="F36" s="111"/>
      <c r="G36" s="169">
        <v>2972</v>
      </c>
      <c r="H36" s="169">
        <v>1982</v>
      </c>
      <c r="I36" s="137">
        <v>1981</v>
      </c>
      <c r="J36" s="171">
        <v>0</v>
      </c>
      <c r="K36" s="137">
        <v>0</v>
      </c>
      <c r="L36" s="169">
        <v>1</v>
      </c>
      <c r="M36" s="169">
        <v>1489</v>
      </c>
      <c r="N36" s="137">
        <v>0</v>
      </c>
      <c r="O36" s="169">
        <f>+(+E36+G36)-(M36+N36)</f>
        <v>1483</v>
      </c>
      <c r="P36" s="169">
        <v>989</v>
      </c>
      <c r="Q36" s="18">
        <v>56</v>
      </c>
      <c r="R36" s="19">
        <v>0</v>
      </c>
      <c r="S36" s="19">
        <v>0</v>
      </c>
      <c r="T36" s="19">
        <v>0</v>
      </c>
      <c r="U36" s="19">
        <v>242</v>
      </c>
      <c r="V36" s="20">
        <v>0</v>
      </c>
      <c r="W36" s="20">
        <v>0</v>
      </c>
      <c r="X36" s="20">
        <v>0</v>
      </c>
      <c r="Y36" s="80" t="s">
        <v>22</v>
      </c>
    </row>
    <row r="37" spans="1:25" ht="16.5" customHeight="1">
      <c r="A37" s="105"/>
      <c r="B37" s="106"/>
      <c r="C37" s="107"/>
      <c r="D37" s="108"/>
      <c r="E37" s="110"/>
      <c r="F37" s="112"/>
      <c r="G37" s="170"/>
      <c r="H37" s="170"/>
      <c r="I37" s="137"/>
      <c r="J37" s="172"/>
      <c r="K37" s="137"/>
      <c r="L37" s="169"/>
      <c r="M37" s="169"/>
      <c r="N37" s="138"/>
      <c r="O37" s="169"/>
      <c r="P37" s="170"/>
      <c r="Q37" s="21">
        <v>1489</v>
      </c>
      <c r="R37" s="22">
        <v>0</v>
      </c>
      <c r="S37" s="22">
        <v>0</v>
      </c>
      <c r="T37" s="22">
        <v>0</v>
      </c>
      <c r="U37" s="23">
        <v>136</v>
      </c>
      <c r="V37" s="24">
        <v>0</v>
      </c>
      <c r="W37" s="24">
        <v>0</v>
      </c>
      <c r="X37" s="24">
        <v>0</v>
      </c>
      <c r="Y37" s="81" t="s">
        <v>26</v>
      </c>
    </row>
    <row r="38" spans="1:25" ht="16.5" customHeight="1">
      <c r="A38" s="105" t="s">
        <v>59</v>
      </c>
      <c r="B38" s="106" t="s">
        <v>60</v>
      </c>
      <c r="C38" s="107" t="s">
        <v>34</v>
      </c>
      <c r="D38" s="108" t="s">
        <v>31</v>
      </c>
      <c r="E38" s="109"/>
      <c r="F38" s="111"/>
      <c r="G38" s="90">
        <v>2314</v>
      </c>
      <c r="H38" s="90">
        <v>1543</v>
      </c>
      <c r="I38" s="95">
        <v>1543</v>
      </c>
      <c r="J38" s="95">
        <v>0</v>
      </c>
      <c r="K38" s="95">
        <v>0</v>
      </c>
      <c r="L38" s="95">
        <v>0</v>
      </c>
      <c r="M38" s="113">
        <v>368</v>
      </c>
      <c r="N38" s="87">
        <v>0</v>
      </c>
      <c r="O38" s="89">
        <f>+(+E38+G38)-(M38+N38)</f>
        <v>1946</v>
      </c>
      <c r="P38" s="90">
        <v>1297</v>
      </c>
      <c r="Q38" s="18">
        <v>70</v>
      </c>
      <c r="R38" s="8">
        <v>0</v>
      </c>
      <c r="S38" s="8">
        <v>0</v>
      </c>
      <c r="T38" s="8">
        <v>0</v>
      </c>
      <c r="U38" s="8">
        <v>0</v>
      </c>
      <c r="V38" s="9">
        <v>0</v>
      </c>
      <c r="W38" s="9">
        <v>0</v>
      </c>
      <c r="X38" s="9">
        <v>0</v>
      </c>
      <c r="Y38" s="80" t="s">
        <v>22</v>
      </c>
    </row>
    <row r="39" spans="1:25" ht="16.5" customHeight="1">
      <c r="A39" s="105"/>
      <c r="B39" s="106"/>
      <c r="C39" s="107"/>
      <c r="D39" s="108"/>
      <c r="E39" s="110"/>
      <c r="F39" s="112"/>
      <c r="G39" s="91"/>
      <c r="H39" s="91"/>
      <c r="I39" s="95"/>
      <c r="J39" s="95"/>
      <c r="K39" s="95"/>
      <c r="L39" s="95"/>
      <c r="M39" s="113"/>
      <c r="N39" s="88"/>
      <c r="O39" s="89"/>
      <c r="P39" s="91"/>
      <c r="Q39" s="25">
        <v>368</v>
      </c>
      <c r="R39" s="11">
        <v>0</v>
      </c>
      <c r="S39" s="11">
        <v>0</v>
      </c>
      <c r="T39" s="11">
        <v>0</v>
      </c>
      <c r="U39" s="11">
        <v>0</v>
      </c>
      <c r="V39" s="12">
        <v>0</v>
      </c>
      <c r="W39" s="12">
        <v>0</v>
      </c>
      <c r="X39" s="12">
        <v>0</v>
      </c>
      <c r="Y39" s="81" t="s">
        <v>26</v>
      </c>
    </row>
    <row r="40" spans="1:25" ht="16.5" customHeight="1">
      <c r="A40" s="183" t="s">
        <v>61</v>
      </c>
      <c r="B40" s="185" t="s">
        <v>62</v>
      </c>
      <c r="C40" s="107" t="s">
        <v>34</v>
      </c>
      <c r="D40" s="187" t="s">
        <v>30</v>
      </c>
      <c r="E40" s="159"/>
      <c r="F40" s="159"/>
      <c r="G40" s="173">
        <v>966</v>
      </c>
      <c r="H40" s="173">
        <v>644</v>
      </c>
      <c r="I40" s="175">
        <v>644</v>
      </c>
      <c r="J40" s="175">
        <v>0</v>
      </c>
      <c r="K40" s="175">
        <v>0</v>
      </c>
      <c r="L40" s="175">
        <v>0</v>
      </c>
      <c r="M40" s="177">
        <v>243</v>
      </c>
      <c r="N40" s="179">
        <v>0</v>
      </c>
      <c r="O40" s="181">
        <v>723</v>
      </c>
      <c r="P40" s="173">
        <v>482</v>
      </c>
      <c r="Q40" s="26">
        <v>45</v>
      </c>
      <c r="R40" s="27">
        <v>0</v>
      </c>
      <c r="S40" s="27">
        <v>0</v>
      </c>
      <c r="T40" s="28">
        <v>0</v>
      </c>
      <c r="U40" s="29">
        <v>0</v>
      </c>
      <c r="V40" s="30">
        <v>0</v>
      </c>
      <c r="W40" s="31">
        <v>0</v>
      </c>
      <c r="X40" s="32">
        <v>0</v>
      </c>
      <c r="Y40" s="80" t="s">
        <v>22</v>
      </c>
    </row>
    <row r="41" spans="1:25" ht="16.5" customHeight="1">
      <c r="A41" s="184"/>
      <c r="B41" s="186"/>
      <c r="C41" s="107"/>
      <c r="D41" s="187"/>
      <c r="E41" s="188"/>
      <c r="F41" s="188"/>
      <c r="G41" s="174"/>
      <c r="H41" s="174"/>
      <c r="I41" s="176"/>
      <c r="J41" s="176"/>
      <c r="K41" s="176"/>
      <c r="L41" s="176"/>
      <c r="M41" s="178"/>
      <c r="N41" s="180"/>
      <c r="O41" s="182"/>
      <c r="P41" s="174"/>
      <c r="Q41" s="13">
        <v>243</v>
      </c>
      <c r="R41" s="33">
        <v>0</v>
      </c>
      <c r="S41" s="33">
        <v>0</v>
      </c>
      <c r="T41" s="34">
        <v>0</v>
      </c>
      <c r="U41" s="34">
        <v>0</v>
      </c>
      <c r="V41" s="35">
        <v>0</v>
      </c>
      <c r="W41" s="36">
        <v>0</v>
      </c>
      <c r="X41" s="37">
        <v>0</v>
      </c>
      <c r="Y41" s="81" t="s">
        <v>26</v>
      </c>
    </row>
    <row r="42" spans="1:25" ht="16.5" customHeight="1">
      <c r="A42" s="152" t="s">
        <v>63</v>
      </c>
      <c r="B42" s="154" t="s">
        <v>64</v>
      </c>
      <c r="C42" s="107" t="s">
        <v>29</v>
      </c>
      <c r="D42" s="108" t="s">
        <v>30</v>
      </c>
      <c r="E42" s="158"/>
      <c r="F42" s="160"/>
      <c r="G42" s="191">
        <v>1033</v>
      </c>
      <c r="H42" s="191">
        <v>689</v>
      </c>
      <c r="I42" s="176">
        <v>689</v>
      </c>
      <c r="J42" s="176">
        <v>0</v>
      </c>
      <c r="K42" s="176">
        <v>0</v>
      </c>
      <c r="L42" s="176">
        <v>0</v>
      </c>
      <c r="M42" s="178">
        <v>754</v>
      </c>
      <c r="N42" s="189">
        <v>0</v>
      </c>
      <c r="O42" s="190">
        <f>+(+E42+G42)-(M42+N42)</f>
        <v>279</v>
      </c>
      <c r="P42" s="191">
        <v>186</v>
      </c>
      <c r="Q42" s="14">
        <v>15</v>
      </c>
      <c r="R42" s="38">
        <v>0</v>
      </c>
      <c r="S42" s="38">
        <v>0</v>
      </c>
      <c r="T42" s="38">
        <v>0</v>
      </c>
      <c r="U42" s="38">
        <v>0</v>
      </c>
      <c r="V42" s="39">
        <v>0</v>
      </c>
      <c r="W42" s="39">
        <v>0</v>
      </c>
      <c r="X42" s="39">
        <v>0</v>
      </c>
      <c r="Y42" s="80" t="s">
        <v>22</v>
      </c>
    </row>
    <row r="43" spans="1:25" ht="16.5" customHeight="1">
      <c r="A43" s="105"/>
      <c r="B43" s="106"/>
      <c r="C43" s="107"/>
      <c r="D43" s="108"/>
      <c r="E43" s="110"/>
      <c r="F43" s="112"/>
      <c r="G43" s="91"/>
      <c r="H43" s="91"/>
      <c r="I43" s="95"/>
      <c r="J43" s="95"/>
      <c r="K43" s="95"/>
      <c r="L43" s="95"/>
      <c r="M43" s="113"/>
      <c r="N43" s="88"/>
      <c r="O43" s="89"/>
      <c r="P43" s="91"/>
      <c r="Q43" s="40">
        <v>754</v>
      </c>
      <c r="R43" s="11">
        <v>0</v>
      </c>
      <c r="S43" s="11">
        <v>0</v>
      </c>
      <c r="T43" s="11">
        <v>0</v>
      </c>
      <c r="U43" s="11">
        <v>0</v>
      </c>
      <c r="V43" s="12">
        <v>0</v>
      </c>
      <c r="W43" s="12">
        <v>0</v>
      </c>
      <c r="X43" s="12">
        <v>0</v>
      </c>
      <c r="Y43" s="81" t="s">
        <v>26</v>
      </c>
    </row>
    <row r="44" spans="1:25" ht="16.5" customHeight="1">
      <c r="A44" s="105" t="s">
        <v>65</v>
      </c>
      <c r="B44" s="106" t="s">
        <v>66</v>
      </c>
      <c r="C44" s="107" t="s">
        <v>29</v>
      </c>
      <c r="D44" s="108" t="s">
        <v>30</v>
      </c>
      <c r="E44" s="109"/>
      <c r="F44" s="111"/>
      <c r="G44" s="90">
        <v>808</v>
      </c>
      <c r="H44" s="90">
        <v>539</v>
      </c>
      <c r="I44" s="95">
        <v>539</v>
      </c>
      <c r="J44" s="95">
        <v>0</v>
      </c>
      <c r="K44" s="95">
        <v>0</v>
      </c>
      <c r="L44" s="95">
        <v>0</v>
      </c>
      <c r="M44" s="113">
        <v>169</v>
      </c>
      <c r="N44" s="87">
        <v>0</v>
      </c>
      <c r="O44" s="89">
        <f>+(+E44+G44)-(M44+N44)</f>
        <v>639</v>
      </c>
      <c r="P44" s="90">
        <v>426</v>
      </c>
      <c r="Q44" s="15">
        <v>7</v>
      </c>
      <c r="R44" s="8">
        <v>0</v>
      </c>
      <c r="S44" s="8">
        <v>0</v>
      </c>
      <c r="T44" s="8">
        <v>0</v>
      </c>
      <c r="U44" s="8">
        <v>0</v>
      </c>
      <c r="V44" s="9">
        <v>0</v>
      </c>
      <c r="W44" s="9">
        <v>0</v>
      </c>
      <c r="X44" s="9">
        <v>0</v>
      </c>
      <c r="Y44" s="80" t="s">
        <v>22</v>
      </c>
    </row>
    <row r="45" spans="1:25" ht="16.5" customHeight="1">
      <c r="A45" s="105"/>
      <c r="B45" s="106"/>
      <c r="C45" s="107"/>
      <c r="D45" s="108"/>
      <c r="E45" s="110"/>
      <c r="F45" s="112"/>
      <c r="G45" s="91"/>
      <c r="H45" s="91"/>
      <c r="I45" s="95"/>
      <c r="J45" s="95"/>
      <c r="K45" s="95"/>
      <c r="L45" s="95"/>
      <c r="M45" s="113"/>
      <c r="N45" s="88"/>
      <c r="O45" s="89"/>
      <c r="P45" s="91"/>
      <c r="Q45" s="10">
        <v>169</v>
      </c>
      <c r="R45" s="11">
        <v>0</v>
      </c>
      <c r="S45" s="11">
        <v>0</v>
      </c>
      <c r="T45" s="11">
        <v>0</v>
      </c>
      <c r="U45" s="11">
        <v>0</v>
      </c>
      <c r="V45" s="12">
        <v>0</v>
      </c>
      <c r="W45" s="12">
        <v>0</v>
      </c>
      <c r="X45" s="12">
        <v>0</v>
      </c>
      <c r="Y45" s="81" t="s">
        <v>26</v>
      </c>
    </row>
    <row r="46" spans="1:25" ht="16.5" customHeight="1">
      <c r="A46" s="105" t="s">
        <v>67</v>
      </c>
      <c r="B46" s="106" t="s">
        <v>68</v>
      </c>
      <c r="C46" s="107" t="s">
        <v>29</v>
      </c>
      <c r="D46" s="108" t="s">
        <v>30</v>
      </c>
      <c r="E46" s="109"/>
      <c r="F46" s="111"/>
      <c r="G46" s="90">
        <v>486.7</v>
      </c>
      <c r="H46" s="90">
        <v>324.5</v>
      </c>
      <c r="I46" s="95">
        <v>325</v>
      </c>
      <c r="J46" s="95">
        <v>0</v>
      </c>
      <c r="K46" s="95">
        <v>0</v>
      </c>
      <c r="L46" s="95">
        <v>0</v>
      </c>
      <c r="M46" s="113">
        <v>183</v>
      </c>
      <c r="N46" s="87">
        <v>0</v>
      </c>
      <c r="O46" s="89">
        <f>+(+E46+G46)-(M46+N46)</f>
        <v>303.7</v>
      </c>
      <c r="P46" s="90">
        <v>203</v>
      </c>
      <c r="Q46" s="7">
        <v>32</v>
      </c>
      <c r="R46" s="8">
        <v>0</v>
      </c>
      <c r="S46" s="8">
        <v>0</v>
      </c>
      <c r="T46" s="8">
        <v>0</v>
      </c>
      <c r="U46" s="8">
        <v>0</v>
      </c>
      <c r="V46" s="9">
        <v>0</v>
      </c>
      <c r="W46" s="9">
        <v>0</v>
      </c>
      <c r="X46" s="9">
        <v>0</v>
      </c>
      <c r="Y46" s="80" t="s">
        <v>22</v>
      </c>
    </row>
    <row r="47" spans="1:25" ht="16.5" customHeight="1">
      <c r="A47" s="105"/>
      <c r="B47" s="106"/>
      <c r="C47" s="107"/>
      <c r="D47" s="108"/>
      <c r="E47" s="110"/>
      <c r="F47" s="112"/>
      <c r="G47" s="91"/>
      <c r="H47" s="91"/>
      <c r="I47" s="95"/>
      <c r="J47" s="95"/>
      <c r="K47" s="95"/>
      <c r="L47" s="95"/>
      <c r="M47" s="113"/>
      <c r="N47" s="88"/>
      <c r="O47" s="89"/>
      <c r="P47" s="91"/>
      <c r="Q47" s="25">
        <v>183</v>
      </c>
      <c r="R47" s="11">
        <v>0</v>
      </c>
      <c r="S47" s="11">
        <v>0</v>
      </c>
      <c r="T47" s="11">
        <v>0</v>
      </c>
      <c r="U47" s="11">
        <v>0</v>
      </c>
      <c r="V47" s="12">
        <v>0</v>
      </c>
      <c r="W47" s="12">
        <v>0</v>
      </c>
      <c r="X47" s="12">
        <v>0</v>
      </c>
      <c r="Y47" s="81" t="s">
        <v>26</v>
      </c>
    </row>
    <row r="48" spans="1:25" ht="16.5" customHeight="1">
      <c r="A48" s="105" t="s">
        <v>69</v>
      </c>
      <c r="B48" s="106" t="s">
        <v>70</v>
      </c>
      <c r="C48" s="107" t="s">
        <v>29</v>
      </c>
      <c r="D48" s="108" t="s">
        <v>30</v>
      </c>
      <c r="E48" s="109"/>
      <c r="F48" s="111"/>
      <c r="G48" s="192">
        <v>1638</v>
      </c>
      <c r="H48" s="192">
        <v>1093</v>
      </c>
      <c r="I48" s="192">
        <v>1090</v>
      </c>
      <c r="J48" s="192">
        <v>0</v>
      </c>
      <c r="K48" s="192">
        <v>0</v>
      </c>
      <c r="L48" s="192">
        <v>3</v>
      </c>
      <c r="M48" s="192">
        <v>856</v>
      </c>
      <c r="N48" s="194">
        <v>0</v>
      </c>
      <c r="O48" s="192">
        <f>+(+E48+G48)-(M48+N48)</f>
        <v>782</v>
      </c>
      <c r="P48" s="192">
        <v>521</v>
      </c>
      <c r="Q48" s="7">
        <v>16</v>
      </c>
      <c r="R48" s="8">
        <v>0</v>
      </c>
      <c r="S48" s="8">
        <v>0</v>
      </c>
      <c r="T48" s="8">
        <v>0</v>
      </c>
      <c r="U48" s="8">
        <v>0</v>
      </c>
      <c r="V48" s="9">
        <v>0</v>
      </c>
      <c r="W48" s="9">
        <v>0</v>
      </c>
      <c r="X48" s="9">
        <v>0</v>
      </c>
      <c r="Y48" s="80" t="s">
        <v>22</v>
      </c>
    </row>
    <row r="49" spans="1:25" ht="16.5" customHeight="1">
      <c r="A49" s="105"/>
      <c r="B49" s="106"/>
      <c r="C49" s="107"/>
      <c r="D49" s="108"/>
      <c r="E49" s="110"/>
      <c r="F49" s="112"/>
      <c r="G49" s="193"/>
      <c r="H49" s="193"/>
      <c r="I49" s="192"/>
      <c r="J49" s="192"/>
      <c r="K49" s="192"/>
      <c r="L49" s="192"/>
      <c r="M49" s="192"/>
      <c r="N49" s="195"/>
      <c r="O49" s="192"/>
      <c r="P49" s="193"/>
      <c r="Q49" s="41">
        <v>856</v>
      </c>
      <c r="R49" s="11">
        <v>0</v>
      </c>
      <c r="S49" s="11">
        <v>0</v>
      </c>
      <c r="T49" s="11">
        <v>0</v>
      </c>
      <c r="U49" s="11">
        <v>0</v>
      </c>
      <c r="V49" s="12">
        <v>0</v>
      </c>
      <c r="W49" s="12">
        <v>0</v>
      </c>
      <c r="X49" s="12">
        <v>0</v>
      </c>
      <c r="Y49" s="81" t="s">
        <v>26</v>
      </c>
    </row>
    <row r="50" spans="1:25" ht="16.5" customHeight="1">
      <c r="A50" s="105" t="s">
        <v>71</v>
      </c>
      <c r="B50" s="106" t="s">
        <v>72</v>
      </c>
      <c r="C50" s="107" t="s">
        <v>29</v>
      </c>
      <c r="D50" s="108" t="s">
        <v>30</v>
      </c>
      <c r="E50" s="109"/>
      <c r="F50" s="111"/>
      <c r="G50" s="90">
        <v>1097.352</v>
      </c>
      <c r="H50" s="90">
        <v>733</v>
      </c>
      <c r="I50" s="90">
        <v>732</v>
      </c>
      <c r="J50" s="95">
        <v>0</v>
      </c>
      <c r="K50" s="95">
        <v>0</v>
      </c>
      <c r="L50" s="95">
        <f>ROUND(0.829554*2/3,0)</f>
        <v>1</v>
      </c>
      <c r="M50" s="113">
        <v>504.805721</v>
      </c>
      <c r="N50" s="87">
        <v>0</v>
      </c>
      <c r="O50" s="89">
        <f>+(+E50+G50)-(M50+N50)</f>
        <v>592.5462790000001</v>
      </c>
      <c r="P50" s="90">
        <f>ROUNDDOWN(O50*2/3,0)</f>
        <v>395</v>
      </c>
      <c r="Q50" s="7">
        <v>87</v>
      </c>
      <c r="R50" s="8">
        <v>0</v>
      </c>
      <c r="S50" s="8">
        <v>0</v>
      </c>
      <c r="T50" s="8">
        <v>0</v>
      </c>
      <c r="U50" s="8">
        <v>0</v>
      </c>
      <c r="V50" s="9">
        <v>0</v>
      </c>
      <c r="W50" s="9">
        <v>0</v>
      </c>
      <c r="X50" s="9">
        <v>0</v>
      </c>
      <c r="Y50" s="80" t="s">
        <v>22</v>
      </c>
    </row>
    <row r="51" spans="1:25" ht="16.5" customHeight="1">
      <c r="A51" s="105"/>
      <c r="B51" s="106"/>
      <c r="C51" s="107"/>
      <c r="D51" s="108"/>
      <c r="E51" s="110"/>
      <c r="F51" s="112"/>
      <c r="G51" s="91"/>
      <c r="H51" s="91"/>
      <c r="I51" s="95"/>
      <c r="J51" s="95"/>
      <c r="K51" s="95"/>
      <c r="L51" s="95"/>
      <c r="M51" s="113"/>
      <c r="N51" s="88"/>
      <c r="O51" s="89"/>
      <c r="P51" s="91"/>
      <c r="Q51" s="41">
        <v>505</v>
      </c>
      <c r="R51" s="11">
        <v>0</v>
      </c>
      <c r="S51" s="11">
        <v>0</v>
      </c>
      <c r="T51" s="11">
        <v>0</v>
      </c>
      <c r="U51" s="11">
        <v>0</v>
      </c>
      <c r="V51" s="12">
        <v>0</v>
      </c>
      <c r="W51" s="12">
        <v>0</v>
      </c>
      <c r="X51" s="12">
        <v>0</v>
      </c>
      <c r="Y51" s="81" t="s">
        <v>26</v>
      </c>
    </row>
    <row r="52" spans="1:25" ht="16.5" customHeight="1">
      <c r="A52" s="198" t="s">
        <v>73</v>
      </c>
      <c r="B52" s="199" t="s">
        <v>74</v>
      </c>
      <c r="C52" s="107" t="s">
        <v>29</v>
      </c>
      <c r="D52" s="108" t="s">
        <v>30</v>
      </c>
      <c r="E52" s="200"/>
      <c r="F52" s="201"/>
      <c r="G52" s="196">
        <v>1564</v>
      </c>
      <c r="H52" s="196">
        <v>1043</v>
      </c>
      <c r="I52" s="197">
        <v>1043</v>
      </c>
      <c r="J52" s="197">
        <v>0</v>
      </c>
      <c r="K52" s="197">
        <v>0</v>
      </c>
      <c r="L52" s="197">
        <v>0</v>
      </c>
      <c r="M52" s="202">
        <v>1122</v>
      </c>
      <c r="N52" s="203"/>
      <c r="O52" s="204">
        <f>+(+E52+G52)-(M52+N52)</f>
        <v>442</v>
      </c>
      <c r="P52" s="196">
        <v>294</v>
      </c>
      <c r="Q52" s="42">
        <v>34</v>
      </c>
      <c r="R52" s="43">
        <v>0</v>
      </c>
      <c r="S52" s="43">
        <v>0</v>
      </c>
      <c r="T52" s="43">
        <v>0</v>
      </c>
      <c r="U52" s="43">
        <v>10</v>
      </c>
      <c r="V52" s="44">
        <v>0</v>
      </c>
      <c r="W52" s="44">
        <v>0</v>
      </c>
      <c r="X52" s="44">
        <v>0</v>
      </c>
      <c r="Y52" s="80" t="s">
        <v>22</v>
      </c>
    </row>
    <row r="53" spans="1:25" ht="16.5" customHeight="1">
      <c r="A53" s="198"/>
      <c r="B53" s="199"/>
      <c r="C53" s="107"/>
      <c r="D53" s="108"/>
      <c r="E53" s="110"/>
      <c r="F53" s="112"/>
      <c r="G53" s="91"/>
      <c r="H53" s="91"/>
      <c r="I53" s="197"/>
      <c r="J53" s="197"/>
      <c r="K53" s="197"/>
      <c r="L53" s="197"/>
      <c r="M53" s="202"/>
      <c r="N53" s="88"/>
      <c r="O53" s="204"/>
      <c r="P53" s="91"/>
      <c r="Q53" s="41">
        <v>1122</v>
      </c>
      <c r="R53" s="45">
        <v>0</v>
      </c>
      <c r="S53" s="45">
        <v>0</v>
      </c>
      <c r="T53" s="45">
        <v>0</v>
      </c>
      <c r="U53" s="45">
        <v>164</v>
      </c>
      <c r="V53" s="46">
        <v>0</v>
      </c>
      <c r="W53" s="46">
        <v>0</v>
      </c>
      <c r="X53" s="46">
        <v>0</v>
      </c>
      <c r="Y53" s="81" t="s">
        <v>26</v>
      </c>
    </row>
    <row r="54" spans="1:25" ht="16.5" customHeight="1">
      <c r="A54" s="105" t="s">
        <v>75</v>
      </c>
      <c r="B54" s="106" t="s">
        <v>76</v>
      </c>
      <c r="C54" s="107" t="s">
        <v>29</v>
      </c>
      <c r="D54" s="108" t="s">
        <v>30</v>
      </c>
      <c r="E54" s="109"/>
      <c r="F54" s="111"/>
      <c r="G54" s="90">
        <v>2793.268</v>
      </c>
      <c r="H54" s="90">
        <v>1862.178</v>
      </c>
      <c r="I54" s="94">
        <v>1862</v>
      </c>
      <c r="J54" s="94">
        <v>0</v>
      </c>
      <c r="K54" s="95">
        <v>0</v>
      </c>
      <c r="L54" s="95">
        <v>0</v>
      </c>
      <c r="M54" s="113">
        <v>951.876</v>
      </c>
      <c r="N54" s="87">
        <v>0</v>
      </c>
      <c r="O54" s="89">
        <f>+(+E54+G54)-(M54+N54)</f>
        <v>1841.392</v>
      </c>
      <c r="P54" s="90">
        <v>1227</v>
      </c>
      <c r="Q54" s="15">
        <v>36</v>
      </c>
      <c r="R54" s="8">
        <v>0</v>
      </c>
      <c r="S54" s="8">
        <v>0</v>
      </c>
      <c r="T54" s="8">
        <v>0</v>
      </c>
      <c r="U54" s="8">
        <v>0</v>
      </c>
      <c r="V54" s="9">
        <v>0</v>
      </c>
      <c r="W54" s="9">
        <v>0</v>
      </c>
      <c r="X54" s="9">
        <v>0</v>
      </c>
      <c r="Y54" s="80" t="s">
        <v>22</v>
      </c>
    </row>
    <row r="55" spans="1:25" ht="16.5" customHeight="1">
      <c r="A55" s="105"/>
      <c r="B55" s="106"/>
      <c r="C55" s="107"/>
      <c r="D55" s="108"/>
      <c r="E55" s="110"/>
      <c r="F55" s="112"/>
      <c r="G55" s="91"/>
      <c r="H55" s="91"/>
      <c r="I55" s="94"/>
      <c r="J55" s="94"/>
      <c r="K55" s="95"/>
      <c r="L55" s="95"/>
      <c r="M55" s="113"/>
      <c r="N55" s="88"/>
      <c r="O55" s="89"/>
      <c r="P55" s="91"/>
      <c r="Q55" s="41">
        <v>952</v>
      </c>
      <c r="R55" s="11">
        <v>0</v>
      </c>
      <c r="S55" s="11">
        <v>0</v>
      </c>
      <c r="T55" s="11">
        <v>0</v>
      </c>
      <c r="U55" s="11">
        <v>0</v>
      </c>
      <c r="V55" s="12">
        <v>0</v>
      </c>
      <c r="W55" s="12">
        <v>0</v>
      </c>
      <c r="X55" s="12">
        <v>0</v>
      </c>
      <c r="Y55" s="81" t="s">
        <v>26</v>
      </c>
    </row>
    <row r="56" spans="1:25" ht="16.5" customHeight="1">
      <c r="A56" s="105" t="s">
        <v>77</v>
      </c>
      <c r="B56" s="106" t="s">
        <v>78</v>
      </c>
      <c r="C56" s="107" t="s">
        <v>29</v>
      </c>
      <c r="D56" s="108" t="s">
        <v>30</v>
      </c>
      <c r="E56" s="109"/>
      <c r="F56" s="111"/>
      <c r="G56" s="90">
        <v>958.16</v>
      </c>
      <c r="H56" s="90">
        <v>638.773</v>
      </c>
      <c r="I56" s="95">
        <v>639</v>
      </c>
      <c r="J56" s="95">
        <v>0</v>
      </c>
      <c r="K56" s="95">
        <v>0</v>
      </c>
      <c r="L56" s="95">
        <v>0</v>
      </c>
      <c r="M56" s="113">
        <v>610.230256</v>
      </c>
      <c r="N56" s="87">
        <v>0</v>
      </c>
      <c r="O56" s="89">
        <f>+(+E56+G56)-(M56+N56)</f>
        <v>347.9297439999999</v>
      </c>
      <c r="P56" s="90">
        <v>232.345275</v>
      </c>
      <c r="Q56" s="7">
        <v>38</v>
      </c>
      <c r="R56" s="8">
        <v>0</v>
      </c>
      <c r="S56" s="8">
        <v>0</v>
      </c>
      <c r="T56" s="8">
        <v>0</v>
      </c>
      <c r="U56" s="8">
        <v>0</v>
      </c>
      <c r="V56" s="9">
        <v>0</v>
      </c>
      <c r="W56" s="9">
        <v>0</v>
      </c>
      <c r="X56" s="9">
        <v>0</v>
      </c>
      <c r="Y56" s="80" t="s">
        <v>22</v>
      </c>
    </row>
    <row r="57" spans="1:25" ht="16.5" customHeight="1">
      <c r="A57" s="105"/>
      <c r="B57" s="106"/>
      <c r="C57" s="107"/>
      <c r="D57" s="108"/>
      <c r="E57" s="110"/>
      <c r="F57" s="112"/>
      <c r="G57" s="91"/>
      <c r="H57" s="91"/>
      <c r="I57" s="95"/>
      <c r="J57" s="95"/>
      <c r="K57" s="95"/>
      <c r="L57" s="95"/>
      <c r="M57" s="113"/>
      <c r="N57" s="88"/>
      <c r="O57" s="89"/>
      <c r="P57" s="91"/>
      <c r="Q57" s="13">
        <v>610</v>
      </c>
      <c r="R57" s="11">
        <v>0</v>
      </c>
      <c r="S57" s="11">
        <v>0</v>
      </c>
      <c r="T57" s="11">
        <v>0</v>
      </c>
      <c r="U57" s="11">
        <v>0</v>
      </c>
      <c r="V57" s="12">
        <v>0</v>
      </c>
      <c r="W57" s="12">
        <v>0</v>
      </c>
      <c r="X57" s="12">
        <v>0</v>
      </c>
      <c r="Y57" s="81" t="s">
        <v>26</v>
      </c>
    </row>
    <row r="58" spans="1:25" ht="16.5" customHeight="1">
      <c r="A58" s="105" t="s">
        <v>79</v>
      </c>
      <c r="B58" s="106" t="s">
        <v>80</v>
      </c>
      <c r="C58" s="107" t="s">
        <v>29</v>
      </c>
      <c r="D58" s="108" t="s">
        <v>30</v>
      </c>
      <c r="E58" s="109"/>
      <c r="F58" s="111"/>
      <c r="G58" s="137">
        <v>1308</v>
      </c>
      <c r="H58" s="90">
        <v>872</v>
      </c>
      <c r="I58" s="94">
        <v>871</v>
      </c>
      <c r="J58" s="95">
        <v>0</v>
      </c>
      <c r="K58" s="95">
        <v>0</v>
      </c>
      <c r="L58" s="95">
        <v>1</v>
      </c>
      <c r="M58" s="113">
        <v>698</v>
      </c>
      <c r="N58" s="87">
        <v>0</v>
      </c>
      <c r="O58" s="89">
        <f>+(+E58+G58)-(M58+N58)</f>
        <v>610</v>
      </c>
      <c r="P58" s="90">
        <v>406</v>
      </c>
      <c r="Q58" s="42">
        <v>64</v>
      </c>
      <c r="R58" s="8">
        <v>0</v>
      </c>
      <c r="S58" s="8">
        <v>0</v>
      </c>
      <c r="T58" s="8">
        <v>0</v>
      </c>
      <c r="U58" s="8">
        <v>0</v>
      </c>
      <c r="V58" s="9">
        <v>0</v>
      </c>
      <c r="W58" s="9">
        <v>0</v>
      </c>
      <c r="X58" s="9">
        <v>0</v>
      </c>
      <c r="Y58" s="80" t="s">
        <v>22</v>
      </c>
    </row>
    <row r="59" spans="1:25" ht="16.5" customHeight="1">
      <c r="A59" s="105"/>
      <c r="B59" s="106"/>
      <c r="C59" s="107"/>
      <c r="D59" s="108"/>
      <c r="E59" s="110"/>
      <c r="F59" s="112"/>
      <c r="G59" s="138"/>
      <c r="H59" s="91"/>
      <c r="I59" s="94"/>
      <c r="J59" s="95"/>
      <c r="K59" s="95"/>
      <c r="L59" s="95"/>
      <c r="M59" s="113"/>
      <c r="N59" s="88"/>
      <c r="O59" s="89"/>
      <c r="P59" s="91"/>
      <c r="Q59" s="13">
        <v>698</v>
      </c>
      <c r="R59" s="11">
        <v>0</v>
      </c>
      <c r="S59" s="11">
        <v>0</v>
      </c>
      <c r="T59" s="11">
        <v>0</v>
      </c>
      <c r="U59" s="11">
        <v>0</v>
      </c>
      <c r="V59" s="12">
        <v>0</v>
      </c>
      <c r="W59" s="12">
        <v>0</v>
      </c>
      <c r="X59" s="12">
        <v>0</v>
      </c>
      <c r="Y59" s="81" t="s">
        <v>26</v>
      </c>
    </row>
    <row r="60" spans="1:25" ht="16.5" customHeight="1">
      <c r="A60" s="105" t="s">
        <v>81</v>
      </c>
      <c r="B60" s="106" t="s">
        <v>82</v>
      </c>
      <c r="C60" s="205" t="s">
        <v>29</v>
      </c>
      <c r="D60" s="206" t="s">
        <v>30</v>
      </c>
      <c r="E60" s="111"/>
      <c r="F60" s="111"/>
      <c r="G60" s="90">
        <v>2806</v>
      </c>
      <c r="H60" s="90">
        <v>1871</v>
      </c>
      <c r="I60" s="95">
        <v>1870</v>
      </c>
      <c r="J60" s="95">
        <v>0</v>
      </c>
      <c r="K60" s="95">
        <v>0</v>
      </c>
      <c r="L60" s="95">
        <v>1</v>
      </c>
      <c r="M60" s="113">
        <v>1408</v>
      </c>
      <c r="N60" s="87">
        <v>0</v>
      </c>
      <c r="O60" s="89">
        <f>+(+E60+G60)-(M60+N60)</f>
        <v>1398</v>
      </c>
      <c r="P60" s="90">
        <v>932</v>
      </c>
      <c r="Q60" s="42">
        <v>14</v>
      </c>
      <c r="R60" s="47">
        <v>0</v>
      </c>
      <c r="S60" s="47">
        <v>0</v>
      </c>
      <c r="T60" s="47">
        <v>0</v>
      </c>
      <c r="U60" s="47">
        <v>0</v>
      </c>
      <c r="V60" s="48">
        <v>0</v>
      </c>
      <c r="W60" s="48">
        <v>0</v>
      </c>
      <c r="X60" s="48">
        <v>0</v>
      </c>
      <c r="Y60" s="80" t="s">
        <v>22</v>
      </c>
    </row>
    <row r="61" spans="1:25" ht="16.5" customHeight="1">
      <c r="A61" s="105"/>
      <c r="B61" s="106"/>
      <c r="C61" s="205"/>
      <c r="D61" s="206"/>
      <c r="E61" s="112"/>
      <c r="F61" s="112"/>
      <c r="G61" s="91"/>
      <c r="H61" s="91"/>
      <c r="I61" s="95"/>
      <c r="J61" s="95"/>
      <c r="K61" s="95"/>
      <c r="L61" s="95"/>
      <c r="M61" s="113"/>
      <c r="N61" s="88"/>
      <c r="O61" s="89"/>
      <c r="P61" s="91"/>
      <c r="Q61" s="13">
        <v>1408</v>
      </c>
      <c r="R61" s="49">
        <v>0</v>
      </c>
      <c r="S61" s="49">
        <v>0</v>
      </c>
      <c r="T61" s="49">
        <v>0</v>
      </c>
      <c r="U61" s="49">
        <v>0</v>
      </c>
      <c r="V61" s="50">
        <v>0</v>
      </c>
      <c r="W61" s="50">
        <v>0</v>
      </c>
      <c r="X61" s="50">
        <v>0</v>
      </c>
      <c r="Y61" s="81" t="s">
        <v>26</v>
      </c>
    </row>
    <row r="62" spans="1:25" ht="16.5" customHeight="1">
      <c r="A62" s="152" t="s">
        <v>83</v>
      </c>
      <c r="B62" s="154" t="s">
        <v>84</v>
      </c>
      <c r="C62" s="156" t="s">
        <v>29</v>
      </c>
      <c r="D62" s="207" t="s">
        <v>30</v>
      </c>
      <c r="E62" s="158"/>
      <c r="F62" s="160"/>
      <c r="G62" s="191">
        <v>4873</v>
      </c>
      <c r="H62" s="191">
        <v>3248</v>
      </c>
      <c r="I62" s="176">
        <v>3248</v>
      </c>
      <c r="J62" s="176">
        <v>0</v>
      </c>
      <c r="K62" s="176">
        <v>0</v>
      </c>
      <c r="L62" s="176">
        <v>0</v>
      </c>
      <c r="M62" s="178">
        <v>1812</v>
      </c>
      <c r="N62" s="189">
        <v>0</v>
      </c>
      <c r="O62" s="190">
        <f>+(+E62+G62)-(M62+N62)</f>
        <v>3061</v>
      </c>
      <c r="P62" s="191">
        <v>2041</v>
      </c>
      <c r="Q62" s="51">
        <v>50</v>
      </c>
      <c r="R62" s="38">
        <v>0</v>
      </c>
      <c r="S62" s="38">
        <v>0</v>
      </c>
      <c r="T62" s="38">
        <v>0</v>
      </c>
      <c r="U62" s="38">
        <v>0</v>
      </c>
      <c r="V62" s="39">
        <v>0</v>
      </c>
      <c r="W62" s="39">
        <v>0</v>
      </c>
      <c r="X62" s="39">
        <v>0</v>
      </c>
      <c r="Y62" s="80" t="s">
        <v>22</v>
      </c>
    </row>
    <row r="63" spans="1:25" ht="16.5" customHeight="1">
      <c r="A63" s="105"/>
      <c r="B63" s="106"/>
      <c r="C63" s="107"/>
      <c r="D63" s="108"/>
      <c r="E63" s="110"/>
      <c r="F63" s="112"/>
      <c r="G63" s="91"/>
      <c r="H63" s="91"/>
      <c r="I63" s="95"/>
      <c r="J63" s="95"/>
      <c r="K63" s="95"/>
      <c r="L63" s="95"/>
      <c r="M63" s="113"/>
      <c r="N63" s="88"/>
      <c r="O63" s="89"/>
      <c r="P63" s="91"/>
      <c r="Q63" s="13">
        <v>1812</v>
      </c>
      <c r="R63" s="11">
        <v>0</v>
      </c>
      <c r="S63" s="11">
        <v>0</v>
      </c>
      <c r="T63" s="11">
        <v>0</v>
      </c>
      <c r="U63" s="11">
        <v>0</v>
      </c>
      <c r="V63" s="12">
        <v>0</v>
      </c>
      <c r="W63" s="12">
        <v>0</v>
      </c>
      <c r="X63" s="12">
        <v>0</v>
      </c>
      <c r="Y63" s="81" t="s">
        <v>26</v>
      </c>
    </row>
    <row r="64" spans="1:25" ht="16.5" customHeight="1">
      <c r="A64" s="105" t="s">
        <v>85</v>
      </c>
      <c r="B64" s="106" t="s">
        <v>86</v>
      </c>
      <c r="C64" s="107" t="s">
        <v>29</v>
      </c>
      <c r="D64" s="108" t="s">
        <v>30</v>
      </c>
      <c r="E64" s="109"/>
      <c r="F64" s="111"/>
      <c r="G64" s="90">
        <v>3638</v>
      </c>
      <c r="H64" s="90">
        <v>2425</v>
      </c>
      <c r="I64" s="89">
        <v>2424</v>
      </c>
      <c r="J64" s="90">
        <v>0</v>
      </c>
      <c r="K64" s="95">
        <v>0</v>
      </c>
      <c r="L64" s="95">
        <v>1</v>
      </c>
      <c r="M64" s="113">
        <v>1453</v>
      </c>
      <c r="N64" s="87">
        <v>0</v>
      </c>
      <c r="O64" s="89">
        <f>+(+E64+G64)-(M64+N64)</f>
        <v>2185</v>
      </c>
      <c r="P64" s="90">
        <v>1457</v>
      </c>
      <c r="Q64" s="42">
        <v>102</v>
      </c>
      <c r="R64" s="8">
        <v>0</v>
      </c>
      <c r="S64" s="8">
        <v>0</v>
      </c>
      <c r="T64" s="8">
        <v>0</v>
      </c>
      <c r="U64" s="8">
        <v>0</v>
      </c>
      <c r="V64" s="9">
        <v>0</v>
      </c>
      <c r="W64" s="9">
        <v>0</v>
      </c>
      <c r="X64" s="9">
        <v>0</v>
      </c>
      <c r="Y64" s="80" t="s">
        <v>22</v>
      </c>
    </row>
    <row r="65" spans="1:25" ht="16.5" customHeight="1">
      <c r="A65" s="105"/>
      <c r="B65" s="106"/>
      <c r="C65" s="107"/>
      <c r="D65" s="108"/>
      <c r="E65" s="110"/>
      <c r="F65" s="112"/>
      <c r="G65" s="91"/>
      <c r="H65" s="91"/>
      <c r="I65" s="89"/>
      <c r="J65" s="95"/>
      <c r="K65" s="95"/>
      <c r="L65" s="95"/>
      <c r="M65" s="113"/>
      <c r="N65" s="88"/>
      <c r="O65" s="89"/>
      <c r="P65" s="91"/>
      <c r="Q65" s="13">
        <v>1453</v>
      </c>
      <c r="R65" s="11">
        <v>0</v>
      </c>
      <c r="S65" s="11">
        <v>0</v>
      </c>
      <c r="T65" s="11">
        <v>0</v>
      </c>
      <c r="U65" s="11">
        <v>0</v>
      </c>
      <c r="V65" s="12">
        <v>0</v>
      </c>
      <c r="W65" s="12">
        <v>0</v>
      </c>
      <c r="X65" s="12">
        <v>0</v>
      </c>
      <c r="Y65" s="81" t="s">
        <v>26</v>
      </c>
    </row>
    <row r="66" spans="1:25" ht="16.5" customHeight="1">
      <c r="A66" s="105" t="s">
        <v>87</v>
      </c>
      <c r="B66" s="106" t="s">
        <v>88</v>
      </c>
      <c r="C66" s="107" t="s">
        <v>29</v>
      </c>
      <c r="D66" s="108" t="s">
        <v>30</v>
      </c>
      <c r="E66" s="109"/>
      <c r="F66" s="111"/>
      <c r="G66" s="90">
        <v>1024</v>
      </c>
      <c r="H66" s="90">
        <v>683</v>
      </c>
      <c r="I66" s="95">
        <v>682</v>
      </c>
      <c r="J66" s="95">
        <v>0</v>
      </c>
      <c r="K66" s="95">
        <v>0</v>
      </c>
      <c r="L66" s="95">
        <v>1</v>
      </c>
      <c r="M66" s="113">
        <v>694</v>
      </c>
      <c r="N66" s="87">
        <v>0</v>
      </c>
      <c r="O66" s="89">
        <f>+(+E66+G66)-(M66+N66)</f>
        <v>330</v>
      </c>
      <c r="P66" s="90">
        <v>220</v>
      </c>
      <c r="Q66" s="7">
        <v>53</v>
      </c>
      <c r="R66" s="8">
        <v>0</v>
      </c>
      <c r="S66" s="8">
        <v>0</v>
      </c>
      <c r="T66" s="8">
        <v>0</v>
      </c>
      <c r="U66" s="8">
        <v>0</v>
      </c>
      <c r="V66" s="9">
        <v>0</v>
      </c>
      <c r="W66" s="9">
        <v>0</v>
      </c>
      <c r="X66" s="9">
        <v>0</v>
      </c>
      <c r="Y66" s="80" t="s">
        <v>22</v>
      </c>
    </row>
    <row r="67" spans="1:25" ht="16.5" customHeight="1">
      <c r="A67" s="105"/>
      <c r="B67" s="106"/>
      <c r="C67" s="107"/>
      <c r="D67" s="108"/>
      <c r="E67" s="110"/>
      <c r="F67" s="112"/>
      <c r="G67" s="91"/>
      <c r="H67" s="91"/>
      <c r="I67" s="95"/>
      <c r="J67" s="95"/>
      <c r="K67" s="95"/>
      <c r="L67" s="95"/>
      <c r="M67" s="113"/>
      <c r="N67" s="88"/>
      <c r="O67" s="89"/>
      <c r="P67" s="91"/>
      <c r="Q67" s="13">
        <v>694</v>
      </c>
      <c r="R67" s="11">
        <v>0</v>
      </c>
      <c r="S67" s="11">
        <v>0</v>
      </c>
      <c r="T67" s="11">
        <v>0</v>
      </c>
      <c r="U67" s="11">
        <v>0</v>
      </c>
      <c r="V67" s="12">
        <v>0</v>
      </c>
      <c r="W67" s="12">
        <v>0</v>
      </c>
      <c r="X67" s="12">
        <v>0</v>
      </c>
      <c r="Y67" s="81" t="s">
        <v>26</v>
      </c>
    </row>
    <row r="68" spans="1:25" ht="16.5" customHeight="1">
      <c r="A68" s="105" t="s">
        <v>89</v>
      </c>
      <c r="B68" s="106" t="s">
        <v>90</v>
      </c>
      <c r="C68" s="107" t="s">
        <v>91</v>
      </c>
      <c r="D68" s="108" t="s">
        <v>92</v>
      </c>
      <c r="E68" s="109"/>
      <c r="F68" s="111"/>
      <c r="G68" s="90">
        <v>628</v>
      </c>
      <c r="H68" s="90">
        <v>418</v>
      </c>
      <c r="I68" s="90">
        <v>418</v>
      </c>
      <c r="J68" s="90">
        <v>0</v>
      </c>
      <c r="K68" s="90">
        <v>0</v>
      </c>
      <c r="L68" s="90">
        <v>0</v>
      </c>
      <c r="M68" s="113">
        <v>501</v>
      </c>
      <c r="N68" s="87">
        <v>0</v>
      </c>
      <c r="O68" s="89">
        <f>+(+E68+G68)-(M68+N68)</f>
        <v>127</v>
      </c>
      <c r="P68" s="90">
        <v>84</v>
      </c>
      <c r="Q68" s="7">
        <f>16+21</f>
        <v>37</v>
      </c>
      <c r="R68" s="8">
        <v>0</v>
      </c>
      <c r="S68" s="8">
        <v>0</v>
      </c>
      <c r="T68" s="8">
        <v>0</v>
      </c>
      <c r="U68" s="8">
        <v>0</v>
      </c>
      <c r="V68" s="9">
        <v>0</v>
      </c>
      <c r="W68" s="9">
        <v>0</v>
      </c>
      <c r="X68" s="9">
        <v>0</v>
      </c>
      <c r="Y68" s="80" t="s">
        <v>22</v>
      </c>
    </row>
    <row r="69" spans="1:25" ht="16.5" customHeight="1">
      <c r="A69" s="105"/>
      <c r="B69" s="106"/>
      <c r="C69" s="107"/>
      <c r="D69" s="108"/>
      <c r="E69" s="110"/>
      <c r="F69" s="112"/>
      <c r="G69" s="91"/>
      <c r="H69" s="208"/>
      <c r="I69" s="90"/>
      <c r="J69" s="90"/>
      <c r="K69" s="90"/>
      <c r="L69" s="90"/>
      <c r="M69" s="113"/>
      <c r="N69" s="88"/>
      <c r="O69" s="89"/>
      <c r="P69" s="208"/>
      <c r="Q69" s="13">
        <v>501</v>
      </c>
      <c r="R69" s="11">
        <v>0</v>
      </c>
      <c r="S69" s="11">
        <v>0</v>
      </c>
      <c r="T69" s="11">
        <v>0</v>
      </c>
      <c r="U69" s="11">
        <v>0</v>
      </c>
      <c r="V69" s="12">
        <v>0</v>
      </c>
      <c r="W69" s="12">
        <v>0</v>
      </c>
      <c r="X69" s="12">
        <v>0</v>
      </c>
      <c r="Y69" s="81" t="s">
        <v>26</v>
      </c>
    </row>
    <row r="70" spans="1:25" ht="16.5" customHeight="1">
      <c r="A70" s="105" t="s">
        <v>93</v>
      </c>
      <c r="B70" s="106" t="s">
        <v>94</v>
      </c>
      <c r="C70" s="107" t="s">
        <v>29</v>
      </c>
      <c r="D70" s="108" t="s">
        <v>30</v>
      </c>
      <c r="E70" s="109"/>
      <c r="F70" s="111"/>
      <c r="G70" s="90">
        <v>200</v>
      </c>
      <c r="H70" s="90">
        <v>133</v>
      </c>
      <c r="I70" s="95">
        <v>133</v>
      </c>
      <c r="J70" s="95">
        <v>0</v>
      </c>
      <c r="K70" s="95">
        <v>0</v>
      </c>
      <c r="L70" s="95">
        <v>0</v>
      </c>
      <c r="M70" s="113">
        <v>58</v>
      </c>
      <c r="N70" s="87">
        <v>0</v>
      </c>
      <c r="O70" s="89">
        <f>+(+E70+G70)-(M70+N70)</f>
        <v>142</v>
      </c>
      <c r="P70" s="90">
        <v>95</v>
      </c>
      <c r="Q70" s="7">
        <v>28</v>
      </c>
      <c r="R70" s="8">
        <v>0</v>
      </c>
      <c r="S70" s="8">
        <v>0</v>
      </c>
      <c r="T70" s="8">
        <v>0</v>
      </c>
      <c r="U70" s="8">
        <v>0</v>
      </c>
      <c r="V70" s="9">
        <v>0</v>
      </c>
      <c r="W70" s="9">
        <v>0</v>
      </c>
      <c r="X70" s="9">
        <v>0</v>
      </c>
      <c r="Y70" s="80" t="s">
        <v>22</v>
      </c>
    </row>
    <row r="71" spans="1:25" ht="16.5" customHeight="1">
      <c r="A71" s="105"/>
      <c r="B71" s="106"/>
      <c r="C71" s="107"/>
      <c r="D71" s="108"/>
      <c r="E71" s="110"/>
      <c r="F71" s="112"/>
      <c r="G71" s="91"/>
      <c r="H71" s="91"/>
      <c r="I71" s="95"/>
      <c r="J71" s="95"/>
      <c r="K71" s="95"/>
      <c r="L71" s="95"/>
      <c r="M71" s="113"/>
      <c r="N71" s="88"/>
      <c r="O71" s="89"/>
      <c r="P71" s="91"/>
      <c r="Q71" s="25">
        <v>58</v>
      </c>
      <c r="R71" s="11">
        <v>0</v>
      </c>
      <c r="S71" s="11">
        <v>0</v>
      </c>
      <c r="T71" s="11">
        <v>0</v>
      </c>
      <c r="U71" s="11">
        <v>0</v>
      </c>
      <c r="V71" s="12">
        <v>0</v>
      </c>
      <c r="W71" s="12">
        <v>0</v>
      </c>
      <c r="X71" s="12">
        <v>0</v>
      </c>
      <c r="Y71" s="81" t="s">
        <v>26</v>
      </c>
    </row>
    <row r="72" spans="1:25" ht="16.5" customHeight="1">
      <c r="A72" s="105" t="s">
        <v>95</v>
      </c>
      <c r="B72" s="106" t="s">
        <v>96</v>
      </c>
      <c r="C72" s="107" t="s">
        <v>29</v>
      </c>
      <c r="D72" s="108" t="s">
        <v>30</v>
      </c>
      <c r="E72" s="109"/>
      <c r="F72" s="111"/>
      <c r="G72" s="90">
        <v>928</v>
      </c>
      <c r="H72" s="90">
        <v>619</v>
      </c>
      <c r="I72" s="95">
        <v>619</v>
      </c>
      <c r="J72" s="95">
        <v>0</v>
      </c>
      <c r="K72" s="95">
        <v>0</v>
      </c>
      <c r="L72" s="95">
        <v>0</v>
      </c>
      <c r="M72" s="113">
        <v>492</v>
      </c>
      <c r="N72" s="87">
        <v>0</v>
      </c>
      <c r="O72" s="89">
        <f>+(+E72+G72)-(M72+N72)</f>
        <v>436</v>
      </c>
      <c r="P72" s="90">
        <v>291</v>
      </c>
      <c r="Q72" s="7">
        <v>70</v>
      </c>
      <c r="R72" s="8">
        <v>0</v>
      </c>
      <c r="S72" s="8">
        <v>0</v>
      </c>
      <c r="T72" s="8">
        <v>0</v>
      </c>
      <c r="U72" s="8">
        <v>0</v>
      </c>
      <c r="V72" s="9">
        <v>0</v>
      </c>
      <c r="W72" s="9">
        <v>0</v>
      </c>
      <c r="X72" s="9">
        <v>0</v>
      </c>
      <c r="Y72" s="80" t="s">
        <v>22</v>
      </c>
    </row>
    <row r="73" spans="1:25" ht="16.5" customHeight="1">
      <c r="A73" s="105"/>
      <c r="B73" s="106"/>
      <c r="C73" s="107"/>
      <c r="D73" s="108"/>
      <c r="E73" s="110"/>
      <c r="F73" s="112"/>
      <c r="G73" s="91"/>
      <c r="H73" s="91"/>
      <c r="I73" s="95"/>
      <c r="J73" s="95"/>
      <c r="K73" s="95"/>
      <c r="L73" s="95"/>
      <c r="M73" s="113"/>
      <c r="N73" s="88"/>
      <c r="O73" s="89"/>
      <c r="P73" s="91"/>
      <c r="Q73" s="13">
        <v>492</v>
      </c>
      <c r="R73" s="11">
        <v>0</v>
      </c>
      <c r="S73" s="11">
        <v>0</v>
      </c>
      <c r="T73" s="11">
        <v>0</v>
      </c>
      <c r="U73" s="11">
        <v>0</v>
      </c>
      <c r="V73" s="12">
        <v>0</v>
      </c>
      <c r="W73" s="12">
        <v>0</v>
      </c>
      <c r="X73" s="12">
        <v>0</v>
      </c>
      <c r="Y73" s="81" t="s">
        <v>26</v>
      </c>
    </row>
    <row r="74" spans="1:25" ht="16.5" customHeight="1">
      <c r="A74" s="105" t="s">
        <v>97</v>
      </c>
      <c r="B74" s="106" t="s">
        <v>98</v>
      </c>
      <c r="C74" s="107" t="s">
        <v>29</v>
      </c>
      <c r="D74" s="108" t="s">
        <v>30</v>
      </c>
      <c r="E74" s="109"/>
      <c r="F74" s="111"/>
      <c r="G74" s="90">
        <v>477</v>
      </c>
      <c r="H74" s="90">
        <v>318</v>
      </c>
      <c r="I74" s="95">
        <v>318</v>
      </c>
      <c r="J74" s="95">
        <v>0</v>
      </c>
      <c r="K74" s="95">
        <v>0</v>
      </c>
      <c r="L74" s="95">
        <v>0</v>
      </c>
      <c r="M74" s="113">
        <v>273</v>
      </c>
      <c r="N74" s="87">
        <v>0</v>
      </c>
      <c r="O74" s="89">
        <f>+(+E74+G74)-(M74+N74)</f>
        <v>204</v>
      </c>
      <c r="P74" s="90">
        <v>136</v>
      </c>
      <c r="Q74" s="7">
        <v>71</v>
      </c>
      <c r="R74" s="8">
        <v>0</v>
      </c>
      <c r="S74" s="8">
        <v>0</v>
      </c>
      <c r="T74" s="8">
        <v>0</v>
      </c>
      <c r="U74" s="8">
        <v>0</v>
      </c>
      <c r="V74" s="9">
        <v>0</v>
      </c>
      <c r="W74" s="9">
        <v>0</v>
      </c>
      <c r="X74" s="9">
        <v>0</v>
      </c>
      <c r="Y74" s="80" t="s">
        <v>22</v>
      </c>
    </row>
    <row r="75" spans="1:25" ht="16.5" customHeight="1">
      <c r="A75" s="105"/>
      <c r="B75" s="106"/>
      <c r="C75" s="107"/>
      <c r="D75" s="108"/>
      <c r="E75" s="110"/>
      <c r="F75" s="112"/>
      <c r="G75" s="91"/>
      <c r="H75" s="91"/>
      <c r="I75" s="95"/>
      <c r="J75" s="95"/>
      <c r="K75" s="95"/>
      <c r="L75" s="95"/>
      <c r="M75" s="113"/>
      <c r="N75" s="88"/>
      <c r="O75" s="89"/>
      <c r="P75" s="91"/>
      <c r="Q75" s="25">
        <v>273</v>
      </c>
      <c r="R75" s="11">
        <v>0</v>
      </c>
      <c r="S75" s="11">
        <v>0</v>
      </c>
      <c r="T75" s="11">
        <v>0</v>
      </c>
      <c r="U75" s="11">
        <v>0</v>
      </c>
      <c r="V75" s="12">
        <v>0</v>
      </c>
      <c r="W75" s="12">
        <v>0</v>
      </c>
      <c r="X75" s="12">
        <v>0</v>
      </c>
      <c r="Y75" s="81" t="s">
        <v>26</v>
      </c>
    </row>
    <row r="76" spans="1:25" ht="16.5" customHeight="1">
      <c r="A76" s="105" t="s">
        <v>99</v>
      </c>
      <c r="B76" s="106" t="s">
        <v>100</v>
      </c>
      <c r="C76" s="107" t="s">
        <v>101</v>
      </c>
      <c r="D76" s="108" t="s">
        <v>102</v>
      </c>
      <c r="E76" s="109"/>
      <c r="F76" s="111"/>
      <c r="G76" s="90">
        <v>401</v>
      </c>
      <c r="H76" s="90">
        <v>268</v>
      </c>
      <c r="I76" s="95">
        <v>268</v>
      </c>
      <c r="J76" s="95">
        <v>0</v>
      </c>
      <c r="K76" s="95">
        <v>0</v>
      </c>
      <c r="L76" s="95">
        <v>0</v>
      </c>
      <c r="M76" s="113">
        <v>247</v>
      </c>
      <c r="N76" s="87">
        <v>0</v>
      </c>
      <c r="O76" s="89">
        <f>+(+E76+G76)-(M76+N76)</f>
        <v>154</v>
      </c>
      <c r="P76" s="90">
        <v>103</v>
      </c>
      <c r="Q76" s="7">
        <v>39</v>
      </c>
      <c r="R76" s="8">
        <v>0</v>
      </c>
      <c r="S76" s="8">
        <v>0</v>
      </c>
      <c r="T76" s="8">
        <v>0</v>
      </c>
      <c r="U76" s="8">
        <v>0</v>
      </c>
      <c r="V76" s="9">
        <v>0</v>
      </c>
      <c r="W76" s="9">
        <v>0</v>
      </c>
      <c r="X76" s="9">
        <v>0</v>
      </c>
      <c r="Y76" s="80" t="s">
        <v>22</v>
      </c>
    </row>
    <row r="77" spans="1:25" ht="16.5" customHeight="1">
      <c r="A77" s="105"/>
      <c r="B77" s="106"/>
      <c r="C77" s="107"/>
      <c r="D77" s="108"/>
      <c r="E77" s="110"/>
      <c r="F77" s="112"/>
      <c r="G77" s="91"/>
      <c r="H77" s="91"/>
      <c r="I77" s="95"/>
      <c r="J77" s="95"/>
      <c r="K77" s="95"/>
      <c r="L77" s="95"/>
      <c r="M77" s="113"/>
      <c r="N77" s="88"/>
      <c r="O77" s="89"/>
      <c r="P77" s="91"/>
      <c r="Q77" s="13">
        <v>247</v>
      </c>
      <c r="R77" s="11">
        <v>0</v>
      </c>
      <c r="S77" s="11">
        <v>0</v>
      </c>
      <c r="T77" s="11">
        <v>0</v>
      </c>
      <c r="U77" s="11">
        <v>0</v>
      </c>
      <c r="V77" s="12">
        <v>0</v>
      </c>
      <c r="W77" s="12">
        <v>0</v>
      </c>
      <c r="X77" s="12">
        <v>0</v>
      </c>
      <c r="Y77" s="81" t="s">
        <v>26</v>
      </c>
    </row>
    <row r="78" spans="1:25" ht="16.5" customHeight="1">
      <c r="A78" s="105" t="s">
        <v>103</v>
      </c>
      <c r="B78" s="106" t="s">
        <v>104</v>
      </c>
      <c r="C78" s="107" t="s">
        <v>101</v>
      </c>
      <c r="D78" s="108" t="s">
        <v>102</v>
      </c>
      <c r="E78" s="109"/>
      <c r="F78" s="111"/>
      <c r="G78" s="90">
        <v>832</v>
      </c>
      <c r="H78" s="90">
        <v>555</v>
      </c>
      <c r="I78" s="95">
        <v>555</v>
      </c>
      <c r="J78" s="95">
        <v>0</v>
      </c>
      <c r="K78" s="95">
        <v>0</v>
      </c>
      <c r="L78" s="95">
        <v>0</v>
      </c>
      <c r="M78" s="113">
        <v>149</v>
      </c>
      <c r="N78" s="87">
        <v>0</v>
      </c>
      <c r="O78" s="89">
        <f>+(+E78+G78)-(M78+N78)</f>
        <v>683</v>
      </c>
      <c r="P78" s="90">
        <v>455</v>
      </c>
      <c r="Q78" s="7">
        <v>34</v>
      </c>
      <c r="R78" s="8">
        <v>0</v>
      </c>
      <c r="S78" s="8">
        <v>0</v>
      </c>
      <c r="T78" s="8">
        <v>0</v>
      </c>
      <c r="U78" s="8">
        <v>0</v>
      </c>
      <c r="V78" s="9">
        <v>0</v>
      </c>
      <c r="W78" s="9">
        <v>0</v>
      </c>
      <c r="X78" s="9">
        <v>0</v>
      </c>
      <c r="Y78" s="80" t="s">
        <v>22</v>
      </c>
    </row>
    <row r="79" spans="1:25" ht="16.5" customHeight="1">
      <c r="A79" s="105"/>
      <c r="B79" s="106"/>
      <c r="C79" s="107"/>
      <c r="D79" s="108"/>
      <c r="E79" s="110"/>
      <c r="F79" s="112"/>
      <c r="G79" s="91"/>
      <c r="H79" s="91"/>
      <c r="I79" s="95"/>
      <c r="J79" s="95"/>
      <c r="K79" s="95"/>
      <c r="L79" s="95"/>
      <c r="M79" s="113"/>
      <c r="N79" s="88"/>
      <c r="O79" s="89"/>
      <c r="P79" s="91"/>
      <c r="Q79" s="13">
        <v>149</v>
      </c>
      <c r="R79" s="11">
        <v>0</v>
      </c>
      <c r="S79" s="11">
        <v>0</v>
      </c>
      <c r="T79" s="11">
        <v>0</v>
      </c>
      <c r="U79" s="11">
        <v>0</v>
      </c>
      <c r="V79" s="12">
        <v>0</v>
      </c>
      <c r="W79" s="12">
        <v>0</v>
      </c>
      <c r="X79" s="12">
        <v>0</v>
      </c>
      <c r="Y79" s="81" t="s">
        <v>26</v>
      </c>
    </row>
    <row r="80" spans="1:25" ht="16.5" customHeight="1">
      <c r="A80" s="105" t="s">
        <v>105</v>
      </c>
      <c r="B80" s="106" t="s">
        <v>106</v>
      </c>
      <c r="C80" s="107" t="s">
        <v>101</v>
      </c>
      <c r="D80" s="108" t="s">
        <v>102</v>
      </c>
      <c r="E80" s="109"/>
      <c r="F80" s="111"/>
      <c r="G80" s="90">
        <v>1131.940677</v>
      </c>
      <c r="H80" s="90">
        <f>I80+J80+K80+L80</f>
        <v>755.327785</v>
      </c>
      <c r="I80" s="89">
        <v>755</v>
      </c>
      <c r="J80" s="95">
        <v>0</v>
      </c>
      <c r="K80" s="95">
        <v>0</v>
      </c>
      <c r="L80" s="89">
        <v>0.327785</v>
      </c>
      <c r="M80" s="113">
        <v>252.836742</v>
      </c>
      <c r="N80" s="87">
        <v>0</v>
      </c>
      <c r="O80" s="89">
        <f>+(+E80+G80)-(M80+N80)</f>
        <v>879.1039350000001</v>
      </c>
      <c r="P80" s="90">
        <v>586.31656</v>
      </c>
      <c r="Q80" s="7">
        <f>12+6</f>
        <v>18</v>
      </c>
      <c r="R80" s="8">
        <v>0</v>
      </c>
      <c r="S80" s="8">
        <v>0</v>
      </c>
      <c r="T80" s="8">
        <v>0</v>
      </c>
      <c r="U80" s="8">
        <v>0</v>
      </c>
      <c r="V80" s="9">
        <v>0</v>
      </c>
      <c r="W80" s="9">
        <v>0</v>
      </c>
      <c r="X80" s="9">
        <v>0</v>
      </c>
      <c r="Y80" s="80" t="s">
        <v>22</v>
      </c>
    </row>
    <row r="81" spans="1:25" ht="16.5" customHeight="1">
      <c r="A81" s="105"/>
      <c r="B81" s="106"/>
      <c r="C81" s="107"/>
      <c r="D81" s="108"/>
      <c r="E81" s="110"/>
      <c r="F81" s="112"/>
      <c r="G81" s="91"/>
      <c r="H81" s="91"/>
      <c r="I81" s="89"/>
      <c r="J81" s="95"/>
      <c r="K81" s="95"/>
      <c r="L81" s="89"/>
      <c r="M81" s="113"/>
      <c r="N81" s="88"/>
      <c r="O81" s="89"/>
      <c r="P81" s="91"/>
      <c r="Q81" s="17">
        <v>253</v>
      </c>
      <c r="R81" s="11">
        <v>0</v>
      </c>
      <c r="S81" s="11">
        <v>0</v>
      </c>
      <c r="T81" s="11">
        <v>0</v>
      </c>
      <c r="U81" s="11">
        <v>0</v>
      </c>
      <c r="V81" s="12">
        <v>0</v>
      </c>
      <c r="W81" s="12">
        <v>0</v>
      </c>
      <c r="X81" s="12">
        <v>0</v>
      </c>
      <c r="Y81" s="81" t="s">
        <v>26</v>
      </c>
    </row>
    <row r="82" spans="1:25" ht="16.5" customHeight="1">
      <c r="A82" s="105" t="s">
        <v>107</v>
      </c>
      <c r="B82" s="106" t="s">
        <v>108</v>
      </c>
      <c r="C82" s="107" t="s">
        <v>29</v>
      </c>
      <c r="D82" s="108" t="s">
        <v>30</v>
      </c>
      <c r="E82" s="109"/>
      <c r="F82" s="111"/>
      <c r="G82" s="90">
        <v>371</v>
      </c>
      <c r="H82" s="90">
        <v>247</v>
      </c>
      <c r="I82" s="95">
        <v>247</v>
      </c>
      <c r="J82" s="95">
        <v>0</v>
      </c>
      <c r="K82" s="95">
        <v>0</v>
      </c>
      <c r="L82" s="95">
        <v>0</v>
      </c>
      <c r="M82" s="113">
        <v>84</v>
      </c>
      <c r="N82" s="87">
        <v>0</v>
      </c>
      <c r="O82" s="89">
        <f>+(+E82+G82)-(M82+N82)</f>
        <v>287</v>
      </c>
      <c r="P82" s="90">
        <v>191</v>
      </c>
      <c r="Q82" s="7">
        <v>23</v>
      </c>
      <c r="R82" s="8">
        <v>0</v>
      </c>
      <c r="S82" s="8">
        <v>0</v>
      </c>
      <c r="T82" s="8">
        <v>0</v>
      </c>
      <c r="U82" s="8">
        <v>0</v>
      </c>
      <c r="V82" s="9">
        <v>0</v>
      </c>
      <c r="W82" s="9">
        <v>0</v>
      </c>
      <c r="X82" s="9">
        <v>0</v>
      </c>
      <c r="Y82" s="80" t="s">
        <v>22</v>
      </c>
    </row>
    <row r="83" spans="1:25" ht="16.5" customHeight="1">
      <c r="A83" s="105"/>
      <c r="B83" s="106"/>
      <c r="C83" s="107"/>
      <c r="D83" s="108"/>
      <c r="E83" s="110"/>
      <c r="F83" s="112"/>
      <c r="G83" s="91"/>
      <c r="H83" s="91"/>
      <c r="I83" s="95"/>
      <c r="J83" s="95"/>
      <c r="K83" s="95"/>
      <c r="L83" s="95"/>
      <c r="M83" s="113"/>
      <c r="N83" s="88"/>
      <c r="O83" s="89"/>
      <c r="P83" s="91"/>
      <c r="Q83" s="13">
        <v>84</v>
      </c>
      <c r="R83" s="11">
        <v>0</v>
      </c>
      <c r="S83" s="11">
        <v>0</v>
      </c>
      <c r="T83" s="11">
        <v>0</v>
      </c>
      <c r="U83" s="11">
        <v>0</v>
      </c>
      <c r="V83" s="12">
        <v>0</v>
      </c>
      <c r="W83" s="12">
        <v>0</v>
      </c>
      <c r="X83" s="12">
        <v>0</v>
      </c>
      <c r="Y83" s="81" t="s">
        <v>26</v>
      </c>
    </row>
    <row r="84" spans="1:25" ht="16.5" customHeight="1">
      <c r="A84" s="105" t="s">
        <v>109</v>
      </c>
      <c r="B84" s="106" t="s">
        <v>110</v>
      </c>
      <c r="C84" s="107" t="s">
        <v>111</v>
      </c>
      <c r="D84" s="108" t="s">
        <v>112</v>
      </c>
      <c r="E84" s="109"/>
      <c r="F84" s="111"/>
      <c r="G84" s="90">
        <v>793</v>
      </c>
      <c r="H84" s="90">
        <v>528</v>
      </c>
      <c r="I84" s="95">
        <v>528</v>
      </c>
      <c r="J84" s="95">
        <v>0</v>
      </c>
      <c r="K84" s="95">
        <v>0</v>
      </c>
      <c r="L84" s="95">
        <v>0</v>
      </c>
      <c r="M84" s="113">
        <v>256</v>
      </c>
      <c r="N84" s="87">
        <v>0</v>
      </c>
      <c r="O84" s="89">
        <f>+(+E84+G84)-(M84+N84)</f>
        <v>537</v>
      </c>
      <c r="P84" s="90">
        <v>358</v>
      </c>
      <c r="Q84" s="42">
        <v>25</v>
      </c>
      <c r="R84" s="8">
        <v>0</v>
      </c>
      <c r="S84" s="8">
        <v>0</v>
      </c>
      <c r="T84" s="8">
        <v>0</v>
      </c>
      <c r="U84" s="8">
        <v>0</v>
      </c>
      <c r="V84" s="9">
        <v>0</v>
      </c>
      <c r="W84" s="9">
        <v>0</v>
      </c>
      <c r="X84" s="9">
        <v>0</v>
      </c>
      <c r="Y84" s="80" t="s">
        <v>22</v>
      </c>
    </row>
    <row r="85" spans="1:25" ht="16.5" customHeight="1">
      <c r="A85" s="105"/>
      <c r="B85" s="106"/>
      <c r="C85" s="107"/>
      <c r="D85" s="108"/>
      <c r="E85" s="110"/>
      <c r="F85" s="112"/>
      <c r="G85" s="91"/>
      <c r="H85" s="91"/>
      <c r="I85" s="95"/>
      <c r="J85" s="95"/>
      <c r="K85" s="95"/>
      <c r="L85" s="95"/>
      <c r="M85" s="113"/>
      <c r="N85" s="88"/>
      <c r="O85" s="89"/>
      <c r="P85" s="91"/>
      <c r="Q85" s="13">
        <v>256</v>
      </c>
      <c r="R85" s="11">
        <v>0</v>
      </c>
      <c r="S85" s="11">
        <v>0</v>
      </c>
      <c r="T85" s="11">
        <v>0</v>
      </c>
      <c r="U85" s="11">
        <v>0</v>
      </c>
      <c r="V85" s="12">
        <v>0</v>
      </c>
      <c r="W85" s="12">
        <v>0</v>
      </c>
      <c r="X85" s="12">
        <v>0</v>
      </c>
      <c r="Y85" s="81" t="s">
        <v>26</v>
      </c>
    </row>
    <row r="86" spans="1:25" ht="16.5" customHeight="1">
      <c r="A86" s="105" t="s">
        <v>113</v>
      </c>
      <c r="B86" s="106" t="s">
        <v>114</v>
      </c>
      <c r="C86" s="209" t="s">
        <v>111</v>
      </c>
      <c r="D86" s="206" t="s">
        <v>112</v>
      </c>
      <c r="E86" s="109"/>
      <c r="F86" s="111"/>
      <c r="G86" s="164">
        <v>673</v>
      </c>
      <c r="H86" s="164">
        <v>449</v>
      </c>
      <c r="I86" s="166">
        <v>449</v>
      </c>
      <c r="J86" s="166">
        <v>0</v>
      </c>
      <c r="K86" s="166">
        <v>0</v>
      </c>
      <c r="L86" s="166">
        <v>0</v>
      </c>
      <c r="M86" s="161">
        <v>366</v>
      </c>
      <c r="N86" s="162">
        <v>0</v>
      </c>
      <c r="O86" s="210">
        <f>+(+E86+G86)-(M86+N86)</f>
        <v>307</v>
      </c>
      <c r="P86" s="164">
        <v>205</v>
      </c>
      <c r="Q86" s="7">
        <v>38</v>
      </c>
      <c r="R86" s="8">
        <v>0</v>
      </c>
      <c r="S86" s="8">
        <v>0</v>
      </c>
      <c r="T86" s="8">
        <v>0</v>
      </c>
      <c r="U86" s="8">
        <v>0</v>
      </c>
      <c r="V86" s="9">
        <v>0</v>
      </c>
      <c r="W86" s="9">
        <v>0</v>
      </c>
      <c r="X86" s="9">
        <v>0</v>
      </c>
      <c r="Y86" s="80" t="s">
        <v>22</v>
      </c>
    </row>
    <row r="87" spans="1:25" ht="16.5" customHeight="1">
      <c r="A87" s="105"/>
      <c r="B87" s="106"/>
      <c r="C87" s="209"/>
      <c r="D87" s="206"/>
      <c r="E87" s="110"/>
      <c r="F87" s="112"/>
      <c r="G87" s="165"/>
      <c r="H87" s="165"/>
      <c r="I87" s="166"/>
      <c r="J87" s="166"/>
      <c r="K87" s="166"/>
      <c r="L87" s="166"/>
      <c r="M87" s="161"/>
      <c r="N87" s="163"/>
      <c r="O87" s="210"/>
      <c r="P87" s="165"/>
      <c r="Q87" s="13">
        <v>366</v>
      </c>
      <c r="R87" s="11">
        <v>0</v>
      </c>
      <c r="S87" s="11">
        <v>0</v>
      </c>
      <c r="T87" s="11">
        <v>0</v>
      </c>
      <c r="U87" s="11">
        <v>0</v>
      </c>
      <c r="V87" s="12">
        <v>0</v>
      </c>
      <c r="W87" s="12">
        <v>0</v>
      </c>
      <c r="X87" s="12">
        <v>0</v>
      </c>
      <c r="Y87" s="81" t="s">
        <v>26</v>
      </c>
    </row>
    <row r="88" spans="1:25" ht="16.5" customHeight="1">
      <c r="A88" s="105" t="s">
        <v>115</v>
      </c>
      <c r="B88" s="106" t="s">
        <v>116</v>
      </c>
      <c r="C88" s="107" t="s">
        <v>29</v>
      </c>
      <c r="D88" s="108" t="s">
        <v>30</v>
      </c>
      <c r="E88" s="109"/>
      <c r="F88" s="111"/>
      <c r="G88" s="191">
        <v>3039</v>
      </c>
      <c r="H88" s="191">
        <v>2026</v>
      </c>
      <c r="I88" s="176">
        <v>2024</v>
      </c>
      <c r="J88" s="176">
        <v>0</v>
      </c>
      <c r="K88" s="176">
        <v>0</v>
      </c>
      <c r="L88" s="176">
        <v>2</v>
      </c>
      <c r="M88" s="178">
        <v>743</v>
      </c>
      <c r="N88" s="189"/>
      <c r="O88" s="190">
        <f>+(+E88+G88)-(M88+N88)</f>
        <v>2296</v>
      </c>
      <c r="P88" s="191">
        <v>1531</v>
      </c>
      <c r="Q88" s="7">
        <v>65</v>
      </c>
      <c r="R88" s="38">
        <v>0</v>
      </c>
      <c r="S88" s="38">
        <v>0</v>
      </c>
      <c r="T88" s="38">
        <v>0</v>
      </c>
      <c r="U88" s="38">
        <v>0</v>
      </c>
      <c r="V88" s="39">
        <v>0</v>
      </c>
      <c r="W88" s="39">
        <v>0</v>
      </c>
      <c r="X88" s="39">
        <v>0</v>
      </c>
      <c r="Y88" s="80" t="s">
        <v>22</v>
      </c>
    </row>
    <row r="89" spans="1:25" ht="16.5" customHeight="1">
      <c r="A89" s="105"/>
      <c r="B89" s="106"/>
      <c r="C89" s="107"/>
      <c r="D89" s="108"/>
      <c r="E89" s="110"/>
      <c r="F89" s="112"/>
      <c r="G89" s="91"/>
      <c r="H89" s="91"/>
      <c r="I89" s="95"/>
      <c r="J89" s="95"/>
      <c r="K89" s="95"/>
      <c r="L89" s="95"/>
      <c r="M89" s="113"/>
      <c r="N89" s="88"/>
      <c r="O89" s="89"/>
      <c r="P89" s="91"/>
      <c r="Q89" s="13">
        <v>743</v>
      </c>
      <c r="R89" s="11">
        <v>0</v>
      </c>
      <c r="S89" s="11">
        <v>0</v>
      </c>
      <c r="T89" s="11">
        <v>0</v>
      </c>
      <c r="U89" s="11">
        <v>0</v>
      </c>
      <c r="V89" s="12">
        <v>0</v>
      </c>
      <c r="W89" s="12">
        <v>0</v>
      </c>
      <c r="X89" s="12">
        <v>0</v>
      </c>
      <c r="Y89" s="81" t="s">
        <v>26</v>
      </c>
    </row>
    <row r="90" spans="1:25" ht="16.5" customHeight="1">
      <c r="A90" s="105" t="s">
        <v>117</v>
      </c>
      <c r="B90" s="106" t="s">
        <v>118</v>
      </c>
      <c r="C90" s="107" t="s">
        <v>29</v>
      </c>
      <c r="D90" s="108" t="s">
        <v>30</v>
      </c>
      <c r="E90" s="109"/>
      <c r="F90" s="111"/>
      <c r="G90" s="90">
        <v>395</v>
      </c>
      <c r="H90" s="90">
        <v>263</v>
      </c>
      <c r="I90" s="95">
        <v>263</v>
      </c>
      <c r="J90" s="95">
        <v>0</v>
      </c>
      <c r="K90" s="95">
        <v>0</v>
      </c>
      <c r="L90" s="95">
        <v>0</v>
      </c>
      <c r="M90" s="113">
        <v>298</v>
      </c>
      <c r="N90" s="87">
        <v>0</v>
      </c>
      <c r="O90" s="89">
        <f>+(+E90+G90)-(M90+N90)</f>
        <v>97</v>
      </c>
      <c r="P90" s="90">
        <v>65</v>
      </c>
      <c r="Q90" s="15">
        <v>20</v>
      </c>
      <c r="R90" s="8">
        <v>0</v>
      </c>
      <c r="S90" s="8">
        <v>0</v>
      </c>
      <c r="T90" s="8">
        <v>0</v>
      </c>
      <c r="U90" s="8">
        <v>0</v>
      </c>
      <c r="V90" s="9">
        <v>0</v>
      </c>
      <c r="W90" s="9">
        <v>0</v>
      </c>
      <c r="X90" s="9">
        <v>0</v>
      </c>
      <c r="Y90" s="80" t="s">
        <v>22</v>
      </c>
    </row>
    <row r="91" spans="1:25" ht="16.5" customHeight="1">
      <c r="A91" s="105"/>
      <c r="B91" s="106"/>
      <c r="C91" s="107"/>
      <c r="D91" s="108"/>
      <c r="E91" s="110"/>
      <c r="F91" s="112"/>
      <c r="G91" s="91"/>
      <c r="H91" s="91"/>
      <c r="I91" s="95"/>
      <c r="J91" s="95"/>
      <c r="K91" s="95"/>
      <c r="L91" s="95"/>
      <c r="M91" s="113"/>
      <c r="N91" s="88"/>
      <c r="O91" s="89"/>
      <c r="P91" s="91"/>
      <c r="Q91" s="40">
        <v>298</v>
      </c>
      <c r="R91" s="11">
        <v>0</v>
      </c>
      <c r="S91" s="11">
        <v>0</v>
      </c>
      <c r="T91" s="11">
        <v>0</v>
      </c>
      <c r="U91" s="11">
        <v>0</v>
      </c>
      <c r="V91" s="12">
        <v>0</v>
      </c>
      <c r="W91" s="12">
        <v>0</v>
      </c>
      <c r="X91" s="12">
        <v>0</v>
      </c>
      <c r="Y91" s="81" t="s">
        <v>26</v>
      </c>
    </row>
    <row r="92" spans="1:25" ht="16.5" customHeight="1">
      <c r="A92" s="198" t="s">
        <v>119</v>
      </c>
      <c r="B92" s="199" t="s">
        <v>120</v>
      </c>
      <c r="C92" s="107" t="s">
        <v>29</v>
      </c>
      <c r="D92" s="108" t="s">
        <v>30</v>
      </c>
      <c r="E92" s="200"/>
      <c r="F92" s="201"/>
      <c r="G92" s="196">
        <v>807</v>
      </c>
      <c r="H92" s="196">
        <v>538</v>
      </c>
      <c r="I92" s="197">
        <v>538</v>
      </c>
      <c r="J92" s="197">
        <v>0</v>
      </c>
      <c r="K92" s="197">
        <v>0</v>
      </c>
      <c r="L92" s="197">
        <v>0</v>
      </c>
      <c r="M92" s="202">
        <v>423</v>
      </c>
      <c r="N92" s="203">
        <v>0</v>
      </c>
      <c r="O92" s="204">
        <f>+(+E92+G92)-(M92+N92)</f>
        <v>384</v>
      </c>
      <c r="P92" s="196">
        <v>256</v>
      </c>
      <c r="Q92" s="7">
        <v>4</v>
      </c>
      <c r="R92" s="43">
        <v>0</v>
      </c>
      <c r="S92" s="43">
        <v>0</v>
      </c>
      <c r="T92" s="43">
        <v>0</v>
      </c>
      <c r="U92" s="43">
        <v>0</v>
      </c>
      <c r="V92" s="44">
        <v>0</v>
      </c>
      <c r="W92" s="44">
        <v>0</v>
      </c>
      <c r="X92" s="44">
        <v>0</v>
      </c>
      <c r="Y92" s="80" t="s">
        <v>22</v>
      </c>
    </row>
    <row r="93" spans="1:25" ht="16.5" customHeight="1">
      <c r="A93" s="198"/>
      <c r="B93" s="199"/>
      <c r="C93" s="107"/>
      <c r="D93" s="108"/>
      <c r="E93" s="110"/>
      <c r="F93" s="112"/>
      <c r="G93" s="91"/>
      <c r="H93" s="91"/>
      <c r="I93" s="197"/>
      <c r="J93" s="197"/>
      <c r="K93" s="197"/>
      <c r="L93" s="197"/>
      <c r="M93" s="202"/>
      <c r="N93" s="88"/>
      <c r="O93" s="204"/>
      <c r="P93" s="91"/>
      <c r="Q93" s="13">
        <v>423</v>
      </c>
      <c r="R93" s="45">
        <v>0</v>
      </c>
      <c r="S93" s="45">
        <v>0</v>
      </c>
      <c r="T93" s="45">
        <v>0</v>
      </c>
      <c r="U93" s="45">
        <v>0</v>
      </c>
      <c r="V93" s="46">
        <v>0</v>
      </c>
      <c r="W93" s="46">
        <v>0</v>
      </c>
      <c r="X93" s="46">
        <v>0</v>
      </c>
      <c r="Y93" s="81" t="s">
        <v>26</v>
      </c>
    </row>
    <row r="94" spans="1:25" ht="16.5" customHeight="1">
      <c r="A94" s="105" t="s">
        <v>121</v>
      </c>
      <c r="B94" s="106" t="s">
        <v>122</v>
      </c>
      <c r="C94" s="107" t="s">
        <v>29</v>
      </c>
      <c r="D94" s="108" t="s">
        <v>30</v>
      </c>
      <c r="E94" s="109"/>
      <c r="F94" s="111"/>
      <c r="G94" s="90">
        <v>1552</v>
      </c>
      <c r="H94" s="90">
        <v>1035</v>
      </c>
      <c r="I94" s="95">
        <v>1035</v>
      </c>
      <c r="J94" s="95">
        <v>0</v>
      </c>
      <c r="K94" s="95">
        <v>0</v>
      </c>
      <c r="L94" s="95">
        <v>0</v>
      </c>
      <c r="M94" s="113">
        <v>1417</v>
      </c>
      <c r="N94" s="87">
        <v>0</v>
      </c>
      <c r="O94" s="89">
        <f>+(+E94+G94)-(M94+N94)</f>
        <v>135</v>
      </c>
      <c r="P94" s="90">
        <v>90</v>
      </c>
      <c r="Q94" s="42">
        <v>54</v>
      </c>
      <c r="R94" s="8">
        <v>0</v>
      </c>
      <c r="S94" s="8">
        <v>0</v>
      </c>
      <c r="T94" s="8">
        <v>0</v>
      </c>
      <c r="U94" s="8">
        <v>0</v>
      </c>
      <c r="V94" s="9">
        <v>0</v>
      </c>
      <c r="W94" s="9">
        <v>0</v>
      </c>
      <c r="X94" s="9">
        <v>0</v>
      </c>
      <c r="Y94" s="80" t="s">
        <v>22</v>
      </c>
    </row>
    <row r="95" spans="1:25" ht="16.5" customHeight="1">
      <c r="A95" s="105"/>
      <c r="B95" s="106"/>
      <c r="C95" s="107"/>
      <c r="D95" s="108"/>
      <c r="E95" s="110"/>
      <c r="F95" s="112"/>
      <c r="G95" s="91"/>
      <c r="H95" s="91"/>
      <c r="I95" s="95"/>
      <c r="J95" s="95"/>
      <c r="K95" s="95"/>
      <c r="L95" s="95"/>
      <c r="M95" s="113"/>
      <c r="N95" s="88"/>
      <c r="O95" s="89"/>
      <c r="P95" s="91"/>
      <c r="Q95" s="13">
        <v>1417</v>
      </c>
      <c r="R95" s="11">
        <v>0</v>
      </c>
      <c r="S95" s="11">
        <v>0</v>
      </c>
      <c r="T95" s="11">
        <v>0</v>
      </c>
      <c r="U95" s="11">
        <v>0</v>
      </c>
      <c r="V95" s="12">
        <v>0</v>
      </c>
      <c r="W95" s="12">
        <v>0</v>
      </c>
      <c r="X95" s="12">
        <v>0</v>
      </c>
      <c r="Y95" s="81" t="s">
        <v>26</v>
      </c>
    </row>
    <row r="96" spans="1:25" ht="16.5" customHeight="1">
      <c r="A96" s="105" t="s">
        <v>123</v>
      </c>
      <c r="B96" s="106" t="s">
        <v>124</v>
      </c>
      <c r="C96" s="107" t="s">
        <v>29</v>
      </c>
      <c r="D96" s="108" t="s">
        <v>30</v>
      </c>
      <c r="E96" s="109"/>
      <c r="F96" s="111"/>
      <c r="G96" s="90">
        <v>505.98</v>
      </c>
      <c r="H96" s="90">
        <v>338</v>
      </c>
      <c r="I96" s="95">
        <v>337</v>
      </c>
      <c r="J96" s="95">
        <v>0</v>
      </c>
      <c r="K96" s="95">
        <v>0</v>
      </c>
      <c r="L96" s="95">
        <v>0</v>
      </c>
      <c r="M96" s="113">
        <v>221.697659</v>
      </c>
      <c r="N96" s="87">
        <v>0</v>
      </c>
      <c r="O96" s="89">
        <f>+(+E96+G96)-(M96+N96)</f>
        <v>284.28234100000003</v>
      </c>
      <c r="P96" s="90">
        <v>190</v>
      </c>
      <c r="Q96" s="7">
        <v>9</v>
      </c>
      <c r="R96" s="8">
        <v>0</v>
      </c>
      <c r="S96" s="8">
        <v>0</v>
      </c>
      <c r="T96" s="8">
        <v>0</v>
      </c>
      <c r="U96" s="8">
        <v>0</v>
      </c>
      <c r="V96" s="9">
        <v>0</v>
      </c>
      <c r="W96" s="9">
        <v>0</v>
      </c>
      <c r="X96" s="9">
        <v>0</v>
      </c>
      <c r="Y96" s="80" t="s">
        <v>22</v>
      </c>
    </row>
    <row r="97" spans="1:25" ht="16.5" customHeight="1">
      <c r="A97" s="105"/>
      <c r="B97" s="106"/>
      <c r="C97" s="107"/>
      <c r="D97" s="108"/>
      <c r="E97" s="110"/>
      <c r="F97" s="112"/>
      <c r="G97" s="91"/>
      <c r="H97" s="91"/>
      <c r="I97" s="95"/>
      <c r="J97" s="95"/>
      <c r="K97" s="95"/>
      <c r="L97" s="95"/>
      <c r="M97" s="113"/>
      <c r="N97" s="88"/>
      <c r="O97" s="89"/>
      <c r="P97" s="91"/>
      <c r="Q97" s="13">
        <v>222</v>
      </c>
      <c r="R97" s="11">
        <v>0</v>
      </c>
      <c r="S97" s="11">
        <v>0</v>
      </c>
      <c r="T97" s="11">
        <v>0</v>
      </c>
      <c r="U97" s="11">
        <v>0</v>
      </c>
      <c r="V97" s="12">
        <v>0</v>
      </c>
      <c r="W97" s="12">
        <v>0</v>
      </c>
      <c r="X97" s="12">
        <v>0</v>
      </c>
      <c r="Y97" s="81" t="s">
        <v>26</v>
      </c>
    </row>
    <row r="98" spans="1:25" ht="16.5" customHeight="1">
      <c r="A98" s="105" t="s">
        <v>125</v>
      </c>
      <c r="B98" s="106" t="s">
        <v>126</v>
      </c>
      <c r="C98" s="107" t="s">
        <v>29</v>
      </c>
      <c r="D98" s="108" t="s">
        <v>30</v>
      </c>
      <c r="E98" s="109"/>
      <c r="F98" s="111"/>
      <c r="G98" s="90">
        <v>572</v>
      </c>
      <c r="H98" s="90">
        <v>381</v>
      </c>
      <c r="I98" s="95">
        <v>381</v>
      </c>
      <c r="J98" s="95">
        <v>0</v>
      </c>
      <c r="K98" s="95">
        <v>0</v>
      </c>
      <c r="L98" s="95">
        <v>0</v>
      </c>
      <c r="M98" s="113">
        <v>424</v>
      </c>
      <c r="N98" s="87">
        <v>0</v>
      </c>
      <c r="O98" s="89">
        <f>+(+E98+G98)-(M98+N98)</f>
        <v>148</v>
      </c>
      <c r="P98" s="90">
        <v>99</v>
      </c>
      <c r="Q98" s="7">
        <v>70</v>
      </c>
      <c r="R98" s="8">
        <v>0</v>
      </c>
      <c r="S98" s="8">
        <v>0</v>
      </c>
      <c r="T98" s="8">
        <v>0</v>
      </c>
      <c r="U98" s="8">
        <v>0</v>
      </c>
      <c r="V98" s="9">
        <v>0</v>
      </c>
      <c r="W98" s="9">
        <v>0</v>
      </c>
      <c r="X98" s="9">
        <v>0</v>
      </c>
      <c r="Y98" s="80" t="s">
        <v>22</v>
      </c>
    </row>
    <row r="99" spans="1:25" ht="16.5" customHeight="1">
      <c r="A99" s="105"/>
      <c r="B99" s="106"/>
      <c r="C99" s="107"/>
      <c r="D99" s="108"/>
      <c r="E99" s="110"/>
      <c r="F99" s="112"/>
      <c r="G99" s="91"/>
      <c r="H99" s="91"/>
      <c r="I99" s="95"/>
      <c r="J99" s="95"/>
      <c r="K99" s="95"/>
      <c r="L99" s="95"/>
      <c r="M99" s="113"/>
      <c r="N99" s="88"/>
      <c r="O99" s="89"/>
      <c r="P99" s="91"/>
      <c r="Q99" s="13">
        <v>424</v>
      </c>
      <c r="R99" s="11">
        <v>0</v>
      </c>
      <c r="S99" s="11">
        <v>0</v>
      </c>
      <c r="T99" s="11">
        <v>0</v>
      </c>
      <c r="U99" s="11">
        <v>0</v>
      </c>
      <c r="V99" s="12">
        <v>0</v>
      </c>
      <c r="W99" s="12">
        <v>0</v>
      </c>
      <c r="X99" s="12">
        <v>0</v>
      </c>
      <c r="Y99" s="81" t="s">
        <v>26</v>
      </c>
    </row>
    <row r="100" spans="1:25" ht="16.5" customHeight="1">
      <c r="A100" s="105" t="s">
        <v>127</v>
      </c>
      <c r="B100" s="106" t="s">
        <v>128</v>
      </c>
      <c r="C100" s="107" t="s">
        <v>29</v>
      </c>
      <c r="D100" s="108" t="s">
        <v>30</v>
      </c>
      <c r="E100" s="109"/>
      <c r="F100" s="111"/>
      <c r="G100" s="90">
        <v>980</v>
      </c>
      <c r="H100" s="90">
        <f>INT(G100/3*2)</f>
        <v>653</v>
      </c>
      <c r="I100" s="90">
        <f>H100</f>
        <v>653</v>
      </c>
      <c r="J100" s="95">
        <v>0</v>
      </c>
      <c r="K100" s="95">
        <v>0</v>
      </c>
      <c r="L100" s="95">
        <v>0</v>
      </c>
      <c r="M100" s="113">
        <v>549</v>
      </c>
      <c r="N100" s="87">
        <v>0</v>
      </c>
      <c r="O100" s="89">
        <f>+(+E100+G100)-(M100+N100)</f>
        <v>431</v>
      </c>
      <c r="P100" s="90">
        <f>INT(O100/3*2)</f>
        <v>287</v>
      </c>
      <c r="Q100" s="7">
        <v>56</v>
      </c>
      <c r="R100" s="8">
        <v>0</v>
      </c>
      <c r="S100" s="8">
        <v>0</v>
      </c>
      <c r="T100" s="8">
        <v>0</v>
      </c>
      <c r="U100" s="8">
        <v>0</v>
      </c>
      <c r="V100" s="9">
        <v>0</v>
      </c>
      <c r="W100" s="9">
        <v>0</v>
      </c>
      <c r="X100" s="9">
        <v>0</v>
      </c>
      <c r="Y100" s="80" t="s">
        <v>22</v>
      </c>
    </row>
    <row r="101" spans="1:25" ht="16.5" customHeight="1">
      <c r="A101" s="105"/>
      <c r="B101" s="106"/>
      <c r="C101" s="107"/>
      <c r="D101" s="108"/>
      <c r="E101" s="110"/>
      <c r="F101" s="112"/>
      <c r="G101" s="91"/>
      <c r="H101" s="91"/>
      <c r="I101" s="95"/>
      <c r="J101" s="95"/>
      <c r="K101" s="95"/>
      <c r="L101" s="95"/>
      <c r="M101" s="113"/>
      <c r="N101" s="88"/>
      <c r="O101" s="89"/>
      <c r="P101" s="91"/>
      <c r="Q101" s="52">
        <v>549</v>
      </c>
      <c r="R101" s="11">
        <v>0</v>
      </c>
      <c r="S101" s="11">
        <v>0</v>
      </c>
      <c r="T101" s="11">
        <v>0</v>
      </c>
      <c r="U101" s="11">
        <v>0</v>
      </c>
      <c r="V101" s="12">
        <v>0</v>
      </c>
      <c r="W101" s="12">
        <v>0</v>
      </c>
      <c r="X101" s="12">
        <v>0</v>
      </c>
      <c r="Y101" s="81" t="s">
        <v>26</v>
      </c>
    </row>
    <row r="102" spans="1:25" ht="16.5" customHeight="1">
      <c r="A102" s="105" t="s">
        <v>129</v>
      </c>
      <c r="B102" s="106" t="s">
        <v>130</v>
      </c>
      <c r="C102" s="107" t="s">
        <v>29</v>
      </c>
      <c r="D102" s="108" t="s">
        <v>30</v>
      </c>
      <c r="E102" s="109"/>
      <c r="F102" s="111"/>
      <c r="G102" s="90">
        <v>437</v>
      </c>
      <c r="H102" s="90">
        <v>291</v>
      </c>
      <c r="I102" s="95">
        <v>291</v>
      </c>
      <c r="J102" s="95">
        <v>0</v>
      </c>
      <c r="K102" s="95">
        <v>0</v>
      </c>
      <c r="L102" s="95">
        <v>0</v>
      </c>
      <c r="M102" s="113">
        <v>166</v>
      </c>
      <c r="N102" s="87">
        <v>0</v>
      </c>
      <c r="O102" s="89">
        <f>+(+E102+G102)-(M102+N102)</f>
        <v>271</v>
      </c>
      <c r="P102" s="90">
        <v>180</v>
      </c>
      <c r="Q102" s="7">
        <v>3</v>
      </c>
      <c r="R102" s="8">
        <v>0</v>
      </c>
      <c r="S102" s="8">
        <v>0</v>
      </c>
      <c r="T102" s="8">
        <v>0</v>
      </c>
      <c r="U102" s="8">
        <v>0</v>
      </c>
      <c r="V102" s="9">
        <v>0</v>
      </c>
      <c r="W102" s="9">
        <v>0</v>
      </c>
      <c r="X102" s="9">
        <v>0</v>
      </c>
      <c r="Y102" s="80" t="s">
        <v>22</v>
      </c>
    </row>
    <row r="103" spans="1:25" ht="16.5" customHeight="1">
      <c r="A103" s="151"/>
      <c r="B103" s="153"/>
      <c r="C103" s="155"/>
      <c r="D103" s="212"/>
      <c r="E103" s="213"/>
      <c r="F103" s="214"/>
      <c r="G103" s="211"/>
      <c r="H103" s="211"/>
      <c r="I103" s="175"/>
      <c r="J103" s="175"/>
      <c r="K103" s="175"/>
      <c r="L103" s="175"/>
      <c r="M103" s="177"/>
      <c r="N103" s="215"/>
      <c r="O103" s="216"/>
      <c r="P103" s="211"/>
      <c r="Q103" s="25">
        <v>166</v>
      </c>
      <c r="R103" s="76">
        <v>0</v>
      </c>
      <c r="S103" s="76">
        <v>0</v>
      </c>
      <c r="T103" s="76">
        <v>0</v>
      </c>
      <c r="U103" s="76">
        <v>0</v>
      </c>
      <c r="V103" s="77">
        <v>0</v>
      </c>
      <c r="W103" s="77">
        <v>0</v>
      </c>
      <c r="X103" s="77">
        <v>0</v>
      </c>
      <c r="Y103" s="81" t="s">
        <v>26</v>
      </c>
    </row>
    <row r="104" spans="1:25" ht="12.75" customHeight="1">
      <c r="A104" s="86" t="s">
        <v>131</v>
      </c>
      <c r="B104" s="86">
        <v>47</v>
      </c>
      <c r="C104" s="86"/>
      <c r="D104" s="86"/>
      <c r="E104" s="86"/>
      <c r="F104" s="86"/>
      <c r="G104" s="84">
        <f aca="true" t="shared" si="0" ref="G104:P104">SUM(G10:G103)</f>
        <v>72435.87991899998</v>
      </c>
      <c r="H104" s="84">
        <f t="shared" si="0"/>
        <v>48293.010199000004</v>
      </c>
      <c r="I104" s="84">
        <f t="shared" si="0"/>
        <v>48276.844</v>
      </c>
      <c r="J104" s="84">
        <f t="shared" si="0"/>
        <v>0</v>
      </c>
      <c r="K104" s="84">
        <f t="shared" si="0"/>
        <v>0</v>
      </c>
      <c r="L104" s="84">
        <f t="shared" si="0"/>
        <v>16.076613000000002</v>
      </c>
      <c r="M104" s="84">
        <f t="shared" si="0"/>
        <v>34367.401291999995</v>
      </c>
      <c r="N104" s="84">
        <f t="shared" si="0"/>
        <v>0</v>
      </c>
      <c r="O104" s="84">
        <f t="shared" si="0"/>
        <v>38068.478627</v>
      </c>
      <c r="P104" s="85">
        <f t="shared" si="0"/>
        <v>25378.50148833333</v>
      </c>
      <c r="Q104" s="82">
        <f>SUMIF($Y$10:$Y$103,$Y$8,Q10:Q103)</f>
        <v>2462</v>
      </c>
      <c r="R104" s="82">
        <f aca="true" t="shared" si="1" ref="R104:X104">SUMIF($Y$10:$Y$103,$Y$8,R10:R103)</f>
        <v>0</v>
      </c>
      <c r="S104" s="82">
        <f t="shared" si="1"/>
        <v>0</v>
      </c>
      <c r="T104" s="82">
        <f t="shared" si="1"/>
        <v>0</v>
      </c>
      <c r="U104" s="82">
        <f t="shared" si="1"/>
        <v>252</v>
      </c>
      <c r="V104" s="82">
        <f t="shared" si="1"/>
        <v>0</v>
      </c>
      <c r="W104" s="82">
        <f t="shared" si="1"/>
        <v>0</v>
      </c>
      <c r="X104" s="82">
        <f t="shared" si="1"/>
        <v>0</v>
      </c>
      <c r="Y104" s="80"/>
    </row>
    <row r="105" spans="1:25" ht="12.75" customHeight="1">
      <c r="A105" s="86"/>
      <c r="B105" s="86"/>
      <c r="C105" s="86"/>
      <c r="D105" s="86"/>
      <c r="E105" s="86"/>
      <c r="F105" s="86"/>
      <c r="G105" s="84"/>
      <c r="H105" s="84"/>
      <c r="I105" s="84"/>
      <c r="J105" s="84"/>
      <c r="K105" s="84"/>
      <c r="L105" s="84"/>
      <c r="M105" s="84"/>
      <c r="N105" s="84"/>
      <c r="O105" s="84"/>
      <c r="P105" s="85"/>
      <c r="Q105" s="83">
        <f>SUMIF($Y$10:$Y$103,$Y$9,Q10:Q103)</f>
        <v>34467.958</v>
      </c>
      <c r="R105" s="83">
        <f aca="true" t="shared" si="2" ref="R105:X105">SUMIF($Y$10:$Y$103,$Y$9,R10:R103)</f>
        <v>0</v>
      </c>
      <c r="S105" s="83">
        <f t="shared" si="2"/>
        <v>0</v>
      </c>
      <c r="T105" s="83">
        <f t="shared" si="2"/>
        <v>0</v>
      </c>
      <c r="U105" s="83">
        <f t="shared" si="2"/>
        <v>300</v>
      </c>
      <c r="V105" s="83">
        <f t="shared" si="2"/>
        <v>0</v>
      </c>
      <c r="W105" s="83">
        <f t="shared" si="2"/>
        <v>0</v>
      </c>
      <c r="X105" s="83">
        <f t="shared" si="2"/>
        <v>0</v>
      </c>
      <c r="Y105" s="81"/>
    </row>
    <row r="106" spans="4:17" ht="14.25">
      <c r="D106" s="2" t="s">
        <v>23</v>
      </c>
      <c r="E106" s="53" t="e">
        <f>E10+E12+E14+E16+E18+E20+E22+#REF!+E26+E28+E30+E32+E34+E36+E38+E42+E44+E46+E48+E50+E52+E54+E56+E58+E60+E62+E64+E66+E68+E70+E72+E74+E76+E78+E80+E82+E84+E86+E88+E90+E92+E94+E96+E98+E100+E102</f>
        <v>#REF!</v>
      </c>
      <c r="F106" s="53" t="e">
        <f>F10+F12+F14+F16+F18+F20+F22+#REF!+F26+F28+F30+F32+F34+F36+F38+F42+F44+F46+F48+F50+F52+F54+F56+F58+F60+F62+F64+F66+F68+F70+F72+F74+F76+F78+F80+F82+F84+F86+F88+F90+F92+F94+F96+F98+F100+F102</f>
        <v>#REF!</v>
      </c>
      <c r="G106" s="53" t="e">
        <f>G10+G12+G14+G16+G18+G20+G22+#REF!+G26+G28+G30+G32+G34+G36+G38+G40+G42+G44+G46+G48+G50+G52+G54+G56+G58+G60+G62+G64+G66+G68+G70+G72+G74+G76+G78+G80+G82+G84+G86+G88+G90+G92+G94+G96+G98+G100+G102</f>
        <v>#REF!</v>
      </c>
      <c r="H106" s="53" t="e">
        <f>H10+H12+H14+H16+H18+H20+H22+#REF!+H26+H28+H30+H32+H34+H36+H38+H40+H42+H44+H46+H48+H50+H52+H54+H56+H58+H60+H62+H64+H66+H68+H70+H72+H74+H76+H78+H80+H82+H84+H86+H88+H90+H92+H94+H96+H98+H100+H102</f>
        <v>#REF!</v>
      </c>
      <c r="I106" s="53" t="e">
        <f>I10+I12+I14+I16+I18+I20+I22+#REF!+I26+I28+I30+I32+I34+I36+I38+I40+I42+I44+I46+I48+I50+I52+I54+I56+I58+I60+I62+I64+I66+I68+I70+I72+I74+I76+I78+I80+I82+I84+I86+I88+I90+I92+I94+I96+I98+I100+I102</f>
        <v>#REF!</v>
      </c>
      <c r="J106" s="53" t="e">
        <f>J10+J12+J14+J16+J18+J20+J22+#REF!+J26+J28+J30+J32+J34+J36+J38+J40+J42+J44+J46+J48+J50+J52+J54+J56+J58+J60+J62+J64+J66+J68+J70+J72+J74+J76+J78+J80+J82+J84+J86+J88+J90+J92+J94+J96+J98+J100+J102</f>
        <v>#REF!</v>
      </c>
      <c r="K106" s="53" t="e">
        <f>K10+K12+K14+K16+K18+K20+K22+#REF!+K26+K28+K30+K32+K34+K36+K38+K40+K42+K44+K46+K48+K50+K52+K54+K56+K58+K60+K62+K64+K66+K68+K70+K72+K74+K76+K78+K80+K82+K84+K86+K88+K90+K92+K94+K96+K98+K100+K102</f>
        <v>#REF!</v>
      </c>
      <c r="L106" s="53" t="e">
        <f>L10+L12+L14+L16+L18+L20+L22+#REF!+L26+L28+L30+L32+L34+L36+L38+L40+L42+L44+L46+L48+L50+L52+L54+L56+L58+L60+L62+L64+L66+L68+L70+L72+L74+L76+L78+L80+L82+L84+L86+L88+L90+L92+L94+L96+L98+L100+L102</f>
        <v>#REF!</v>
      </c>
      <c r="M106" s="53" t="e">
        <f>M10+M12+M14+M16+M18+M20+M22+#REF!+M26+M28+M30+M32+M34+M36+M38+M40+M42+M44+M46+M48+M50+M52+M54+M56+M58+M60+M62+M64+M66+M68+M70+M72+M74+M76+M78+M80+M82+M84+M86+M88+M90+M92+M94+M96+M98+M100+M102</f>
        <v>#REF!</v>
      </c>
      <c r="N106" s="53" t="e">
        <f>N10+N12+N14+N16+N18+N20+N22+#REF!+N26+N28+N30+N32+N34+N36+N38+N40+N42+N44+N46+N48+N50+N52+N54+N56+N58+N60+N62+N64+N66+N68+N70+N72+N74+N76+N78+N80+N82+N84+N86+N88+N90+N92+N94+N96+N98+N100+N102</f>
        <v>#REF!</v>
      </c>
      <c r="O106" s="53" t="e">
        <f>O10+O12+O14+O16+O18+O20+O22+#REF!+O26+O28+O30+O32+O34+O36+O38+O40+O42+O44+O46+O48+O50+O52+O54+O56+O58+O60+O62+O64+O66+O68+O70+O72+O74+O76+O78+O80+O82+O84+O86+O88+O90+O92+O94+O96+O98+O100+O102</f>
        <v>#REF!</v>
      </c>
      <c r="P106" s="53" t="e">
        <f>P10+P12+P14+P16+P18+P20+P22+#REF!+P26+P28+P30+P32+P34+P36+P38+P40+P42+P44+P46+P48+P50+P52+P54+P56+P58+P60+P62+P64+P66+P68+P70+P72+P74+P76+P78+P80+P82+P84+P86+P88+P90+P92+P94+P96+P98+P100+P102</f>
        <v>#REF!</v>
      </c>
      <c r="Q106" s="53" t="e">
        <f>Q10+Q12+Q14+Q16+Q18+Q20+Q22+#REF!+Q26+Q28+Q30+Q32+Q34+Q36+Q38+Q40+Q42+Q44+Q46+Q48+Q50+Q52+Q54+Q56+Q58+Q60+Q62+Q64+Q66+Q68+Q70+Q72+Q74+Q76+Q78+Q80+Q82+Q84+Q86+Q88+Q90+Q92+Q94+Q96+Q98+Q100+Q102</f>
        <v>#REF!</v>
      </c>
    </row>
    <row r="107" spans="4:17" ht="14.25">
      <c r="D107" s="2" t="s">
        <v>24</v>
      </c>
      <c r="E107" s="53" t="e">
        <f>#REF!+#REF!+#REF!+#REF!+#REF!+#REF!+#REF!+E24+#REF!+#REF!+#REF!+#REF!+#REF!+#REF!+#REF!+#REF!+#REF!+#REF!+#REF!+#REF!+#REF!+#REF!+#REF!+#REF!+#REF!+#REF!+#REF!+#REF!+#REF!+#REF!+#REF!+#REF!+#REF!+#REF!+#REF!+#REF!+#REF!+#REF!+#REF!+#REF!+#REF!+#REF!+#REF!+#REF!+#REF!+#REF!</f>
        <v>#REF!</v>
      </c>
      <c r="F107" s="53" t="e">
        <f>#REF!+#REF!+#REF!+#REF!+#REF!+#REF!+#REF!+F24+#REF!+#REF!+#REF!+#REF!+#REF!+#REF!+#REF!+#REF!+#REF!+#REF!+#REF!+#REF!+#REF!+#REF!+#REF!+#REF!+#REF!+#REF!+#REF!+#REF!+#REF!+#REF!+#REF!+#REF!+#REF!+#REF!+#REF!+#REF!+#REF!+#REF!+#REF!+#REF!+#REF!+#REF!+#REF!+#REF!+#REF!+#REF!</f>
        <v>#REF!</v>
      </c>
      <c r="G107" s="53" t="e">
        <f>#REF!+#REF!+#REF!+#REF!+#REF!+#REF!+#REF!+G24+#REF!+#REF!+#REF!+#REF!+#REF!+#REF!+#REF!+#REF!+#REF!+#REF!+#REF!+#REF!+#REF!+#REF!+#REF!+#REF!+#REF!+#REF!+#REF!+#REF!+#REF!+#REF!+#REF!+#REF!+#REF!+#REF!+#REF!+#REF!+#REF!+#REF!+#REF!+#REF!+#REF!+#REF!+#REF!+#REF!+#REF!+#REF!+#REF!</f>
        <v>#REF!</v>
      </c>
      <c r="H107" s="53" t="e">
        <f>#REF!+#REF!+#REF!+#REF!+#REF!+#REF!+#REF!+H24+#REF!+#REF!+#REF!+#REF!+#REF!+#REF!+#REF!+#REF!+#REF!+#REF!+#REF!+#REF!+#REF!+#REF!+#REF!+#REF!+#REF!+#REF!+#REF!+#REF!+#REF!+#REF!+#REF!+#REF!+#REF!+#REF!+#REF!+#REF!+#REF!+#REF!+#REF!+#REF!+#REF!+#REF!+#REF!+#REF!+#REF!+#REF!+#REF!</f>
        <v>#REF!</v>
      </c>
      <c r="I107" s="53" t="e">
        <f>#REF!+#REF!+#REF!+#REF!+#REF!+#REF!+#REF!+I24+#REF!+#REF!+#REF!+#REF!+#REF!+#REF!+#REF!+#REF!+#REF!+#REF!+#REF!+#REF!+#REF!+#REF!+#REF!+#REF!+#REF!+#REF!+#REF!+#REF!+#REF!+#REF!+#REF!+#REF!+#REF!+#REF!+#REF!+#REF!+#REF!+#REF!+#REF!+#REF!+#REF!+#REF!+#REF!+#REF!+#REF!+#REF!+#REF!</f>
        <v>#REF!</v>
      </c>
      <c r="J107" s="53" t="e">
        <f>#REF!+#REF!+#REF!+#REF!+#REF!+#REF!+#REF!+J24+#REF!+#REF!+#REF!+#REF!+#REF!+#REF!+#REF!+#REF!+#REF!+#REF!+#REF!+#REF!+#REF!+#REF!+#REF!+#REF!+#REF!+#REF!+#REF!+#REF!+#REF!+#REF!+#REF!+#REF!+#REF!+#REF!+#REF!+#REF!+#REF!+#REF!+#REF!+#REF!+#REF!+#REF!+#REF!+#REF!+#REF!+#REF!+#REF!</f>
        <v>#REF!</v>
      </c>
      <c r="K107" s="53" t="e">
        <f>#REF!+#REF!+#REF!+#REF!+#REF!+#REF!+#REF!+K24+#REF!+#REF!+#REF!+#REF!+#REF!+#REF!+#REF!+#REF!+#REF!+#REF!+#REF!+#REF!+#REF!+#REF!+#REF!+#REF!+#REF!+#REF!+#REF!+#REF!+#REF!+#REF!+#REF!+#REF!+#REF!+#REF!+#REF!+#REF!+#REF!+#REF!+#REF!+#REF!+#REF!+#REF!+#REF!+#REF!+#REF!+#REF!+#REF!</f>
        <v>#REF!</v>
      </c>
      <c r="L107" s="53" t="e">
        <f>#REF!+#REF!+#REF!+#REF!+#REF!+#REF!+#REF!+L24+#REF!+#REF!+#REF!+#REF!+#REF!+#REF!+#REF!+#REF!+#REF!+#REF!+#REF!+#REF!+#REF!+#REF!+#REF!+#REF!+#REF!+#REF!+#REF!+#REF!+#REF!+#REF!+#REF!+#REF!+#REF!+#REF!+#REF!+#REF!+#REF!+#REF!+#REF!+#REF!+#REF!+#REF!+#REF!+#REF!+#REF!+#REF!+#REF!</f>
        <v>#REF!</v>
      </c>
      <c r="M107" s="53" t="e">
        <f>#REF!+#REF!+#REF!+#REF!+#REF!+#REF!+#REF!+M24+#REF!+#REF!+#REF!+#REF!+#REF!+#REF!+#REF!+#REF!+#REF!+#REF!+#REF!+#REF!+#REF!+#REF!+#REF!+#REF!+#REF!+#REF!+#REF!+#REF!+#REF!+#REF!+#REF!+#REF!+#REF!+#REF!+#REF!+#REF!+#REF!+#REF!+#REF!+#REF!+#REF!+#REF!+#REF!+#REF!+#REF!+#REF!+#REF!</f>
        <v>#REF!</v>
      </c>
      <c r="N107" s="53" t="e">
        <f>#REF!+#REF!+#REF!+#REF!+#REF!+#REF!+#REF!+N24+#REF!+#REF!+#REF!+#REF!+#REF!+#REF!+#REF!+#REF!+#REF!+#REF!+#REF!+#REF!+#REF!+#REF!+#REF!+#REF!+#REF!+#REF!+#REF!+#REF!+#REF!+#REF!+#REF!+#REF!+#REF!+#REF!+#REF!+#REF!+#REF!+#REF!+#REF!+#REF!+#REF!+#REF!+#REF!+#REF!+#REF!+#REF!+#REF!</f>
        <v>#REF!</v>
      </c>
      <c r="O107" s="53" t="e">
        <f>#REF!+#REF!+#REF!+#REF!+#REF!+#REF!+#REF!+O24+#REF!+#REF!+#REF!+#REF!+#REF!+#REF!+#REF!+#REF!+#REF!+#REF!+#REF!+#REF!+#REF!+#REF!+#REF!+#REF!+#REF!+#REF!+#REF!+#REF!+#REF!+#REF!+#REF!+#REF!+#REF!+#REF!+#REF!+#REF!+#REF!+#REF!+#REF!+#REF!+#REF!+#REF!+#REF!+#REF!+#REF!+#REF!+#REF!</f>
        <v>#REF!</v>
      </c>
      <c r="P107" s="53" t="e">
        <f>#REF!+#REF!+#REF!+#REF!+#REF!+#REF!+#REF!+P24+#REF!+#REF!+#REF!+#REF!+#REF!+#REF!+#REF!+#REF!+#REF!+#REF!+#REF!+#REF!+#REF!+#REF!+#REF!+#REF!+#REF!+#REF!+#REF!+#REF!+#REF!+#REF!+#REF!+#REF!+#REF!+#REF!+#REF!+#REF!+#REF!+#REF!+#REF!+#REF!+#REF!+#REF!+#REF!+#REF!+#REF!+#REF!+#REF!</f>
        <v>#REF!</v>
      </c>
      <c r="Q107" s="53" t="e">
        <f>#REF!+#REF!+#REF!+#REF!+#REF!+#REF!+#REF!+Q24+#REF!+#REF!+#REF!+#REF!+#REF!+#REF!+#REF!+#REF!+#REF!+#REF!+#REF!+#REF!+#REF!+#REF!+#REF!+#REF!+#REF!+#REF!+#REF!+#REF!+#REF!+#REF!+#REF!+#REF!+#REF!+#REF!+#REF!+#REF!+#REF!+#REF!+#REF!+#REF!+#REF!+#REF!+#REF!+#REF!+#REF!+#REF!+#REF!</f>
        <v>#REF!</v>
      </c>
    </row>
  </sheetData>
  <sheetProtection/>
  <protectedRanges>
    <protectedRange password="EAF8" sqref="I10:K11" name="範囲1"/>
    <protectedRange password="EAF8" sqref="J12:K13" name="範囲1_1"/>
    <protectedRange password="EAF8" sqref="I14:K15" name="範囲1_2"/>
    <protectedRange password="EAF8" sqref="I16:K17" name="範囲1_4"/>
    <protectedRange password="EAF8" sqref="I18:K19" name="範囲1_5"/>
    <protectedRange password="EAF8" sqref="I20:K21" name="範囲1_7"/>
    <protectedRange password="EAF8" sqref="I22:K23" name="範囲1_9"/>
    <protectedRange password="EAF8" sqref="I24:K25" name="範囲1_11"/>
    <protectedRange password="EAF8" sqref="I26:K27" name="範囲1_13"/>
    <protectedRange password="EAF8" sqref="I28:K29" name="範囲1_14"/>
    <protectedRange password="EAF8" sqref="I30:K31" name="範囲1_15"/>
    <protectedRange password="EAF8" sqref="I32:K33" name="範囲1_16"/>
    <protectedRange password="EAF8" sqref="I34:K35" name="範囲1_17"/>
    <protectedRange password="EAF8" sqref="I36:K37" name="範囲1_18"/>
    <protectedRange password="EAF8" sqref="I38:K39 K40:M41" name="範囲1_19"/>
    <protectedRange password="EAF8" sqref="I42:K43" name="範囲1_20"/>
    <protectedRange password="EAF8" sqref="I44:K45" name="範囲1_21"/>
    <protectedRange password="EAF8" sqref="I46:K47" name="範囲1_23"/>
    <protectedRange password="EAF8" sqref="I48:K49" name="範囲1_24"/>
    <protectedRange password="EAF8" sqref="I50:K51" name="範囲1_25"/>
    <protectedRange password="EAF8" sqref="I52:K53" name="範囲1_26"/>
    <protectedRange password="EAF8" sqref="I54:K55" name="範囲1_27"/>
    <protectedRange password="EAF8" sqref="I56:K57" name="範囲1_28"/>
    <protectedRange password="EAF8" sqref="I58:K59" name="範囲1_29"/>
    <protectedRange password="EAF8" sqref="I62:K63" name="範囲1_30"/>
    <protectedRange password="EAF8" sqref="I64:K65" name="範囲1_31"/>
    <protectedRange password="EAF8" sqref="I66:K67" name="範囲1_32"/>
    <protectedRange password="EAF8" sqref="I68:K69" name="範囲1_33"/>
    <protectedRange password="EAF8" sqref="I70:K71" name="範囲1_34"/>
    <protectedRange password="EAF8" sqref="I72:K73" name="範囲1_35"/>
    <protectedRange password="EAF8" sqref="I74:K75" name="範囲1_36"/>
    <protectedRange password="EAF8" sqref="I76:K77" name="範囲1_37"/>
    <protectedRange password="EAF8" sqref="I78:K79" name="範囲1_39"/>
    <protectedRange password="EAF8" sqref="I80:K81" name="範囲1_40"/>
    <protectedRange password="EAF8" sqref="I82:K83" name="範囲1_41"/>
    <protectedRange password="EAF8" sqref="I84:K85" name="範囲1_42"/>
    <protectedRange password="EAF8" sqref="I86:K87" name="範囲1_3"/>
    <protectedRange password="EAF8" sqref="I88:K89" name="範囲1_6"/>
    <protectedRange password="EAF8" sqref="I90:K91" name="範囲1_8"/>
    <protectedRange password="EAF8" sqref="I92:K93" name="範囲1_10"/>
    <protectedRange password="EAF8" sqref="I94:K95" name="範囲1_12"/>
    <protectedRange password="EAF8" sqref="I96:K97" name="範囲1_22"/>
    <protectedRange password="EAF8" sqref="I98:K99" name="範囲1_38"/>
    <protectedRange password="EAF8" sqref="I100:K101" name="範囲1_43"/>
    <protectedRange password="EAF8" sqref="I102:K103" name="範囲1_44"/>
    <protectedRange password="EAF8" sqref="I60:K61" name="範囲1_46"/>
  </protectedRanges>
  <mergeCells count="793">
    <mergeCell ref="A102:A103"/>
    <mergeCell ref="B102:B103"/>
    <mergeCell ref="C102:C103"/>
    <mergeCell ref="D102:D103"/>
    <mergeCell ref="E102:E103"/>
    <mergeCell ref="F102:F103"/>
    <mergeCell ref="M102:M103"/>
    <mergeCell ref="N102:N103"/>
    <mergeCell ref="O102:O103"/>
    <mergeCell ref="P100:P101"/>
    <mergeCell ref="G100:G101"/>
    <mergeCell ref="H100:H101"/>
    <mergeCell ref="I100:I101"/>
    <mergeCell ref="J100:J101"/>
    <mergeCell ref="K100:K101"/>
    <mergeCell ref="L100:L101"/>
    <mergeCell ref="P102:P103"/>
    <mergeCell ref="G102:G103"/>
    <mergeCell ref="H102:H103"/>
    <mergeCell ref="I102:I103"/>
    <mergeCell ref="J102:J103"/>
    <mergeCell ref="K102:K103"/>
    <mergeCell ref="L102:L103"/>
    <mergeCell ref="A100:A101"/>
    <mergeCell ref="B100:B101"/>
    <mergeCell ref="C100:C101"/>
    <mergeCell ref="D100:D101"/>
    <mergeCell ref="E100:E101"/>
    <mergeCell ref="F100:F101"/>
    <mergeCell ref="M98:M99"/>
    <mergeCell ref="N98:N99"/>
    <mergeCell ref="O98:O99"/>
    <mergeCell ref="M100:M101"/>
    <mergeCell ref="N100:N101"/>
    <mergeCell ref="O100:O101"/>
    <mergeCell ref="P98:P99"/>
    <mergeCell ref="G98:G99"/>
    <mergeCell ref="H98:H99"/>
    <mergeCell ref="I98:I99"/>
    <mergeCell ref="J98:J99"/>
    <mergeCell ref="K98:K99"/>
    <mergeCell ref="L98:L99"/>
    <mergeCell ref="A96:A97"/>
    <mergeCell ref="B96:B97"/>
    <mergeCell ref="C96:C97"/>
    <mergeCell ref="D96:D97"/>
    <mergeCell ref="E96:E97"/>
    <mergeCell ref="F96:F97"/>
    <mergeCell ref="A98:A99"/>
    <mergeCell ref="B98:B99"/>
    <mergeCell ref="C98:C99"/>
    <mergeCell ref="D98:D99"/>
    <mergeCell ref="E98:E99"/>
    <mergeCell ref="F98:F99"/>
    <mergeCell ref="P94:P95"/>
    <mergeCell ref="G94:G95"/>
    <mergeCell ref="H94:H95"/>
    <mergeCell ref="I94:I95"/>
    <mergeCell ref="J94:J95"/>
    <mergeCell ref="K94:K95"/>
    <mergeCell ref="L94:L95"/>
    <mergeCell ref="P96:P97"/>
    <mergeCell ref="G96:G97"/>
    <mergeCell ref="H96:H97"/>
    <mergeCell ref="I96:I97"/>
    <mergeCell ref="J96:J97"/>
    <mergeCell ref="K96:K97"/>
    <mergeCell ref="L96:L97"/>
    <mergeCell ref="M96:M97"/>
    <mergeCell ref="N96:N97"/>
    <mergeCell ref="O96:O97"/>
    <mergeCell ref="A94:A95"/>
    <mergeCell ref="B94:B95"/>
    <mergeCell ref="C94:C95"/>
    <mergeCell ref="D94:D95"/>
    <mergeCell ref="E94:E95"/>
    <mergeCell ref="F94:F95"/>
    <mergeCell ref="M92:M93"/>
    <mergeCell ref="N92:N93"/>
    <mergeCell ref="O92:O93"/>
    <mergeCell ref="M94:M95"/>
    <mergeCell ref="N94:N95"/>
    <mergeCell ref="O94:O95"/>
    <mergeCell ref="P92:P93"/>
    <mergeCell ref="G92:G93"/>
    <mergeCell ref="H92:H93"/>
    <mergeCell ref="I92:I93"/>
    <mergeCell ref="J92:J93"/>
    <mergeCell ref="K92:K93"/>
    <mergeCell ref="L92:L93"/>
    <mergeCell ref="A92:A93"/>
    <mergeCell ref="B92:B93"/>
    <mergeCell ref="C92:C93"/>
    <mergeCell ref="D92:D93"/>
    <mergeCell ref="E92:E93"/>
    <mergeCell ref="F92:F93"/>
    <mergeCell ref="M90:M91"/>
    <mergeCell ref="N90:N91"/>
    <mergeCell ref="O90:O91"/>
    <mergeCell ref="P90:P91"/>
    <mergeCell ref="G90:G91"/>
    <mergeCell ref="H90:H91"/>
    <mergeCell ref="I90:I91"/>
    <mergeCell ref="J90:J91"/>
    <mergeCell ref="K90:K91"/>
    <mergeCell ref="L90:L91"/>
    <mergeCell ref="A88:A89"/>
    <mergeCell ref="B88:B89"/>
    <mergeCell ref="C88:C89"/>
    <mergeCell ref="D88:D89"/>
    <mergeCell ref="E88:E89"/>
    <mergeCell ref="F88:F89"/>
    <mergeCell ref="A90:A91"/>
    <mergeCell ref="B90:B91"/>
    <mergeCell ref="C90:C91"/>
    <mergeCell ref="D90:D91"/>
    <mergeCell ref="E90:E91"/>
    <mergeCell ref="F90:F91"/>
    <mergeCell ref="P86:P87"/>
    <mergeCell ref="G86:G87"/>
    <mergeCell ref="H86:H87"/>
    <mergeCell ref="I86:I87"/>
    <mergeCell ref="J86:J87"/>
    <mergeCell ref="K86:K87"/>
    <mergeCell ref="L86:L87"/>
    <mergeCell ref="P88:P89"/>
    <mergeCell ref="G88:G89"/>
    <mergeCell ref="H88:H89"/>
    <mergeCell ref="I88:I89"/>
    <mergeCell ref="J88:J89"/>
    <mergeCell ref="K88:K89"/>
    <mergeCell ref="L88:L89"/>
    <mergeCell ref="M88:M89"/>
    <mergeCell ref="N88:N89"/>
    <mergeCell ref="O88:O89"/>
    <mergeCell ref="A86:A87"/>
    <mergeCell ref="B86:B87"/>
    <mergeCell ref="C86:C87"/>
    <mergeCell ref="D86:D87"/>
    <mergeCell ref="E86:E87"/>
    <mergeCell ref="F86:F87"/>
    <mergeCell ref="M84:M85"/>
    <mergeCell ref="N84:N85"/>
    <mergeCell ref="O84:O85"/>
    <mergeCell ref="M86:M87"/>
    <mergeCell ref="N86:N87"/>
    <mergeCell ref="O86:O87"/>
    <mergeCell ref="P84:P85"/>
    <mergeCell ref="G84:G85"/>
    <mergeCell ref="H84:H85"/>
    <mergeCell ref="I84:I85"/>
    <mergeCell ref="J84:J85"/>
    <mergeCell ref="K84:K85"/>
    <mergeCell ref="L84:L85"/>
    <mergeCell ref="A84:A85"/>
    <mergeCell ref="B84:B85"/>
    <mergeCell ref="C84:C85"/>
    <mergeCell ref="D84:D85"/>
    <mergeCell ref="E84:E85"/>
    <mergeCell ref="F84:F85"/>
    <mergeCell ref="M82:M83"/>
    <mergeCell ref="N82:N83"/>
    <mergeCell ref="O82:O83"/>
    <mergeCell ref="P82:P83"/>
    <mergeCell ref="G82:G83"/>
    <mergeCell ref="H82:H83"/>
    <mergeCell ref="I82:I83"/>
    <mergeCell ref="J82:J83"/>
    <mergeCell ref="K82:K83"/>
    <mergeCell ref="L82:L83"/>
    <mergeCell ref="A80:A81"/>
    <mergeCell ref="B80:B81"/>
    <mergeCell ref="C80:C81"/>
    <mergeCell ref="D80:D81"/>
    <mergeCell ref="E80:E81"/>
    <mergeCell ref="F80:F81"/>
    <mergeCell ref="A82:A83"/>
    <mergeCell ref="B82:B83"/>
    <mergeCell ref="C82:C83"/>
    <mergeCell ref="D82:D83"/>
    <mergeCell ref="E82:E83"/>
    <mergeCell ref="F82:F83"/>
    <mergeCell ref="P78:P79"/>
    <mergeCell ref="G78:G79"/>
    <mergeCell ref="H78:H79"/>
    <mergeCell ref="I78:I79"/>
    <mergeCell ref="J78:J79"/>
    <mergeCell ref="K78:K79"/>
    <mergeCell ref="L78:L79"/>
    <mergeCell ref="P80:P81"/>
    <mergeCell ref="G80:G81"/>
    <mergeCell ref="H80:H81"/>
    <mergeCell ref="I80:I81"/>
    <mergeCell ref="J80:J81"/>
    <mergeCell ref="K80:K81"/>
    <mergeCell ref="L80:L81"/>
    <mergeCell ref="M80:M81"/>
    <mergeCell ref="N80:N81"/>
    <mergeCell ref="O80:O81"/>
    <mergeCell ref="A78:A79"/>
    <mergeCell ref="B78:B79"/>
    <mergeCell ref="C78:C79"/>
    <mergeCell ref="D78:D79"/>
    <mergeCell ref="E78:E79"/>
    <mergeCell ref="F78:F79"/>
    <mergeCell ref="M76:M77"/>
    <mergeCell ref="N76:N77"/>
    <mergeCell ref="O76:O77"/>
    <mergeCell ref="M78:M79"/>
    <mergeCell ref="N78:N79"/>
    <mergeCell ref="O78:O79"/>
    <mergeCell ref="P76:P77"/>
    <mergeCell ref="G76:G77"/>
    <mergeCell ref="H76:H77"/>
    <mergeCell ref="I76:I77"/>
    <mergeCell ref="J76:J77"/>
    <mergeCell ref="K76:K77"/>
    <mergeCell ref="L76:L77"/>
    <mergeCell ref="A76:A77"/>
    <mergeCell ref="B76:B77"/>
    <mergeCell ref="C76:C77"/>
    <mergeCell ref="D76:D77"/>
    <mergeCell ref="E76:E77"/>
    <mergeCell ref="F76:F77"/>
    <mergeCell ref="M74:M75"/>
    <mergeCell ref="N74:N75"/>
    <mergeCell ref="O74:O75"/>
    <mergeCell ref="P74:P75"/>
    <mergeCell ref="G74:G75"/>
    <mergeCell ref="H74:H75"/>
    <mergeCell ref="I74:I75"/>
    <mergeCell ref="J74:J75"/>
    <mergeCell ref="K74:K75"/>
    <mergeCell ref="L74:L75"/>
    <mergeCell ref="A72:A73"/>
    <mergeCell ref="B72:B73"/>
    <mergeCell ref="C72:C73"/>
    <mergeCell ref="D72:D73"/>
    <mergeCell ref="E72:E73"/>
    <mergeCell ref="F72:F73"/>
    <mergeCell ref="A74:A75"/>
    <mergeCell ref="B74:B75"/>
    <mergeCell ref="C74:C75"/>
    <mergeCell ref="D74:D75"/>
    <mergeCell ref="E74:E75"/>
    <mergeCell ref="F74:F75"/>
    <mergeCell ref="P70:P71"/>
    <mergeCell ref="G70:G71"/>
    <mergeCell ref="H70:H71"/>
    <mergeCell ref="I70:I71"/>
    <mergeCell ref="J70:J71"/>
    <mergeCell ref="K70:K71"/>
    <mergeCell ref="L70:L71"/>
    <mergeCell ref="P72:P73"/>
    <mergeCell ref="G72:G73"/>
    <mergeCell ref="H72:H73"/>
    <mergeCell ref="I72:I73"/>
    <mergeCell ref="J72:J73"/>
    <mergeCell ref="K72:K73"/>
    <mergeCell ref="L72:L73"/>
    <mergeCell ref="M72:M73"/>
    <mergeCell ref="N72:N73"/>
    <mergeCell ref="O72:O73"/>
    <mergeCell ref="A70:A71"/>
    <mergeCell ref="B70:B71"/>
    <mergeCell ref="C70:C71"/>
    <mergeCell ref="D70:D71"/>
    <mergeCell ref="E70:E71"/>
    <mergeCell ref="F70:F71"/>
    <mergeCell ref="M68:M69"/>
    <mergeCell ref="N68:N69"/>
    <mergeCell ref="O68:O69"/>
    <mergeCell ref="M70:M71"/>
    <mergeCell ref="N70:N71"/>
    <mergeCell ref="O70:O71"/>
    <mergeCell ref="P68:P69"/>
    <mergeCell ref="G68:G69"/>
    <mergeCell ref="H68:H69"/>
    <mergeCell ref="I68:I69"/>
    <mergeCell ref="J68:J69"/>
    <mergeCell ref="K68:K69"/>
    <mergeCell ref="L68:L69"/>
    <mergeCell ref="A68:A69"/>
    <mergeCell ref="B68:B69"/>
    <mergeCell ref="C68:C69"/>
    <mergeCell ref="D68:D69"/>
    <mergeCell ref="E68:E69"/>
    <mergeCell ref="F68:F69"/>
    <mergeCell ref="M66:M67"/>
    <mergeCell ref="N66:N67"/>
    <mergeCell ref="O66:O67"/>
    <mergeCell ref="P66:P67"/>
    <mergeCell ref="G66:G67"/>
    <mergeCell ref="H66:H67"/>
    <mergeCell ref="I66:I67"/>
    <mergeCell ref="J66:J67"/>
    <mergeCell ref="K66:K67"/>
    <mergeCell ref="L66:L67"/>
    <mergeCell ref="A64:A65"/>
    <mergeCell ref="B64:B65"/>
    <mergeCell ref="C64:C65"/>
    <mergeCell ref="D64:D65"/>
    <mergeCell ref="E64:E65"/>
    <mergeCell ref="F64:F65"/>
    <mergeCell ref="A66:A67"/>
    <mergeCell ref="B66:B67"/>
    <mergeCell ref="C66:C67"/>
    <mergeCell ref="D66:D67"/>
    <mergeCell ref="E66:E67"/>
    <mergeCell ref="F66:F67"/>
    <mergeCell ref="P62:P63"/>
    <mergeCell ref="G62:G63"/>
    <mergeCell ref="H62:H63"/>
    <mergeCell ref="I62:I63"/>
    <mergeCell ref="J62:J63"/>
    <mergeCell ref="K62:K63"/>
    <mergeCell ref="L62:L63"/>
    <mergeCell ref="P64:P65"/>
    <mergeCell ref="G64:G65"/>
    <mergeCell ref="H64:H65"/>
    <mergeCell ref="I64:I65"/>
    <mergeCell ref="J64:J65"/>
    <mergeCell ref="K64:K65"/>
    <mergeCell ref="L64:L65"/>
    <mergeCell ref="M64:M65"/>
    <mergeCell ref="N64:N65"/>
    <mergeCell ref="O64:O65"/>
    <mergeCell ref="A62:A63"/>
    <mergeCell ref="B62:B63"/>
    <mergeCell ref="C62:C63"/>
    <mergeCell ref="D62:D63"/>
    <mergeCell ref="E62:E63"/>
    <mergeCell ref="F62:F63"/>
    <mergeCell ref="M60:M61"/>
    <mergeCell ref="N60:N61"/>
    <mergeCell ref="O60:O61"/>
    <mergeCell ref="M62:M63"/>
    <mergeCell ref="N62:N63"/>
    <mergeCell ref="O62:O63"/>
    <mergeCell ref="P60:P61"/>
    <mergeCell ref="G60:G61"/>
    <mergeCell ref="H60:H61"/>
    <mergeCell ref="I60:I61"/>
    <mergeCell ref="J60:J61"/>
    <mergeCell ref="K60:K61"/>
    <mergeCell ref="L60:L61"/>
    <mergeCell ref="A60:A61"/>
    <mergeCell ref="B60:B61"/>
    <mergeCell ref="C60:C61"/>
    <mergeCell ref="D60:D61"/>
    <mergeCell ref="E60:E61"/>
    <mergeCell ref="F60:F61"/>
    <mergeCell ref="M58:M59"/>
    <mergeCell ref="N58:N59"/>
    <mergeCell ref="O58:O59"/>
    <mergeCell ref="P58:P59"/>
    <mergeCell ref="G58:G59"/>
    <mergeCell ref="H58:H59"/>
    <mergeCell ref="I58:I59"/>
    <mergeCell ref="J58:J59"/>
    <mergeCell ref="K58:K59"/>
    <mergeCell ref="L58:L59"/>
    <mergeCell ref="A56:A57"/>
    <mergeCell ref="B56:B57"/>
    <mergeCell ref="C56:C57"/>
    <mergeCell ref="D56:D57"/>
    <mergeCell ref="E56:E57"/>
    <mergeCell ref="F56:F57"/>
    <mergeCell ref="A58:A59"/>
    <mergeCell ref="B58:B59"/>
    <mergeCell ref="C58:C59"/>
    <mergeCell ref="D58:D59"/>
    <mergeCell ref="E58:E59"/>
    <mergeCell ref="F58:F59"/>
    <mergeCell ref="P54:P55"/>
    <mergeCell ref="G54:G55"/>
    <mergeCell ref="H54:H55"/>
    <mergeCell ref="I54:I55"/>
    <mergeCell ref="J54:J55"/>
    <mergeCell ref="K54:K55"/>
    <mergeCell ref="L54:L55"/>
    <mergeCell ref="P56:P57"/>
    <mergeCell ref="G56:G57"/>
    <mergeCell ref="H56:H57"/>
    <mergeCell ref="I56:I57"/>
    <mergeCell ref="J56:J57"/>
    <mergeCell ref="K56:K57"/>
    <mergeCell ref="L56:L57"/>
    <mergeCell ref="M56:M57"/>
    <mergeCell ref="N56:N57"/>
    <mergeCell ref="O56:O57"/>
    <mergeCell ref="A54:A55"/>
    <mergeCell ref="B54:B55"/>
    <mergeCell ref="C54:C55"/>
    <mergeCell ref="D54:D55"/>
    <mergeCell ref="E54:E55"/>
    <mergeCell ref="F54:F55"/>
    <mergeCell ref="M52:M53"/>
    <mergeCell ref="N52:N53"/>
    <mergeCell ref="O52:O53"/>
    <mergeCell ref="M54:M55"/>
    <mergeCell ref="N54:N55"/>
    <mergeCell ref="O54:O55"/>
    <mergeCell ref="P52:P53"/>
    <mergeCell ref="G52:G53"/>
    <mergeCell ref="H52:H53"/>
    <mergeCell ref="I52:I53"/>
    <mergeCell ref="J52:J53"/>
    <mergeCell ref="K52:K53"/>
    <mergeCell ref="L52:L53"/>
    <mergeCell ref="A52:A53"/>
    <mergeCell ref="B52:B53"/>
    <mergeCell ref="C52:C53"/>
    <mergeCell ref="D52:D53"/>
    <mergeCell ref="E52:E53"/>
    <mergeCell ref="F52:F53"/>
    <mergeCell ref="M50:M51"/>
    <mergeCell ref="N50:N51"/>
    <mergeCell ref="O50:O51"/>
    <mergeCell ref="P50:P51"/>
    <mergeCell ref="G50:G51"/>
    <mergeCell ref="H50:H51"/>
    <mergeCell ref="I50:I51"/>
    <mergeCell ref="J50:J51"/>
    <mergeCell ref="K50:K51"/>
    <mergeCell ref="L50:L51"/>
    <mergeCell ref="A48:A49"/>
    <mergeCell ref="B48:B49"/>
    <mergeCell ref="C48:C49"/>
    <mergeCell ref="D48:D49"/>
    <mergeCell ref="E48:E49"/>
    <mergeCell ref="F48:F49"/>
    <mergeCell ref="A50:A51"/>
    <mergeCell ref="B50:B51"/>
    <mergeCell ref="C50:C51"/>
    <mergeCell ref="D50:D51"/>
    <mergeCell ref="E50:E51"/>
    <mergeCell ref="F50:F51"/>
    <mergeCell ref="P46:P47"/>
    <mergeCell ref="G46:G47"/>
    <mergeCell ref="H46:H47"/>
    <mergeCell ref="I46:I47"/>
    <mergeCell ref="J46:J47"/>
    <mergeCell ref="K46:K47"/>
    <mergeCell ref="L46:L47"/>
    <mergeCell ref="P48:P49"/>
    <mergeCell ref="G48:G49"/>
    <mergeCell ref="H48:H49"/>
    <mergeCell ref="I48:I49"/>
    <mergeCell ref="J48:J49"/>
    <mergeCell ref="K48:K49"/>
    <mergeCell ref="L48:L49"/>
    <mergeCell ref="M48:M49"/>
    <mergeCell ref="N48:N49"/>
    <mergeCell ref="O48:O49"/>
    <mergeCell ref="A46:A47"/>
    <mergeCell ref="B46:B47"/>
    <mergeCell ref="C46:C47"/>
    <mergeCell ref="D46:D47"/>
    <mergeCell ref="E46:E47"/>
    <mergeCell ref="F46:F47"/>
    <mergeCell ref="M44:M45"/>
    <mergeCell ref="N44:N45"/>
    <mergeCell ref="O44:O45"/>
    <mergeCell ref="M46:M47"/>
    <mergeCell ref="N46:N47"/>
    <mergeCell ref="O46:O47"/>
    <mergeCell ref="P44:P45"/>
    <mergeCell ref="G44:G45"/>
    <mergeCell ref="H44:H45"/>
    <mergeCell ref="I44:I45"/>
    <mergeCell ref="J44:J45"/>
    <mergeCell ref="K44:K45"/>
    <mergeCell ref="L44:L45"/>
    <mergeCell ref="A44:A45"/>
    <mergeCell ref="B44:B45"/>
    <mergeCell ref="C44:C45"/>
    <mergeCell ref="D44:D45"/>
    <mergeCell ref="E44:E45"/>
    <mergeCell ref="F44:F45"/>
    <mergeCell ref="M42:M43"/>
    <mergeCell ref="N42:N43"/>
    <mergeCell ref="O42:O43"/>
    <mergeCell ref="P42:P43"/>
    <mergeCell ref="G42:G43"/>
    <mergeCell ref="H42:H43"/>
    <mergeCell ref="I42:I43"/>
    <mergeCell ref="J42:J43"/>
    <mergeCell ref="K42:K43"/>
    <mergeCell ref="L42:L43"/>
    <mergeCell ref="A40:A41"/>
    <mergeCell ref="B40:B41"/>
    <mergeCell ref="C40:C41"/>
    <mergeCell ref="D40:D41"/>
    <mergeCell ref="E40:E41"/>
    <mergeCell ref="F40:F41"/>
    <mergeCell ref="A42:A43"/>
    <mergeCell ref="B42:B43"/>
    <mergeCell ref="C42:C43"/>
    <mergeCell ref="D42:D43"/>
    <mergeCell ref="E42:E43"/>
    <mergeCell ref="F42:F43"/>
    <mergeCell ref="P38:P39"/>
    <mergeCell ref="G38:G39"/>
    <mergeCell ref="H38:H39"/>
    <mergeCell ref="I38:I39"/>
    <mergeCell ref="J38:J39"/>
    <mergeCell ref="K38:K39"/>
    <mergeCell ref="L38:L39"/>
    <mergeCell ref="P40:P41"/>
    <mergeCell ref="G40:G41"/>
    <mergeCell ref="H40:H41"/>
    <mergeCell ref="I40:I41"/>
    <mergeCell ref="J40:J41"/>
    <mergeCell ref="K40:K41"/>
    <mergeCell ref="L40:L41"/>
    <mergeCell ref="M40:M41"/>
    <mergeCell ref="N40:N41"/>
    <mergeCell ref="O40:O41"/>
    <mergeCell ref="A38:A39"/>
    <mergeCell ref="B38:B39"/>
    <mergeCell ref="C38:C39"/>
    <mergeCell ref="D38:D39"/>
    <mergeCell ref="E38:E39"/>
    <mergeCell ref="F38:F39"/>
    <mergeCell ref="M36:M37"/>
    <mergeCell ref="N36:N37"/>
    <mergeCell ref="O36:O37"/>
    <mergeCell ref="M38:M39"/>
    <mergeCell ref="N38:N39"/>
    <mergeCell ref="O38:O39"/>
    <mergeCell ref="P36:P37"/>
    <mergeCell ref="G36:G37"/>
    <mergeCell ref="H36:H37"/>
    <mergeCell ref="I36:I37"/>
    <mergeCell ref="J36:J37"/>
    <mergeCell ref="K36:K37"/>
    <mergeCell ref="L36:L37"/>
    <mergeCell ref="A36:A37"/>
    <mergeCell ref="B36:B37"/>
    <mergeCell ref="C36:C37"/>
    <mergeCell ref="D36:D37"/>
    <mergeCell ref="E36:E37"/>
    <mergeCell ref="F36:F37"/>
    <mergeCell ref="M34:M35"/>
    <mergeCell ref="N34:N35"/>
    <mergeCell ref="O34:O35"/>
    <mergeCell ref="P34:P35"/>
    <mergeCell ref="G34:G35"/>
    <mergeCell ref="H34:H35"/>
    <mergeCell ref="I34:I35"/>
    <mergeCell ref="J34:J35"/>
    <mergeCell ref="K34:K35"/>
    <mergeCell ref="L34:L35"/>
    <mergeCell ref="A32:A33"/>
    <mergeCell ref="B32:B33"/>
    <mergeCell ref="C32:C33"/>
    <mergeCell ref="D32:D33"/>
    <mergeCell ref="E32:E33"/>
    <mergeCell ref="F32:F33"/>
    <mergeCell ref="A34:A35"/>
    <mergeCell ref="B34:B35"/>
    <mergeCell ref="C34:C35"/>
    <mergeCell ref="D34:D35"/>
    <mergeCell ref="E34:E35"/>
    <mergeCell ref="F34:F35"/>
    <mergeCell ref="P30:P31"/>
    <mergeCell ref="G30:G31"/>
    <mergeCell ref="H30:H31"/>
    <mergeCell ref="I30:I31"/>
    <mergeCell ref="J30:J31"/>
    <mergeCell ref="K30:K31"/>
    <mergeCell ref="L30:L31"/>
    <mergeCell ref="P32:P33"/>
    <mergeCell ref="G32:G33"/>
    <mergeCell ref="H32:H33"/>
    <mergeCell ref="I32:I33"/>
    <mergeCell ref="J32:J33"/>
    <mergeCell ref="K32:K33"/>
    <mergeCell ref="L32:L33"/>
    <mergeCell ref="M32:M33"/>
    <mergeCell ref="N32:N33"/>
    <mergeCell ref="O32:O33"/>
    <mergeCell ref="A30:A31"/>
    <mergeCell ref="B30:B31"/>
    <mergeCell ref="C30:C31"/>
    <mergeCell ref="D30:D31"/>
    <mergeCell ref="E30:E31"/>
    <mergeCell ref="F30:F31"/>
    <mergeCell ref="M28:M29"/>
    <mergeCell ref="N28:N29"/>
    <mergeCell ref="O28:O29"/>
    <mergeCell ref="M30:M31"/>
    <mergeCell ref="N30:N31"/>
    <mergeCell ref="O30:O31"/>
    <mergeCell ref="P28:P29"/>
    <mergeCell ref="G28:G29"/>
    <mergeCell ref="H28:H29"/>
    <mergeCell ref="I28:I29"/>
    <mergeCell ref="J28:J29"/>
    <mergeCell ref="K28:K29"/>
    <mergeCell ref="L28:L29"/>
    <mergeCell ref="A28:A29"/>
    <mergeCell ref="B28:B29"/>
    <mergeCell ref="C28:C29"/>
    <mergeCell ref="D28:D29"/>
    <mergeCell ref="E28:E29"/>
    <mergeCell ref="F28:F29"/>
    <mergeCell ref="M26:M27"/>
    <mergeCell ref="N26:N27"/>
    <mergeCell ref="O26:O27"/>
    <mergeCell ref="P26:P27"/>
    <mergeCell ref="G26:G27"/>
    <mergeCell ref="H26:H27"/>
    <mergeCell ref="I26:I27"/>
    <mergeCell ref="J26:J27"/>
    <mergeCell ref="K26:K27"/>
    <mergeCell ref="L26:L27"/>
    <mergeCell ref="A26:A27"/>
    <mergeCell ref="B26:B27"/>
    <mergeCell ref="C26:C27"/>
    <mergeCell ref="D26:D27"/>
    <mergeCell ref="E26:E27"/>
    <mergeCell ref="F26:F27"/>
    <mergeCell ref="G24:G25"/>
    <mergeCell ref="H24:H25"/>
    <mergeCell ref="I24:I25"/>
    <mergeCell ref="A24:A25"/>
    <mergeCell ref="B24:B25"/>
    <mergeCell ref="C24:C25"/>
    <mergeCell ref="D24:D25"/>
    <mergeCell ref="E24:E25"/>
    <mergeCell ref="F24:F25"/>
    <mergeCell ref="P22:P23"/>
    <mergeCell ref="G22:G23"/>
    <mergeCell ref="H22:H23"/>
    <mergeCell ref="I22:I23"/>
    <mergeCell ref="J22:J23"/>
    <mergeCell ref="K22:K23"/>
    <mergeCell ref="L22:L23"/>
    <mergeCell ref="M24:M25"/>
    <mergeCell ref="N24:N25"/>
    <mergeCell ref="O24:O25"/>
    <mergeCell ref="P24:P25"/>
    <mergeCell ref="J24:J25"/>
    <mergeCell ref="K24:K25"/>
    <mergeCell ref="L24:L25"/>
    <mergeCell ref="A22:A23"/>
    <mergeCell ref="B22:B23"/>
    <mergeCell ref="C22:C23"/>
    <mergeCell ref="D22:D23"/>
    <mergeCell ref="E22:E23"/>
    <mergeCell ref="F22:F23"/>
    <mergeCell ref="M20:M21"/>
    <mergeCell ref="N20:N21"/>
    <mergeCell ref="O20:O21"/>
    <mergeCell ref="M22:M23"/>
    <mergeCell ref="N22:N23"/>
    <mergeCell ref="O22:O23"/>
    <mergeCell ref="P20:P21"/>
    <mergeCell ref="G20:G21"/>
    <mergeCell ref="H20:H21"/>
    <mergeCell ref="I20:I21"/>
    <mergeCell ref="J20:J21"/>
    <mergeCell ref="K20:K21"/>
    <mergeCell ref="L20:L21"/>
    <mergeCell ref="A20:A21"/>
    <mergeCell ref="B20:B21"/>
    <mergeCell ref="C20:C21"/>
    <mergeCell ref="D20:D21"/>
    <mergeCell ref="E20:E21"/>
    <mergeCell ref="F20:F21"/>
    <mergeCell ref="M18:M19"/>
    <mergeCell ref="N18:N19"/>
    <mergeCell ref="O18:O19"/>
    <mergeCell ref="P18:P19"/>
    <mergeCell ref="G18:G19"/>
    <mergeCell ref="H18:H19"/>
    <mergeCell ref="I18:I19"/>
    <mergeCell ref="J18:J19"/>
    <mergeCell ref="K18:K19"/>
    <mergeCell ref="L18:L19"/>
    <mergeCell ref="A16:A17"/>
    <mergeCell ref="B16:B17"/>
    <mergeCell ref="C16:C17"/>
    <mergeCell ref="D16:D17"/>
    <mergeCell ref="E16:E17"/>
    <mergeCell ref="F16:F17"/>
    <mergeCell ref="A18:A19"/>
    <mergeCell ref="B18:B19"/>
    <mergeCell ref="C18:C19"/>
    <mergeCell ref="D18:D19"/>
    <mergeCell ref="E18:E19"/>
    <mergeCell ref="F18:F19"/>
    <mergeCell ref="P14:P15"/>
    <mergeCell ref="G14:G15"/>
    <mergeCell ref="H14:H15"/>
    <mergeCell ref="I14:I15"/>
    <mergeCell ref="J14:J15"/>
    <mergeCell ref="K14:K15"/>
    <mergeCell ref="L14:L15"/>
    <mergeCell ref="P16:P17"/>
    <mergeCell ref="G16:G17"/>
    <mergeCell ref="H16:H17"/>
    <mergeCell ref="I16:I17"/>
    <mergeCell ref="J16:J17"/>
    <mergeCell ref="K16:K17"/>
    <mergeCell ref="L16:L17"/>
    <mergeCell ref="M16:M17"/>
    <mergeCell ref="N16:N17"/>
    <mergeCell ref="O16:O17"/>
    <mergeCell ref="A14:A15"/>
    <mergeCell ref="B14:B15"/>
    <mergeCell ref="C14:C15"/>
    <mergeCell ref="D14:D15"/>
    <mergeCell ref="E14:E15"/>
    <mergeCell ref="F14:F15"/>
    <mergeCell ref="M12:M13"/>
    <mergeCell ref="N12:N13"/>
    <mergeCell ref="O12:O13"/>
    <mergeCell ref="M14:M15"/>
    <mergeCell ref="N14:N15"/>
    <mergeCell ref="O14:O15"/>
    <mergeCell ref="P12:P13"/>
    <mergeCell ref="G12:G13"/>
    <mergeCell ref="H12:H13"/>
    <mergeCell ref="I12:I13"/>
    <mergeCell ref="J12:J13"/>
    <mergeCell ref="K12:K13"/>
    <mergeCell ref="L12:L13"/>
    <mergeCell ref="A12:A13"/>
    <mergeCell ref="B12:B13"/>
    <mergeCell ref="C12:C13"/>
    <mergeCell ref="D12:D13"/>
    <mergeCell ref="E12:E13"/>
    <mergeCell ref="F12:F13"/>
    <mergeCell ref="X5:X7"/>
    <mergeCell ref="M6:M9"/>
    <mergeCell ref="Q6:Q7"/>
    <mergeCell ref="F7:F9"/>
    <mergeCell ref="H7:H9"/>
    <mergeCell ref="P7:P9"/>
    <mergeCell ref="I8:K8"/>
    <mergeCell ref="L8:L9"/>
    <mergeCell ref="O8:O9"/>
    <mergeCell ref="N4:N9"/>
    <mergeCell ref="O4:P5"/>
    <mergeCell ref="Q4:U4"/>
    <mergeCell ref="V4:X4"/>
    <mergeCell ref="R5:R7"/>
    <mergeCell ref="S5:S7"/>
    <mergeCell ref="T5:T7"/>
    <mergeCell ref="U5:U7"/>
    <mergeCell ref="V5:V7"/>
    <mergeCell ref="W5:W7"/>
    <mergeCell ref="A4:A9"/>
    <mergeCell ref="B4:B9"/>
    <mergeCell ref="C4:C9"/>
    <mergeCell ref="D4:D9"/>
    <mergeCell ref="E4:F5"/>
    <mergeCell ref="G4:M5"/>
    <mergeCell ref="A10:A11"/>
    <mergeCell ref="B10:B11"/>
    <mergeCell ref="C10:C11"/>
    <mergeCell ref="D10:D11"/>
    <mergeCell ref="E10:E11"/>
    <mergeCell ref="F10:F11"/>
    <mergeCell ref="M10:M11"/>
    <mergeCell ref="N10:N11"/>
    <mergeCell ref="O10:O11"/>
    <mergeCell ref="P10:P11"/>
    <mergeCell ref="G10:G11"/>
    <mergeCell ref="H10:H11"/>
    <mergeCell ref="I10:I11"/>
    <mergeCell ref="J10:J11"/>
    <mergeCell ref="K10:K11"/>
    <mergeCell ref="L10:L11"/>
    <mergeCell ref="J104:J105"/>
    <mergeCell ref="K104:K105"/>
    <mergeCell ref="L104:L105"/>
    <mergeCell ref="M104:M105"/>
    <mergeCell ref="N104:N105"/>
    <mergeCell ref="O104:O105"/>
    <mergeCell ref="P104:P105"/>
    <mergeCell ref="A104:A105"/>
    <mergeCell ref="B104:B105"/>
    <mergeCell ref="C104:C105"/>
    <mergeCell ref="D104:D105"/>
    <mergeCell ref="E104:E105"/>
    <mergeCell ref="F104:F105"/>
    <mergeCell ref="G104:G105"/>
    <mergeCell ref="H104:H105"/>
    <mergeCell ref="I104:I105"/>
  </mergeCells>
  <printOptions/>
  <pageMargins left="0.5118110236220472" right="0.31496062992125984" top="0.5511811023622047" bottom="0.5511811023622047" header="0.31496062992125984" footer="0.31496062992125984"/>
  <pageSetup cellComments="asDisplayed" fitToHeight="0" fitToWidth="1" horizontalDpi="600" verticalDpi="600" orientation="landscape" paperSize="8" scale="83" r:id="rId3"/>
  <headerFooter>
    <oddHeader>&amp;L&amp;16様式３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2016-10-20T00:33:54Z</cp:lastPrinted>
  <dcterms:created xsi:type="dcterms:W3CDTF">2016-09-26T13:18:22Z</dcterms:created>
  <dcterms:modified xsi:type="dcterms:W3CDTF">2016-10-27T00:40:33Z</dcterms:modified>
  <cp:category/>
  <cp:version/>
  <cp:contentType/>
  <cp:contentStatus/>
</cp:coreProperties>
</file>