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2　基金シート関係\230721 地公体保有有基金執行状況表（様式４、５）\過年度分の修正\公表用２\令和５年度\"/>
    </mc:Choice>
  </mc:AlternateContent>
  <xr:revisionPtr revIDLastSave="0" documentId="13_ncr:1_{19646D54-8AE7-4AF5-9072-0BEA012EFFBC}" xr6:coauthVersionLast="47" xr6:coauthVersionMax="47" xr10:uidLastSave="{00000000-0000-0000-0000-000000000000}"/>
  <bookViews>
    <workbookView xWindow="28680" yWindow="-120" windowWidth="29040" windowHeight="15840" tabRatio="774" xr2:uid="{00000000-000D-0000-FFFF-FFFF00000000}"/>
  </bookViews>
  <sheets>
    <sheet name="個別表（006）" sheetId="18" r:id="rId1"/>
  </sheets>
  <definedNames>
    <definedName name="_xlnm._FilterDatabase" localSheetId="0" hidden="1">'個別表（006）'!$A$1:$Y$106</definedName>
    <definedName name="_xlnm.Print_Area" localSheetId="0">'個別表（006）'!$A$1:$X$106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3" i="18" l="1"/>
  <c r="X106" i="18"/>
  <c r="W106" i="18"/>
  <c r="V106" i="18"/>
  <c r="U106" i="18"/>
  <c r="T106" i="18"/>
  <c r="S106" i="18"/>
  <c r="R106" i="18"/>
  <c r="X105" i="18"/>
  <c r="W105" i="18"/>
  <c r="V105" i="18"/>
  <c r="U105" i="18"/>
  <c r="T105" i="18"/>
  <c r="S105" i="18"/>
  <c r="R105" i="18"/>
  <c r="Q105" i="18"/>
  <c r="N105" i="18"/>
  <c r="G105" i="18"/>
  <c r="O101" i="18"/>
  <c r="H101" i="18"/>
  <c r="O99" i="18"/>
  <c r="H99" i="18"/>
  <c r="O95" i="18"/>
  <c r="H95" i="18"/>
  <c r="O93" i="18"/>
  <c r="H93" i="18"/>
  <c r="O91" i="18"/>
  <c r="H91" i="18"/>
  <c r="O89" i="18"/>
  <c r="P89" i="18" s="1"/>
  <c r="H89" i="18"/>
  <c r="F89" i="18"/>
  <c r="O87" i="18"/>
  <c r="H87" i="18"/>
  <c r="O85" i="18"/>
  <c r="H85" i="18"/>
  <c r="O83" i="18"/>
  <c r="H83" i="18"/>
  <c r="O81" i="18"/>
  <c r="H81" i="18"/>
  <c r="O79" i="18"/>
  <c r="H79" i="18"/>
  <c r="O77" i="18"/>
  <c r="H77" i="18"/>
  <c r="O75" i="18"/>
  <c r="H75" i="18"/>
  <c r="O73" i="18"/>
  <c r="H73" i="18"/>
  <c r="O71" i="18"/>
  <c r="H71" i="18"/>
  <c r="O69" i="18"/>
  <c r="H69" i="18"/>
  <c r="O67" i="18"/>
  <c r="H67" i="18"/>
  <c r="O65" i="18"/>
  <c r="H65" i="18"/>
  <c r="O63" i="18"/>
  <c r="H63" i="18"/>
  <c r="O61" i="18"/>
  <c r="H61" i="18"/>
  <c r="O59" i="18"/>
  <c r="H59" i="18"/>
  <c r="O57" i="18"/>
  <c r="H57" i="18"/>
  <c r="O55" i="18"/>
  <c r="H55" i="18"/>
  <c r="O53" i="18"/>
  <c r="H53" i="18"/>
  <c r="O51" i="18"/>
  <c r="H51" i="18"/>
  <c r="O49" i="18"/>
  <c r="H49" i="18"/>
  <c r="O47" i="18"/>
  <c r="O45" i="18"/>
  <c r="P45" i="18" s="1"/>
  <c r="H45" i="18"/>
  <c r="F45" i="18"/>
  <c r="L43" i="18"/>
  <c r="K43" i="18"/>
  <c r="J43" i="18"/>
  <c r="I43" i="18"/>
  <c r="I105" i="18" s="1"/>
  <c r="K41" i="18"/>
  <c r="J41" i="18"/>
  <c r="P39" i="18"/>
  <c r="O39" i="18"/>
  <c r="H39" i="18"/>
  <c r="O37" i="18"/>
  <c r="H37" i="18"/>
  <c r="O35" i="18"/>
  <c r="H35" i="18"/>
  <c r="P35" i="18" s="1"/>
  <c r="O33" i="18"/>
  <c r="P33" i="18" s="1"/>
  <c r="H33" i="18"/>
  <c r="O31" i="18"/>
  <c r="P31" i="18" s="1"/>
  <c r="L31" i="18"/>
  <c r="H31" i="18" s="1"/>
  <c r="F31" i="18"/>
  <c r="O29" i="18"/>
  <c r="H29" i="18"/>
  <c r="O27" i="18"/>
  <c r="H27" i="18"/>
  <c r="O25" i="18"/>
  <c r="H25" i="18"/>
  <c r="O23" i="18"/>
  <c r="H23" i="18"/>
  <c r="Q22" i="18"/>
  <c r="M21" i="18"/>
  <c r="M105" i="18" s="1"/>
  <c r="H21" i="18"/>
  <c r="E21" i="18"/>
  <c r="E105" i="18" s="1"/>
  <c r="O19" i="18"/>
  <c r="H19" i="18"/>
  <c r="O17" i="18"/>
  <c r="H17" i="18"/>
  <c r="O15" i="18"/>
  <c r="H15" i="18"/>
  <c r="O13" i="18"/>
  <c r="H13" i="18"/>
  <c r="Q12" i="18"/>
  <c r="Q106" i="18" s="1"/>
  <c r="O11" i="18"/>
  <c r="H11" i="18"/>
  <c r="O9" i="18"/>
  <c r="H9" i="18"/>
  <c r="P105" i="18" l="1"/>
  <c r="F105" i="18"/>
  <c r="J105" i="18"/>
  <c r="L105" i="18"/>
  <c r="K105" i="18"/>
  <c r="H105" i="18"/>
  <c r="O21" i="18"/>
  <c r="O105" i="18" s="1"/>
</calcChain>
</file>

<file path=xl/sharedStrings.xml><?xml version="1.0" encoding="utf-8"?>
<sst xmlns="http://schemas.openxmlformats.org/spreadsheetml/2006/main" count="233" uniqueCount="82">
  <si>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</si>
  <si>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</si>
  <si>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</si>
  <si>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</si>
  <si>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</si>
  <si>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</si>
  <si>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</si>
  <si>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</si>
  <si>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</si>
  <si>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</si>
  <si>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</si>
  <si>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</si>
  <si>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</si>
  <si>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</si>
  <si>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</si>
  <si>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</si>
  <si>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</si>
  <si>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</si>
  <si>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</si>
  <si>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</si>
  <si>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</si>
  <si>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</si>
  <si>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</si>
  <si>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</si>
  <si>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</si>
  <si>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</si>
  <si>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</si>
  <si>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</si>
  <si>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</si>
  <si>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</si>
  <si>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静岡県</t>
  </si>
  <si>
    <t>北海道他46団体</t>
    <rPh sb="0" eb="3">
      <t>ホッカイドウ</t>
    </rPh>
    <rPh sb="3" eb="4">
      <t>ホカ</t>
    </rPh>
    <rPh sb="6" eb="8">
      <t>ダンタイ</t>
    </rPh>
    <phoneticPr fontId="2"/>
  </si>
  <si>
    <t>栃木県</t>
    <rPh sb="0" eb="3">
      <t>トチギケン</t>
    </rPh>
    <phoneticPr fontId="1"/>
  </si>
  <si>
    <t>神奈川県</t>
    <rPh sb="0" eb="4">
      <t>カナガワケン</t>
    </rPh>
    <phoneticPr fontId="1"/>
  </si>
  <si>
    <t>三重県</t>
    <rPh sb="0" eb="3">
      <t>ミエケン</t>
    </rPh>
    <phoneticPr fontId="1"/>
  </si>
  <si>
    <t>滋賀県</t>
    <rPh sb="0" eb="3">
      <t>シガケン</t>
    </rPh>
    <phoneticPr fontId="1"/>
  </si>
  <si>
    <t>京都府</t>
    <rPh sb="0" eb="3">
      <t>キョウトフ</t>
    </rPh>
    <phoneticPr fontId="1"/>
  </si>
  <si>
    <t>佐賀県</t>
    <rPh sb="0" eb="3">
      <t>サガケン</t>
    </rPh>
    <phoneticPr fontId="1"/>
  </si>
  <si>
    <t>熊本県</t>
    <rPh sb="0" eb="3">
      <t>クマモトケン</t>
    </rPh>
    <phoneticPr fontId="1"/>
  </si>
  <si>
    <t>宮崎県</t>
    <rPh sb="0" eb="3">
      <t>ミヤザキケン</t>
    </rPh>
    <phoneticPr fontId="1"/>
  </si>
  <si>
    <t>鹿児島県</t>
    <rPh sb="0" eb="4">
      <t>カゴシマケン</t>
    </rPh>
    <phoneticPr fontId="1"/>
  </si>
  <si>
    <t>-</t>
    <phoneticPr fontId="1"/>
  </si>
  <si>
    <t>東京都</t>
    <rPh sb="0" eb="3">
      <t>トウキョウト</t>
    </rPh>
    <phoneticPr fontId="1"/>
  </si>
  <si>
    <t>岩手県</t>
    <rPh sb="0" eb="3">
      <t>イワテケン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</si>
  <si>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</si>
  <si>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</si>
  <si>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</si>
  <si>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</si>
  <si>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埼玉県</t>
    <rPh sb="0" eb="3">
      <t>サイタマケン</t>
    </rPh>
    <phoneticPr fontId="1"/>
  </si>
  <si>
    <t>千葉県</t>
    <rPh sb="0" eb="3">
      <t>チバケン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</si>
  <si>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</si>
  <si>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</si>
  <si>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</si>
  <si>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</si>
  <si>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</si>
  <si>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愛知県</t>
    <rPh sb="0" eb="3">
      <t>アイチケン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</si>
  <si>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</si>
  <si>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</si>
  <si>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</si>
  <si>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</si>
  <si>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</si>
  <si>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</si>
  <si>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</si>
  <si>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</si>
  <si>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</si>
  <si>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</si>
  <si>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</si>
  <si>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</si>
  <si>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福岡県</t>
    <rPh sb="0" eb="3">
      <t>フクオカケン</t>
    </rPh>
    <phoneticPr fontId="1"/>
  </si>
  <si>
    <t>大分県</t>
    <rPh sb="0" eb="3">
      <t>オオイタケン</t>
    </rPh>
    <phoneticPr fontId="1"/>
  </si>
  <si>
    <t>沖縄県</t>
    <rPh sb="0" eb="3">
      <t>オキナワケン</t>
    </rPh>
    <phoneticPr fontId="1"/>
  </si>
  <si>
    <t>北海道</t>
    <rPh sb="0" eb="3">
      <t>ホッカイドウ</t>
    </rPh>
    <phoneticPr fontId="20"/>
  </si>
  <si>
    <t>秋田県</t>
    <rPh sb="0" eb="3">
      <t>アキタケン</t>
    </rPh>
    <phoneticPr fontId="22"/>
  </si>
  <si>
    <t>新潟県</t>
    <rPh sb="0" eb="3">
      <t>ニイガタケン</t>
    </rPh>
    <phoneticPr fontId="20"/>
  </si>
  <si>
    <t>岐阜県</t>
    <rPh sb="0" eb="3">
      <t>ギフケン</t>
    </rPh>
    <phoneticPr fontId="20"/>
  </si>
  <si>
    <t>高知県</t>
    <rPh sb="0" eb="3">
      <t>コウチケン</t>
    </rPh>
    <phoneticPr fontId="22"/>
  </si>
  <si>
    <t>長崎県</t>
    <rPh sb="0" eb="3">
      <t>ナガサキケン</t>
    </rPh>
    <phoneticPr fontId="2"/>
  </si>
  <si>
    <t>医療・介護サービスの提供体制の改革を推進するため、将来目指すべき医療提供体制等の実現に資する事業への財政的支援を行い、施策の推進を図る。</t>
    <phoneticPr fontId="1"/>
  </si>
  <si>
    <t>青森県</t>
    <rPh sb="0" eb="2">
      <t>アオモリ</t>
    </rPh>
    <rPh sb="2" eb="3">
      <t>ケン</t>
    </rPh>
    <phoneticPr fontId="1"/>
  </si>
  <si>
    <t>群馬県</t>
    <rPh sb="0" eb="2">
      <t>グンマ</t>
    </rPh>
    <rPh sb="2" eb="3">
      <t>ケン</t>
    </rPh>
    <phoneticPr fontId="1"/>
  </si>
  <si>
    <t>地域医療介護総合確保基金（地域介護対策支援臨時特例交付金）</t>
    <phoneticPr fontId="1"/>
  </si>
  <si>
    <t>【個別表】令和５年度基金造成団体別基金執行状況表（006地域医療介護総合確保基金（地域介護対策支援臨時特例交付金））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</si>
</sst>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
    <numFmt numFmtId="177" formatCode="* #,##0;* \-#,##0;* &quot;-&quot;_ ;@\ "/>
    <numFmt numFmtId="178" formatCode="\(#,##0\);\(* \-#,##0\);\(* \ &quot;-&quot;\ \);@\ "/>
    <numFmt numFmtId="179" formatCode="#,##0_ "/>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ゴシック"/>
      <family val="3"/>
    </font>
    <font>
      <sz val="6"/>
      <name val="ＭＳ Ｐゴシック"/>
      <family val="3"/>
      <scheme val="minor"/>
    </font>
    <font>
      <sz val="10"/>
      <name val="ＭＳ ゴシック"/>
      <family val="3"/>
      <charset val="128"/>
    </font>
    <font>
      <sz val="11"/>
      <name val="ＭＳ Ｐゴシック"/>
      <family val="2"/>
      <charset val="128"/>
      <scheme val="minor"/>
    </font>
    <font>
      <sz val="10"/>
      <name val="ＭＳ ゴシック"/>
      <family val="3"/>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2">
    <xf numFmtId="0" fontId="0" fillId="0" borderId="0">
      <alignment vertical="center"/>
    </xf>
    <xf numFmtId="0" fontId="19" fillId="0" borderId="0">
      <alignment vertical="center"/>
    </xf>
  </cellStyleXfs>
  <cellXfs count="20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27"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14" xfId="0" applyNumberFormat="1" applyFont="1" applyBorder="1" applyAlignment="1">
      <alignment horizontal="right" vertical="center"/>
    </xf>
    <xf numFmtId="178" fontId="3" fillId="0" borderId="18" xfId="0" applyNumberFormat="1" applyFont="1" applyBorder="1" applyAlignment="1">
      <alignment horizontal="right" vertical="center"/>
    </xf>
    <xf numFmtId="177" fontId="3" fillId="0" borderId="17" xfId="0" applyNumberFormat="1" applyFont="1" applyBorder="1" applyAlignment="1">
      <alignment horizontal="right" vertical="center"/>
    </xf>
    <xf numFmtId="178" fontId="21" fillId="0" borderId="28" xfId="0" applyNumberFormat="1" applyFont="1" applyBorder="1" applyAlignment="1">
      <alignment horizontal="right" vertical="center"/>
    </xf>
    <xf numFmtId="178" fontId="21" fillId="0" borderId="30" xfId="0" applyNumberFormat="1" applyFont="1" applyBorder="1" applyAlignment="1">
      <alignment horizontal="right" vertical="center"/>
    </xf>
    <xf numFmtId="178" fontId="21" fillId="0" borderId="18" xfId="0" applyNumberFormat="1" applyFont="1" applyBorder="1" applyAlignment="1">
      <alignment horizontal="right" vertical="center"/>
    </xf>
    <xf numFmtId="177" fontId="21" fillId="0" borderId="27" xfId="0" applyNumberFormat="1" applyFont="1" applyBorder="1" applyAlignment="1">
      <alignment horizontal="right" vertical="center"/>
    </xf>
    <xf numFmtId="177" fontId="21" fillId="0" borderId="14" xfId="0" applyNumberFormat="1" applyFont="1" applyBorder="1" applyAlignment="1">
      <alignment horizontal="right" vertical="center"/>
    </xf>
    <xf numFmtId="177" fontId="21" fillId="0" borderId="17" xfId="0" applyNumberFormat="1" applyFont="1" applyBorder="1" applyAlignment="1">
      <alignment horizontal="right" vertical="center"/>
    </xf>
    <xf numFmtId="178" fontId="3" fillId="0" borderId="28" xfId="1" applyNumberFormat="1" applyFont="1" applyBorder="1" applyAlignment="1">
      <alignment horizontal="right" vertical="center"/>
    </xf>
    <xf numFmtId="178" fontId="3" fillId="0" borderId="30" xfId="1" applyNumberFormat="1" applyFont="1" applyBorder="1" applyAlignment="1">
      <alignment horizontal="right" vertical="center"/>
    </xf>
    <xf numFmtId="178" fontId="3" fillId="0" borderId="18" xfId="1" applyNumberFormat="1" applyFont="1" applyBorder="1" applyAlignment="1">
      <alignment horizontal="right" vertical="center"/>
    </xf>
    <xf numFmtId="177" fontId="3" fillId="0" borderId="27" xfId="1" applyNumberFormat="1" applyFont="1" applyBorder="1" applyAlignment="1">
      <alignment horizontal="right" vertical="center"/>
    </xf>
    <xf numFmtId="177" fontId="3" fillId="0" borderId="14" xfId="1" applyNumberFormat="1" applyFont="1" applyBorder="1" applyAlignment="1">
      <alignment horizontal="right" vertical="center"/>
    </xf>
    <xf numFmtId="177" fontId="3" fillId="0" borderId="17" xfId="1" applyNumberFormat="1" applyFont="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176" fontId="3" fillId="4" borderId="7"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0" borderId="9" xfId="0" applyFont="1" applyBorder="1" applyAlignment="1">
      <alignment vertical="center" wrapText="1"/>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0" fontId="3" fillId="0" borderId="7" xfId="1" applyFont="1" applyFill="1" applyBorder="1" applyAlignment="1">
      <alignment horizontal="center" vertical="center"/>
    </xf>
    <xf numFmtId="0" fontId="3" fillId="0" borderId="9" xfId="1" applyFont="1" applyFill="1" applyBorder="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177" fontId="23" fillId="0" borderId="43"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30" xfId="0" applyNumberFormat="1" applyFont="1" applyFill="1" applyBorder="1" applyAlignment="1">
      <alignment horizontal="right" vertical="center"/>
    </xf>
    <xf numFmtId="177" fontId="23" fillId="0" borderId="43" xfId="0" applyNumberFormat="1" applyFont="1" applyFill="1" applyBorder="1">
      <alignment vertical="center"/>
    </xf>
    <xf numFmtId="177" fontId="24" fillId="0" borderId="19" xfId="0" applyNumberFormat="1" applyFont="1" applyFill="1" applyBorder="1" applyAlignment="1">
      <alignment horizontal="right" vertical="center"/>
    </xf>
    <xf numFmtId="177" fontId="24" fillId="0" borderId="17" xfId="0" applyNumberFormat="1" applyFont="1" applyFill="1" applyBorder="1" applyAlignment="1">
      <alignment horizontal="right" vertical="center"/>
    </xf>
    <xf numFmtId="177" fontId="24" fillId="0" borderId="14" xfId="0" applyNumberFormat="1" applyFont="1" applyFill="1" applyBorder="1" applyAlignment="1">
      <alignment horizontal="right" vertical="center"/>
    </xf>
    <xf numFmtId="177" fontId="24" fillId="0" borderId="19" xfId="0" applyNumberFormat="1" applyFont="1" applyFill="1" applyBorder="1">
      <alignment vertical="center"/>
    </xf>
    <xf numFmtId="177" fontId="25" fillId="0" borderId="43" xfId="0" applyNumberFormat="1" applyFont="1" applyFill="1" applyBorder="1" applyAlignment="1">
      <alignment horizontal="right" vertical="center"/>
    </xf>
    <xf numFmtId="177" fontId="25" fillId="0" borderId="18" xfId="0" applyNumberFormat="1" applyFont="1" applyFill="1" applyBorder="1" applyAlignment="1">
      <alignment horizontal="right" vertical="center"/>
    </xf>
    <xf numFmtId="177" fontId="25" fillId="0" borderId="30" xfId="0" applyNumberFormat="1" applyFont="1" applyFill="1" applyBorder="1" applyAlignment="1">
      <alignment horizontal="right" vertical="center"/>
    </xf>
    <xf numFmtId="177" fontId="25" fillId="0" borderId="7" xfId="0" applyNumberFormat="1" applyFont="1" applyFill="1" applyBorder="1">
      <alignment vertical="center"/>
    </xf>
    <xf numFmtId="177" fontId="25" fillId="0" borderId="19" xfId="0" applyNumberFormat="1" applyFont="1" applyFill="1" applyBorder="1" applyAlignment="1">
      <alignment horizontal="right" vertical="center"/>
    </xf>
    <xf numFmtId="177" fontId="25" fillId="0" borderId="17" xfId="0" applyNumberFormat="1" applyFont="1" applyFill="1" applyBorder="1" applyAlignment="1">
      <alignment horizontal="right" vertical="center"/>
    </xf>
    <xf numFmtId="177" fontId="25" fillId="0" borderId="14" xfId="0" applyNumberFormat="1" applyFont="1" applyFill="1" applyBorder="1" applyAlignment="1">
      <alignment horizontal="right" vertical="center"/>
    </xf>
    <xf numFmtId="177" fontId="25" fillId="0" borderId="9" xfId="0" applyNumberFormat="1" applyFont="1" applyFill="1" applyBorder="1">
      <alignment vertical="center"/>
    </xf>
    <xf numFmtId="177" fontId="23" fillId="0" borderId="43" xfId="1" applyNumberFormat="1" applyFont="1" applyFill="1" applyBorder="1" applyAlignment="1">
      <alignment horizontal="right" vertical="center"/>
    </xf>
    <xf numFmtId="177" fontId="23" fillId="0" borderId="18" xfId="1" applyNumberFormat="1" applyFont="1" applyFill="1" applyBorder="1" applyAlignment="1">
      <alignment horizontal="right" vertical="center"/>
    </xf>
    <xf numFmtId="177" fontId="23" fillId="0" borderId="30" xfId="1" applyNumberFormat="1" applyFont="1" applyFill="1" applyBorder="1" applyAlignment="1">
      <alignment horizontal="right" vertical="center"/>
    </xf>
    <xf numFmtId="177" fontId="23" fillId="0" borderId="43" xfId="1" applyNumberFormat="1" applyFont="1" applyFill="1" applyBorder="1">
      <alignment vertical="center"/>
    </xf>
    <xf numFmtId="177" fontId="24" fillId="0" borderId="19" xfId="1" applyNumberFormat="1" applyFont="1" applyFill="1" applyBorder="1" applyAlignment="1">
      <alignment horizontal="right" vertical="center"/>
    </xf>
    <xf numFmtId="177" fontId="24" fillId="0" borderId="17" xfId="1" applyNumberFormat="1" applyFont="1" applyFill="1" applyBorder="1" applyAlignment="1">
      <alignment horizontal="right" vertical="center"/>
    </xf>
    <xf numFmtId="177" fontId="24" fillId="0" borderId="14" xfId="1" applyNumberFormat="1" applyFont="1" applyFill="1" applyBorder="1" applyAlignment="1">
      <alignment horizontal="right" vertical="center"/>
    </xf>
    <xf numFmtId="177" fontId="24" fillId="0" borderId="19" xfId="1" applyNumberFormat="1" applyFont="1" applyFill="1" applyBorder="1">
      <alignment vertical="center"/>
    </xf>
    <xf numFmtId="177" fontId="23" fillId="0" borderId="7" xfId="0" applyNumberFormat="1" applyFont="1" applyFill="1" applyBorder="1">
      <alignment vertical="center"/>
    </xf>
    <xf numFmtId="177" fontId="23" fillId="0" borderId="19" xfId="0" applyNumberFormat="1"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4" xfId="0" applyNumberFormat="1" applyFont="1" applyFill="1" applyBorder="1" applyAlignment="1">
      <alignment horizontal="right" vertical="center"/>
    </xf>
    <xf numFmtId="177" fontId="23" fillId="0" borderId="9" xfId="0" applyNumberFormat="1" applyFont="1" applyFill="1" applyBorder="1">
      <alignment vertical="center"/>
    </xf>
    <xf numFmtId="41" fontId="23" fillId="0" borderId="43" xfId="0" applyNumberFormat="1" applyFont="1" applyFill="1" applyBorder="1" applyAlignment="1">
      <alignment horizontal="right" vertical="center"/>
    </xf>
    <xf numFmtId="41" fontId="23" fillId="0" borderId="18" xfId="0" applyNumberFormat="1" applyFont="1" applyFill="1" applyBorder="1" applyAlignment="1">
      <alignment horizontal="right" vertical="center"/>
    </xf>
    <xf numFmtId="41" fontId="23" fillId="0" borderId="30" xfId="0" applyNumberFormat="1" applyFont="1" applyFill="1" applyBorder="1" applyAlignment="1">
      <alignment horizontal="right" vertical="center"/>
    </xf>
    <xf numFmtId="41" fontId="23" fillId="0" borderId="43" xfId="0" applyNumberFormat="1" applyFont="1" applyFill="1" applyBorder="1">
      <alignment vertical="center"/>
    </xf>
    <xf numFmtId="41" fontId="24" fillId="0" borderId="19" xfId="0" applyNumberFormat="1" applyFont="1" applyFill="1" applyBorder="1" applyAlignment="1">
      <alignment horizontal="right" vertical="center"/>
    </xf>
    <xf numFmtId="41" fontId="24" fillId="0" borderId="17" xfId="0" applyNumberFormat="1" applyFont="1" applyFill="1" applyBorder="1" applyAlignment="1">
      <alignment horizontal="right" vertical="center"/>
    </xf>
    <xf numFmtId="41" fontId="24" fillId="0" borderId="14" xfId="0" applyNumberFormat="1" applyFont="1" applyFill="1" applyBorder="1" applyAlignment="1">
      <alignment horizontal="right" vertical="center"/>
    </xf>
    <xf numFmtId="41" fontId="24" fillId="0" borderId="19" xfId="0" applyNumberFormat="1" applyFont="1" applyFill="1" applyBorder="1">
      <alignment vertical="center"/>
    </xf>
    <xf numFmtId="177" fontId="25" fillId="0" borderId="43" xfId="0" applyNumberFormat="1" applyFont="1" applyFill="1" applyBorder="1">
      <alignment vertical="center"/>
    </xf>
    <xf numFmtId="179" fontId="23" fillId="0" borderId="43" xfId="0" applyNumberFormat="1" applyFont="1" applyFill="1" applyBorder="1" applyAlignment="1">
      <alignment horizontal="right" vertical="center"/>
    </xf>
    <xf numFmtId="179" fontId="23" fillId="0" borderId="30" xfId="0" applyNumberFormat="1" applyFont="1" applyFill="1" applyBorder="1" applyAlignment="1">
      <alignment horizontal="right" vertical="center"/>
    </xf>
    <xf numFmtId="179" fontId="24" fillId="0" borderId="19" xfId="0" applyNumberFormat="1" applyFont="1" applyFill="1" applyBorder="1" applyAlignment="1">
      <alignment horizontal="right" vertical="center"/>
    </xf>
    <xf numFmtId="179" fontId="24" fillId="0" borderId="14" xfId="0" applyNumberFormat="1" applyFont="1" applyFill="1" applyBorder="1" applyAlignment="1">
      <alignment horizontal="right" vertical="center"/>
    </xf>
    <xf numFmtId="41" fontId="23" fillId="0" borderId="18" xfId="0" applyNumberFormat="1" applyFont="1" applyFill="1" applyBorder="1" applyAlignment="1">
      <alignment horizontal="center" vertical="center"/>
    </xf>
    <xf numFmtId="41" fontId="23" fillId="0" borderId="14" xfId="0" applyNumberFormat="1" applyFont="1" applyFill="1" applyBorder="1" applyAlignment="1">
      <alignment horizontal="right" vertical="center"/>
    </xf>
    <xf numFmtId="41" fontId="23" fillId="0" borderId="17" xfId="0" applyNumberFormat="1" applyFont="1" applyFill="1" applyBorder="1" applyAlignment="1">
      <alignment horizontal="center" vertical="center"/>
    </xf>
    <xf numFmtId="178" fontId="23" fillId="0" borderId="28" xfId="0" applyNumberFormat="1" applyFont="1" applyFill="1" applyBorder="1" applyAlignment="1">
      <alignment horizontal="right" vertical="center"/>
    </xf>
    <xf numFmtId="177" fontId="23" fillId="0" borderId="27" xfId="0" applyNumberFormat="1" applyFont="1" applyFill="1" applyBorder="1" applyAlignment="1">
      <alignment horizontal="right" vertical="center"/>
    </xf>
    <xf numFmtId="178" fontId="25" fillId="0" borderId="28" xfId="0" applyNumberFormat="1" applyFont="1" applyFill="1" applyBorder="1" applyAlignment="1">
      <alignment horizontal="right" vertical="center"/>
    </xf>
    <xf numFmtId="177" fontId="25" fillId="0" borderId="27" xfId="0" applyNumberFormat="1" applyFont="1" applyFill="1" applyBorder="1" applyAlignment="1">
      <alignment horizontal="right" vertical="center"/>
    </xf>
    <xf numFmtId="178" fontId="23" fillId="0" borderId="28" xfId="1" applyNumberFormat="1" applyFont="1" applyFill="1" applyBorder="1" applyAlignment="1">
      <alignment horizontal="right" vertical="center"/>
    </xf>
    <xf numFmtId="177" fontId="23" fillId="0" borderId="27" xfId="1" applyNumberFormat="1" applyFont="1" applyFill="1" applyBorder="1" applyAlignment="1">
      <alignment horizontal="right" vertical="center"/>
    </xf>
    <xf numFmtId="178" fontId="23" fillId="0" borderId="1" xfId="0" applyNumberFormat="1" applyFont="1" applyFill="1" applyBorder="1" applyAlignment="1">
      <alignment horizontal="right" vertical="center"/>
    </xf>
    <xf numFmtId="41" fontId="23" fillId="0" borderId="6" xfId="0" applyNumberFormat="1" applyFont="1" applyFill="1" applyBorder="1" applyAlignment="1">
      <alignment horizontal="right" vertical="center"/>
    </xf>
    <xf numFmtId="177" fontId="23" fillId="6" borderId="43" xfId="0" applyNumberFormat="1" applyFont="1" applyFill="1" applyBorder="1" applyAlignment="1">
      <alignment horizontal="right" vertical="center"/>
    </xf>
    <xf numFmtId="177" fontId="24" fillId="6" borderId="19" xfId="0" applyNumberFormat="1" applyFont="1" applyFill="1" applyBorder="1" applyAlignment="1">
      <alignment horizontal="right" vertical="center"/>
    </xf>
    <xf numFmtId="177" fontId="25" fillId="6" borderId="43" xfId="0" applyNumberFormat="1" applyFont="1" applyFill="1" applyBorder="1" applyAlignment="1">
      <alignment horizontal="right" vertical="center"/>
    </xf>
    <xf numFmtId="177" fontId="25" fillId="6" borderId="19" xfId="0" applyNumberFormat="1" applyFont="1" applyFill="1" applyBorder="1" applyAlignment="1">
      <alignment horizontal="right" vertical="center"/>
    </xf>
    <xf numFmtId="177" fontId="23" fillId="6" borderId="43" xfId="1" applyNumberFormat="1" applyFont="1" applyFill="1" applyBorder="1" applyAlignment="1">
      <alignment horizontal="right" vertical="center"/>
    </xf>
    <xf numFmtId="177" fontId="24" fillId="6" borderId="19" xfId="1" applyNumberFormat="1" applyFont="1" applyFill="1" applyBorder="1" applyAlignment="1">
      <alignment horizontal="right" vertical="center"/>
    </xf>
    <xf numFmtId="177" fontId="23" fillId="6" borderId="19" xfId="0" applyNumberFormat="1" applyFont="1" applyFill="1" applyBorder="1" applyAlignment="1">
      <alignment horizontal="right" vertical="center"/>
    </xf>
    <xf numFmtId="41" fontId="23" fillId="6" borderId="43" xfId="0" applyNumberFormat="1" applyFont="1" applyFill="1" applyBorder="1" applyAlignment="1">
      <alignment horizontal="right" vertical="center"/>
    </xf>
    <xf numFmtId="41" fontId="24" fillId="6" borderId="19" xfId="0" applyNumberFormat="1" applyFont="1" applyFill="1" applyBorder="1" applyAlignment="1">
      <alignment horizontal="right" vertical="center"/>
    </xf>
    <xf numFmtId="177" fontId="23" fillId="6" borderId="1" xfId="0" applyNumberFormat="1" applyFont="1" applyFill="1" applyBorder="1" applyAlignment="1">
      <alignment horizontal="right" vertical="center"/>
    </xf>
    <xf numFmtId="177" fontId="24" fillId="6" borderId="6" xfId="0" applyNumberFormat="1" applyFont="1" applyFill="1" applyBorder="1" applyAlignment="1">
      <alignment horizontal="right" vertical="center"/>
    </xf>
  </cellXfs>
  <cellStyles count="2">
    <cellStyle name="Normal" xfId="1" xr:uid="{BFA84BE4-ACA2-4DC7-AF69-2EFC4C80712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5AD9-E4B7-4DBE-BE4E-33A22C274181}">
  <sheetPr>
    <tabColor rgb="FF00B0F0"/>
    <pageSetUpPr fitToPage="1"/>
  </sheetPr>
  <dimension ref="A1:Y107"/>
  <sheetViews>
    <sheetView tabSelected="1" view="pageBreakPreview" zoomScale="85" zoomScaleNormal="70" zoomScaleSheetLayoutView="85" workbookViewId="0">
      <pane ySplit="1" topLeftCell="A87" activePane="bottomLeft" state="frozen"/>
      <selection activeCell="E89" sqref="E89:E90"/>
      <selection pane="bottomLeft" activeCell="G93" sqref="G93:G94"/>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5" width="13" style="1" customWidth="1"/>
    <col min="6" max="6" width="15.75" style="1" customWidth="1"/>
    <col min="7" max="13" width="9" style="1" customWidth="1"/>
    <col min="14" max="14" width="10.375" style="1" customWidth="1"/>
    <col min="15" max="15" width="11.375" style="1" customWidth="1"/>
    <col min="16" max="16" width="12.625" style="1" customWidth="1"/>
    <col min="17" max="24" width="8" style="1" customWidth="1"/>
    <col min="25" max="25" width="9" style="31"/>
    <col min="26" max="16384" width="9" style="1"/>
  </cols>
  <sheetData>
    <row r="1" spans="1:25" ht="20.25" customHeight="1" x14ac:dyDescent="0.15">
      <c r="A1" s="4" t="s">
        <v>81</v>
      </c>
      <c r="B1" s="4"/>
    </row>
    <row r="2" spans="1:25" ht="20.25" customHeight="1" thickBot="1" x14ac:dyDescent="0.2">
      <c r="A2" s="4"/>
      <c r="B2" s="4"/>
      <c r="X2" s="43" t="s">
        <v>22</v>
      </c>
    </row>
    <row r="3" spans="1:25" s="2" customFormat="1" ht="12.75" customHeight="1" x14ac:dyDescent="0.15">
      <c r="A3" s="64" t="s">
        <v>2</v>
      </c>
      <c r="B3" s="64" t="s">
        <v>20</v>
      </c>
      <c r="C3" s="64" t="s">
        <v>15</v>
      </c>
      <c r="D3" s="64" t="s">
        <v>21</v>
      </c>
      <c r="E3" s="69" t="s">
        <v>29</v>
      </c>
      <c r="F3" s="70"/>
      <c r="G3" s="69" t="s">
        <v>24</v>
      </c>
      <c r="H3" s="73"/>
      <c r="I3" s="73"/>
      <c r="J3" s="73"/>
      <c r="K3" s="73"/>
      <c r="L3" s="73"/>
      <c r="M3" s="73"/>
      <c r="N3" s="92" t="s">
        <v>25</v>
      </c>
      <c r="O3" s="69" t="s">
        <v>26</v>
      </c>
      <c r="P3" s="95"/>
      <c r="Q3" s="69" t="s">
        <v>27</v>
      </c>
      <c r="R3" s="98"/>
      <c r="S3" s="98"/>
      <c r="T3" s="98"/>
      <c r="U3" s="98"/>
      <c r="V3" s="69" t="s">
        <v>28</v>
      </c>
      <c r="W3" s="98"/>
      <c r="X3" s="99"/>
      <c r="Y3" s="32"/>
    </row>
    <row r="4" spans="1:25" s="2" customFormat="1" ht="12" customHeight="1" x14ac:dyDescent="0.15">
      <c r="A4" s="65"/>
      <c r="B4" s="67"/>
      <c r="C4" s="65"/>
      <c r="D4" s="65"/>
      <c r="E4" s="71"/>
      <c r="F4" s="72"/>
      <c r="G4" s="74"/>
      <c r="H4" s="75"/>
      <c r="I4" s="75"/>
      <c r="J4" s="75"/>
      <c r="K4" s="75"/>
      <c r="L4" s="75"/>
      <c r="M4" s="75"/>
      <c r="N4" s="93"/>
      <c r="O4" s="96"/>
      <c r="P4" s="97"/>
      <c r="Q4" s="17" t="s">
        <v>11</v>
      </c>
      <c r="R4" s="100" t="s">
        <v>1</v>
      </c>
      <c r="S4" s="100" t="s">
        <v>9</v>
      </c>
      <c r="T4" s="103" t="s">
        <v>0</v>
      </c>
      <c r="U4" s="106" t="s">
        <v>13</v>
      </c>
      <c r="V4" s="109" t="s">
        <v>1</v>
      </c>
      <c r="W4" s="103" t="s">
        <v>9</v>
      </c>
      <c r="X4" s="76" t="s">
        <v>0</v>
      </c>
      <c r="Y4" s="32"/>
    </row>
    <row r="5" spans="1:25" s="2" customFormat="1" ht="13.5" customHeight="1" x14ac:dyDescent="0.15">
      <c r="A5" s="65"/>
      <c r="B5" s="67"/>
      <c r="C5" s="65"/>
      <c r="D5" s="65"/>
      <c r="E5" s="22"/>
      <c r="F5" s="21"/>
      <c r="G5" s="8" t="s">
        <v>6</v>
      </c>
      <c r="H5" s="44"/>
      <c r="I5" s="44"/>
      <c r="J5" s="44"/>
      <c r="K5" s="44"/>
      <c r="L5" s="44"/>
      <c r="M5" s="79" t="s">
        <v>7</v>
      </c>
      <c r="N5" s="93"/>
      <c r="O5" s="22"/>
      <c r="P5" s="21"/>
      <c r="Q5" s="82" t="s">
        <v>10</v>
      </c>
      <c r="R5" s="101"/>
      <c r="S5" s="101"/>
      <c r="T5" s="104"/>
      <c r="U5" s="107"/>
      <c r="V5" s="110"/>
      <c r="W5" s="104"/>
      <c r="X5" s="77"/>
      <c r="Y5" s="32"/>
    </row>
    <row r="6" spans="1:25" s="2" customFormat="1" ht="12" customHeight="1" x14ac:dyDescent="0.15">
      <c r="A6" s="65"/>
      <c r="B6" s="67"/>
      <c r="C6" s="65"/>
      <c r="D6" s="65"/>
      <c r="E6" s="22"/>
      <c r="F6" s="84" t="s">
        <v>4</v>
      </c>
      <c r="G6" s="22"/>
      <c r="H6" s="6" t="s">
        <v>3</v>
      </c>
      <c r="I6" s="35"/>
      <c r="J6" s="35"/>
      <c r="K6" s="35"/>
      <c r="L6" s="36"/>
      <c r="M6" s="80"/>
      <c r="N6" s="93"/>
      <c r="O6" s="22"/>
      <c r="P6" s="84" t="s">
        <v>4</v>
      </c>
      <c r="Q6" s="83"/>
      <c r="R6" s="102"/>
      <c r="S6" s="102"/>
      <c r="T6" s="105"/>
      <c r="U6" s="108"/>
      <c r="V6" s="111"/>
      <c r="W6" s="105"/>
      <c r="X6" s="78"/>
      <c r="Y6" s="32"/>
    </row>
    <row r="7" spans="1:25" s="2" customFormat="1" ht="12" customHeight="1" x14ac:dyDescent="0.15">
      <c r="A7" s="65"/>
      <c r="B7" s="67"/>
      <c r="C7" s="65"/>
      <c r="D7" s="65"/>
      <c r="E7" s="22"/>
      <c r="F7" s="85"/>
      <c r="G7" s="22"/>
      <c r="H7" s="42" t="s">
        <v>5</v>
      </c>
      <c r="I7" s="87" t="s">
        <v>19</v>
      </c>
      <c r="J7" s="88"/>
      <c r="K7" s="89"/>
      <c r="L7" s="90" t="s">
        <v>18</v>
      </c>
      <c r="M7" s="80"/>
      <c r="N7" s="93"/>
      <c r="O7" s="22"/>
      <c r="P7" s="85"/>
      <c r="Q7" s="12" t="s">
        <v>12</v>
      </c>
      <c r="R7" s="13" t="s">
        <v>12</v>
      </c>
      <c r="S7" s="13" t="s">
        <v>12</v>
      </c>
      <c r="T7" s="14" t="s">
        <v>12</v>
      </c>
      <c r="U7" s="15" t="s">
        <v>12</v>
      </c>
      <c r="V7" s="19" t="s">
        <v>12</v>
      </c>
      <c r="W7" s="14" t="s">
        <v>12</v>
      </c>
      <c r="X7" s="15" t="s">
        <v>12</v>
      </c>
      <c r="Y7" s="33" t="s">
        <v>12</v>
      </c>
    </row>
    <row r="8" spans="1:25" s="2" customFormat="1" ht="12.75" customHeight="1" thickBot="1" x14ac:dyDescent="0.2">
      <c r="A8" s="66"/>
      <c r="B8" s="68"/>
      <c r="C8" s="66"/>
      <c r="D8" s="66"/>
      <c r="E8" s="5"/>
      <c r="F8" s="86"/>
      <c r="G8" s="5"/>
      <c r="H8" s="7"/>
      <c r="I8" s="48" t="s">
        <v>16</v>
      </c>
      <c r="J8" s="48" t="s">
        <v>17</v>
      </c>
      <c r="K8" s="48" t="s">
        <v>23</v>
      </c>
      <c r="L8" s="91"/>
      <c r="M8" s="81"/>
      <c r="N8" s="94"/>
      <c r="O8" s="5"/>
      <c r="P8" s="86"/>
      <c r="Q8" s="9" t="s">
        <v>8</v>
      </c>
      <c r="R8" s="10" t="s">
        <v>8</v>
      </c>
      <c r="S8" s="10" t="s">
        <v>8</v>
      </c>
      <c r="T8" s="11" t="s">
        <v>8</v>
      </c>
      <c r="U8" s="16" t="s">
        <v>8</v>
      </c>
      <c r="V8" s="18" t="s">
        <v>8</v>
      </c>
      <c r="W8" s="11" t="s">
        <v>8</v>
      </c>
      <c r="X8" s="20" t="s">
        <v>8</v>
      </c>
      <c r="Y8" s="34" t="s">
        <v>8</v>
      </c>
    </row>
    <row r="9" spans="1:25" s="2" customFormat="1" ht="30" customHeight="1" x14ac:dyDescent="0.15">
      <c r="A9" s="112">
        <v>1</v>
      </c>
      <c r="B9" s="114" t="s">
        <v>71</v>
      </c>
      <c r="C9" s="116" t="s">
        <v>80</v>
      </c>
      <c r="D9" s="118" t="s">
        <v>77</v>
      </c>
      <c r="E9" s="145">
        <v>1169.060483</v>
      </c>
      <c r="F9" s="146">
        <v>779.33333300000004</v>
      </c>
      <c r="G9" s="145">
        <v>0.29898000000000002</v>
      </c>
      <c r="H9" s="147">
        <f>SUM(I9:L10)</f>
        <v>0.29898000000000002</v>
      </c>
      <c r="I9" s="147">
        <v>0</v>
      </c>
      <c r="J9" s="147">
        <v>0</v>
      </c>
      <c r="K9" s="147">
        <v>0</v>
      </c>
      <c r="L9" s="147">
        <v>0.29898000000000002</v>
      </c>
      <c r="M9" s="147">
        <v>584.80148299999996</v>
      </c>
      <c r="N9" s="148">
        <v>0</v>
      </c>
      <c r="O9" s="198">
        <f>+(+E9+G9)-(M9+N9)</f>
        <v>584.55798000000004</v>
      </c>
      <c r="P9" s="146">
        <v>389.70531999999997</v>
      </c>
      <c r="Q9" s="190">
        <v>17</v>
      </c>
      <c r="R9" s="25">
        <v>0</v>
      </c>
      <c r="S9" s="25">
        <v>0</v>
      </c>
      <c r="T9" s="26">
        <v>0</v>
      </c>
      <c r="U9" s="50">
        <v>0</v>
      </c>
      <c r="V9" s="25">
        <v>0</v>
      </c>
      <c r="W9" s="26">
        <v>0</v>
      </c>
      <c r="X9" s="50">
        <v>0</v>
      </c>
      <c r="Y9" s="45" t="s">
        <v>12</v>
      </c>
    </row>
    <row r="10" spans="1:25" s="2" customFormat="1" ht="30" customHeight="1" thickBot="1" x14ac:dyDescent="0.2">
      <c r="A10" s="113"/>
      <c r="B10" s="115"/>
      <c r="C10" s="117"/>
      <c r="D10" s="119"/>
      <c r="E10" s="149"/>
      <c r="F10" s="150"/>
      <c r="G10" s="149"/>
      <c r="H10" s="151"/>
      <c r="I10" s="151"/>
      <c r="J10" s="151"/>
      <c r="K10" s="151"/>
      <c r="L10" s="151"/>
      <c r="M10" s="151"/>
      <c r="N10" s="152"/>
      <c r="O10" s="199"/>
      <c r="P10" s="150"/>
      <c r="Q10" s="191">
        <v>584.80100000000004</v>
      </c>
      <c r="R10" s="23">
        <v>0</v>
      </c>
      <c r="S10" s="23">
        <v>0</v>
      </c>
      <c r="T10" s="24">
        <v>0</v>
      </c>
      <c r="U10" s="51">
        <v>0</v>
      </c>
      <c r="V10" s="23">
        <v>0</v>
      </c>
      <c r="W10" s="24">
        <v>0</v>
      </c>
      <c r="X10" s="51">
        <v>0</v>
      </c>
      <c r="Y10" s="46" t="s">
        <v>8</v>
      </c>
    </row>
    <row r="11" spans="1:25" s="2" customFormat="1" ht="30" customHeight="1" x14ac:dyDescent="0.15">
      <c r="A11" s="112">
        <v>2</v>
      </c>
      <c r="B11" s="114" t="s">
        <v>78</v>
      </c>
      <c r="C11" s="116" t="s">
        <v>80</v>
      </c>
      <c r="D11" s="118" t="s">
        <v>77</v>
      </c>
      <c r="E11" s="145">
        <v>193.09799999999996</v>
      </c>
      <c r="F11" s="146">
        <v>128.732</v>
      </c>
      <c r="G11" s="145">
        <v>0</v>
      </c>
      <c r="H11" s="147">
        <f>SUM(I11:L12)</f>
        <v>0</v>
      </c>
      <c r="I11" s="147">
        <v>0</v>
      </c>
      <c r="J11" s="147">
        <v>0</v>
      </c>
      <c r="K11" s="147">
        <v>0</v>
      </c>
      <c r="L11" s="147">
        <v>0</v>
      </c>
      <c r="M11" s="147">
        <v>21.471330999999999</v>
      </c>
      <c r="N11" s="148">
        <v>0</v>
      </c>
      <c r="O11" s="198">
        <f>+(+E11+G11)-(M11+N11)</f>
        <v>171.62666899999996</v>
      </c>
      <c r="P11" s="146">
        <v>114.417779</v>
      </c>
      <c r="Q11" s="190">
        <v>1</v>
      </c>
      <c r="R11" s="25">
        <v>0</v>
      </c>
      <c r="S11" s="25">
        <v>0</v>
      </c>
      <c r="T11" s="26">
        <v>0</v>
      </c>
      <c r="U11" s="50">
        <v>0</v>
      </c>
      <c r="V11" s="25">
        <v>0</v>
      </c>
      <c r="W11" s="26">
        <v>0</v>
      </c>
      <c r="X11" s="50">
        <v>0</v>
      </c>
      <c r="Y11" s="45" t="s">
        <v>12</v>
      </c>
    </row>
    <row r="12" spans="1:25" s="2" customFormat="1" ht="30" customHeight="1" thickBot="1" x14ac:dyDescent="0.2">
      <c r="A12" s="113"/>
      <c r="B12" s="115"/>
      <c r="C12" s="117"/>
      <c r="D12" s="119"/>
      <c r="E12" s="149"/>
      <c r="F12" s="150"/>
      <c r="G12" s="149"/>
      <c r="H12" s="151"/>
      <c r="I12" s="151"/>
      <c r="J12" s="151"/>
      <c r="K12" s="151"/>
      <c r="L12" s="151"/>
      <c r="M12" s="151"/>
      <c r="N12" s="152"/>
      <c r="O12" s="199"/>
      <c r="P12" s="150"/>
      <c r="Q12" s="191">
        <f>6.083</f>
        <v>6.0830000000000002</v>
      </c>
      <c r="R12" s="23">
        <v>0</v>
      </c>
      <c r="S12" s="23">
        <v>0</v>
      </c>
      <c r="T12" s="24">
        <v>0</v>
      </c>
      <c r="U12" s="51">
        <v>0</v>
      </c>
      <c r="V12" s="23">
        <v>0</v>
      </c>
      <c r="W12" s="24">
        <v>0</v>
      </c>
      <c r="X12" s="51">
        <v>0</v>
      </c>
      <c r="Y12" s="46" t="s">
        <v>8</v>
      </c>
    </row>
    <row r="13" spans="1:25" s="2" customFormat="1" ht="30" customHeight="1" x14ac:dyDescent="0.15">
      <c r="A13" s="112">
        <v>3</v>
      </c>
      <c r="B13" s="114" t="s">
        <v>43</v>
      </c>
      <c r="C13" s="116" t="s">
        <v>80</v>
      </c>
      <c r="D13" s="118" t="s">
        <v>77</v>
      </c>
      <c r="E13" s="145">
        <v>28.939464000000001</v>
      </c>
      <c r="F13" s="146">
        <v>19.292975999999999</v>
      </c>
      <c r="G13" s="145">
        <v>0</v>
      </c>
      <c r="H13" s="147">
        <f>SUM(I13:L14)</f>
        <v>0</v>
      </c>
      <c r="I13" s="147">
        <v>0</v>
      </c>
      <c r="J13" s="147">
        <v>0</v>
      </c>
      <c r="K13" s="147">
        <v>0</v>
      </c>
      <c r="L13" s="147">
        <v>0</v>
      </c>
      <c r="M13" s="147">
        <v>0</v>
      </c>
      <c r="N13" s="148">
        <v>0</v>
      </c>
      <c r="O13" s="198">
        <f>+(+E13+G13)-(M13+N13)</f>
        <v>28.939464000000001</v>
      </c>
      <c r="P13" s="146">
        <v>19.292975999999999</v>
      </c>
      <c r="Q13" s="190">
        <v>0</v>
      </c>
      <c r="R13" s="25">
        <v>0</v>
      </c>
      <c r="S13" s="25">
        <v>0</v>
      </c>
      <c r="T13" s="26">
        <v>0</v>
      </c>
      <c r="U13" s="50">
        <v>0</v>
      </c>
      <c r="V13" s="25">
        <v>0</v>
      </c>
      <c r="W13" s="26">
        <v>0</v>
      </c>
      <c r="X13" s="50">
        <v>0</v>
      </c>
      <c r="Y13" s="45" t="s">
        <v>12</v>
      </c>
    </row>
    <row r="14" spans="1:25" s="2" customFormat="1" ht="30" customHeight="1" thickBot="1" x14ac:dyDescent="0.2">
      <c r="A14" s="113"/>
      <c r="B14" s="115"/>
      <c r="C14" s="120"/>
      <c r="D14" s="119"/>
      <c r="E14" s="149"/>
      <c r="F14" s="150"/>
      <c r="G14" s="149"/>
      <c r="H14" s="151"/>
      <c r="I14" s="151"/>
      <c r="J14" s="151"/>
      <c r="K14" s="151"/>
      <c r="L14" s="151"/>
      <c r="M14" s="151"/>
      <c r="N14" s="152"/>
      <c r="O14" s="199"/>
      <c r="P14" s="150"/>
      <c r="Q14" s="191">
        <v>0</v>
      </c>
      <c r="R14" s="23">
        <v>0</v>
      </c>
      <c r="S14" s="23">
        <v>0</v>
      </c>
      <c r="T14" s="24">
        <v>0</v>
      </c>
      <c r="U14" s="51">
        <v>0</v>
      </c>
      <c r="V14" s="23">
        <v>0</v>
      </c>
      <c r="W14" s="24">
        <v>0</v>
      </c>
      <c r="X14" s="51">
        <v>0</v>
      </c>
      <c r="Y14" s="46" t="s">
        <v>8</v>
      </c>
    </row>
    <row r="15" spans="1:25" s="2" customFormat="1" ht="30" customHeight="1" x14ac:dyDescent="0.15">
      <c r="A15" s="112">
        <v>4</v>
      </c>
      <c r="B15" s="114" t="s">
        <v>44</v>
      </c>
      <c r="C15" s="116" t="s">
        <v>80</v>
      </c>
      <c r="D15" s="118" t="s">
        <v>77</v>
      </c>
      <c r="E15" s="145">
        <v>1939.8030000000001</v>
      </c>
      <c r="F15" s="146">
        <v>1293.202</v>
      </c>
      <c r="G15" s="145">
        <v>9.5556000000000002E-2</v>
      </c>
      <c r="H15" s="147">
        <f>SUM(I15:L16)</f>
        <v>0.388378</v>
      </c>
      <c r="I15" s="147">
        <v>0</v>
      </c>
      <c r="J15" s="147">
        <v>0</v>
      </c>
      <c r="K15" s="147">
        <v>0</v>
      </c>
      <c r="L15" s="147">
        <v>0.388378</v>
      </c>
      <c r="M15" s="147">
        <v>1005.419905</v>
      </c>
      <c r="N15" s="148">
        <v>0</v>
      </c>
      <c r="O15" s="198">
        <f>+(+E15+G15)-(M15+N15)</f>
        <v>934.47865100000013</v>
      </c>
      <c r="P15" s="146">
        <v>623.31034199999999</v>
      </c>
      <c r="Q15" s="190">
        <v>19</v>
      </c>
      <c r="R15" s="25">
        <v>0</v>
      </c>
      <c r="S15" s="25">
        <v>0</v>
      </c>
      <c r="T15" s="26">
        <v>0</v>
      </c>
      <c r="U15" s="50">
        <v>0</v>
      </c>
      <c r="V15" s="25">
        <v>0</v>
      </c>
      <c r="W15" s="26">
        <v>0</v>
      </c>
      <c r="X15" s="50">
        <v>0</v>
      </c>
      <c r="Y15" s="45" t="s">
        <v>12</v>
      </c>
    </row>
    <row r="16" spans="1:25" s="2" customFormat="1" ht="30" customHeight="1" thickBot="1" x14ac:dyDescent="0.2">
      <c r="A16" s="113"/>
      <c r="B16" s="115"/>
      <c r="C16" s="117"/>
      <c r="D16" s="119"/>
      <c r="E16" s="149"/>
      <c r="F16" s="150"/>
      <c r="G16" s="149"/>
      <c r="H16" s="151"/>
      <c r="I16" s="151"/>
      <c r="J16" s="151"/>
      <c r="K16" s="151"/>
      <c r="L16" s="151"/>
      <c r="M16" s="151"/>
      <c r="N16" s="152"/>
      <c r="O16" s="199"/>
      <c r="P16" s="150"/>
      <c r="Q16" s="191">
        <v>1005.419905</v>
      </c>
      <c r="R16" s="23">
        <v>0</v>
      </c>
      <c r="S16" s="23">
        <v>0</v>
      </c>
      <c r="T16" s="24">
        <v>0</v>
      </c>
      <c r="U16" s="51">
        <v>0</v>
      </c>
      <c r="V16" s="23">
        <v>0</v>
      </c>
      <c r="W16" s="24">
        <v>0</v>
      </c>
      <c r="X16" s="51">
        <v>0</v>
      </c>
      <c r="Y16" s="46" t="s">
        <v>8</v>
      </c>
    </row>
    <row r="17" spans="1:25" s="2" customFormat="1" ht="30" customHeight="1" x14ac:dyDescent="0.15">
      <c r="A17" s="112">
        <v>5</v>
      </c>
      <c r="B17" s="121" t="s">
        <v>72</v>
      </c>
      <c r="C17" s="116" t="s">
        <v>80</v>
      </c>
      <c r="D17" s="118" t="s">
        <v>77</v>
      </c>
      <c r="E17" s="153">
        <v>433.49</v>
      </c>
      <c r="F17" s="154">
        <v>288.66000000000003</v>
      </c>
      <c r="G17" s="153">
        <v>0</v>
      </c>
      <c r="H17" s="155">
        <f>SUM(I17:L18)</f>
        <v>0</v>
      </c>
      <c r="I17" s="155">
        <v>0</v>
      </c>
      <c r="J17" s="155">
        <v>0</v>
      </c>
      <c r="K17" s="155">
        <v>0</v>
      </c>
      <c r="L17" s="155">
        <v>0</v>
      </c>
      <c r="M17" s="154">
        <v>342.14699999999999</v>
      </c>
      <c r="N17" s="156">
        <v>0</v>
      </c>
      <c r="O17" s="200">
        <f>+(+E17+G17)-(M17+N17)</f>
        <v>91.343000000000018</v>
      </c>
      <c r="P17" s="154">
        <v>60.568666</v>
      </c>
      <c r="Q17" s="192">
        <v>12</v>
      </c>
      <c r="R17" s="52">
        <v>0</v>
      </c>
      <c r="S17" s="52">
        <v>0</v>
      </c>
      <c r="T17" s="53">
        <v>0</v>
      </c>
      <c r="U17" s="54">
        <v>0</v>
      </c>
      <c r="V17" s="52">
        <v>0</v>
      </c>
      <c r="W17" s="53">
        <v>0</v>
      </c>
      <c r="X17" s="54">
        <v>0</v>
      </c>
      <c r="Y17" s="45" t="s">
        <v>12</v>
      </c>
    </row>
    <row r="18" spans="1:25" s="2" customFormat="1" ht="30" customHeight="1" thickBot="1" x14ac:dyDescent="0.2">
      <c r="A18" s="113"/>
      <c r="B18" s="122"/>
      <c r="C18" s="117"/>
      <c r="D18" s="119"/>
      <c r="E18" s="157"/>
      <c r="F18" s="158"/>
      <c r="G18" s="157"/>
      <c r="H18" s="159"/>
      <c r="I18" s="159"/>
      <c r="J18" s="159"/>
      <c r="K18" s="159"/>
      <c r="L18" s="159"/>
      <c r="M18" s="158"/>
      <c r="N18" s="160"/>
      <c r="O18" s="201"/>
      <c r="P18" s="158"/>
      <c r="Q18" s="193">
        <v>364</v>
      </c>
      <c r="R18" s="55">
        <v>0</v>
      </c>
      <c r="S18" s="55">
        <v>0</v>
      </c>
      <c r="T18" s="56">
        <v>0</v>
      </c>
      <c r="U18" s="57">
        <v>0</v>
      </c>
      <c r="V18" s="55">
        <v>0</v>
      </c>
      <c r="W18" s="56">
        <v>0</v>
      </c>
      <c r="X18" s="57">
        <v>0</v>
      </c>
      <c r="Y18" s="46" t="s">
        <v>8</v>
      </c>
    </row>
    <row r="19" spans="1:25" s="2" customFormat="1" ht="30" customHeight="1" x14ac:dyDescent="0.15">
      <c r="A19" s="112">
        <v>6</v>
      </c>
      <c r="B19" s="114" t="s">
        <v>45</v>
      </c>
      <c r="C19" s="116" t="s">
        <v>80</v>
      </c>
      <c r="D19" s="118" t="s">
        <v>77</v>
      </c>
      <c r="E19" s="145">
        <v>628.35197900000003</v>
      </c>
      <c r="F19" s="146">
        <v>418.901319</v>
      </c>
      <c r="G19" s="145">
        <v>0</v>
      </c>
      <c r="H19" s="147">
        <f>SUM(I19:L20)</f>
        <v>1.2900999999999999E-2</v>
      </c>
      <c r="I19" s="147">
        <v>0</v>
      </c>
      <c r="J19" s="147">
        <v>0</v>
      </c>
      <c r="K19" s="147">
        <v>0</v>
      </c>
      <c r="L19" s="147">
        <v>1.2900999999999999E-2</v>
      </c>
      <c r="M19" s="147">
        <v>302.04300000000001</v>
      </c>
      <c r="N19" s="148">
        <v>0</v>
      </c>
      <c r="O19" s="198">
        <f>+(+E19+G19)-(M19+N19)</f>
        <v>326.30897900000002</v>
      </c>
      <c r="P19" s="146">
        <v>217.54192</v>
      </c>
      <c r="Q19" s="190">
        <v>6</v>
      </c>
      <c r="R19" s="25">
        <v>0</v>
      </c>
      <c r="S19" s="25">
        <v>0</v>
      </c>
      <c r="T19" s="26">
        <v>0</v>
      </c>
      <c r="U19" s="50">
        <v>0</v>
      </c>
      <c r="V19" s="25">
        <v>0</v>
      </c>
      <c r="W19" s="26">
        <v>0</v>
      </c>
      <c r="X19" s="50">
        <v>0</v>
      </c>
      <c r="Y19" s="45" t="s">
        <v>12</v>
      </c>
    </row>
    <row r="20" spans="1:25" s="2" customFormat="1" ht="30" customHeight="1" thickBot="1" x14ac:dyDescent="0.2">
      <c r="A20" s="113"/>
      <c r="B20" s="115"/>
      <c r="C20" s="117"/>
      <c r="D20" s="119"/>
      <c r="E20" s="149"/>
      <c r="F20" s="150"/>
      <c r="G20" s="149"/>
      <c r="H20" s="151"/>
      <c r="I20" s="151"/>
      <c r="J20" s="151"/>
      <c r="K20" s="151"/>
      <c r="L20" s="151"/>
      <c r="M20" s="151"/>
      <c r="N20" s="152"/>
      <c r="O20" s="199"/>
      <c r="P20" s="150"/>
      <c r="Q20" s="191">
        <v>302.04300000000001</v>
      </c>
      <c r="R20" s="23">
        <v>0</v>
      </c>
      <c r="S20" s="23">
        <v>0</v>
      </c>
      <c r="T20" s="24">
        <v>0</v>
      </c>
      <c r="U20" s="51">
        <v>0</v>
      </c>
      <c r="V20" s="23">
        <v>0</v>
      </c>
      <c r="W20" s="24">
        <v>0</v>
      </c>
      <c r="X20" s="51">
        <v>0</v>
      </c>
      <c r="Y20" s="46" t="s">
        <v>8</v>
      </c>
    </row>
    <row r="21" spans="1:25" s="2" customFormat="1" ht="30" customHeight="1" x14ac:dyDescent="0.15">
      <c r="A21" s="112">
        <v>7</v>
      </c>
      <c r="B21" s="114" t="s">
        <v>46</v>
      </c>
      <c r="C21" s="116" t="s">
        <v>80</v>
      </c>
      <c r="D21" s="118" t="s">
        <v>77</v>
      </c>
      <c r="E21" s="145">
        <f>483.034+33.714839</f>
        <v>516.74883899999998</v>
      </c>
      <c r="F21" s="146">
        <v>344.49922600000002</v>
      </c>
      <c r="G21" s="145">
        <v>0</v>
      </c>
      <c r="H21" s="147">
        <f>SUM(I21:L22)</f>
        <v>0</v>
      </c>
      <c r="I21" s="147" t="s">
        <v>41</v>
      </c>
      <c r="J21" s="147" t="s">
        <v>41</v>
      </c>
      <c r="K21" s="147" t="s">
        <v>41</v>
      </c>
      <c r="L21" s="147" t="s">
        <v>41</v>
      </c>
      <c r="M21" s="147">
        <f>14.353+100.8</f>
        <v>115.15299999999999</v>
      </c>
      <c r="N21" s="148">
        <v>0</v>
      </c>
      <c r="O21" s="198">
        <f>+(+E21+G21)-(M21+N21)</f>
        <v>401.59583899999996</v>
      </c>
      <c r="P21" s="146">
        <v>267.73055900000003</v>
      </c>
      <c r="Q21" s="190">
        <v>14</v>
      </c>
      <c r="R21" s="25">
        <v>0</v>
      </c>
      <c r="S21" s="25">
        <v>0</v>
      </c>
      <c r="T21" s="26">
        <v>0</v>
      </c>
      <c r="U21" s="50">
        <v>0</v>
      </c>
      <c r="V21" s="25">
        <v>0</v>
      </c>
      <c r="W21" s="26">
        <v>0</v>
      </c>
      <c r="X21" s="50">
        <v>0</v>
      </c>
      <c r="Y21" s="45" t="s">
        <v>12</v>
      </c>
    </row>
    <row r="22" spans="1:25" s="2" customFormat="1" ht="30" customHeight="1" thickBot="1" x14ac:dyDescent="0.2">
      <c r="A22" s="113"/>
      <c r="B22" s="115"/>
      <c r="C22" s="117"/>
      <c r="D22" s="119"/>
      <c r="E22" s="149"/>
      <c r="F22" s="150"/>
      <c r="G22" s="149"/>
      <c r="H22" s="151"/>
      <c r="I22" s="151"/>
      <c r="J22" s="151"/>
      <c r="K22" s="151"/>
      <c r="L22" s="151"/>
      <c r="M22" s="151"/>
      <c r="N22" s="152"/>
      <c r="O22" s="199"/>
      <c r="P22" s="150"/>
      <c r="Q22" s="191">
        <f>100.8+13.099</f>
        <v>113.899</v>
      </c>
      <c r="R22" s="23">
        <v>0</v>
      </c>
      <c r="S22" s="23">
        <v>0</v>
      </c>
      <c r="T22" s="24">
        <v>0</v>
      </c>
      <c r="U22" s="51">
        <v>0</v>
      </c>
      <c r="V22" s="23">
        <v>0</v>
      </c>
      <c r="W22" s="24">
        <v>0</v>
      </c>
      <c r="X22" s="51">
        <v>0</v>
      </c>
      <c r="Y22" s="46" t="s">
        <v>8</v>
      </c>
    </row>
    <row r="23" spans="1:25" s="2" customFormat="1" ht="30" customHeight="1" x14ac:dyDescent="0.15">
      <c r="A23" s="112">
        <v>8</v>
      </c>
      <c r="B23" s="114" t="s">
        <v>47</v>
      </c>
      <c r="C23" s="116" t="s">
        <v>80</v>
      </c>
      <c r="D23" s="118" t="s">
        <v>77</v>
      </c>
      <c r="E23" s="145">
        <v>1579.43418</v>
      </c>
      <c r="F23" s="146">
        <v>1052.9561200000001</v>
      </c>
      <c r="G23" s="145">
        <v>3.1670999999999998E-2</v>
      </c>
      <c r="H23" s="147">
        <f>SUM(I23:L24)</f>
        <v>3.1670999999999998E-2</v>
      </c>
      <c r="I23" s="147">
        <v>0</v>
      </c>
      <c r="J23" s="147">
        <v>0</v>
      </c>
      <c r="K23" s="147">
        <v>0</v>
      </c>
      <c r="L23" s="147">
        <v>3.1670999999999998E-2</v>
      </c>
      <c r="M23" s="147">
        <v>226.23228700000001</v>
      </c>
      <c r="N23" s="148">
        <v>0</v>
      </c>
      <c r="O23" s="198">
        <f>+(+E23+G23)-(M23+N23)</f>
        <v>1353.2335639999999</v>
      </c>
      <c r="P23" s="146">
        <v>902.155709</v>
      </c>
      <c r="Q23" s="190">
        <v>10</v>
      </c>
      <c r="R23" s="25">
        <v>0</v>
      </c>
      <c r="S23" s="25">
        <v>0</v>
      </c>
      <c r="T23" s="26">
        <v>0</v>
      </c>
      <c r="U23" s="50">
        <v>0</v>
      </c>
      <c r="V23" s="25">
        <v>0</v>
      </c>
      <c r="W23" s="26">
        <v>0</v>
      </c>
      <c r="X23" s="50">
        <v>0</v>
      </c>
      <c r="Y23" s="45" t="s">
        <v>12</v>
      </c>
    </row>
    <row r="24" spans="1:25" s="2" customFormat="1" ht="30" customHeight="1" thickBot="1" x14ac:dyDescent="0.2">
      <c r="A24" s="113"/>
      <c r="B24" s="115"/>
      <c r="C24" s="117"/>
      <c r="D24" s="119"/>
      <c r="E24" s="149"/>
      <c r="F24" s="150"/>
      <c r="G24" s="149"/>
      <c r="H24" s="151"/>
      <c r="I24" s="151"/>
      <c r="J24" s="151"/>
      <c r="K24" s="151"/>
      <c r="L24" s="151"/>
      <c r="M24" s="151"/>
      <c r="N24" s="152"/>
      <c r="O24" s="199"/>
      <c r="P24" s="150"/>
      <c r="Q24" s="191">
        <v>219.059</v>
      </c>
      <c r="R24" s="23">
        <v>0</v>
      </c>
      <c r="S24" s="23">
        <v>0</v>
      </c>
      <c r="T24" s="24">
        <v>0</v>
      </c>
      <c r="U24" s="51">
        <v>0</v>
      </c>
      <c r="V24" s="23">
        <v>0</v>
      </c>
      <c r="W24" s="24">
        <v>0</v>
      </c>
      <c r="X24" s="51">
        <v>0</v>
      </c>
      <c r="Y24" s="46" t="s">
        <v>8</v>
      </c>
    </row>
    <row r="25" spans="1:25" s="2" customFormat="1" ht="30" customHeight="1" x14ac:dyDescent="0.15">
      <c r="A25" s="112">
        <v>9</v>
      </c>
      <c r="B25" s="114" t="s">
        <v>32</v>
      </c>
      <c r="C25" s="116" t="s">
        <v>80</v>
      </c>
      <c r="D25" s="118" t="s">
        <v>77</v>
      </c>
      <c r="E25" s="145">
        <v>1562.894421</v>
      </c>
      <c r="F25" s="146">
        <v>1041.9296139999999</v>
      </c>
      <c r="G25" s="145">
        <v>5.0757999999999998E-2</v>
      </c>
      <c r="H25" s="147">
        <f>SUM(I25:L26)</f>
        <v>3.3839000000000001E-2</v>
      </c>
      <c r="I25" s="147">
        <v>0</v>
      </c>
      <c r="J25" s="147">
        <v>0</v>
      </c>
      <c r="K25" s="147">
        <v>0</v>
      </c>
      <c r="L25" s="147">
        <v>3.3839000000000001E-2</v>
      </c>
      <c r="M25" s="147">
        <v>0</v>
      </c>
      <c r="N25" s="148">
        <v>0</v>
      </c>
      <c r="O25" s="198">
        <f>+(+E25+G25)-(M25+N25)</f>
        <v>1562.9451790000001</v>
      </c>
      <c r="P25" s="146">
        <v>1041.9634530000001</v>
      </c>
      <c r="Q25" s="190">
        <v>3</v>
      </c>
      <c r="R25" s="25">
        <v>0</v>
      </c>
      <c r="S25" s="25">
        <v>0</v>
      </c>
      <c r="T25" s="26">
        <v>0</v>
      </c>
      <c r="U25" s="50">
        <v>0</v>
      </c>
      <c r="V25" s="25">
        <v>0</v>
      </c>
      <c r="W25" s="26">
        <v>0</v>
      </c>
      <c r="X25" s="50">
        <v>0</v>
      </c>
      <c r="Y25" s="45" t="s">
        <v>12</v>
      </c>
    </row>
    <row r="26" spans="1:25" s="2" customFormat="1" ht="30" customHeight="1" thickBot="1" x14ac:dyDescent="0.2">
      <c r="A26" s="113"/>
      <c r="B26" s="115"/>
      <c r="C26" s="117"/>
      <c r="D26" s="119"/>
      <c r="E26" s="149"/>
      <c r="F26" s="150"/>
      <c r="G26" s="149"/>
      <c r="H26" s="151"/>
      <c r="I26" s="151"/>
      <c r="J26" s="151"/>
      <c r="K26" s="151"/>
      <c r="L26" s="151"/>
      <c r="M26" s="151"/>
      <c r="N26" s="152"/>
      <c r="O26" s="199"/>
      <c r="P26" s="150"/>
      <c r="Q26" s="191">
        <v>127</v>
      </c>
      <c r="R26" s="23">
        <v>0</v>
      </c>
      <c r="S26" s="23">
        <v>0</v>
      </c>
      <c r="T26" s="24">
        <v>0</v>
      </c>
      <c r="U26" s="51">
        <v>0</v>
      </c>
      <c r="V26" s="23">
        <v>0</v>
      </c>
      <c r="W26" s="24">
        <v>0</v>
      </c>
      <c r="X26" s="51">
        <v>0</v>
      </c>
      <c r="Y26" s="46" t="s">
        <v>8</v>
      </c>
    </row>
    <row r="27" spans="1:25" s="2" customFormat="1" ht="30" customHeight="1" x14ac:dyDescent="0.15">
      <c r="A27" s="112">
        <v>10</v>
      </c>
      <c r="B27" s="114" t="s">
        <v>79</v>
      </c>
      <c r="C27" s="116" t="s">
        <v>80</v>
      </c>
      <c r="D27" s="118" t="s">
        <v>77</v>
      </c>
      <c r="E27" s="145">
        <v>310.96808600000003</v>
      </c>
      <c r="F27" s="146">
        <v>207.312049</v>
      </c>
      <c r="G27" s="145">
        <v>0.192358</v>
      </c>
      <c r="H27" s="147">
        <f>SUM(I27:L28)</f>
        <v>0.12823799999999999</v>
      </c>
      <c r="I27" s="147">
        <v>0</v>
      </c>
      <c r="J27" s="147">
        <v>0</v>
      </c>
      <c r="K27" s="147">
        <v>0</v>
      </c>
      <c r="L27" s="147">
        <v>0.12823799999999999</v>
      </c>
      <c r="M27" s="147">
        <v>15.654999999999999</v>
      </c>
      <c r="N27" s="148">
        <v>0</v>
      </c>
      <c r="O27" s="198">
        <f>+(+E27+G27)-(M27+N27)</f>
        <v>295.50544400000007</v>
      </c>
      <c r="P27" s="146">
        <v>197.003612</v>
      </c>
      <c r="Q27" s="190">
        <v>7</v>
      </c>
      <c r="R27" s="25">
        <v>0</v>
      </c>
      <c r="S27" s="25">
        <v>0</v>
      </c>
      <c r="T27" s="26">
        <v>0</v>
      </c>
      <c r="U27" s="50">
        <v>0</v>
      </c>
      <c r="V27" s="25">
        <v>0</v>
      </c>
      <c r="W27" s="26">
        <v>0</v>
      </c>
      <c r="X27" s="50">
        <v>0</v>
      </c>
      <c r="Y27" s="45" t="s">
        <v>12</v>
      </c>
    </row>
    <row r="28" spans="1:25" s="2" customFormat="1" ht="30" customHeight="1" thickBot="1" x14ac:dyDescent="0.2">
      <c r="A28" s="113"/>
      <c r="B28" s="115"/>
      <c r="C28" s="117"/>
      <c r="D28" s="119"/>
      <c r="E28" s="149"/>
      <c r="F28" s="150"/>
      <c r="G28" s="149"/>
      <c r="H28" s="151"/>
      <c r="I28" s="151"/>
      <c r="J28" s="151"/>
      <c r="K28" s="151"/>
      <c r="L28" s="151"/>
      <c r="M28" s="151"/>
      <c r="N28" s="152"/>
      <c r="O28" s="199"/>
      <c r="P28" s="150"/>
      <c r="Q28" s="191">
        <v>15.654999999999999</v>
      </c>
      <c r="R28" s="23">
        <v>0</v>
      </c>
      <c r="S28" s="23">
        <v>0</v>
      </c>
      <c r="T28" s="24">
        <v>0</v>
      </c>
      <c r="U28" s="51">
        <v>0</v>
      </c>
      <c r="V28" s="23">
        <v>0</v>
      </c>
      <c r="W28" s="24">
        <v>0</v>
      </c>
      <c r="X28" s="51">
        <v>0</v>
      </c>
      <c r="Y28" s="46" t="s">
        <v>8</v>
      </c>
    </row>
    <row r="29" spans="1:25" s="2" customFormat="1" ht="30" customHeight="1" x14ac:dyDescent="0.15">
      <c r="A29" s="112">
        <v>11</v>
      </c>
      <c r="B29" s="123" t="s">
        <v>48</v>
      </c>
      <c r="C29" s="116" t="s">
        <v>80</v>
      </c>
      <c r="D29" s="118" t="s">
        <v>77</v>
      </c>
      <c r="E29" s="161">
        <v>448.70324699999998</v>
      </c>
      <c r="F29" s="162">
        <v>299.13642700000003</v>
      </c>
      <c r="G29" s="161">
        <v>1.092651</v>
      </c>
      <c r="H29" s="163">
        <f>SUM(I29:L30)</f>
        <v>0.72843400000000003</v>
      </c>
      <c r="I29" s="163">
        <v>0</v>
      </c>
      <c r="J29" s="163">
        <v>0</v>
      </c>
      <c r="K29" s="163">
        <v>0</v>
      </c>
      <c r="L29" s="163">
        <v>0.72843400000000003</v>
      </c>
      <c r="M29" s="163">
        <v>67.733999999999995</v>
      </c>
      <c r="N29" s="164">
        <v>0</v>
      </c>
      <c r="O29" s="202">
        <f>+(+E29+G29)-(M29+N29)</f>
        <v>382.06189799999999</v>
      </c>
      <c r="P29" s="162">
        <v>254.70886100000001</v>
      </c>
      <c r="Q29" s="194">
        <v>0</v>
      </c>
      <c r="R29" s="58">
        <v>0</v>
      </c>
      <c r="S29" s="58">
        <v>0</v>
      </c>
      <c r="T29" s="59">
        <v>0</v>
      </c>
      <c r="U29" s="60">
        <v>0</v>
      </c>
      <c r="V29" s="58">
        <v>0</v>
      </c>
      <c r="W29" s="59">
        <v>0</v>
      </c>
      <c r="X29" s="60">
        <v>0</v>
      </c>
      <c r="Y29" s="45" t="s">
        <v>12</v>
      </c>
    </row>
    <row r="30" spans="1:25" s="2" customFormat="1" ht="30" customHeight="1" thickBot="1" x14ac:dyDescent="0.2">
      <c r="A30" s="113"/>
      <c r="B30" s="124"/>
      <c r="C30" s="117"/>
      <c r="D30" s="119"/>
      <c r="E30" s="165"/>
      <c r="F30" s="166"/>
      <c r="G30" s="165"/>
      <c r="H30" s="167"/>
      <c r="I30" s="167"/>
      <c r="J30" s="167"/>
      <c r="K30" s="167"/>
      <c r="L30" s="167"/>
      <c r="M30" s="167"/>
      <c r="N30" s="168"/>
      <c r="O30" s="203"/>
      <c r="P30" s="166"/>
      <c r="Q30" s="195">
        <v>67.733999999999995</v>
      </c>
      <c r="R30" s="61">
        <v>0</v>
      </c>
      <c r="S30" s="61">
        <v>0</v>
      </c>
      <c r="T30" s="62">
        <v>0</v>
      </c>
      <c r="U30" s="63">
        <v>0</v>
      </c>
      <c r="V30" s="61">
        <v>0</v>
      </c>
      <c r="W30" s="62">
        <v>0</v>
      </c>
      <c r="X30" s="63">
        <v>0</v>
      </c>
      <c r="Y30" s="46" t="s">
        <v>8</v>
      </c>
    </row>
    <row r="31" spans="1:25" s="2" customFormat="1" ht="30" customHeight="1" x14ac:dyDescent="0.15">
      <c r="A31" s="112">
        <v>12</v>
      </c>
      <c r="B31" s="114" t="s">
        <v>49</v>
      </c>
      <c r="C31" s="116" t="s">
        <v>80</v>
      </c>
      <c r="D31" s="118" t="s">
        <v>77</v>
      </c>
      <c r="E31" s="145">
        <v>1998.349631</v>
      </c>
      <c r="F31" s="146">
        <f>E31/3*2</f>
        <v>1332.2330873333333</v>
      </c>
      <c r="G31" s="145">
        <v>26.879024999999999</v>
      </c>
      <c r="H31" s="147">
        <f>SUM(I31:L32)</f>
        <v>17.919349999999998</v>
      </c>
      <c r="I31" s="147">
        <v>0</v>
      </c>
      <c r="J31" s="147">
        <v>0</v>
      </c>
      <c r="K31" s="147">
        <v>0</v>
      </c>
      <c r="L31" s="147">
        <f>G31/3*2</f>
        <v>17.919349999999998</v>
      </c>
      <c r="M31" s="147">
        <v>1369.644939</v>
      </c>
      <c r="N31" s="148">
        <v>0</v>
      </c>
      <c r="O31" s="198">
        <f>+(+E31+G31)-(M31+N31)</f>
        <v>655.58371699999998</v>
      </c>
      <c r="P31" s="146">
        <f>O31/3*2</f>
        <v>437.05581133333334</v>
      </c>
      <c r="Q31" s="190">
        <v>42</v>
      </c>
      <c r="R31" s="25">
        <v>0</v>
      </c>
      <c r="S31" s="25">
        <v>0</v>
      </c>
      <c r="T31" s="26">
        <v>0</v>
      </c>
      <c r="U31" s="50">
        <v>0</v>
      </c>
      <c r="V31" s="25">
        <v>0</v>
      </c>
      <c r="W31" s="26">
        <v>0</v>
      </c>
      <c r="X31" s="50">
        <v>0</v>
      </c>
      <c r="Y31" s="45" t="s">
        <v>12</v>
      </c>
    </row>
    <row r="32" spans="1:25" s="2" customFormat="1" ht="30" customHeight="1" thickBot="1" x14ac:dyDescent="0.2">
      <c r="A32" s="113"/>
      <c r="B32" s="115"/>
      <c r="C32" s="117"/>
      <c r="D32" s="119"/>
      <c r="E32" s="149"/>
      <c r="F32" s="150"/>
      <c r="G32" s="149"/>
      <c r="H32" s="151"/>
      <c r="I32" s="151"/>
      <c r="J32" s="151"/>
      <c r="K32" s="151"/>
      <c r="L32" s="151"/>
      <c r="M32" s="151"/>
      <c r="N32" s="152"/>
      <c r="O32" s="199"/>
      <c r="P32" s="150"/>
      <c r="Q32" s="191">
        <v>1304.7570000000001</v>
      </c>
      <c r="R32" s="23">
        <v>0</v>
      </c>
      <c r="S32" s="23">
        <v>0</v>
      </c>
      <c r="T32" s="24">
        <v>0</v>
      </c>
      <c r="U32" s="51">
        <v>0</v>
      </c>
      <c r="V32" s="23">
        <v>0</v>
      </c>
      <c r="W32" s="24">
        <v>0</v>
      </c>
      <c r="X32" s="51">
        <v>0</v>
      </c>
      <c r="Y32" s="46" t="s">
        <v>8</v>
      </c>
    </row>
    <row r="33" spans="1:25" s="2" customFormat="1" ht="30" customHeight="1" x14ac:dyDescent="0.15">
      <c r="A33" s="112">
        <v>13</v>
      </c>
      <c r="B33" s="114" t="s">
        <v>42</v>
      </c>
      <c r="C33" s="116" t="s">
        <v>80</v>
      </c>
      <c r="D33" s="118" t="s">
        <v>77</v>
      </c>
      <c r="E33" s="145">
        <v>13011.285194</v>
      </c>
      <c r="F33" s="146">
        <v>8674.19</v>
      </c>
      <c r="G33" s="145">
        <v>0.34559499999999999</v>
      </c>
      <c r="H33" s="147">
        <f>SUM(I33:L34)</f>
        <v>0.23039660000000001</v>
      </c>
      <c r="I33" s="147">
        <v>0</v>
      </c>
      <c r="J33" s="147">
        <v>0</v>
      </c>
      <c r="K33" s="147">
        <v>0</v>
      </c>
      <c r="L33" s="147">
        <v>0.23039660000000001</v>
      </c>
      <c r="M33" s="147">
        <v>478.00573600000001</v>
      </c>
      <c r="N33" s="148">
        <v>0</v>
      </c>
      <c r="O33" s="198">
        <f>+(+E33+G33)-(M33+N33)</f>
        <v>12533.625053000002</v>
      </c>
      <c r="P33" s="146">
        <f>ROUND(O33*2/3,3)</f>
        <v>8355.75</v>
      </c>
      <c r="Q33" s="190">
        <v>33</v>
      </c>
      <c r="R33" s="25">
        <v>0</v>
      </c>
      <c r="S33" s="25">
        <v>0</v>
      </c>
      <c r="T33" s="26">
        <v>0</v>
      </c>
      <c r="U33" s="50">
        <v>0</v>
      </c>
      <c r="V33" s="25">
        <v>0</v>
      </c>
      <c r="W33" s="26">
        <v>0</v>
      </c>
      <c r="X33" s="50">
        <v>0</v>
      </c>
      <c r="Y33" s="45" t="s">
        <v>12</v>
      </c>
    </row>
    <row r="34" spans="1:25" s="2" customFormat="1" ht="30" customHeight="1" thickBot="1" x14ac:dyDescent="0.2">
      <c r="A34" s="113"/>
      <c r="B34" s="115"/>
      <c r="C34" s="117"/>
      <c r="D34" s="119"/>
      <c r="E34" s="149"/>
      <c r="F34" s="150"/>
      <c r="G34" s="149"/>
      <c r="H34" s="151"/>
      <c r="I34" s="151"/>
      <c r="J34" s="151"/>
      <c r="K34" s="151"/>
      <c r="L34" s="151"/>
      <c r="M34" s="151"/>
      <c r="N34" s="152"/>
      <c r="O34" s="199"/>
      <c r="P34" s="150"/>
      <c r="Q34" s="191">
        <v>478.00573600000001</v>
      </c>
      <c r="R34" s="23">
        <v>0</v>
      </c>
      <c r="S34" s="23">
        <v>0</v>
      </c>
      <c r="T34" s="24">
        <v>0</v>
      </c>
      <c r="U34" s="51">
        <v>0</v>
      </c>
      <c r="V34" s="23">
        <v>0</v>
      </c>
      <c r="W34" s="24">
        <v>0</v>
      </c>
      <c r="X34" s="51">
        <v>0</v>
      </c>
      <c r="Y34" s="46" t="s">
        <v>8</v>
      </c>
    </row>
    <row r="35" spans="1:25" s="2" customFormat="1" ht="30" customHeight="1" x14ac:dyDescent="0.15">
      <c r="A35" s="112">
        <v>14</v>
      </c>
      <c r="B35" s="114" t="s">
        <v>33</v>
      </c>
      <c r="C35" s="116" t="s">
        <v>80</v>
      </c>
      <c r="D35" s="118" t="s">
        <v>77</v>
      </c>
      <c r="E35" s="145">
        <v>7786.5528009999998</v>
      </c>
      <c r="F35" s="146">
        <v>5191.0377470000003</v>
      </c>
      <c r="G35" s="145">
        <v>0.21054999999999999</v>
      </c>
      <c r="H35" s="147">
        <f>SUM(I35:L36)</f>
        <v>0.14036899999999999</v>
      </c>
      <c r="I35" s="147">
        <v>0</v>
      </c>
      <c r="J35" s="147">
        <v>0</v>
      </c>
      <c r="K35" s="147">
        <v>0</v>
      </c>
      <c r="L35" s="147">
        <v>0.14036899999999999</v>
      </c>
      <c r="M35" s="147">
        <v>779.80899999999997</v>
      </c>
      <c r="N35" s="148">
        <v>0</v>
      </c>
      <c r="O35" s="198">
        <f>+(+E35+G35)-(M35+N35)</f>
        <v>7006.9543509999994</v>
      </c>
      <c r="P35" s="146">
        <f>F35+H35-519.872</f>
        <v>4671.3061159999997</v>
      </c>
      <c r="Q35" s="190">
        <v>0</v>
      </c>
      <c r="R35" s="25">
        <v>0</v>
      </c>
      <c r="S35" s="25">
        <v>0</v>
      </c>
      <c r="T35" s="26">
        <v>0</v>
      </c>
      <c r="U35" s="50">
        <v>0</v>
      </c>
      <c r="V35" s="25">
        <v>0</v>
      </c>
      <c r="W35" s="26">
        <v>0</v>
      </c>
      <c r="X35" s="50">
        <v>0</v>
      </c>
      <c r="Y35" s="46"/>
    </row>
    <row r="36" spans="1:25" s="2" customFormat="1" ht="30" customHeight="1" thickBot="1" x14ac:dyDescent="0.2">
      <c r="A36" s="113"/>
      <c r="B36" s="115"/>
      <c r="C36" s="117"/>
      <c r="D36" s="119"/>
      <c r="E36" s="149"/>
      <c r="F36" s="150"/>
      <c r="G36" s="149"/>
      <c r="H36" s="151"/>
      <c r="I36" s="151"/>
      <c r="J36" s="151"/>
      <c r="K36" s="151"/>
      <c r="L36" s="151"/>
      <c r="M36" s="151"/>
      <c r="N36" s="152"/>
      <c r="O36" s="199"/>
      <c r="P36" s="150"/>
      <c r="Q36" s="191">
        <v>0</v>
      </c>
      <c r="R36" s="23">
        <v>0</v>
      </c>
      <c r="S36" s="23">
        <v>0</v>
      </c>
      <c r="T36" s="24">
        <v>0</v>
      </c>
      <c r="U36" s="51">
        <v>0</v>
      </c>
      <c r="V36" s="23">
        <v>0</v>
      </c>
      <c r="W36" s="24">
        <v>0</v>
      </c>
      <c r="X36" s="51">
        <v>0</v>
      </c>
      <c r="Y36" s="46"/>
    </row>
    <row r="37" spans="1:25" s="2" customFormat="1" ht="30" customHeight="1" x14ac:dyDescent="0.15">
      <c r="A37" s="112">
        <v>15</v>
      </c>
      <c r="B37" s="114" t="s">
        <v>73</v>
      </c>
      <c r="C37" s="116" t="s">
        <v>80</v>
      </c>
      <c r="D37" s="118" t="s">
        <v>77</v>
      </c>
      <c r="E37" s="145">
        <v>1998.4842839999999</v>
      </c>
      <c r="F37" s="146">
        <v>1332.322856</v>
      </c>
      <c r="G37" s="145">
        <v>0.27752399999999999</v>
      </c>
      <c r="H37" s="147">
        <f>SUM(I37:L38)</f>
        <v>0.18501600000000001</v>
      </c>
      <c r="I37" s="147">
        <v>0</v>
      </c>
      <c r="J37" s="147">
        <v>0</v>
      </c>
      <c r="K37" s="147">
        <v>0</v>
      </c>
      <c r="L37" s="147">
        <v>0.18501600000000001</v>
      </c>
      <c r="M37" s="147">
        <v>664.39099999999996</v>
      </c>
      <c r="N37" s="148">
        <v>0</v>
      </c>
      <c r="O37" s="198">
        <f>+(+E37+G37)-(M37+N37)</f>
        <v>1334.3708080000001</v>
      </c>
      <c r="P37" s="146">
        <v>889.58053800000005</v>
      </c>
      <c r="Q37" s="190">
        <v>22</v>
      </c>
      <c r="R37" s="25">
        <v>0</v>
      </c>
      <c r="S37" s="25">
        <v>0</v>
      </c>
      <c r="T37" s="26">
        <v>0</v>
      </c>
      <c r="U37" s="50">
        <v>0</v>
      </c>
      <c r="V37" s="25">
        <v>0</v>
      </c>
      <c r="W37" s="26">
        <v>0</v>
      </c>
      <c r="X37" s="50">
        <v>0</v>
      </c>
      <c r="Y37" s="46"/>
    </row>
    <row r="38" spans="1:25" s="2" customFormat="1" ht="30" customHeight="1" thickBot="1" x14ac:dyDescent="0.2">
      <c r="A38" s="113"/>
      <c r="B38" s="115"/>
      <c r="C38" s="117"/>
      <c r="D38" s="119"/>
      <c r="E38" s="149"/>
      <c r="F38" s="150"/>
      <c r="G38" s="149"/>
      <c r="H38" s="151"/>
      <c r="I38" s="151"/>
      <c r="J38" s="151"/>
      <c r="K38" s="151"/>
      <c r="L38" s="151"/>
      <c r="M38" s="151"/>
      <c r="N38" s="152"/>
      <c r="O38" s="199"/>
      <c r="P38" s="150"/>
      <c r="Q38" s="191">
        <v>664.39099999999996</v>
      </c>
      <c r="R38" s="23">
        <v>0</v>
      </c>
      <c r="S38" s="23">
        <v>0</v>
      </c>
      <c r="T38" s="24">
        <v>0</v>
      </c>
      <c r="U38" s="51">
        <v>0</v>
      </c>
      <c r="V38" s="23">
        <v>0</v>
      </c>
      <c r="W38" s="24">
        <v>0</v>
      </c>
      <c r="X38" s="51">
        <v>0</v>
      </c>
      <c r="Y38" s="46"/>
    </row>
    <row r="39" spans="1:25" s="2" customFormat="1" ht="30" customHeight="1" x14ac:dyDescent="0.15">
      <c r="A39" s="112">
        <v>16</v>
      </c>
      <c r="B39" s="114" t="s">
        <v>50</v>
      </c>
      <c r="C39" s="116" t="s">
        <v>80</v>
      </c>
      <c r="D39" s="118" t="s">
        <v>77</v>
      </c>
      <c r="E39" s="145">
        <v>583.97029499999996</v>
      </c>
      <c r="F39" s="146">
        <v>389.31353000000001</v>
      </c>
      <c r="G39" s="145">
        <v>0</v>
      </c>
      <c r="H39" s="147">
        <f>SUM(I39:L40)</f>
        <v>0</v>
      </c>
      <c r="I39" s="147">
        <v>0</v>
      </c>
      <c r="J39" s="147">
        <v>0</v>
      </c>
      <c r="K39" s="147">
        <v>0</v>
      </c>
      <c r="L39" s="147">
        <v>0</v>
      </c>
      <c r="M39" s="146">
        <v>209.12429499999999</v>
      </c>
      <c r="N39" s="169">
        <v>0</v>
      </c>
      <c r="O39" s="198">
        <f>+(+E39+G39)-(M39+N39)</f>
        <v>374.846</v>
      </c>
      <c r="P39" s="146">
        <f>O39/3*2</f>
        <v>249.89733333333334</v>
      </c>
      <c r="Q39" s="190">
        <v>46</v>
      </c>
      <c r="R39" s="25">
        <v>0</v>
      </c>
      <c r="S39" s="25">
        <v>0</v>
      </c>
      <c r="T39" s="26">
        <v>0</v>
      </c>
      <c r="U39" s="50">
        <v>0</v>
      </c>
      <c r="V39" s="25">
        <v>0</v>
      </c>
      <c r="W39" s="26">
        <v>0</v>
      </c>
      <c r="X39" s="50">
        <v>0</v>
      </c>
      <c r="Y39" s="46"/>
    </row>
    <row r="40" spans="1:25" s="2" customFormat="1" ht="30" customHeight="1" thickBot="1" x14ac:dyDescent="0.2">
      <c r="A40" s="113"/>
      <c r="B40" s="115"/>
      <c r="C40" s="117"/>
      <c r="D40" s="119"/>
      <c r="E40" s="170"/>
      <c r="F40" s="171"/>
      <c r="G40" s="170"/>
      <c r="H40" s="172"/>
      <c r="I40" s="172"/>
      <c r="J40" s="172"/>
      <c r="K40" s="172"/>
      <c r="L40" s="172"/>
      <c r="M40" s="171"/>
      <c r="N40" s="173"/>
      <c r="O40" s="204"/>
      <c r="P40" s="171"/>
      <c r="Q40" s="191">
        <v>205</v>
      </c>
      <c r="R40" s="23">
        <v>0</v>
      </c>
      <c r="S40" s="23">
        <v>0</v>
      </c>
      <c r="T40" s="24">
        <v>0</v>
      </c>
      <c r="U40" s="51">
        <v>0</v>
      </c>
      <c r="V40" s="23">
        <v>0</v>
      </c>
      <c r="W40" s="24">
        <v>0</v>
      </c>
      <c r="X40" s="51">
        <v>0</v>
      </c>
      <c r="Y40" s="46"/>
    </row>
    <row r="41" spans="1:25" s="2" customFormat="1" ht="30" customHeight="1" x14ac:dyDescent="0.15">
      <c r="A41" s="112">
        <v>17</v>
      </c>
      <c r="B41" s="114" t="s">
        <v>51</v>
      </c>
      <c r="C41" s="116" t="s">
        <v>80</v>
      </c>
      <c r="D41" s="118" t="s">
        <v>77</v>
      </c>
      <c r="E41" s="145">
        <v>12.287958</v>
      </c>
      <c r="F41" s="146">
        <v>8.1932600000000004</v>
      </c>
      <c r="G41" s="145">
        <v>0</v>
      </c>
      <c r="H41" s="147">
        <v>0.21079400000000001</v>
      </c>
      <c r="I41" s="147">
        <v>0</v>
      </c>
      <c r="J41" s="147">
        <f t="shared" ref="J41:K41" si="0">ROUND(J51/1000000,3)</f>
        <v>0</v>
      </c>
      <c r="K41" s="147">
        <f t="shared" si="0"/>
        <v>0</v>
      </c>
      <c r="L41" s="147">
        <v>0.21079400000000001</v>
      </c>
      <c r="M41" s="146">
        <v>2.1</v>
      </c>
      <c r="N41" s="169">
        <v>0</v>
      </c>
      <c r="O41" s="198">
        <v>10.187958</v>
      </c>
      <c r="P41" s="146">
        <v>7.0035100000000003</v>
      </c>
      <c r="Q41" s="190">
        <v>1</v>
      </c>
      <c r="R41" s="25">
        <v>0</v>
      </c>
      <c r="S41" s="25">
        <v>0</v>
      </c>
      <c r="T41" s="26">
        <v>0</v>
      </c>
      <c r="U41" s="50">
        <v>0</v>
      </c>
      <c r="V41" s="25">
        <v>0</v>
      </c>
      <c r="W41" s="26">
        <v>0</v>
      </c>
      <c r="X41" s="50">
        <v>0</v>
      </c>
      <c r="Y41" s="46"/>
    </row>
    <row r="42" spans="1:25" s="2" customFormat="1" ht="30" customHeight="1" thickBot="1" x14ac:dyDescent="0.2">
      <c r="A42" s="113"/>
      <c r="B42" s="115"/>
      <c r="C42" s="117"/>
      <c r="D42" s="119"/>
      <c r="E42" s="170"/>
      <c r="F42" s="171"/>
      <c r="G42" s="170"/>
      <c r="H42" s="172"/>
      <c r="I42" s="172"/>
      <c r="J42" s="172"/>
      <c r="K42" s="172"/>
      <c r="L42" s="172"/>
      <c r="M42" s="171"/>
      <c r="N42" s="173"/>
      <c r="O42" s="204"/>
      <c r="P42" s="171"/>
      <c r="Q42" s="191">
        <v>2</v>
      </c>
      <c r="R42" s="23">
        <v>0</v>
      </c>
      <c r="S42" s="23">
        <v>0</v>
      </c>
      <c r="T42" s="24">
        <v>0</v>
      </c>
      <c r="U42" s="51">
        <v>0</v>
      </c>
      <c r="V42" s="23">
        <v>0</v>
      </c>
      <c r="W42" s="24">
        <v>0</v>
      </c>
      <c r="X42" s="51">
        <v>0</v>
      </c>
      <c r="Y42" s="46"/>
    </row>
    <row r="43" spans="1:25" s="2" customFormat="1" ht="30" customHeight="1" x14ac:dyDescent="0.15">
      <c r="A43" s="112">
        <v>18</v>
      </c>
      <c r="B43" s="114" t="s">
        <v>52</v>
      </c>
      <c r="C43" s="116" t="s">
        <v>80</v>
      </c>
      <c r="D43" s="118" t="s">
        <v>77</v>
      </c>
      <c r="E43" s="174">
        <v>0</v>
      </c>
      <c r="F43" s="175">
        <v>0</v>
      </c>
      <c r="G43" s="174">
        <v>0</v>
      </c>
      <c r="H43" s="176"/>
      <c r="I43" s="147">
        <f>ROUND(I53/1000000,3)</f>
        <v>0</v>
      </c>
      <c r="J43" s="147">
        <f t="shared" ref="J43:K43" si="1">ROUND(J53/1000000,3)</f>
        <v>0</v>
      </c>
      <c r="K43" s="147">
        <f t="shared" si="1"/>
        <v>0</v>
      </c>
      <c r="L43" s="147">
        <f>ROUND(L53/1000000,3)</f>
        <v>0</v>
      </c>
      <c r="M43" s="147">
        <v>0</v>
      </c>
      <c r="N43" s="177">
        <v>0</v>
      </c>
      <c r="O43" s="205"/>
      <c r="P43" s="175">
        <v>0</v>
      </c>
      <c r="Q43" s="196">
        <v>0</v>
      </c>
      <c r="R43" s="25">
        <v>0</v>
      </c>
      <c r="S43" s="25">
        <v>0</v>
      </c>
      <c r="T43" s="26">
        <v>0</v>
      </c>
      <c r="U43" s="25">
        <v>0</v>
      </c>
      <c r="V43" s="25">
        <v>0</v>
      </c>
      <c r="W43" s="26">
        <v>0</v>
      </c>
      <c r="X43" s="25">
        <v>0</v>
      </c>
      <c r="Y43" s="46"/>
    </row>
    <row r="44" spans="1:25" s="2" customFormat="1" ht="30" customHeight="1" thickBot="1" x14ac:dyDescent="0.2">
      <c r="A44" s="113"/>
      <c r="B44" s="115"/>
      <c r="C44" s="117"/>
      <c r="D44" s="119"/>
      <c r="E44" s="178"/>
      <c r="F44" s="179"/>
      <c r="G44" s="178"/>
      <c r="H44" s="180"/>
      <c r="I44" s="151"/>
      <c r="J44" s="151"/>
      <c r="K44" s="151"/>
      <c r="L44" s="151"/>
      <c r="M44" s="151"/>
      <c r="N44" s="181"/>
      <c r="O44" s="206"/>
      <c r="P44" s="179"/>
      <c r="Q44" s="197">
        <v>0</v>
      </c>
      <c r="R44" s="37">
        <v>0</v>
      </c>
      <c r="S44" s="37">
        <v>0</v>
      </c>
      <c r="T44" s="49">
        <v>0</v>
      </c>
      <c r="U44" s="37">
        <v>0</v>
      </c>
      <c r="V44" s="37">
        <v>0</v>
      </c>
      <c r="W44" s="49">
        <v>0</v>
      </c>
      <c r="X44" s="37">
        <v>0</v>
      </c>
      <c r="Y44" s="46"/>
    </row>
    <row r="45" spans="1:25" s="2" customFormat="1" ht="30" customHeight="1" x14ac:dyDescent="0.15">
      <c r="A45" s="112">
        <v>19</v>
      </c>
      <c r="B45" s="114" t="s">
        <v>53</v>
      </c>
      <c r="C45" s="116" t="s">
        <v>80</v>
      </c>
      <c r="D45" s="118" t="s">
        <v>77</v>
      </c>
      <c r="E45" s="145">
        <v>1214.942806</v>
      </c>
      <c r="F45" s="145">
        <f>E45*2/3</f>
        <v>809.96187066666664</v>
      </c>
      <c r="G45" s="145">
        <v>0</v>
      </c>
      <c r="H45" s="147">
        <f>SUM(I45:L46)</f>
        <v>0</v>
      </c>
      <c r="I45" s="147">
        <v>0</v>
      </c>
      <c r="J45" s="147">
        <v>0</v>
      </c>
      <c r="K45" s="147">
        <v>0</v>
      </c>
      <c r="L45" s="147">
        <v>0</v>
      </c>
      <c r="M45" s="147">
        <v>229.10813200000001</v>
      </c>
      <c r="N45" s="148">
        <v>0</v>
      </c>
      <c r="O45" s="207">
        <f>+(+E45+G45)-(M45+N45)</f>
        <v>985.83467399999995</v>
      </c>
      <c r="P45" s="147">
        <f>O45*2/3</f>
        <v>657.223116</v>
      </c>
      <c r="Q45" s="190">
        <v>3</v>
      </c>
      <c r="R45" s="25">
        <v>0</v>
      </c>
      <c r="S45" s="25">
        <v>0</v>
      </c>
      <c r="T45" s="26">
        <v>0</v>
      </c>
      <c r="U45" s="50">
        <v>0</v>
      </c>
      <c r="V45" s="25">
        <v>0</v>
      </c>
      <c r="W45" s="26">
        <v>0</v>
      </c>
      <c r="X45" s="50">
        <v>0</v>
      </c>
      <c r="Y45" s="46"/>
    </row>
    <row r="46" spans="1:25" s="2" customFormat="1" ht="30" customHeight="1" thickBot="1" x14ac:dyDescent="0.2">
      <c r="A46" s="113"/>
      <c r="B46" s="115"/>
      <c r="C46" s="117"/>
      <c r="D46" s="119"/>
      <c r="E46" s="149"/>
      <c r="F46" s="149"/>
      <c r="G46" s="149"/>
      <c r="H46" s="151"/>
      <c r="I46" s="151"/>
      <c r="J46" s="151"/>
      <c r="K46" s="151"/>
      <c r="L46" s="151"/>
      <c r="M46" s="151"/>
      <c r="N46" s="152"/>
      <c r="O46" s="208"/>
      <c r="P46" s="151"/>
      <c r="Q46" s="191">
        <v>217.14500000000001</v>
      </c>
      <c r="R46" s="23">
        <v>0</v>
      </c>
      <c r="S46" s="23">
        <v>0</v>
      </c>
      <c r="T46" s="24">
        <v>0</v>
      </c>
      <c r="U46" s="51">
        <v>0</v>
      </c>
      <c r="V46" s="23">
        <v>0</v>
      </c>
      <c r="W46" s="24">
        <v>0</v>
      </c>
      <c r="X46" s="51">
        <v>0</v>
      </c>
      <c r="Y46" s="46"/>
    </row>
    <row r="47" spans="1:25" s="2" customFormat="1" ht="30" customHeight="1" x14ac:dyDescent="0.15">
      <c r="A47" s="112">
        <v>20</v>
      </c>
      <c r="B47" s="114" t="s">
        <v>54</v>
      </c>
      <c r="C47" s="116" t="s">
        <v>80</v>
      </c>
      <c r="D47" s="118" t="s">
        <v>77</v>
      </c>
      <c r="E47" s="145">
        <v>0</v>
      </c>
      <c r="F47" s="146">
        <v>0</v>
      </c>
      <c r="G47" s="145">
        <v>0</v>
      </c>
      <c r="H47" s="147">
        <v>0</v>
      </c>
      <c r="I47" s="147">
        <v>0</v>
      </c>
      <c r="J47" s="147">
        <v>0</v>
      </c>
      <c r="K47" s="147">
        <v>0</v>
      </c>
      <c r="L47" s="147">
        <v>0</v>
      </c>
      <c r="M47" s="147">
        <v>0</v>
      </c>
      <c r="N47" s="148">
        <v>0</v>
      </c>
      <c r="O47" s="198">
        <f>+(+E47+G47)-(M47+N47)</f>
        <v>0</v>
      </c>
      <c r="P47" s="146">
        <v>0</v>
      </c>
      <c r="Q47" s="190">
        <v>0</v>
      </c>
      <c r="R47" s="25">
        <v>0</v>
      </c>
      <c r="S47" s="25">
        <v>0</v>
      </c>
      <c r="T47" s="26">
        <v>0</v>
      </c>
      <c r="U47" s="50">
        <v>0</v>
      </c>
      <c r="V47" s="25">
        <v>0</v>
      </c>
      <c r="W47" s="26">
        <v>0</v>
      </c>
      <c r="X47" s="50">
        <v>0</v>
      </c>
      <c r="Y47" s="46"/>
    </row>
    <row r="48" spans="1:25" s="2" customFormat="1" ht="30" customHeight="1" thickBot="1" x14ac:dyDescent="0.2">
      <c r="A48" s="113"/>
      <c r="B48" s="115"/>
      <c r="C48" s="117"/>
      <c r="D48" s="119"/>
      <c r="E48" s="149"/>
      <c r="F48" s="150"/>
      <c r="G48" s="149"/>
      <c r="H48" s="151"/>
      <c r="I48" s="151"/>
      <c r="J48" s="151"/>
      <c r="K48" s="151"/>
      <c r="L48" s="151"/>
      <c r="M48" s="151"/>
      <c r="N48" s="152"/>
      <c r="O48" s="199"/>
      <c r="P48" s="150"/>
      <c r="Q48" s="191">
        <v>0</v>
      </c>
      <c r="R48" s="23">
        <v>0</v>
      </c>
      <c r="S48" s="23">
        <v>0</v>
      </c>
      <c r="T48" s="24">
        <v>0</v>
      </c>
      <c r="U48" s="51">
        <v>0</v>
      </c>
      <c r="V48" s="23">
        <v>0</v>
      </c>
      <c r="W48" s="24">
        <v>0</v>
      </c>
      <c r="X48" s="51">
        <v>0</v>
      </c>
      <c r="Y48" s="46"/>
    </row>
    <row r="49" spans="1:25" s="2" customFormat="1" ht="30" customHeight="1" x14ac:dyDescent="0.15">
      <c r="A49" s="112">
        <v>21</v>
      </c>
      <c r="B49" s="114" t="s">
        <v>74</v>
      </c>
      <c r="C49" s="116" t="s">
        <v>80</v>
      </c>
      <c r="D49" s="118" t="s">
        <v>77</v>
      </c>
      <c r="E49" s="145">
        <v>1416.7165709999999</v>
      </c>
      <c r="F49" s="146">
        <v>944.47771399999999</v>
      </c>
      <c r="G49" s="145">
        <v>0</v>
      </c>
      <c r="H49" s="147">
        <f>SUM(I49:L50)</f>
        <v>0</v>
      </c>
      <c r="I49" s="147">
        <v>0</v>
      </c>
      <c r="J49" s="147">
        <v>0</v>
      </c>
      <c r="K49" s="147">
        <v>0</v>
      </c>
      <c r="L49" s="147">
        <v>0</v>
      </c>
      <c r="M49" s="147">
        <v>696.74839999999995</v>
      </c>
      <c r="N49" s="148">
        <v>0</v>
      </c>
      <c r="O49" s="198">
        <f>+(+E49+G49)-(M49+N49)</f>
        <v>719.96817099999998</v>
      </c>
      <c r="P49" s="146">
        <v>479.97878066666664</v>
      </c>
      <c r="Q49" s="190">
        <v>35</v>
      </c>
      <c r="R49" s="25">
        <v>0</v>
      </c>
      <c r="S49" s="25">
        <v>0</v>
      </c>
      <c r="T49" s="26">
        <v>0</v>
      </c>
      <c r="U49" s="50">
        <v>0</v>
      </c>
      <c r="V49" s="25">
        <v>0</v>
      </c>
      <c r="W49" s="26">
        <v>0</v>
      </c>
      <c r="X49" s="50">
        <v>0</v>
      </c>
      <c r="Y49" s="46"/>
    </row>
    <row r="50" spans="1:25" s="2" customFormat="1" ht="30" customHeight="1" thickBot="1" x14ac:dyDescent="0.2">
      <c r="A50" s="113"/>
      <c r="B50" s="115"/>
      <c r="C50" s="117"/>
      <c r="D50" s="119"/>
      <c r="E50" s="149"/>
      <c r="F50" s="150"/>
      <c r="G50" s="149"/>
      <c r="H50" s="151"/>
      <c r="I50" s="151"/>
      <c r="J50" s="151"/>
      <c r="K50" s="151"/>
      <c r="L50" s="151"/>
      <c r="M50" s="151"/>
      <c r="N50" s="152"/>
      <c r="O50" s="199"/>
      <c r="P50" s="150"/>
      <c r="Q50" s="191">
        <v>696.74839999999995</v>
      </c>
      <c r="R50" s="23">
        <v>0</v>
      </c>
      <c r="S50" s="23">
        <v>0</v>
      </c>
      <c r="T50" s="24">
        <v>0</v>
      </c>
      <c r="U50" s="51">
        <v>0</v>
      </c>
      <c r="V50" s="23">
        <v>0</v>
      </c>
      <c r="W50" s="24">
        <v>0</v>
      </c>
      <c r="X50" s="51">
        <v>0</v>
      </c>
      <c r="Y50" s="46"/>
    </row>
    <row r="51" spans="1:25" s="2" customFormat="1" ht="30" customHeight="1" x14ac:dyDescent="0.15">
      <c r="A51" s="112">
        <v>22</v>
      </c>
      <c r="B51" s="121" t="s">
        <v>30</v>
      </c>
      <c r="C51" s="116" t="s">
        <v>80</v>
      </c>
      <c r="D51" s="118" t="s">
        <v>77</v>
      </c>
      <c r="E51" s="153">
        <v>2236.6349009999999</v>
      </c>
      <c r="F51" s="154">
        <v>1491.0899340000001</v>
      </c>
      <c r="G51" s="153">
        <v>0.91955500000000001</v>
      </c>
      <c r="H51" s="155">
        <f>SUM(I51:L52)</f>
        <v>0.61303600000000003</v>
      </c>
      <c r="I51" s="155">
        <v>0</v>
      </c>
      <c r="J51" s="155">
        <v>0</v>
      </c>
      <c r="K51" s="155">
        <v>0</v>
      </c>
      <c r="L51" s="155">
        <v>0.61303600000000003</v>
      </c>
      <c r="M51" s="155">
        <v>331.411</v>
      </c>
      <c r="N51" s="182">
        <v>0</v>
      </c>
      <c r="O51" s="200">
        <f>+(+E51+G51)-(M51+N51)</f>
        <v>1906.1434559999998</v>
      </c>
      <c r="P51" s="154">
        <v>1270.7623040000001</v>
      </c>
      <c r="Q51" s="192">
        <v>15</v>
      </c>
      <c r="R51" s="52">
        <v>0</v>
      </c>
      <c r="S51" s="52">
        <v>0</v>
      </c>
      <c r="T51" s="53">
        <v>0</v>
      </c>
      <c r="U51" s="54">
        <v>0</v>
      </c>
      <c r="V51" s="52">
        <v>0</v>
      </c>
      <c r="W51" s="53">
        <v>0</v>
      </c>
      <c r="X51" s="54">
        <v>0</v>
      </c>
      <c r="Y51" s="46"/>
    </row>
    <row r="52" spans="1:25" s="2" customFormat="1" ht="30" customHeight="1" thickBot="1" x14ac:dyDescent="0.2">
      <c r="A52" s="113"/>
      <c r="B52" s="122"/>
      <c r="C52" s="117"/>
      <c r="D52" s="119"/>
      <c r="E52" s="149"/>
      <c r="F52" s="150"/>
      <c r="G52" s="149"/>
      <c r="H52" s="151"/>
      <c r="I52" s="151"/>
      <c r="J52" s="151"/>
      <c r="K52" s="151"/>
      <c r="L52" s="151"/>
      <c r="M52" s="151"/>
      <c r="N52" s="152"/>
      <c r="O52" s="199"/>
      <c r="P52" s="150"/>
      <c r="Q52" s="193">
        <v>331.411</v>
      </c>
      <c r="R52" s="55">
        <v>0</v>
      </c>
      <c r="S52" s="55">
        <v>0</v>
      </c>
      <c r="T52" s="56">
        <v>0</v>
      </c>
      <c r="U52" s="57">
        <v>0</v>
      </c>
      <c r="V52" s="55">
        <v>0</v>
      </c>
      <c r="W52" s="56">
        <v>0</v>
      </c>
      <c r="X52" s="57">
        <v>0</v>
      </c>
      <c r="Y52" s="46"/>
    </row>
    <row r="53" spans="1:25" s="2" customFormat="1" ht="30" customHeight="1" x14ac:dyDescent="0.15">
      <c r="A53" s="112">
        <v>23</v>
      </c>
      <c r="B53" s="114" t="s">
        <v>55</v>
      </c>
      <c r="C53" s="116" t="s">
        <v>80</v>
      </c>
      <c r="D53" s="118" t="s">
        <v>77</v>
      </c>
      <c r="E53" s="145">
        <v>5479.6854890000004</v>
      </c>
      <c r="F53" s="146">
        <v>3653.1236589999999</v>
      </c>
      <c r="G53" s="145">
        <v>0.99646000000000001</v>
      </c>
      <c r="H53" s="147">
        <f>SUM(I53:L54)</f>
        <v>0.66430699999999998</v>
      </c>
      <c r="I53" s="147">
        <v>0</v>
      </c>
      <c r="J53" s="147">
        <v>0</v>
      </c>
      <c r="K53" s="147">
        <v>0</v>
      </c>
      <c r="L53" s="147">
        <v>0.66430699999999998</v>
      </c>
      <c r="M53" s="147">
        <v>2167.2737529999999</v>
      </c>
      <c r="N53" s="148">
        <v>0</v>
      </c>
      <c r="O53" s="198">
        <f>+(+E53+G53)-(M53+N53)</f>
        <v>3313.4081960000008</v>
      </c>
      <c r="P53" s="146">
        <v>2208.9387969999998</v>
      </c>
      <c r="Q53" s="190">
        <v>1</v>
      </c>
      <c r="R53" s="25">
        <v>0</v>
      </c>
      <c r="S53" s="25">
        <v>0</v>
      </c>
      <c r="T53" s="26">
        <v>0</v>
      </c>
      <c r="U53" s="50">
        <v>0</v>
      </c>
      <c r="V53" s="25">
        <v>0</v>
      </c>
      <c r="W53" s="26">
        <v>0</v>
      </c>
      <c r="X53" s="50">
        <v>0</v>
      </c>
      <c r="Y53" s="46"/>
    </row>
    <row r="54" spans="1:25" s="2" customFormat="1" ht="30" customHeight="1" thickBot="1" x14ac:dyDescent="0.2">
      <c r="A54" s="113"/>
      <c r="B54" s="115"/>
      <c r="C54" s="117"/>
      <c r="D54" s="119"/>
      <c r="E54" s="149"/>
      <c r="F54" s="150"/>
      <c r="G54" s="149"/>
      <c r="H54" s="151"/>
      <c r="I54" s="151"/>
      <c r="J54" s="151"/>
      <c r="K54" s="151"/>
      <c r="L54" s="151"/>
      <c r="M54" s="151"/>
      <c r="N54" s="152"/>
      <c r="O54" s="199"/>
      <c r="P54" s="150"/>
      <c r="Q54" s="191">
        <v>2167.2737529999999</v>
      </c>
      <c r="R54" s="23">
        <v>0</v>
      </c>
      <c r="S54" s="23">
        <v>0</v>
      </c>
      <c r="T54" s="24">
        <v>0</v>
      </c>
      <c r="U54" s="51">
        <v>0</v>
      </c>
      <c r="V54" s="23">
        <v>0</v>
      </c>
      <c r="W54" s="24">
        <v>0</v>
      </c>
      <c r="X54" s="51">
        <v>0</v>
      </c>
      <c r="Y54" s="46"/>
    </row>
    <row r="55" spans="1:25" s="2" customFormat="1" ht="30" customHeight="1" x14ac:dyDescent="0.15">
      <c r="A55" s="112">
        <v>24</v>
      </c>
      <c r="B55" s="114" t="s">
        <v>34</v>
      </c>
      <c r="C55" s="116" t="s">
        <v>80</v>
      </c>
      <c r="D55" s="118" t="s">
        <v>77</v>
      </c>
      <c r="E55" s="145">
        <v>0.30027700000000002</v>
      </c>
      <c r="F55" s="146">
        <v>0.200184</v>
      </c>
      <c r="G55" s="145">
        <v>4.6999999999999997E-5</v>
      </c>
      <c r="H55" s="147">
        <f>SUM(I55:L56)</f>
        <v>3.1000000000000001E-5</v>
      </c>
      <c r="I55" s="147">
        <v>0</v>
      </c>
      <c r="J55" s="147">
        <v>0</v>
      </c>
      <c r="K55" s="147">
        <v>0</v>
      </c>
      <c r="L55" s="147">
        <v>3.1000000000000001E-5</v>
      </c>
      <c r="M55" s="147">
        <v>0</v>
      </c>
      <c r="N55" s="148">
        <v>0</v>
      </c>
      <c r="O55" s="198">
        <f>+(+E55+G55)-(M55+N55)</f>
        <v>0.30032400000000004</v>
      </c>
      <c r="P55" s="146">
        <v>0.20021600000000001</v>
      </c>
      <c r="Q55" s="190">
        <v>0</v>
      </c>
      <c r="R55" s="25">
        <v>0</v>
      </c>
      <c r="S55" s="25">
        <v>0</v>
      </c>
      <c r="T55" s="26">
        <v>0</v>
      </c>
      <c r="U55" s="50">
        <v>0</v>
      </c>
      <c r="V55" s="25">
        <v>0</v>
      </c>
      <c r="W55" s="26">
        <v>0</v>
      </c>
      <c r="X55" s="50">
        <v>0</v>
      </c>
      <c r="Y55" s="46"/>
    </row>
    <row r="56" spans="1:25" s="2" customFormat="1" ht="30" customHeight="1" thickBot="1" x14ac:dyDescent="0.2">
      <c r="A56" s="113"/>
      <c r="B56" s="115"/>
      <c r="C56" s="117"/>
      <c r="D56" s="119"/>
      <c r="E56" s="149"/>
      <c r="F56" s="150"/>
      <c r="G56" s="149"/>
      <c r="H56" s="172"/>
      <c r="I56" s="151"/>
      <c r="J56" s="151"/>
      <c r="K56" s="151"/>
      <c r="L56" s="151"/>
      <c r="M56" s="151"/>
      <c r="N56" s="152"/>
      <c r="O56" s="204"/>
      <c r="P56" s="150"/>
      <c r="Q56" s="191">
        <v>0</v>
      </c>
      <c r="R56" s="23">
        <v>0</v>
      </c>
      <c r="S56" s="23">
        <v>0</v>
      </c>
      <c r="T56" s="24">
        <v>0</v>
      </c>
      <c r="U56" s="51">
        <v>0</v>
      </c>
      <c r="V56" s="23">
        <v>0</v>
      </c>
      <c r="W56" s="24">
        <v>0</v>
      </c>
      <c r="X56" s="51">
        <v>0</v>
      </c>
      <c r="Y56" s="46"/>
    </row>
    <row r="57" spans="1:25" s="2" customFormat="1" ht="30" customHeight="1" x14ac:dyDescent="0.15">
      <c r="A57" s="112">
        <v>25</v>
      </c>
      <c r="B57" s="114" t="s">
        <v>35</v>
      </c>
      <c r="C57" s="116" t="s">
        <v>80</v>
      </c>
      <c r="D57" s="118" t="s">
        <v>77</v>
      </c>
      <c r="E57" s="145">
        <v>0</v>
      </c>
      <c r="F57" s="146">
        <v>0</v>
      </c>
      <c r="G57" s="145">
        <v>0</v>
      </c>
      <c r="H57" s="147">
        <f>SUM(I57:L58)</f>
        <v>0</v>
      </c>
      <c r="I57" s="147">
        <v>0</v>
      </c>
      <c r="J57" s="147">
        <v>0</v>
      </c>
      <c r="K57" s="147">
        <v>0</v>
      </c>
      <c r="L57" s="147">
        <v>0</v>
      </c>
      <c r="M57" s="147">
        <v>0</v>
      </c>
      <c r="N57" s="148">
        <v>0</v>
      </c>
      <c r="O57" s="198">
        <f>+(+E57+G57)-(M57+N57)</f>
        <v>0</v>
      </c>
      <c r="P57" s="146">
        <v>0</v>
      </c>
      <c r="Q57" s="190">
        <v>0</v>
      </c>
      <c r="R57" s="25">
        <v>0</v>
      </c>
      <c r="S57" s="25">
        <v>0</v>
      </c>
      <c r="T57" s="26">
        <v>0</v>
      </c>
      <c r="U57" s="50">
        <v>0</v>
      </c>
      <c r="V57" s="25">
        <v>0</v>
      </c>
      <c r="W57" s="26">
        <v>0</v>
      </c>
      <c r="X57" s="50">
        <v>0</v>
      </c>
      <c r="Y57" s="46"/>
    </row>
    <row r="58" spans="1:25" s="2" customFormat="1" ht="30" customHeight="1" thickBot="1" x14ac:dyDescent="0.2">
      <c r="A58" s="113"/>
      <c r="B58" s="115"/>
      <c r="C58" s="117"/>
      <c r="D58" s="119"/>
      <c r="E58" s="149"/>
      <c r="F58" s="150"/>
      <c r="G58" s="149"/>
      <c r="H58" s="151"/>
      <c r="I58" s="151"/>
      <c r="J58" s="151"/>
      <c r="K58" s="151"/>
      <c r="L58" s="151"/>
      <c r="M58" s="151"/>
      <c r="N58" s="152"/>
      <c r="O58" s="199"/>
      <c r="P58" s="150"/>
      <c r="Q58" s="191">
        <v>0</v>
      </c>
      <c r="R58" s="23">
        <v>0</v>
      </c>
      <c r="S58" s="23">
        <v>0</v>
      </c>
      <c r="T58" s="24">
        <v>0</v>
      </c>
      <c r="U58" s="51">
        <v>0</v>
      </c>
      <c r="V58" s="23">
        <v>0</v>
      </c>
      <c r="W58" s="24">
        <v>0</v>
      </c>
      <c r="X58" s="51">
        <v>0</v>
      </c>
      <c r="Y58" s="46"/>
    </row>
    <row r="59" spans="1:25" s="2" customFormat="1" ht="30" customHeight="1" x14ac:dyDescent="0.15">
      <c r="A59" s="112">
        <v>26</v>
      </c>
      <c r="B59" s="114" t="s">
        <v>36</v>
      </c>
      <c r="C59" s="116" t="s">
        <v>80</v>
      </c>
      <c r="D59" s="118" t="s">
        <v>77</v>
      </c>
      <c r="E59" s="145">
        <v>5.2999999999999999E-2</v>
      </c>
      <c r="F59" s="146">
        <v>3.5000000000000003E-2</v>
      </c>
      <c r="G59" s="145">
        <v>0</v>
      </c>
      <c r="H59" s="147">
        <f>SUM(I59:L60)</f>
        <v>0</v>
      </c>
      <c r="I59" s="147">
        <v>0</v>
      </c>
      <c r="J59" s="147">
        <v>0</v>
      </c>
      <c r="K59" s="147">
        <v>0</v>
      </c>
      <c r="L59" s="147">
        <v>0</v>
      </c>
      <c r="M59" s="147">
        <v>0</v>
      </c>
      <c r="N59" s="148">
        <v>0</v>
      </c>
      <c r="O59" s="198">
        <f>+(+E59+G59)-(M59+N59)</f>
        <v>5.2999999999999999E-2</v>
      </c>
      <c r="P59" s="146">
        <v>3.5000000000000003E-2</v>
      </c>
      <c r="Q59" s="190">
        <v>0</v>
      </c>
      <c r="R59" s="25">
        <v>0</v>
      </c>
      <c r="S59" s="25">
        <v>0</v>
      </c>
      <c r="T59" s="26">
        <v>0</v>
      </c>
      <c r="U59" s="50">
        <v>0</v>
      </c>
      <c r="V59" s="25">
        <v>0</v>
      </c>
      <c r="W59" s="26">
        <v>0</v>
      </c>
      <c r="X59" s="50">
        <v>0</v>
      </c>
      <c r="Y59" s="46"/>
    </row>
    <row r="60" spans="1:25" s="2" customFormat="1" ht="30" customHeight="1" thickBot="1" x14ac:dyDescent="0.2">
      <c r="A60" s="113"/>
      <c r="B60" s="115"/>
      <c r="C60" s="117"/>
      <c r="D60" s="119"/>
      <c r="E60" s="149"/>
      <c r="F60" s="150"/>
      <c r="G60" s="149"/>
      <c r="H60" s="151"/>
      <c r="I60" s="151"/>
      <c r="J60" s="151"/>
      <c r="K60" s="151"/>
      <c r="L60" s="151"/>
      <c r="M60" s="151"/>
      <c r="N60" s="152"/>
      <c r="O60" s="199"/>
      <c r="P60" s="150"/>
      <c r="Q60" s="191">
        <v>0</v>
      </c>
      <c r="R60" s="23">
        <v>0</v>
      </c>
      <c r="S60" s="23">
        <v>0</v>
      </c>
      <c r="T60" s="24">
        <v>0</v>
      </c>
      <c r="U60" s="51">
        <v>0</v>
      </c>
      <c r="V60" s="23">
        <v>0</v>
      </c>
      <c r="W60" s="24">
        <v>0</v>
      </c>
      <c r="X60" s="51">
        <v>0</v>
      </c>
      <c r="Y60" s="46"/>
    </row>
    <row r="61" spans="1:25" s="2" customFormat="1" ht="30" customHeight="1" x14ac:dyDescent="0.15">
      <c r="A61" s="112">
        <v>27</v>
      </c>
      <c r="B61" s="127" t="s">
        <v>56</v>
      </c>
      <c r="C61" s="116" t="s">
        <v>80</v>
      </c>
      <c r="D61" s="118" t="s">
        <v>77</v>
      </c>
      <c r="E61" s="145">
        <v>2456.4045139999998</v>
      </c>
      <c r="F61" s="146">
        <v>1637.6030089999999</v>
      </c>
      <c r="G61" s="145">
        <v>0</v>
      </c>
      <c r="H61" s="147">
        <f>SUM(I61:L62)</f>
        <v>0</v>
      </c>
      <c r="I61" s="147">
        <v>0</v>
      </c>
      <c r="J61" s="147">
        <v>0</v>
      </c>
      <c r="K61" s="147">
        <v>0</v>
      </c>
      <c r="L61" s="147">
        <v>0</v>
      </c>
      <c r="M61" s="147">
        <v>1321.510309</v>
      </c>
      <c r="N61" s="148">
        <v>0</v>
      </c>
      <c r="O61" s="198">
        <f>+(+E61+G61)-(M61+N61)</f>
        <v>1134.8942049999998</v>
      </c>
      <c r="P61" s="146">
        <v>756.596137</v>
      </c>
      <c r="Q61" s="190">
        <v>48</v>
      </c>
      <c r="R61" s="25">
        <v>0</v>
      </c>
      <c r="S61" s="25">
        <v>0</v>
      </c>
      <c r="T61" s="26">
        <v>0</v>
      </c>
      <c r="U61" s="50">
        <v>0</v>
      </c>
      <c r="V61" s="25">
        <v>0</v>
      </c>
      <c r="W61" s="26">
        <v>0</v>
      </c>
      <c r="X61" s="50">
        <v>0</v>
      </c>
      <c r="Y61" s="46"/>
    </row>
    <row r="62" spans="1:25" s="2" customFormat="1" ht="30" customHeight="1" thickBot="1" x14ac:dyDescent="0.2">
      <c r="A62" s="113"/>
      <c r="B62" s="128"/>
      <c r="C62" s="117"/>
      <c r="D62" s="119"/>
      <c r="E62" s="149"/>
      <c r="F62" s="150"/>
      <c r="G62" s="149"/>
      <c r="H62" s="151"/>
      <c r="I62" s="151"/>
      <c r="J62" s="151"/>
      <c r="K62" s="151"/>
      <c r="L62" s="151"/>
      <c r="M62" s="151"/>
      <c r="N62" s="152"/>
      <c r="O62" s="199"/>
      <c r="P62" s="150"/>
      <c r="Q62" s="191">
        <v>1321.510309</v>
      </c>
      <c r="R62" s="23">
        <v>0</v>
      </c>
      <c r="S62" s="23">
        <v>0</v>
      </c>
      <c r="T62" s="24">
        <v>0</v>
      </c>
      <c r="U62" s="51">
        <v>0</v>
      </c>
      <c r="V62" s="23">
        <v>0</v>
      </c>
      <c r="W62" s="24">
        <v>0</v>
      </c>
      <c r="X62" s="51">
        <v>0</v>
      </c>
      <c r="Y62" s="46"/>
    </row>
    <row r="63" spans="1:25" s="2" customFormat="1" ht="30" customHeight="1" x14ac:dyDescent="0.15">
      <c r="A63" s="112">
        <v>28</v>
      </c>
      <c r="B63" s="114" t="s">
        <v>57</v>
      </c>
      <c r="C63" s="116" t="s">
        <v>80</v>
      </c>
      <c r="D63" s="118" t="s">
        <v>77</v>
      </c>
      <c r="E63" s="145">
        <v>7464</v>
      </c>
      <c r="F63" s="146">
        <v>4976</v>
      </c>
      <c r="G63" s="145">
        <v>2.7523629999999999</v>
      </c>
      <c r="H63" s="147">
        <f>SUM(I63:L64)</f>
        <v>2.7523629999999999</v>
      </c>
      <c r="I63" s="147">
        <v>0</v>
      </c>
      <c r="J63" s="147">
        <v>0</v>
      </c>
      <c r="K63" s="147">
        <v>0</v>
      </c>
      <c r="L63" s="147">
        <v>2.7523629999999999</v>
      </c>
      <c r="M63" s="147">
        <v>0</v>
      </c>
      <c r="N63" s="148">
        <v>0</v>
      </c>
      <c r="O63" s="198">
        <f>+(+E63+G63)-(M63+N63)</f>
        <v>7466.7523629999996</v>
      </c>
      <c r="P63" s="146">
        <v>0</v>
      </c>
      <c r="Q63" s="190">
        <v>0</v>
      </c>
      <c r="R63" s="25">
        <v>0</v>
      </c>
      <c r="S63" s="25">
        <v>0</v>
      </c>
      <c r="T63" s="26">
        <v>0</v>
      </c>
      <c r="U63" s="50">
        <v>0</v>
      </c>
      <c r="V63" s="25">
        <v>0</v>
      </c>
      <c r="W63" s="26">
        <v>0</v>
      </c>
      <c r="X63" s="50">
        <v>0</v>
      </c>
      <c r="Y63" s="46"/>
    </row>
    <row r="64" spans="1:25" s="2" customFormat="1" ht="30" customHeight="1" thickBot="1" x14ac:dyDescent="0.2">
      <c r="A64" s="113"/>
      <c r="B64" s="115"/>
      <c r="C64" s="117"/>
      <c r="D64" s="119"/>
      <c r="E64" s="149"/>
      <c r="F64" s="150"/>
      <c r="G64" s="149"/>
      <c r="H64" s="151"/>
      <c r="I64" s="151"/>
      <c r="J64" s="151"/>
      <c r="K64" s="151"/>
      <c r="L64" s="151"/>
      <c r="M64" s="151"/>
      <c r="N64" s="152"/>
      <c r="O64" s="199"/>
      <c r="P64" s="150"/>
      <c r="Q64" s="191">
        <v>0</v>
      </c>
      <c r="R64" s="23">
        <v>0</v>
      </c>
      <c r="S64" s="23">
        <v>0</v>
      </c>
      <c r="T64" s="24">
        <v>0</v>
      </c>
      <c r="U64" s="51">
        <v>0</v>
      </c>
      <c r="V64" s="23">
        <v>0</v>
      </c>
      <c r="W64" s="24">
        <v>0</v>
      </c>
      <c r="X64" s="51">
        <v>0</v>
      </c>
      <c r="Y64" s="46"/>
    </row>
    <row r="65" spans="1:25" s="2" customFormat="1" ht="30" customHeight="1" x14ac:dyDescent="0.15">
      <c r="A65" s="112">
        <v>29</v>
      </c>
      <c r="B65" s="114" t="s">
        <v>58</v>
      </c>
      <c r="C65" s="116" t="s">
        <v>80</v>
      </c>
      <c r="D65" s="118" t="s">
        <v>77</v>
      </c>
      <c r="E65" s="145">
        <v>509.89841799999999</v>
      </c>
      <c r="F65" s="146">
        <v>339.93227899999999</v>
      </c>
      <c r="G65" s="145">
        <v>0.101313</v>
      </c>
      <c r="H65" s="147">
        <f>SUM(I65:L66)</f>
        <v>6.7542000000000005E-2</v>
      </c>
      <c r="I65" s="147">
        <v>0</v>
      </c>
      <c r="J65" s="147">
        <v>0</v>
      </c>
      <c r="K65" s="147">
        <v>0</v>
      </c>
      <c r="L65" s="147">
        <v>6.7542000000000005E-2</v>
      </c>
      <c r="M65" s="147">
        <v>206.61</v>
      </c>
      <c r="N65" s="148">
        <v>0</v>
      </c>
      <c r="O65" s="198">
        <f>+(+E65+G65)-(M65+N65)</f>
        <v>303.38973099999998</v>
      </c>
      <c r="P65" s="146">
        <v>202.25982099999999</v>
      </c>
      <c r="Q65" s="190">
        <v>7</v>
      </c>
      <c r="R65" s="25">
        <v>0</v>
      </c>
      <c r="S65" s="25">
        <v>0</v>
      </c>
      <c r="T65" s="26">
        <v>0</v>
      </c>
      <c r="U65" s="50">
        <v>0</v>
      </c>
      <c r="V65" s="25">
        <v>0</v>
      </c>
      <c r="W65" s="26">
        <v>0</v>
      </c>
      <c r="X65" s="50">
        <v>0</v>
      </c>
      <c r="Y65" s="46"/>
    </row>
    <row r="66" spans="1:25" s="2" customFormat="1" ht="30" customHeight="1" thickBot="1" x14ac:dyDescent="0.2">
      <c r="A66" s="113"/>
      <c r="B66" s="115"/>
      <c r="C66" s="117"/>
      <c r="D66" s="119"/>
      <c r="E66" s="149"/>
      <c r="F66" s="150"/>
      <c r="G66" s="149"/>
      <c r="H66" s="151"/>
      <c r="I66" s="151"/>
      <c r="J66" s="151"/>
      <c r="K66" s="151"/>
      <c r="L66" s="151"/>
      <c r="M66" s="151"/>
      <c r="N66" s="152"/>
      <c r="O66" s="199"/>
      <c r="P66" s="150"/>
      <c r="Q66" s="191">
        <v>206.61</v>
      </c>
      <c r="R66" s="23">
        <v>0</v>
      </c>
      <c r="S66" s="23">
        <v>0</v>
      </c>
      <c r="T66" s="24">
        <v>0</v>
      </c>
      <c r="U66" s="51">
        <v>0</v>
      </c>
      <c r="V66" s="23">
        <v>0</v>
      </c>
      <c r="W66" s="24">
        <v>0</v>
      </c>
      <c r="X66" s="51">
        <v>0</v>
      </c>
      <c r="Y66" s="46"/>
    </row>
    <row r="67" spans="1:25" s="2" customFormat="1" ht="30" customHeight="1" x14ac:dyDescent="0.15">
      <c r="A67" s="112">
        <v>30</v>
      </c>
      <c r="B67" s="114" t="s">
        <v>59</v>
      </c>
      <c r="C67" s="116" t="s">
        <v>80</v>
      </c>
      <c r="D67" s="118" t="s">
        <v>77</v>
      </c>
      <c r="E67" s="145">
        <v>101.915356</v>
      </c>
      <c r="F67" s="146">
        <v>67.943236999999996</v>
      </c>
      <c r="G67" s="145">
        <v>3.2066E-3</v>
      </c>
      <c r="H67" s="147">
        <f>SUM(I67:L68)</f>
        <v>2.137E-3</v>
      </c>
      <c r="I67" s="147">
        <v>0</v>
      </c>
      <c r="J67" s="147">
        <v>0</v>
      </c>
      <c r="K67" s="147">
        <v>0</v>
      </c>
      <c r="L67" s="147">
        <v>2.137E-3</v>
      </c>
      <c r="M67" s="147">
        <v>75.510000000000005</v>
      </c>
      <c r="N67" s="148">
        <v>0</v>
      </c>
      <c r="O67" s="198">
        <f>+(+E67+G67)-(M67+N67)</f>
        <v>26.408562599999996</v>
      </c>
      <c r="P67" s="146">
        <v>17.605374000000001</v>
      </c>
      <c r="Q67" s="190">
        <v>1</v>
      </c>
      <c r="R67" s="25">
        <v>0</v>
      </c>
      <c r="S67" s="25">
        <v>0</v>
      </c>
      <c r="T67" s="26">
        <v>0</v>
      </c>
      <c r="U67" s="50">
        <v>0</v>
      </c>
      <c r="V67" s="25">
        <v>0</v>
      </c>
      <c r="W67" s="26">
        <v>0</v>
      </c>
      <c r="X67" s="50">
        <v>0</v>
      </c>
      <c r="Y67" s="46"/>
    </row>
    <row r="68" spans="1:25" s="2" customFormat="1" ht="30" customHeight="1" thickBot="1" x14ac:dyDescent="0.2">
      <c r="A68" s="113"/>
      <c r="B68" s="115"/>
      <c r="C68" s="117"/>
      <c r="D68" s="119"/>
      <c r="E68" s="149"/>
      <c r="F68" s="150"/>
      <c r="G68" s="149"/>
      <c r="H68" s="151"/>
      <c r="I68" s="151"/>
      <c r="J68" s="151"/>
      <c r="K68" s="151"/>
      <c r="L68" s="151"/>
      <c r="M68" s="151"/>
      <c r="N68" s="152"/>
      <c r="O68" s="199"/>
      <c r="P68" s="150"/>
      <c r="Q68" s="191">
        <v>75.510000000000005</v>
      </c>
      <c r="R68" s="23">
        <v>0</v>
      </c>
      <c r="S68" s="23">
        <v>0</v>
      </c>
      <c r="T68" s="24">
        <v>0</v>
      </c>
      <c r="U68" s="51">
        <v>0</v>
      </c>
      <c r="V68" s="23">
        <v>0</v>
      </c>
      <c r="W68" s="24">
        <v>0</v>
      </c>
      <c r="X68" s="51">
        <v>0</v>
      </c>
      <c r="Y68" s="46"/>
    </row>
    <row r="69" spans="1:25" s="2" customFormat="1" ht="30" customHeight="1" x14ac:dyDescent="0.15">
      <c r="A69" s="112">
        <v>31</v>
      </c>
      <c r="B69" s="114" t="s">
        <v>60</v>
      </c>
      <c r="C69" s="116" t="s">
        <v>80</v>
      </c>
      <c r="D69" s="118" t="s">
        <v>77</v>
      </c>
      <c r="E69" s="145">
        <v>0</v>
      </c>
      <c r="F69" s="146">
        <v>0</v>
      </c>
      <c r="G69" s="145">
        <v>0</v>
      </c>
      <c r="H69" s="147">
        <f>SUM(I69:L70)</f>
        <v>0</v>
      </c>
      <c r="I69" s="147">
        <v>0</v>
      </c>
      <c r="J69" s="147">
        <v>0</v>
      </c>
      <c r="K69" s="147">
        <v>0</v>
      </c>
      <c r="L69" s="147">
        <v>0</v>
      </c>
      <c r="M69" s="147">
        <v>0</v>
      </c>
      <c r="N69" s="148">
        <v>0</v>
      </c>
      <c r="O69" s="198">
        <f>+(+E69+G69)-(M69+N69)</f>
        <v>0</v>
      </c>
      <c r="P69" s="146">
        <v>0</v>
      </c>
      <c r="Q69" s="190">
        <v>0</v>
      </c>
      <c r="R69" s="25">
        <v>0</v>
      </c>
      <c r="S69" s="25">
        <v>0</v>
      </c>
      <c r="T69" s="26">
        <v>0</v>
      </c>
      <c r="U69" s="50">
        <v>0</v>
      </c>
      <c r="V69" s="25">
        <v>0</v>
      </c>
      <c r="W69" s="26">
        <v>0</v>
      </c>
      <c r="X69" s="50">
        <v>0</v>
      </c>
      <c r="Y69" s="46"/>
    </row>
    <row r="70" spans="1:25" s="2" customFormat="1" ht="30" customHeight="1" thickBot="1" x14ac:dyDescent="0.2">
      <c r="A70" s="113"/>
      <c r="B70" s="115"/>
      <c r="C70" s="117"/>
      <c r="D70" s="119"/>
      <c r="E70" s="149"/>
      <c r="F70" s="150"/>
      <c r="G70" s="149"/>
      <c r="H70" s="151"/>
      <c r="I70" s="151"/>
      <c r="J70" s="151"/>
      <c r="K70" s="151"/>
      <c r="L70" s="151"/>
      <c r="M70" s="151"/>
      <c r="N70" s="152"/>
      <c r="O70" s="199"/>
      <c r="P70" s="150"/>
      <c r="Q70" s="191">
        <v>0</v>
      </c>
      <c r="R70" s="23">
        <v>0</v>
      </c>
      <c r="S70" s="23">
        <v>0</v>
      </c>
      <c r="T70" s="24">
        <v>0</v>
      </c>
      <c r="U70" s="51">
        <v>0</v>
      </c>
      <c r="V70" s="23">
        <v>0</v>
      </c>
      <c r="W70" s="24">
        <v>0</v>
      </c>
      <c r="X70" s="51">
        <v>0</v>
      </c>
      <c r="Y70" s="46"/>
    </row>
    <row r="71" spans="1:25" s="2" customFormat="1" ht="30" customHeight="1" x14ac:dyDescent="0.15">
      <c r="A71" s="112">
        <v>32</v>
      </c>
      <c r="B71" s="114" t="s">
        <v>61</v>
      </c>
      <c r="C71" s="116" t="s">
        <v>80</v>
      </c>
      <c r="D71" s="118" t="s">
        <v>77</v>
      </c>
      <c r="E71" s="145">
        <v>1192.170161</v>
      </c>
      <c r="F71" s="146">
        <v>794.78010700000004</v>
      </c>
      <c r="G71" s="145">
        <v>3.123221</v>
      </c>
      <c r="H71" s="147">
        <f>SUM(I71:L72)</f>
        <v>3.123221</v>
      </c>
      <c r="I71" s="147">
        <v>0</v>
      </c>
      <c r="J71" s="147">
        <v>0</v>
      </c>
      <c r="K71" s="147">
        <v>0</v>
      </c>
      <c r="L71" s="147">
        <v>3.123221</v>
      </c>
      <c r="M71" s="147">
        <v>225.26966200000001</v>
      </c>
      <c r="N71" s="148">
        <v>0</v>
      </c>
      <c r="O71" s="198">
        <f>+(+E71+G71)-(M71+N71)</f>
        <v>970.02372000000003</v>
      </c>
      <c r="P71" s="146">
        <v>646.68248000000006</v>
      </c>
      <c r="Q71" s="190">
        <v>0</v>
      </c>
      <c r="R71" s="25">
        <v>0</v>
      </c>
      <c r="S71" s="25">
        <v>0</v>
      </c>
      <c r="T71" s="26">
        <v>0</v>
      </c>
      <c r="U71" s="50">
        <v>0</v>
      </c>
      <c r="V71" s="25">
        <v>0</v>
      </c>
      <c r="W71" s="26">
        <v>0</v>
      </c>
      <c r="X71" s="50">
        <v>0</v>
      </c>
      <c r="Y71" s="46"/>
    </row>
    <row r="72" spans="1:25" s="2" customFormat="1" ht="30" customHeight="1" thickBot="1" x14ac:dyDescent="0.2">
      <c r="A72" s="113"/>
      <c r="B72" s="115"/>
      <c r="C72" s="117"/>
      <c r="D72" s="119"/>
      <c r="E72" s="149"/>
      <c r="F72" s="150"/>
      <c r="G72" s="149"/>
      <c r="H72" s="151"/>
      <c r="I72" s="151"/>
      <c r="J72" s="151"/>
      <c r="K72" s="151"/>
      <c r="L72" s="151"/>
      <c r="M72" s="151"/>
      <c r="N72" s="152"/>
      <c r="O72" s="199"/>
      <c r="P72" s="150"/>
      <c r="Q72" s="191">
        <v>0</v>
      </c>
      <c r="R72" s="23">
        <v>0</v>
      </c>
      <c r="S72" s="23">
        <v>0</v>
      </c>
      <c r="T72" s="24">
        <v>0</v>
      </c>
      <c r="U72" s="51">
        <v>0</v>
      </c>
      <c r="V72" s="23">
        <v>0</v>
      </c>
      <c r="W72" s="24">
        <v>0</v>
      </c>
      <c r="X72" s="51">
        <v>0</v>
      </c>
      <c r="Y72" s="46"/>
    </row>
    <row r="73" spans="1:25" s="2" customFormat="1" ht="30" customHeight="1" x14ac:dyDescent="0.15">
      <c r="A73" s="112">
        <v>33</v>
      </c>
      <c r="B73" s="114" t="s">
        <v>62</v>
      </c>
      <c r="C73" s="116" t="s">
        <v>80</v>
      </c>
      <c r="D73" s="118" t="s">
        <v>77</v>
      </c>
      <c r="E73" s="145">
        <v>776.81136200000003</v>
      </c>
      <c r="F73" s="146">
        <v>517.87424099999998</v>
      </c>
      <c r="G73" s="145">
        <v>1.418336</v>
      </c>
      <c r="H73" s="147">
        <f>SUM(I73:L74)</f>
        <v>0.94555699999999998</v>
      </c>
      <c r="I73" s="147">
        <v>0</v>
      </c>
      <c r="J73" s="147">
        <v>0</v>
      </c>
      <c r="K73" s="147">
        <v>0</v>
      </c>
      <c r="L73" s="147">
        <v>0.94555699999999998</v>
      </c>
      <c r="M73" s="147">
        <v>632.64369899999997</v>
      </c>
      <c r="N73" s="148">
        <v>0</v>
      </c>
      <c r="O73" s="198">
        <f>+(+E73+G73)-(M73+N73)</f>
        <v>145.58599900000002</v>
      </c>
      <c r="P73" s="146">
        <v>97.029309999999995</v>
      </c>
      <c r="Q73" s="190">
        <v>46</v>
      </c>
      <c r="R73" s="25">
        <v>0</v>
      </c>
      <c r="S73" s="25">
        <v>0</v>
      </c>
      <c r="T73" s="26">
        <v>0</v>
      </c>
      <c r="U73" s="50">
        <v>0</v>
      </c>
      <c r="V73" s="25">
        <v>0</v>
      </c>
      <c r="W73" s="26">
        <v>0</v>
      </c>
      <c r="X73" s="50">
        <v>0</v>
      </c>
      <c r="Y73" s="46"/>
    </row>
    <row r="74" spans="1:25" s="2" customFormat="1" ht="30" customHeight="1" thickBot="1" x14ac:dyDescent="0.2">
      <c r="A74" s="113"/>
      <c r="B74" s="115"/>
      <c r="C74" s="117"/>
      <c r="D74" s="119"/>
      <c r="E74" s="149"/>
      <c r="F74" s="150"/>
      <c r="G74" s="149"/>
      <c r="H74" s="151"/>
      <c r="I74" s="151"/>
      <c r="J74" s="151"/>
      <c r="K74" s="151"/>
      <c r="L74" s="151"/>
      <c r="M74" s="151"/>
      <c r="N74" s="152"/>
      <c r="O74" s="199"/>
      <c r="P74" s="150"/>
      <c r="Q74" s="191">
        <v>632.05799999999999</v>
      </c>
      <c r="R74" s="23">
        <v>0</v>
      </c>
      <c r="S74" s="23">
        <v>0</v>
      </c>
      <c r="T74" s="24">
        <v>0</v>
      </c>
      <c r="U74" s="51">
        <v>0</v>
      </c>
      <c r="V74" s="23">
        <v>0</v>
      </c>
      <c r="W74" s="24">
        <v>0</v>
      </c>
      <c r="X74" s="51">
        <v>0</v>
      </c>
      <c r="Y74" s="46"/>
    </row>
    <row r="75" spans="1:25" s="2" customFormat="1" ht="30" customHeight="1" x14ac:dyDescent="0.15">
      <c r="A75" s="112">
        <v>34</v>
      </c>
      <c r="B75" s="114" t="s">
        <v>63</v>
      </c>
      <c r="C75" s="116" t="s">
        <v>80</v>
      </c>
      <c r="D75" s="118" t="s">
        <v>77</v>
      </c>
      <c r="E75" s="145">
        <v>3815.3544609999999</v>
      </c>
      <c r="F75" s="146">
        <v>2543.5696400000002</v>
      </c>
      <c r="G75" s="145">
        <v>0.110459</v>
      </c>
      <c r="H75" s="147">
        <f>SUM(I75:L76)</f>
        <v>7.3638999999999996E-2</v>
      </c>
      <c r="I75" s="147">
        <v>0</v>
      </c>
      <c r="J75" s="147">
        <v>0</v>
      </c>
      <c r="K75" s="147">
        <v>0</v>
      </c>
      <c r="L75" s="147">
        <v>7.3638999999999996E-2</v>
      </c>
      <c r="M75" s="147">
        <v>848.33600000000001</v>
      </c>
      <c r="N75" s="148">
        <v>0</v>
      </c>
      <c r="O75" s="198">
        <f>+(+E75+G75)-(M75+N75)</f>
        <v>2967.1289200000001</v>
      </c>
      <c r="P75" s="146">
        <v>1978.0859459999999</v>
      </c>
      <c r="Q75" s="190">
        <v>2</v>
      </c>
      <c r="R75" s="25">
        <v>0</v>
      </c>
      <c r="S75" s="25">
        <v>0</v>
      </c>
      <c r="T75" s="26">
        <v>0</v>
      </c>
      <c r="U75" s="50">
        <v>0</v>
      </c>
      <c r="V75" s="25">
        <v>0</v>
      </c>
      <c r="W75" s="26">
        <v>0</v>
      </c>
      <c r="X75" s="50">
        <v>0</v>
      </c>
      <c r="Y75" s="46"/>
    </row>
    <row r="76" spans="1:25" s="2" customFormat="1" ht="30" customHeight="1" thickBot="1" x14ac:dyDescent="0.2">
      <c r="A76" s="113"/>
      <c r="B76" s="115"/>
      <c r="C76" s="117"/>
      <c r="D76" s="119"/>
      <c r="E76" s="149"/>
      <c r="F76" s="150"/>
      <c r="G76" s="149"/>
      <c r="H76" s="151"/>
      <c r="I76" s="151"/>
      <c r="J76" s="151"/>
      <c r="K76" s="151"/>
      <c r="L76" s="151"/>
      <c r="M76" s="151"/>
      <c r="N76" s="152"/>
      <c r="O76" s="199"/>
      <c r="P76" s="150"/>
      <c r="Q76" s="191">
        <v>848.33600000000001</v>
      </c>
      <c r="R76" s="23">
        <v>0</v>
      </c>
      <c r="S76" s="23">
        <v>0</v>
      </c>
      <c r="T76" s="24">
        <v>0</v>
      </c>
      <c r="U76" s="51">
        <v>0</v>
      </c>
      <c r="V76" s="23">
        <v>0</v>
      </c>
      <c r="W76" s="24">
        <v>0</v>
      </c>
      <c r="X76" s="51">
        <v>0</v>
      </c>
      <c r="Y76" s="46"/>
    </row>
    <row r="77" spans="1:25" s="2" customFormat="1" ht="30" customHeight="1" x14ac:dyDescent="0.15">
      <c r="A77" s="112">
        <v>35</v>
      </c>
      <c r="B77" s="114" t="s">
        <v>64</v>
      </c>
      <c r="C77" s="116" t="s">
        <v>80</v>
      </c>
      <c r="D77" s="118" t="s">
        <v>77</v>
      </c>
      <c r="E77" s="145">
        <v>328.90446200000002</v>
      </c>
      <c r="F77" s="146">
        <v>281.06733300000002</v>
      </c>
      <c r="G77" s="145">
        <v>6.5560000000000002E-3</v>
      </c>
      <c r="H77" s="147">
        <f>SUM(I77:L78)</f>
        <v>4.3709999999999999E-3</v>
      </c>
      <c r="I77" s="147">
        <v>0</v>
      </c>
      <c r="J77" s="147">
        <v>0</v>
      </c>
      <c r="K77" s="147">
        <v>0</v>
      </c>
      <c r="L77" s="147">
        <v>4.3709999999999999E-3</v>
      </c>
      <c r="M77" s="146">
        <v>130.280045</v>
      </c>
      <c r="N77" s="169">
        <v>0</v>
      </c>
      <c r="O77" s="198">
        <f>+(+E77+G77)-(M77+N77)</f>
        <v>198.63097300000001</v>
      </c>
      <c r="P77" s="146">
        <v>132.420649</v>
      </c>
      <c r="Q77" s="190">
        <v>3</v>
      </c>
      <c r="R77" s="25">
        <v>0</v>
      </c>
      <c r="S77" s="25">
        <v>0</v>
      </c>
      <c r="T77" s="26">
        <v>0</v>
      </c>
      <c r="U77" s="50">
        <v>0</v>
      </c>
      <c r="V77" s="25">
        <v>0</v>
      </c>
      <c r="W77" s="26">
        <v>0</v>
      </c>
      <c r="X77" s="50">
        <v>0</v>
      </c>
      <c r="Y77" s="46"/>
    </row>
    <row r="78" spans="1:25" s="2" customFormat="1" ht="30" customHeight="1" thickBot="1" x14ac:dyDescent="0.2">
      <c r="A78" s="113"/>
      <c r="B78" s="115"/>
      <c r="C78" s="117"/>
      <c r="D78" s="119"/>
      <c r="E78" s="149"/>
      <c r="F78" s="150"/>
      <c r="G78" s="149"/>
      <c r="H78" s="151"/>
      <c r="I78" s="172"/>
      <c r="J78" s="172"/>
      <c r="K78" s="172"/>
      <c r="L78" s="172"/>
      <c r="M78" s="171"/>
      <c r="N78" s="173"/>
      <c r="O78" s="199"/>
      <c r="P78" s="150"/>
      <c r="Q78" s="191">
        <v>130.166</v>
      </c>
      <c r="R78" s="23">
        <v>0</v>
      </c>
      <c r="S78" s="23">
        <v>0</v>
      </c>
      <c r="T78" s="24">
        <v>0</v>
      </c>
      <c r="U78" s="51">
        <v>0</v>
      </c>
      <c r="V78" s="23">
        <v>0</v>
      </c>
      <c r="W78" s="24">
        <v>0</v>
      </c>
      <c r="X78" s="51">
        <v>0</v>
      </c>
      <c r="Y78" s="46"/>
    </row>
    <row r="79" spans="1:25" s="2" customFormat="1" ht="30" customHeight="1" x14ac:dyDescent="0.15">
      <c r="A79" s="112">
        <v>36</v>
      </c>
      <c r="B79" s="114" t="s">
        <v>65</v>
      </c>
      <c r="C79" s="116" t="s">
        <v>80</v>
      </c>
      <c r="D79" s="118" t="s">
        <v>77</v>
      </c>
      <c r="E79" s="145">
        <v>185.77717699999999</v>
      </c>
      <c r="F79" s="146">
        <v>123.850796</v>
      </c>
      <c r="G79" s="145">
        <v>0</v>
      </c>
      <c r="H79" s="147">
        <f>SUM(I79:L80)</f>
        <v>1.3799000000000001E-2</v>
      </c>
      <c r="I79" s="147">
        <v>0</v>
      </c>
      <c r="J79" s="147">
        <v>0</v>
      </c>
      <c r="K79" s="147">
        <v>0</v>
      </c>
      <c r="L79" s="147">
        <v>1.3799000000000001E-2</v>
      </c>
      <c r="M79" s="147">
        <v>89.852999999999994</v>
      </c>
      <c r="N79" s="148">
        <v>0</v>
      </c>
      <c r="O79" s="198">
        <f>+(+E79+G79)-(M79+N79)</f>
        <v>95.924177</v>
      </c>
      <c r="P79" s="146">
        <v>63.957993999999999</v>
      </c>
      <c r="Q79" s="190">
        <v>4</v>
      </c>
      <c r="R79" s="25">
        <v>0</v>
      </c>
      <c r="S79" s="25">
        <v>0</v>
      </c>
      <c r="T79" s="26">
        <v>0</v>
      </c>
      <c r="U79" s="50">
        <v>0</v>
      </c>
      <c r="V79" s="25">
        <v>0</v>
      </c>
      <c r="W79" s="26">
        <v>0</v>
      </c>
      <c r="X79" s="50">
        <v>0</v>
      </c>
      <c r="Y79" s="46"/>
    </row>
    <row r="80" spans="1:25" s="2" customFormat="1" ht="30" customHeight="1" thickBot="1" x14ac:dyDescent="0.2">
      <c r="A80" s="113"/>
      <c r="B80" s="115"/>
      <c r="C80" s="117"/>
      <c r="D80" s="119"/>
      <c r="E80" s="149"/>
      <c r="F80" s="150"/>
      <c r="G80" s="149"/>
      <c r="H80" s="151"/>
      <c r="I80" s="151"/>
      <c r="J80" s="151"/>
      <c r="K80" s="151"/>
      <c r="L80" s="151"/>
      <c r="M80" s="151"/>
      <c r="N80" s="152"/>
      <c r="O80" s="199"/>
      <c r="P80" s="150"/>
      <c r="Q80" s="191">
        <v>89.852999999999994</v>
      </c>
      <c r="R80" s="23">
        <v>0</v>
      </c>
      <c r="S80" s="23">
        <v>0</v>
      </c>
      <c r="T80" s="24">
        <v>0</v>
      </c>
      <c r="U80" s="51">
        <v>0</v>
      </c>
      <c r="V80" s="23">
        <v>0</v>
      </c>
      <c r="W80" s="24">
        <v>0</v>
      </c>
      <c r="X80" s="51">
        <v>0</v>
      </c>
      <c r="Y80" s="46"/>
    </row>
    <row r="81" spans="1:25" s="2" customFormat="1" ht="30" customHeight="1" x14ac:dyDescent="0.15">
      <c r="A81" s="112">
        <v>37</v>
      </c>
      <c r="B81" s="114" t="s">
        <v>66</v>
      </c>
      <c r="C81" s="116" t="s">
        <v>80</v>
      </c>
      <c r="D81" s="118" t="s">
        <v>77</v>
      </c>
      <c r="E81" s="145">
        <v>677.26462000000004</v>
      </c>
      <c r="F81" s="146">
        <v>451.509075</v>
      </c>
      <c r="G81" s="145">
        <v>0.50231400000000004</v>
      </c>
      <c r="H81" s="147">
        <f>SUM(I81:L82)</f>
        <v>0.33487600000000001</v>
      </c>
      <c r="I81" s="147">
        <v>0</v>
      </c>
      <c r="J81" s="147">
        <v>0</v>
      </c>
      <c r="K81" s="147">
        <v>0</v>
      </c>
      <c r="L81" s="147">
        <v>0.33487600000000001</v>
      </c>
      <c r="M81" s="147">
        <v>199.80199999999999</v>
      </c>
      <c r="N81" s="148">
        <v>0</v>
      </c>
      <c r="O81" s="198">
        <f>+(+E81+G81)-(M81+N81)</f>
        <v>477.96493399999997</v>
      </c>
      <c r="P81" s="146">
        <v>318.64261800000003</v>
      </c>
      <c r="Q81" s="190">
        <v>13</v>
      </c>
      <c r="R81" s="25">
        <v>0</v>
      </c>
      <c r="S81" s="25">
        <v>0</v>
      </c>
      <c r="T81" s="26">
        <v>0</v>
      </c>
      <c r="U81" s="50">
        <v>0</v>
      </c>
      <c r="V81" s="25">
        <v>0</v>
      </c>
      <c r="W81" s="26">
        <v>0</v>
      </c>
      <c r="X81" s="50">
        <v>0</v>
      </c>
      <c r="Y81" s="46"/>
    </row>
    <row r="82" spans="1:25" s="2" customFormat="1" ht="30" customHeight="1" thickBot="1" x14ac:dyDescent="0.2">
      <c r="A82" s="113"/>
      <c r="B82" s="115"/>
      <c r="C82" s="117"/>
      <c r="D82" s="119"/>
      <c r="E82" s="149"/>
      <c r="F82" s="150"/>
      <c r="G82" s="149"/>
      <c r="H82" s="151"/>
      <c r="I82" s="151"/>
      <c r="J82" s="151"/>
      <c r="K82" s="151"/>
      <c r="L82" s="151"/>
      <c r="M82" s="151"/>
      <c r="N82" s="152"/>
      <c r="O82" s="199"/>
      <c r="P82" s="150"/>
      <c r="Q82" s="191">
        <v>199.80199999999999</v>
      </c>
      <c r="R82" s="23">
        <v>0</v>
      </c>
      <c r="S82" s="23">
        <v>0</v>
      </c>
      <c r="T82" s="24">
        <v>0</v>
      </c>
      <c r="U82" s="51">
        <v>0</v>
      </c>
      <c r="V82" s="23">
        <v>0</v>
      </c>
      <c r="W82" s="24">
        <v>0</v>
      </c>
      <c r="X82" s="51">
        <v>0</v>
      </c>
      <c r="Y82" s="46"/>
    </row>
    <row r="83" spans="1:25" s="2" customFormat="1" ht="30" customHeight="1" x14ac:dyDescent="0.15">
      <c r="A83" s="112">
        <v>38</v>
      </c>
      <c r="B83" s="114" t="s">
        <v>67</v>
      </c>
      <c r="C83" s="116" t="s">
        <v>80</v>
      </c>
      <c r="D83" s="118" t="s">
        <v>77</v>
      </c>
      <c r="E83" s="145">
        <v>541.71</v>
      </c>
      <c r="F83" s="146">
        <v>361</v>
      </c>
      <c r="G83" s="145">
        <v>0</v>
      </c>
      <c r="H83" s="147">
        <f>SUM(I83:L84)</f>
        <v>0</v>
      </c>
      <c r="I83" s="147">
        <v>0</v>
      </c>
      <c r="J83" s="147">
        <v>0</v>
      </c>
      <c r="K83" s="147">
        <v>0</v>
      </c>
      <c r="L83" s="147">
        <v>0</v>
      </c>
      <c r="M83" s="147">
        <v>539.83299999999997</v>
      </c>
      <c r="N83" s="148">
        <v>0</v>
      </c>
      <c r="O83" s="198">
        <f>+(+E83+G83)-(M83+N83)</f>
        <v>1.8770000000000664</v>
      </c>
      <c r="P83" s="146">
        <v>1.251333</v>
      </c>
      <c r="Q83" s="190">
        <v>3</v>
      </c>
      <c r="R83" s="25">
        <v>0</v>
      </c>
      <c r="S83" s="25">
        <v>0</v>
      </c>
      <c r="T83" s="26">
        <v>0</v>
      </c>
      <c r="U83" s="50">
        <v>0</v>
      </c>
      <c r="V83" s="25">
        <v>0</v>
      </c>
      <c r="W83" s="26">
        <v>0</v>
      </c>
      <c r="X83" s="50">
        <v>0</v>
      </c>
      <c r="Y83" s="46"/>
    </row>
    <row r="84" spans="1:25" s="2" customFormat="1" ht="30" customHeight="1" thickBot="1" x14ac:dyDescent="0.2">
      <c r="A84" s="113"/>
      <c r="B84" s="115"/>
      <c r="C84" s="117"/>
      <c r="D84" s="119"/>
      <c r="E84" s="170"/>
      <c r="F84" s="171"/>
      <c r="G84" s="149"/>
      <c r="H84" s="151"/>
      <c r="I84" s="151"/>
      <c r="J84" s="151"/>
      <c r="K84" s="151"/>
      <c r="L84" s="151"/>
      <c r="M84" s="151"/>
      <c r="N84" s="152"/>
      <c r="O84" s="199"/>
      <c r="P84" s="150"/>
      <c r="Q84" s="191">
        <v>539.83299999999997</v>
      </c>
      <c r="R84" s="23">
        <v>0</v>
      </c>
      <c r="S84" s="23">
        <v>0</v>
      </c>
      <c r="T84" s="24">
        <v>0</v>
      </c>
      <c r="U84" s="51">
        <v>0</v>
      </c>
      <c r="V84" s="23">
        <v>0</v>
      </c>
      <c r="W84" s="24">
        <v>0</v>
      </c>
      <c r="X84" s="51">
        <v>0</v>
      </c>
      <c r="Y84" s="46"/>
    </row>
    <row r="85" spans="1:25" s="2" customFormat="1" ht="30" customHeight="1" x14ac:dyDescent="0.15">
      <c r="A85" s="112">
        <v>39</v>
      </c>
      <c r="B85" s="121" t="s">
        <v>75</v>
      </c>
      <c r="C85" s="116" t="s">
        <v>80</v>
      </c>
      <c r="D85" s="118" t="s">
        <v>77</v>
      </c>
      <c r="E85" s="153">
        <v>680.75037799999996</v>
      </c>
      <c r="F85" s="154">
        <v>453.83225299999998</v>
      </c>
      <c r="G85" s="153">
        <v>0</v>
      </c>
      <c r="H85" s="155">
        <f>SUM(I85:L86)</f>
        <v>0</v>
      </c>
      <c r="I85" s="155">
        <v>0</v>
      </c>
      <c r="J85" s="155">
        <v>0</v>
      </c>
      <c r="K85" s="155">
        <v>0</v>
      </c>
      <c r="L85" s="155">
        <v>0</v>
      </c>
      <c r="M85" s="155">
        <v>0</v>
      </c>
      <c r="N85" s="182">
        <v>0</v>
      </c>
      <c r="O85" s="200">
        <f>+(+E85+G85)-(M85+N85)</f>
        <v>680.75037799999996</v>
      </c>
      <c r="P85" s="154">
        <v>453.83225299999998</v>
      </c>
      <c r="Q85" s="192">
        <v>0</v>
      </c>
      <c r="R85" s="52">
        <v>0</v>
      </c>
      <c r="S85" s="52">
        <v>0</v>
      </c>
      <c r="T85" s="53">
        <v>0</v>
      </c>
      <c r="U85" s="54">
        <v>0</v>
      </c>
      <c r="V85" s="52">
        <v>0</v>
      </c>
      <c r="W85" s="53">
        <v>0</v>
      </c>
      <c r="X85" s="54">
        <v>0</v>
      </c>
      <c r="Y85" s="46"/>
    </row>
    <row r="86" spans="1:25" s="2" customFormat="1" ht="30" customHeight="1" thickBot="1" x14ac:dyDescent="0.2">
      <c r="A86" s="113"/>
      <c r="B86" s="122"/>
      <c r="C86" s="117"/>
      <c r="D86" s="119"/>
      <c r="E86" s="149"/>
      <c r="F86" s="150"/>
      <c r="G86" s="149"/>
      <c r="H86" s="151"/>
      <c r="I86" s="151"/>
      <c r="J86" s="151"/>
      <c r="K86" s="151"/>
      <c r="L86" s="151"/>
      <c r="M86" s="151"/>
      <c r="N86" s="152"/>
      <c r="O86" s="199"/>
      <c r="P86" s="150"/>
      <c r="Q86" s="193">
        <v>0</v>
      </c>
      <c r="R86" s="55">
        <v>0</v>
      </c>
      <c r="S86" s="55">
        <v>0</v>
      </c>
      <c r="T86" s="56">
        <v>0</v>
      </c>
      <c r="U86" s="57">
        <v>0</v>
      </c>
      <c r="V86" s="55">
        <v>0</v>
      </c>
      <c r="W86" s="56">
        <v>0</v>
      </c>
      <c r="X86" s="57">
        <v>0</v>
      </c>
      <c r="Y86" s="46"/>
    </row>
    <row r="87" spans="1:25" s="2" customFormat="1" ht="30" customHeight="1" x14ac:dyDescent="0.15">
      <c r="A87" s="112">
        <v>40</v>
      </c>
      <c r="B87" s="114" t="s">
        <v>68</v>
      </c>
      <c r="C87" s="116" t="s">
        <v>80</v>
      </c>
      <c r="D87" s="118" t="s">
        <v>77</v>
      </c>
      <c r="E87" s="145">
        <v>1511.152828</v>
      </c>
      <c r="F87" s="146">
        <v>1007.435219</v>
      </c>
      <c r="G87" s="183">
        <v>0.32312600000000002</v>
      </c>
      <c r="H87" s="184">
        <f>SUM(I87:L88)</f>
        <v>0.215417</v>
      </c>
      <c r="I87" s="184">
        <v>0</v>
      </c>
      <c r="J87" s="184">
        <v>0</v>
      </c>
      <c r="K87" s="184">
        <v>0</v>
      </c>
      <c r="L87" s="184">
        <v>0.215417</v>
      </c>
      <c r="M87" s="147">
        <v>376.51299999999998</v>
      </c>
      <c r="N87" s="148">
        <v>0</v>
      </c>
      <c r="O87" s="198">
        <f>+(+E87+G87)-(M87+N87)</f>
        <v>1134.9629540000001</v>
      </c>
      <c r="P87" s="146">
        <v>756.64196900000002</v>
      </c>
      <c r="Q87" s="190">
        <v>17</v>
      </c>
      <c r="R87" s="25">
        <v>0</v>
      </c>
      <c r="S87" s="25">
        <v>0</v>
      </c>
      <c r="T87" s="26">
        <v>0</v>
      </c>
      <c r="U87" s="50">
        <v>0</v>
      </c>
      <c r="V87" s="25">
        <v>0</v>
      </c>
      <c r="W87" s="26">
        <v>0</v>
      </c>
      <c r="X87" s="50">
        <v>0</v>
      </c>
      <c r="Y87" s="46"/>
    </row>
    <row r="88" spans="1:25" s="2" customFormat="1" ht="30" customHeight="1" thickBot="1" x14ac:dyDescent="0.2">
      <c r="A88" s="113"/>
      <c r="B88" s="115"/>
      <c r="C88" s="117"/>
      <c r="D88" s="119"/>
      <c r="E88" s="149"/>
      <c r="F88" s="150"/>
      <c r="G88" s="185"/>
      <c r="H88" s="186"/>
      <c r="I88" s="186"/>
      <c r="J88" s="186"/>
      <c r="K88" s="186"/>
      <c r="L88" s="186"/>
      <c r="M88" s="151"/>
      <c r="N88" s="152"/>
      <c r="O88" s="199"/>
      <c r="P88" s="150"/>
      <c r="Q88" s="191">
        <v>376.51299999999998</v>
      </c>
      <c r="R88" s="23">
        <v>0</v>
      </c>
      <c r="S88" s="23">
        <v>0</v>
      </c>
      <c r="T88" s="24">
        <v>0</v>
      </c>
      <c r="U88" s="51">
        <v>0</v>
      </c>
      <c r="V88" s="23">
        <v>0</v>
      </c>
      <c r="W88" s="24">
        <v>0</v>
      </c>
      <c r="X88" s="51">
        <v>0</v>
      </c>
      <c r="Y88" s="46"/>
    </row>
    <row r="89" spans="1:25" s="2" customFormat="1" ht="30" customHeight="1" x14ac:dyDescent="0.15">
      <c r="A89" s="112">
        <v>41</v>
      </c>
      <c r="B89" s="114" t="s">
        <v>37</v>
      </c>
      <c r="C89" s="116" t="s">
        <v>80</v>
      </c>
      <c r="D89" s="118" t="s">
        <v>77</v>
      </c>
      <c r="E89" s="145">
        <v>8.2276150000000001</v>
      </c>
      <c r="F89" s="146">
        <f>E89*2/3</f>
        <v>5.485076666666667</v>
      </c>
      <c r="G89" s="145">
        <v>0</v>
      </c>
      <c r="H89" s="147">
        <f>SUM(I89:L90)</f>
        <v>0</v>
      </c>
      <c r="I89" s="147">
        <v>0</v>
      </c>
      <c r="J89" s="147">
        <v>0</v>
      </c>
      <c r="K89" s="147">
        <v>0</v>
      </c>
      <c r="L89" s="147">
        <v>0</v>
      </c>
      <c r="M89" s="147">
        <v>0</v>
      </c>
      <c r="N89" s="148">
        <v>0</v>
      </c>
      <c r="O89" s="198">
        <f>+(+E89+G89)-(M89+N89)</f>
        <v>8.2276150000000001</v>
      </c>
      <c r="P89" s="146">
        <f>O89*2/3</f>
        <v>5.485076666666667</v>
      </c>
      <c r="Q89" s="190">
        <v>0</v>
      </c>
      <c r="R89" s="25">
        <v>0</v>
      </c>
      <c r="S89" s="25">
        <v>0</v>
      </c>
      <c r="T89" s="26">
        <v>0</v>
      </c>
      <c r="U89" s="50">
        <v>0</v>
      </c>
      <c r="V89" s="25">
        <v>0</v>
      </c>
      <c r="W89" s="26">
        <v>0</v>
      </c>
      <c r="X89" s="50">
        <v>0</v>
      </c>
      <c r="Y89" s="46"/>
    </row>
    <row r="90" spans="1:25" s="2" customFormat="1" ht="30" customHeight="1" thickBot="1" x14ac:dyDescent="0.2">
      <c r="A90" s="113"/>
      <c r="B90" s="115"/>
      <c r="C90" s="117"/>
      <c r="D90" s="119"/>
      <c r="E90" s="149"/>
      <c r="F90" s="150"/>
      <c r="G90" s="149"/>
      <c r="H90" s="151"/>
      <c r="I90" s="151"/>
      <c r="J90" s="151"/>
      <c r="K90" s="151"/>
      <c r="L90" s="151"/>
      <c r="M90" s="151"/>
      <c r="N90" s="152"/>
      <c r="O90" s="199"/>
      <c r="P90" s="150"/>
      <c r="Q90" s="191">
        <v>0</v>
      </c>
      <c r="R90" s="23">
        <v>0</v>
      </c>
      <c r="S90" s="23">
        <v>0</v>
      </c>
      <c r="T90" s="24">
        <v>0</v>
      </c>
      <c r="U90" s="51">
        <v>0</v>
      </c>
      <c r="V90" s="23">
        <v>0</v>
      </c>
      <c r="W90" s="24">
        <v>0</v>
      </c>
      <c r="X90" s="51">
        <v>0</v>
      </c>
      <c r="Y90" s="46"/>
    </row>
    <row r="91" spans="1:25" s="2" customFormat="1" ht="30" customHeight="1" x14ac:dyDescent="0.15">
      <c r="A91" s="112">
        <v>42</v>
      </c>
      <c r="B91" s="114" t="s">
        <v>76</v>
      </c>
      <c r="C91" s="116" t="s">
        <v>80</v>
      </c>
      <c r="D91" s="118" t="s">
        <v>77</v>
      </c>
      <c r="E91" s="145">
        <v>7.5262229999999999</v>
      </c>
      <c r="F91" s="146">
        <v>5.0174820000000002</v>
      </c>
      <c r="G91" s="145">
        <v>0</v>
      </c>
      <c r="H91" s="147">
        <f>SUM(I91:L92)</f>
        <v>1.1900000000000001E-4</v>
      </c>
      <c r="I91" s="147">
        <v>0</v>
      </c>
      <c r="J91" s="147">
        <v>0</v>
      </c>
      <c r="K91" s="147">
        <v>0</v>
      </c>
      <c r="L91" s="147">
        <v>1.1900000000000001E-4</v>
      </c>
      <c r="M91" s="147">
        <v>0</v>
      </c>
      <c r="N91" s="148">
        <v>0</v>
      </c>
      <c r="O91" s="198">
        <f>+(+E91+G91)-(M91+N91)</f>
        <v>7.5262229999999999</v>
      </c>
      <c r="P91" s="146">
        <v>5.0174820000000002</v>
      </c>
      <c r="Q91" s="190">
        <v>0</v>
      </c>
      <c r="R91" s="25">
        <v>0</v>
      </c>
      <c r="S91" s="25">
        <v>0</v>
      </c>
      <c r="T91" s="26">
        <v>0</v>
      </c>
      <c r="U91" s="50">
        <v>0</v>
      </c>
      <c r="V91" s="25">
        <v>0</v>
      </c>
      <c r="W91" s="26">
        <v>0</v>
      </c>
      <c r="X91" s="50">
        <v>0</v>
      </c>
      <c r="Y91" s="46"/>
    </row>
    <row r="92" spans="1:25" s="2" customFormat="1" ht="30" customHeight="1" thickBot="1" x14ac:dyDescent="0.2">
      <c r="A92" s="113"/>
      <c r="B92" s="115"/>
      <c r="C92" s="117"/>
      <c r="D92" s="119"/>
      <c r="E92" s="149"/>
      <c r="F92" s="150"/>
      <c r="G92" s="149"/>
      <c r="H92" s="151"/>
      <c r="I92" s="151"/>
      <c r="J92" s="151"/>
      <c r="K92" s="151"/>
      <c r="L92" s="151"/>
      <c r="M92" s="151"/>
      <c r="N92" s="152"/>
      <c r="O92" s="199"/>
      <c r="P92" s="150"/>
      <c r="Q92" s="191">
        <v>0</v>
      </c>
      <c r="R92" s="23">
        <v>0</v>
      </c>
      <c r="S92" s="23">
        <v>0</v>
      </c>
      <c r="T92" s="24">
        <v>0</v>
      </c>
      <c r="U92" s="51">
        <v>0</v>
      </c>
      <c r="V92" s="23">
        <v>0</v>
      </c>
      <c r="W92" s="24">
        <v>0</v>
      </c>
      <c r="X92" s="51">
        <v>0</v>
      </c>
      <c r="Y92" s="46"/>
    </row>
    <row r="93" spans="1:25" s="2" customFormat="1" ht="30" customHeight="1" x14ac:dyDescent="0.15">
      <c r="A93" s="112">
        <v>43</v>
      </c>
      <c r="B93" s="114" t="s">
        <v>38</v>
      </c>
      <c r="C93" s="116" t="s">
        <v>80</v>
      </c>
      <c r="D93" s="118" t="s">
        <v>77</v>
      </c>
      <c r="E93" s="145">
        <v>705.77700000000004</v>
      </c>
      <c r="F93" s="146">
        <v>470.51799999999997</v>
      </c>
      <c r="G93" s="145">
        <v>0</v>
      </c>
      <c r="H93" s="147">
        <f>SUM(I93:L94)</f>
        <v>0</v>
      </c>
      <c r="I93" s="147">
        <v>0</v>
      </c>
      <c r="J93" s="147">
        <v>0</v>
      </c>
      <c r="K93" s="147">
        <v>0</v>
      </c>
      <c r="L93" s="147">
        <v>0</v>
      </c>
      <c r="M93" s="146">
        <v>547.92474600000003</v>
      </c>
      <c r="N93" s="148">
        <v>0</v>
      </c>
      <c r="O93" s="198">
        <f>+(+E93+G93)-(M93+N93)</f>
        <v>157.85225400000002</v>
      </c>
      <c r="P93" s="146">
        <v>105.234836</v>
      </c>
      <c r="Q93" s="190">
        <v>10</v>
      </c>
      <c r="R93" s="25">
        <v>0</v>
      </c>
      <c r="S93" s="25">
        <v>0</v>
      </c>
      <c r="T93" s="26">
        <v>0</v>
      </c>
      <c r="U93" s="50">
        <v>0</v>
      </c>
      <c r="V93" s="25">
        <v>0</v>
      </c>
      <c r="W93" s="26">
        <v>0</v>
      </c>
      <c r="X93" s="50">
        <v>0</v>
      </c>
      <c r="Y93" s="46"/>
    </row>
    <row r="94" spans="1:25" s="2" customFormat="1" ht="30" customHeight="1" thickBot="1" x14ac:dyDescent="0.2">
      <c r="A94" s="113"/>
      <c r="B94" s="115"/>
      <c r="C94" s="117"/>
      <c r="D94" s="119"/>
      <c r="E94" s="149"/>
      <c r="F94" s="150"/>
      <c r="G94" s="149"/>
      <c r="H94" s="151"/>
      <c r="I94" s="151"/>
      <c r="J94" s="151"/>
      <c r="K94" s="151"/>
      <c r="L94" s="151"/>
      <c r="M94" s="171"/>
      <c r="N94" s="152"/>
      <c r="O94" s="199"/>
      <c r="P94" s="150"/>
      <c r="Q94" s="191">
        <v>536.46600000000001</v>
      </c>
      <c r="R94" s="23">
        <v>0</v>
      </c>
      <c r="S94" s="23">
        <v>0</v>
      </c>
      <c r="T94" s="24">
        <v>0</v>
      </c>
      <c r="U94" s="51">
        <v>0</v>
      </c>
      <c r="V94" s="23">
        <v>0</v>
      </c>
      <c r="W94" s="24">
        <v>0</v>
      </c>
      <c r="X94" s="51">
        <v>0</v>
      </c>
      <c r="Y94" s="46"/>
    </row>
    <row r="95" spans="1:25" s="2" customFormat="1" ht="30" customHeight="1" x14ac:dyDescent="0.15">
      <c r="A95" s="112">
        <v>44</v>
      </c>
      <c r="B95" s="114" t="s">
        <v>69</v>
      </c>
      <c r="C95" s="116" t="s">
        <v>80</v>
      </c>
      <c r="D95" s="118" t="s">
        <v>77</v>
      </c>
      <c r="E95" s="145">
        <v>70.538832999999997</v>
      </c>
      <c r="F95" s="146">
        <v>47.025888000000002</v>
      </c>
      <c r="G95" s="145">
        <v>0</v>
      </c>
      <c r="H95" s="147">
        <f>SUM(I95:L96)</f>
        <v>0</v>
      </c>
      <c r="I95" s="147">
        <v>0</v>
      </c>
      <c r="J95" s="147">
        <v>0</v>
      </c>
      <c r="K95" s="147">
        <v>0</v>
      </c>
      <c r="L95" s="147">
        <v>0</v>
      </c>
      <c r="M95" s="147">
        <v>68.218999999999994</v>
      </c>
      <c r="N95" s="148">
        <v>0</v>
      </c>
      <c r="O95" s="198">
        <f>+(+E95+G95)-(M95+N95)</f>
        <v>2.3198330000000027</v>
      </c>
      <c r="P95" s="146">
        <v>1.5465549999999999</v>
      </c>
      <c r="Q95" s="190">
        <v>3</v>
      </c>
      <c r="R95" s="25">
        <v>0</v>
      </c>
      <c r="S95" s="25">
        <v>0</v>
      </c>
      <c r="T95" s="26">
        <v>0</v>
      </c>
      <c r="U95" s="50">
        <v>0</v>
      </c>
      <c r="V95" s="25">
        <v>0</v>
      </c>
      <c r="W95" s="26">
        <v>0</v>
      </c>
      <c r="X95" s="50">
        <v>0</v>
      </c>
      <c r="Y95" s="46"/>
    </row>
    <row r="96" spans="1:25" s="2" customFormat="1" ht="30" customHeight="1" thickBot="1" x14ac:dyDescent="0.2">
      <c r="A96" s="113"/>
      <c r="B96" s="115"/>
      <c r="C96" s="117"/>
      <c r="D96" s="119"/>
      <c r="E96" s="149"/>
      <c r="F96" s="150"/>
      <c r="G96" s="149"/>
      <c r="H96" s="151"/>
      <c r="I96" s="151"/>
      <c r="J96" s="151"/>
      <c r="K96" s="151"/>
      <c r="L96" s="151"/>
      <c r="M96" s="151"/>
      <c r="N96" s="152"/>
      <c r="O96" s="199"/>
      <c r="P96" s="150"/>
      <c r="Q96" s="191">
        <v>68</v>
      </c>
      <c r="R96" s="23">
        <v>0</v>
      </c>
      <c r="S96" s="23">
        <v>0</v>
      </c>
      <c r="T96" s="24">
        <v>0</v>
      </c>
      <c r="U96" s="51">
        <v>0</v>
      </c>
      <c r="V96" s="23">
        <v>0</v>
      </c>
      <c r="W96" s="24">
        <v>0</v>
      </c>
      <c r="X96" s="51">
        <v>0</v>
      </c>
      <c r="Y96" s="46"/>
    </row>
    <row r="97" spans="1:25" s="2" customFormat="1" ht="30" customHeight="1" x14ac:dyDescent="0.15">
      <c r="A97" s="112">
        <v>45</v>
      </c>
      <c r="B97" s="114" t="s">
        <v>39</v>
      </c>
      <c r="C97" s="116" t="s">
        <v>80</v>
      </c>
      <c r="D97" s="118" t="s">
        <v>77</v>
      </c>
      <c r="E97" s="145">
        <v>610.69272000000001</v>
      </c>
      <c r="F97" s="146">
        <v>407.12848000000002</v>
      </c>
      <c r="G97" s="145">
        <v>0.82550000000000001</v>
      </c>
      <c r="H97" s="147">
        <v>0.55030000000000001</v>
      </c>
      <c r="I97" s="147">
        <v>0</v>
      </c>
      <c r="J97" s="147">
        <v>0</v>
      </c>
      <c r="K97" s="147">
        <v>0</v>
      </c>
      <c r="L97" s="147">
        <v>0.55030000000000001</v>
      </c>
      <c r="M97" s="147">
        <v>255.51599999999999</v>
      </c>
      <c r="N97" s="148">
        <v>0</v>
      </c>
      <c r="O97" s="198">
        <v>355.18497500000001</v>
      </c>
      <c r="P97" s="146">
        <v>236.78998300000001</v>
      </c>
      <c r="Q97" s="190">
        <v>0</v>
      </c>
      <c r="R97" s="25">
        <v>0</v>
      </c>
      <c r="S97" s="25">
        <v>0</v>
      </c>
      <c r="T97" s="26">
        <v>0</v>
      </c>
      <c r="U97" s="50">
        <v>0</v>
      </c>
      <c r="V97" s="25">
        <v>0</v>
      </c>
      <c r="W97" s="26">
        <v>0</v>
      </c>
      <c r="X97" s="50">
        <v>0</v>
      </c>
      <c r="Y97" s="45" t="s">
        <v>12</v>
      </c>
    </row>
    <row r="98" spans="1:25" s="2" customFormat="1" ht="30" customHeight="1" thickBot="1" x14ac:dyDescent="0.2">
      <c r="A98" s="113"/>
      <c r="B98" s="115"/>
      <c r="C98" s="117"/>
      <c r="D98" s="119"/>
      <c r="E98" s="149"/>
      <c r="F98" s="150"/>
      <c r="G98" s="149"/>
      <c r="H98" s="151"/>
      <c r="I98" s="151"/>
      <c r="J98" s="151"/>
      <c r="K98" s="151"/>
      <c r="L98" s="151"/>
      <c r="M98" s="151"/>
      <c r="N98" s="152"/>
      <c r="O98" s="199"/>
      <c r="P98" s="150"/>
      <c r="Q98" s="191">
        <v>0</v>
      </c>
      <c r="R98" s="23">
        <v>0</v>
      </c>
      <c r="S98" s="23">
        <v>0</v>
      </c>
      <c r="T98" s="24">
        <v>0</v>
      </c>
      <c r="U98" s="51">
        <v>0</v>
      </c>
      <c r="V98" s="23">
        <v>0</v>
      </c>
      <c r="W98" s="24">
        <v>0</v>
      </c>
      <c r="X98" s="51">
        <v>0</v>
      </c>
      <c r="Y98" s="46" t="s">
        <v>8</v>
      </c>
    </row>
    <row r="99" spans="1:25" s="2" customFormat="1" ht="30" customHeight="1" x14ac:dyDescent="0.15">
      <c r="A99" s="112">
        <v>46</v>
      </c>
      <c r="B99" s="114" t="s">
        <v>40</v>
      </c>
      <c r="C99" s="116" t="s">
        <v>80</v>
      </c>
      <c r="D99" s="118" t="s">
        <v>77</v>
      </c>
      <c r="E99" s="145">
        <v>1230.7766590000001</v>
      </c>
      <c r="F99" s="146">
        <v>820.51777200000004</v>
      </c>
      <c r="G99" s="145">
        <v>0</v>
      </c>
      <c r="H99" s="147">
        <f>SUM(I99:L100)</f>
        <v>0</v>
      </c>
      <c r="I99" s="147">
        <v>0</v>
      </c>
      <c r="J99" s="147">
        <v>0</v>
      </c>
      <c r="K99" s="147">
        <v>0</v>
      </c>
      <c r="L99" s="147">
        <v>0</v>
      </c>
      <c r="M99" s="147">
        <v>0</v>
      </c>
      <c r="N99" s="148">
        <v>0</v>
      </c>
      <c r="O99" s="198">
        <f>+(+E99+G99)-(M99+N99)</f>
        <v>1230.7766590000001</v>
      </c>
      <c r="P99" s="146">
        <v>820</v>
      </c>
      <c r="Q99" s="190">
        <v>0</v>
      </c>
      <c r="R99" s="25">
        <v>0</v>
      </c>
      <c r="S99" s="25">
        <v>0</v>
      </c>
      <c r="T99" s="26">
        <v>0</v>
      </c>
      <c r="U99" s="50">
        <v>0</v>
      </c>
      <c r="V99" s="25">
        <v>0</v>
      </c>
      <c r="W99" s="26">
        <v>0</v>
      </c>
      <c r="X99" s="50">
        <v>0</v>
      </c>
      <c r="Y99" s="45" t="s">
        <v>12</v>
      </c>
    </row>
    <row r="100" spans="1:25" s="2" customFormat="1" ht="30" customHeight="1" thickBot="1" x14ac:dyDescent="0.2">
      <c r="A100" s="113"/>
      <c r="B100" s="115"/>
      <c r="C100" s="117"/>
      <c r="D100" s="119"/>
      <c r="E100" s="149"/>
      <c r="F100" s="150"/>
      <c r="G100" s="149"/>
      <c r="H100" s="151"/>
      <c r="I100" s="151"/>
      <c r="J100" s="151"/>
      <c r="K100" s="151"/>
      <c r="L100" s="151"/>
      <c r="M100" s="151"/>
      <c r="N100" s="152"/>
      <c r="O100" s="199"/>
      <c r="P100" s="150"/>
      <c r="Q100" s="191">
        <v>0</v>
      </c>
      <c r="R100" s="23">
        <v>0</v>
      </c>
      <c r="S100" s="23">
        <v>0</v>
      </c>
      <c r="T100" s="24">
        <v>0</v>
      </c>
      <c r="U100" s="51">
        <v>0</v>
      </c>
      <c r="V100" s="23">
        <v>0</v>
      </c>
      <c r="W100" s="24">
        <v>0</v>
      </c>
      <c r="X100" s="51">
        <v>0</v>
      </c>
      <c r="Y100" s="46" t="s">
        <v>8</v>
      </c>
    </row>
    <row r="101" spans="1:25" s="2" customFormat="1" ht="30" customHeight="1" x14ac:dyDescent="0.15">
      <c r="A101" s="112">
        <v>47</v>
      </c>
      <c r="B101" s="114" t="s">
        <v>70</v>
      </c>
      <c r="C101" s="116" t="s">
        <v>80</v>
      </c>
      <c r="D101" s="118" t="s">
        <v>77</v>
      </c>
      <c r="E101" s="145">
        <v>1.9363300000000001</v>
      </c>
      <c r="F101" s="146">
        <v>1.2908869999999999</v>
      </c>
      <c r="G101" s="145">
        <v>3.0000000000000001E-5</v>
      </c>
      <c r="H101" s="147">
        <f>SUM(I101:L102)</f>
        <v>2.0000000000000002E-5</v>
      </c>
      <c r="I101" s="147">
        <v>0</v>
      </c>
      <c r="J101" s="147">
        <v>0</v>
      </c>
      <c r="K101" s="147">
        <v>0</v>
      </c>
      <c r="L101" s="147">
        <v>2.0000000000000002E-5</v>
      </c>
      <c r="M101" s="147">
        <v>0</v>
      </c>
      <c r="N101" s="148">
        <v>0</v>
      </c>
      <c r="O101" s="198">
        <f>+(+E101+G101)-(M101+N101)</f>
        <v>1.9363600000000001</v>
      </c>
      <c r="P101" s="146">
        <v>1.290907</v>
      </c>
      <c r="Q101" s="190">
        <v>0</v>
      </c>
      <c r="R101" s="25">
        <v>0</v>
      </c>
      <c r="S101" s="25">
        <v>0</v>
      </c>
      <c r="T101" s="26">
        <v>0</v>
      </c>
      <c r="U101" s="50">
        <v>0</v>
      </c>
      <c r="V101" s="25">
        <v>0</v>
      </c>
      <c r="W101" s="26">
        <v>0</v>
      </c>
      <c r="X101" s="50">
        <v>0</v>
      </c>
      <c r="Y101" s="45" t="s">
        <v>12</v>
      </c>
    </row>
    <row r="102" spans="1:25" s="2" customFormat="1" ht="30" customHeight="1" thickBot="1" x14ac:dyDescent="0.2">
      <c r="A102" s="113"/>
      <c r="B102" s="115"/>
      <c r="C102" s="117"/>
      <c r="D102" s="119"/>
      <c r="E102" s="149"/>
      <c r="F102" s="150"/>
      <c r="G102" s="149"/>
      <c r="H102" s="151"/>
      <c r="I102" s="151"/>
      <c r="J102" s="151"/>
      <c r="K102" s="151"/>
      <c r="L102" s="151"/>
      <c r="M102" s="151"/>
      <c r="N102" s="152"/>
      <c r="O102" s="199"/>
      <c r="P102" s="150"/>
      <c r="Q102" s="191">
        <v>0</v>
      </c>
      <c r="R102" s="23">
        <v>0</v>
      </c>
      <c r="S102" s="23">
        <v>0</v>
      </c>
      <c r="T102" s="24">
        <v>0</v>
      </c>
      <c r="U102" s="51">
        <v>0</v>
      </c>
      <c r="V102" s="23">
        <v>0</v>
      </c>
      <c r="W102" s="24">
        <v>0</v>
      </c>
      <c r="X102" s="51">
        <v>0</v>
      </c>
      <c r="Y102" s="46" t="s">
        <v>8</v>
      </c>
    </row>
    <row r="103" spans="1:25" s="2" customFormat="1" ht="21.95" customHeight="1" x14ac:dyDescent="0.15">
      <c r="A103" s="129"/>
      <c r="B103" s="141" t="s">
        <v>31</v>
      </c>
      <c r="C103" s="142"/>
      <c r="D103" s="118"/>
      <c r="E103" s="174">
        <v>0</v>
      </c>
      <c r="F103" s="175"/>
      <c r="G103" s="174"/>
      <c r="H103" s="176"/>
      <c r="I103" s="176"/>
      <c r="J103" s="176"/>
      <c r="K103" s="176"/>
      <c r="L103" s="176"/>
      <c r="M103" s="187"/>
      <c r="N103" s="177"/>
      <c r="O103" s="205">
        <f t="shared" ref="O103" si="2">+(+E103+G103)-(M103+N103)</f>
        <v>0</v>
      </c>
      <c r="P103" s="175"/>
      <c r="Q103" s="196">
        <v>0</v>
      </c>
      <c r="R103" s="25">
        <v>0</v>
      </c>
      <c r="S103" s="25">
        <v>0</v>
      </c>
      <c r="T103" s="26">
        <v>0</v>
      </c>
      <c r="U103" s="50">
        <v>0</v>
      </c>
      <c r="V103" s="25">
        <v>0</v>
      </c>
      <c r="W103" s="26">
        <v>0</v>
      </c>
      <c r="X103" s="50">
        <v>0</v>
      </c>
      <c r="Y103" s="45" t="s">
        <v>12</v>
      </c>
    </row>
    <row r="104" spans="1:25" s="2" customFormat="1" ht="21.95" customHeight="1" thickBot="1" x14ac:dyDescent="0.2">
      <c r="A104" s="130"/>
      <c r="B104" s="143"/>
      <c r="C104" s="144"/>
      <c r="D104" s="119"/>
      <c r="E104" s="178"/>
      <c r="F104" s="179"/>
      <c r="G104" s="178"/>
      <c r="H104" s="180"/>
      <c r="I104" s="188"/>
      <c r="J104" s="188"/>
      <c r="K104" s="188"/>
      <c r="L104" s="188"/>
      <c r="M104" s="189"/>
      <c r="N104" s="181"/>
      <c r="O104" s="206"/>
      <c r="P104" s="179"/>
      <c r="Q104" s="197">
        <v>0</v>
      </c>
      <c r="R104" s="23">
        <v>0</v>
      </c>
      <c r="S104" s="23">
        <v>0</v>
      </c>
      <c r="T104" s="24">
        <v>0</v>
      </c>
      <c r="U104" s="51">
        <v>0</v>
      </c>
      <c r="V104" s="23">
        <v>0</v>
      </c>
      <c r="W104" s="24">
        <v>0</v>
      </c>
      <c r="X104" s="51">
        <v>0</v>
      </c>
      <c r="Y104" s="46" t="s">
        <v>8</v>
      </c>
    </row>
    <row r="105" spans="1:25" s="3" customFormat="1" ht="20.100000000000001" customHeight="1" x14ac:dyDescent="0.15">
      <c r="A105" s="129" t="s">
        <v>14</v>
      </c>
      <c r="B105" s="129">
        <v>47</v>
      </c>
      <c r="C105" s="131"/>
      <c r="D105" s="133"/>
      <c r="E105" s="125">
        <f t="shared" ref="E105:P105" si="3">SUM(E9:E102)</f>
        <v>67428.344022999998</v>
      </c>
      <c r="F105" s="135">
        <f t="shared" si="3"/>
        <v>45013.51468066666</v>
      </c>
      <c r="G105" s="125">
        <f t="shared" si="3"/>
        <v>40.557154599999997</v>
      </c>
      <c r="H105" s="137">
        <f t="shared" si="3"/>
        <v>29.669101599999998</v>
      </c>
      <c r="I105" s="137">
        <f t="shared" si="3"/>
        <v>0</v>
      </c>
      <c r="J105" s="137">
        <f t="shared" si="3"/>
        <v>0</v>
      </c>
      <c r="K105" s="137">
        <f t="shared" si="3"/>
        <v>0</v>
      </c>
      <c r="L105" s="137">
        <f t="shared" si="3"/>
        <v>29.669101599999998</v>
      </c>
      <c r="M105" s="137">
        <f t="shared" si="3"/>
        <v>15126.093721999998</v>
      </c>
      <c r="N105" s="139">
        <f t="shared" si="3"/>
        <v>0</v>
      </c>
      <c r="O105" s="205">
        <f t="shared" si="3"/>
        <v>52341.990210600023</v>
      </c>
      <c r="P105" s="135">
        <f t="shared" si="3"/>
        <v>29916.501443000001</v>
      </c>
      <c r="Q105" s="27">
        <f t="shared" ref="Q105:X105" si="4">SUMIF($Y$9:$Y$102,$Y$7,Q9:Q102)</f>
        <v>164</v>
      </c>
      <c r="R105" s="28">
        <f t="shared" si="4"/>
        <v>0</v>
      </c>
      <c r="S105" s="28">
        <f t="shared" si="4"/>
        <v>0</v>
      </c>
      <c r="T105" s="29">
        <f t="shared" si="4"/>
        <v>0</v>
      </c>
      <c r="U105" s="28">
        <f t="shared" si="4"/>
        <v>0</v>
      </c>
      <c r="V105" s="27">
        <f t="shared" si="4"/>
        <v>0</v>
      </c>
      <c r="W105" s="29">
        <f t="shared" si="4"/>
        <v>0</v>
      </c>
      <c r="X105" s="30">
        <f t="shared" si="4"/>
        <v>0</v>
      </c>
      <c r="Y105" s="45" t="s">
        <v>12</v>
      </c>
    </row>
    <row r="106" spans="1:25" s="3" customFormat="1" ht="20.100000000000001" customHeight="1" thickBot="1" x14ac:dyDescent="0.2">
      <c r="A106" s="130"/>
      <c r="B106" s="130"/>
      <c r="C106" s="132"/>
      <c r="D106" s="134"/>
      <c r="E106" s="126"/>
      <c r="F106" s="136"/>
      <c r="G106" s="126"/>
      <c r="H106" s="138"/>
      <c r="I106" s="138"/>
      <c r="J106" s="138"/>
      <c r="K106" s="138"/>
      <c r="L106" s="138"/>
      <c r="M106" s="138"/>
      <c r="N106" s="140"/>
      <c r="O106" s="206"/>
      <c r="P106" s="136"/>
      <c r="Q106" s="38">
        <f t="shared" ref="Q106:X106" si="5">SUMIF($Y$9:$Y$102,$Y$8,Q9:Q102)</f>
        <v>4588.4566409999998</v>
      </c>
      <c r="R106" s="39">
        <f t="shared" si="5"/>
        <v>0</v>
      </c>
      <c r="S106" s="39">
        <f t="shared" si="5"/>
        <v>0</v>
      </c>
      <c r="T106" s="40">
        <f t="shared" si="5"/>
        <v>0</v>
      </c>
      <c r="U106" s="39">
        <f t="shared" si="5"/>
        <v>0</v>
      </c>
      <c r="V106" s="38">
        <f t="shared" si="5"/>
        <v>0</v>
      </c>
      <c r="W106" s="40">
        <f t="shared" si="5"/>
        <v>0</v>
      </c>
      <c r="X106" s="41">
        <f t="shared" si="5"/>
        <v>0</v>
      </c>
      <c r="Y106" s="46" t="s">
        <v>8</v>
      </c>
    </row>
    <row r="107" spans="1:25" x14ac:dyDescent="0.15">
      <c r="O107" s="47"/>
    </row>
  </sheetData>
  <mergeCells count="806">
    <mergeCell ref="M103:M104"/>
    <mergeCell ref="M105:M106"/>
    <mergeCell ref="N105:N106"/>
    <mergeCell ref="O105:O106"/>
    <mergeCell ref="P105:P106"/>
    <mergeCell ref="A103:A104"/>
    <mergeCell ref="B103:C104"/>
    <mergeCell ref="D103:D104"/>
    <mergeCell ref="E103:E104"/>
    <mergeCell ref="F103:F104"/>
    <mergeCell ref="G103:G104"/>
    <mergeCell ref="G105:G106"/>
    <mergeCell ref="H105:H106"/>
    <mergeCell ref="I105:I106"/>
    <mergeCell ref="J105:J106"/>
    <mergeCell ref="K105:K106"/>
    <mergeCell ref="L105:L106"/>
    <mergeCell ref="N103:N104"/>
    <mergeCell ref="O103:O104"/>
    <mergeCell ref="P103:P104"/>
    <mergeCell ref="H103:H104"/>
    <mergeCell ref="I103:I104"/>
    <mergeCell ref="J103:J104"/>
    <mergeCell ref="K103:K104"/>
    <mergeCell ref="L103:L104"/>
    <mergeCell ref="A105:A106"/>
    <mergeCell ref="B105:B106"/>
    <mergeCell ref="C105:C106"/>
    <mergeCell ref="D105:D106"/>
    <mergeCell ref="E105:E106"/>
    <mergeCell ref="F105:F106"/>
    <mergeCell ref="G101:G102"/>
    <mergeCell ref="H101:H102"/>
    <mergeCell ref="I101:I102"/>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101:M102"/>
    <mergeCell ref="N101:N102"/>
    <mergeCell ref="O101:O102"/>
    <mergeCell ref="P101:P102"/>
    <mergeCell ref="J101:J102"/>
    <mergeCell ref="K101:K102"/>
    <mergeCell ref="L101:L102"/>
    <mergeCell ref="A99:A100"/>
    <mergeCell ref="B99:B100"/>
    <mergeCell ref="C99:C100"/>
    <mergeCell ref="D99:D100"/>
    <mergeCell ref="E99:E100"/>
    <mergeCell ref="F99:F100"/>
    <mergeCell ref="G97:G98"/>
    <mergeCell ref="H97:H98"/>
    <mergeCell ref="I97:I98"/>
    <mergeCell ref="M95:M96"/>
    <mergeCell ref="C95:C96"/>
    <mergeCell ref="D95:D96"/>
    <mergeCell ref="E95:E96"/>
    <mergeCell ref="F95:F96"/>
    <mergeCell ref="M99:M100"/>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7:M98"/>
    <mergeCell ref="N97:N98"/>
    <mergeCell ref="O97:O98"/>
    <mergeCell ref="P97:P98"/>
    <mergeCell ref="J97:J98"/>
    <mergeCell ref="K97:K98"/>
    <mergeCell ref="L97:L98"/>
    <mergeCell ref="A95:A96"/>
    <mergeCell ref="B95:B96"/>
    <mergeCell ref="M91:M92"/>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93:M94"/>
    <mergeCell ref="N93:N94"/>
    <mergeCell ref="O93:O94"/>
    <mergeCell ref="P93:P94"/>
    <mergeCell ref="J93:J94"/>
    <mergeCell ref="K93:K94"/>
    <mergeCell ref="L93:L94"/>
    <mergeCell ref="A91:A92"/>
    <mergeCell ref="B91:B92"/>
    <mergeCell ref="C91:C92"/>
    <mergeCell ref="D91:D92"/>
    <mergeCell ref="E91:E92"/>
    <mergeCell ref="F91:F92"/>
    <mergeCell ref="G89:G90"/>
    <mergeCell ref="H89:H90"/>
    <mergeCell ref="I89:I90"/>
    <mergeCell ref="G93:G94"/>
    <mergeCell ref="H93:H94"/>
    <mergeCell ref="I93:I94"/>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9:M90"/>
    <mergeCell ref="N89:N90"/>
    <mergeCell ref="O89:O90"/>
    <mergeCell ref="P89:P90"/>
    <mergeCell ref="J89:J90"/>
    <mergeCell ref="K89:K90"/>
    <mergeCell ref="L89:L90"/>
    <mergeCell ref="A87:A88"/>
    <mergeCell ref="B87:B88"/>
    <mergeCell ref="C87:C88"/>
    <mergeCell ref="D87:D88"/>
    <mergeCell ref="E87:E88"/>
    <mergeCell ref="F87:F88"/>
    <mergeCell ref="G85:G86"/>
    <mergeCell ref="H85:H86"/>
    <mergeCell ref="I85:I86"/>
    <mergeCell ref="M83:M84"/>
    <mergeCell ref="C83:C84"/>
    <mergeCell ref="D83:D84"/>
    <mergeCell ref="E83:E84"/>
    <mergeCell ref="F83:F84"/>
    <mergeCell ref="M87:M88"/>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5:M86"/>
    <mergeCell ref="N85:N86"/>
    <mergeCell ref="O85:O86"/>
    <mergeCell ref="P85:P86"/>
    <mergeCell ref="J85:J86"/>
    <mergeCell ref="K85:K86"/>
    <mergeCell ref="L85:L86"/>
    <mergeCell ref="A83:A84"/>
    <mergeCell ref="B83:B84"/>
    <mergeCell ref="M79:M80"/>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81:M82"/>
    <mergeCell ref="N81:N82"/>
    <mergeCell ref="O81:O82"/>
    <mergeCell ref="P81:P82"/>
    <mergeCell ref="J81:J82"/>
    <mergeCell ref="K81:K82"/>
    <mergeCell ref="L81:L82"/>
    <mergeCell ref="A79:A80"/>
    <mergeCell ref="B79:B80"/>
    <mergeCell ref="C79:C80"/>
    <mergeCell ref="D79:D80"/>
    <mergeCell ref="E79:E80"/>
    <mergeCell ref="F79:F80"/>
    <mergeCell ref="G77:G78"/>
    <mergeCell ref="H77:H78"/>
    <mergeCell ref="I77:I78"/>
    <mergeCell ref="G81:G82"/>
    <mergeCell ref="H81:H82"/>
    <mergeCell ref="I81:I82"/>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7:M78"/>
    <mergeCell ref="N77:N78"/>
    <mergeCell ref="O77:O78"/>
    <mergeCell ref="P77:P78"/>
    <mergeCell ref="J77:J78"/>
    <mergeCell ref="K77:K78"/>
    <mergeCell ref="L77:L78"/>
    <mergeCell ref="A75:A76"/>
    <mergeCell ref="B75:B76"/>
    <mergeCell ref="C75:C76"/>
    <mergeCell ref="D75:D76"/>
    <mergeCell ref="E75:E76"/>
    <mergeCell ref="F75:F76"/>
    <mergeCell ref="G73:G74"/>
    <mergeCell ref="H73:H74"/>
    <mergeCell ref="I73:I74"/>
    <mergeCell ref="M71:M72"/>
    <mergeCell ref="C71:C72"/>
    <mergeCell ref="D71:D72"/>
    <mergeCell ref="E71:E72"/>
    <mergeCell ref="F71:F72"/>
    <mergeCell ref="M75:M76"/>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73:M74"/>
    <mergeCell ref="N73:N74"/>
    <mergeCell ref="O73:O74"/>
    <mergeCell ref="P73:P74"/>
    <mergeCell ref="J73:J74"/>
    <mergeCell ref="K73:K74"/>
    <mergeCell ref="L73:L74"/>
    <mergeCell ref="A71:A72"/>
    <mergeCell ref="B71:B72"/>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J69:J70"/>
    <mergeCell ref="K69:K70"/>
    <mergeCell ref="L69:L70"/>
    <mergeCell ref="A67:A68"/>
    <mergeCell ref="B67:B68"/>
    <mergeCell ref="C67:C68"/>
    <mergeCell ref="D67:D68"/>
    <mergeCell ref="E67:E68"/>
    <mergeCell ref="F67:F68"/>
    <mergeCell ref="G65:G66"/>
    <mergeCell ref="H65:H66"/>
    <mergeCell ref="I65:I66"/>
    <mergeCell ref="G69:G70"/>
    <mergeCell ref="H69:H70"/>
    <mergeCell ref="I69:I70"/>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J65:J66"/>
    <mergeCell ref="K65:K66"/>
    <mergeCell ref="L65:L66"/>
    <mergeCell ref="A63:A64"/>
    <mergeCell ref="B63:B64"/>
    <mergeCell ref="C63:C64"/>
    <mergeCell ref="D63:D64"/>
    <mergeCell ref="E63:E64"/>
    <mergeCell ref="F63:F64"/>
    <mergeCell ref="G61:G62"/>
    <mergeCell ref="H61:H62"/>
    <mergeCell ref="I61:I62"/>
    <mergeCell ref="M59:M60"/>
    <mergeCell ref="C59:C60"/>
    <mergeCell ref="D59:D60"/>
    <mergeCell ref="E59:E60"/>
    <mergeCell ref="F59:F60"/>
    <mergeCell ref="M63:M64"/>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J61:J62"/>
    <mergeCell ref="K61:K62"/>
    <mergeCell ref="L61:L62"/>
    <mergeCell ref="A59:A60"/>
    <mergeCell ref="B59:B60"/>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J57:J58"/>
    <mergeCell ref="K57:K58"/>
    <mergeCell ref="L57:L58"/>
    <mergeCell ref="A55:A56"/>
    <mergeCell ref="B55:B56"/>
    <mergeCell ref="C55:C56"/>
    <mergeCell ref="D55:D56"/>
    <mergeCell ref="E55:E56"/>
    <mergeCell ref="F55:F56"/>
    <mergeCell ref="G53:G54"/>
    <mergeCell ref="H53:H54"/>
    <mergeCell ref="I53:I54"/>
    <mergeCell ref="G57:G58"/>
    <mergeCell ref="H57:H58"/>
    <mergeCell ref="I57:I58"/>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J53:J54"/>
    <mergeCell ref="K53:K54"/>
    <mergeCell ref="L53:L54"/>
    <mergeCell ref="A51:A52"/>
    <mergeCell ref="B51:B52"/>
    <mergeCell ref="C51:C52"/>
    <mergeCell ref="D51:D52"/>
    <mergeCell ref="E51:E52"/>
    <mergeCell ref="F51:F52"/>
    <mergeCell ref="G49:G50"/>
    <mergeCell ref="H49:H50"/>
    <mergeCell ref="I49:I50"/>
    <mergeCell ref="M47:M48"/>
    <mergeCell ref="C47:C48"/>
    <mergeCell ref="D47:D48"/>
    <mergeCell ref="E47:E48"/>
    <mergeCell ref="F47:F48"/>
    <mergeCell ref="M51:M52"/>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J49:J50"/>
    <mergeCell ref="K49:K50"/>
    <mergeCell ref="L49:L50"/>
    <mergeCell ref="A47:A48"/>
    <mergeCell ref="B47:B48"/>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J45:J46"/>
    <mergeCell ref="K45:K46"/>
    <mergeCell ref="L45:L46"/>
    <mergeCell ref="A43:A44"/>
    <mergeCell ref="B43:B44"/>
    <mergeCell ref="C43:C44"/>
    <mergeCell ref="D43:D44"/>
    <mergeCell ref="E43:E44"/>
    <mergeCell ref="F43:F44"/>
    <mergeCell ref="G41:G42"/>
    <mergeCell ref="H41:H42"/>
    <mergeCell ref="I41:I42"/>
    <mergeCell ref="G45:G46"/>
    <mergeCell ref="H45:H46"/>
    <mergeCell ref="I45:I46"/>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J41:J42"/>
    <mergeCell ref="K41:K42"/>
    <mergeCell ref="L41:L42"/>
    <mergeCell ref="A39:A40"/>
    <mergeCell ref="B39:B40"/>
    <mergeCell ref="C39:C40"/>
    <mergeCell ref="D39:D40"/>
    <mergeCell ref="E39:E40"/>
    <mergeCell ref="F39:F40"/>
    <mergeCell ref="G37:G38"/>
    <mergeCell ref="H37:H38"/>
    <mergeCell ref="I37:I38"/>
    <mergeCell ref="M35:M36"/>
    <mergeCell ref="C35:C36"/>
    <mergeCell ref="D35:D36"/>
    <mergeCell ref="E35:E36"/>
    <mergeCell ref="F35:F36"/>
    <mergeCell ref="M39:M40"/>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J37:J38"/>
    <mergeCell ref="K37:K38"/>
    <mergeCell ref="L37:L38"/>
    <mergeCell ref="A35:A36"/>
    <mergeCell ref="B35:B36"/>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J33:J34"/>
    <mergeCell ref="K33:K34"/>
    <mergeCell ref="L33:L34"/>
    <mergeCell ref="A31:A32"/>
    <mergeCell ref="B31:B32"/>
    <mergeCell ref="C31:C32"/>
    <mergeCell ref="D31:D32"/>
    <mergeCell ref="E31:E32"/>
    <mergeCell ref="F31:F32"/>
    <mergeCell ref="G29:G30"/>
    <mergeCell ref="H29:H30"/>
    <mergeCell ref="I29:I30"/>
    <mergeCell ref="G33:G34"/>
    <mergeCell ref="H33:H34"/>
    <mergeCell ref="I33:I34"/>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J29:J30"/>
    <mergeCell ref="K29:K30"/>
    <mergeCell ref="L29:L30"/>
    <mergeCell ref="A27:A28"/>
    <mergeCell ref="B27:B28"/>
    <mergeCell ref="C27:C28"/>
    <mergeCell ref="D27:D28"/>
    <mergeCell ref="E27:E28"/>
    <mergeCell ref="F27:F28"/>
    <mergeCell ref="G25:G26"/>
    <mergeCell ref="H25:H26"/>
    <mergeCell ref="I25:I26"/>
    <mergeCell ref="M23:M24"/>
    <mergeCell ref="C23:C24"/>
    <mergeCell ref="D23:D24"/>
    <mergeCell ref="E23:E24"/>
    <mergeCell ref="F23:F24"/>
    <mergeCell ref="M27:M28"/>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J25:J26"/>
    <mergeCell ref="K25:K26"/>
    <mergeCell ref="L25:L26"/>
    <mergeCell ref="A23:A24"/>
    <mergeCell ref="B23:B24"/>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J21:J22"/>
    <mergeCell ref="K21:K22"/>
    <mergeCell ref="L21:L22"/>
    <mergeCell ref="A19:A20"/>
    <mergeCell ref="B19:B20"/>
    <mergeCell ref="C19:C20"/>
    <mergeCell ref="D19:D20"/>
    <mergeCell ref="E19:E20"/>
    <mergeCell ref="F19:F20"/>
    <mergeCell ref="G17:G18"/>
    <mergeCell ref="H17:H18"/>
    <mergeCell ref="I17:I18"/>
    <mergeCell ref="G21:G22"/>
    <mergeCell ref="H21:H22"/>
    <mergeCell ref="I21:I22"/>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K17:K18"/>
    <mergeCell ref="L17:L18"/>
    <mergeCell ref="A15:A16"/>
    <mergeCell ref="B15:B16"/>
    <mergeCell ref="C15:C16"/>
    <mergeCell ref="D15:D16"/>
    <mergeCell ref="E15:E16"/>
    <mergeCell ref="F15:F16"/>
    <mergeCell ref="G13:G14"/>
    <mergeCell ref="H13:H14"/>
    <mergeCell ref="I13:I14"/>
    <mergeCell ref="O11:O12"/>
    <mergeCell ref="M15:M16"/>
    <mergeCell ref="N15:N16"/>
    <mergeCell ref="O15:O16"/>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s>
  <phoneticPr fontId="1"/>
  <pageMargins left="0.51181102362204722" right="0.31496062992125984" top="0.55118110236220474" bottom="0.55118110236220474"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個別表（006）</vt:lpstr>
      <vt:lpstr>'個別表（006）'!Print_Area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永冨 真央(nagatomi-mao)</dc:creator>
  <cp:lastModifiedBy>永冨 真央(nagatomi-mao)</cp:lastModifiedBy>
  <cp:lastPrinted>2023-03-06T10:02:55Z</cp:lastPrinted>
  <dcterms:created xsi:type="dcterms:W3CDTF">2010-08-24T08:00:05Z</dcterms:created>
  <dcterms:modified xsi:type="dcterms:W3CDTF">2023-12-25T04:38:34Z</dcterms:modified>
</cp:coreProperties>
</file>