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768" documentId="8_{A0E08374-C0C4-4B14-81E7-872C971BDB78}" xr6:coauthVersionLast="47" xr6:coauthVersionMax="47" xr10:uidLastSave="{7F1C8061-DDD9-4F08-80EA-1C9B6B933A83}"/>
  <workbookProtection workbookAlgorithmName="SHA-512" workbookHashValue="lQHgk30/CLZkRmPF6WJKpxcpde9G24LZPR+Cc4MjJNH5fAPQl8mCW1fn5o26XDfpoPMp42GEDd9X87efI6MBzQ==" workbookSaltValue="g146wKrlPxwn4LdXx9aJSg==" workbookSpinCount="100000" lockStructure="1"/>
  <bookViews>
    <workbookView xWindow="-120" yWindow="-120" windowWidth="29040" windowHeight="15720" tabRatio="719" firstSheet="5" activeTab="7" xr2:uid="{03B4A1F9-7022-4A8B-960D-AD2CEE1E5C27}"/>
  </bookViews>
  <sheets>
    <sheet name="（別紙様式11）訪問看護ベースアップ評価料（Ⅰ）" sheetId="18" r:id="rId1"/>
    <sheet name="（別紙様式11）訪問看護ベースアップ評価料（Ⅱ）" sheetId="20" r:id="rId2"/>
    <sheet name="（別添１）新様式継続的賃上げ実施 (訪問看護)" sheetId="21" r:id="rId3"/>
    <sheet name="（別添２）新様式_法人側 (訪問看護)" sheetId="23" r:id="rId4"/>
    <sheet name="（別添３）_特別事情届出書" sheetId="29" r:id="rId5"/>
    <sheet name="（別添４）様式_賃金改善実績報告書（表紙）" sheetId="24" r:id="rId6"/>
    <sheet name="（別添４の１）_実績報告書・中間報告書（訪看）" sheetId="25" r:id="rId7"/>
    <sheet name="（別添４の２）_実績報告書・中間報告書（法人）（訪看）" sheetId="26" r:id="rId8"/>
    <sheet name="訪看集計シート（横）" sheetId="16" state="hidden" r:id="rId9"/>
    <sheet name="リスト（R8）" sheetId="28" state="hidden" r:id="rId10"/>
    <sheet name="リスト（R9）" sheetId="27" state="hidden" r:id="rId11"/>
    <sheet name="プルダウンリスト一覧" sheetId="30" state="hidden" r:id="rId12"/>
    <sheet name="←" sheetId="10" state="hidden" r:id="rId13"/>
    <sheet name="リスト（訪問看護）" sheetId="8" state="hidden" r:id="rId14"/>
  </sheets>
  <externalReferences>
    <externalReference r:id="rId15"/>
    <externalReference r:id="rId16"/>
  </externalReferences>
  <definedNames>
    <definedName name="【A】">'（別紙様式11）訪問看護ベースアップ評価料（Ⅱ）'!$M$97</definedName>
    <definedName name="_xlnm.Print_Area" localSheetId="0">'（別紙様式11）訪問看護ベースアップ評価料（Ⅰ）'!$A$1:$AF$50</definedName>
    <definedName name="_xlnm.Print_Area" localSheetId="1">'（別紙様式11）訪問看護ベースアップ評価料（Ⅱ）'!$A$1:$AJ$166</definedName>
    <definedName name="_xlnm.Print_Area" localSheetId="2">'（別添１）新様式継続的賃上げ実施 (訪問看護)'!$A$1:$AJ$59</definedName>
    <definedName name="_xlnm.Print_Area" localSheetId="3">'（別添２）新様式_法人側 (訪問看護)'!$A$1:$AJ$47</definedName>
    <definedName name="_xlnm.Print_Area" localSheetId="4">'（別添３）_特別事情届出書'!$A$1:$AJ$29</definedName>
    <definedName name="_xlnm.Print_Area" localSheetId="5">'（別添４）様式_賃金改善実績報告書（表紙）'!$A$1:$H$41</definedName>
    <definedName name="_xlnm.Print_Area" localSheetId="6">'（別添４の１）_実績報告書・中間報告書（訪看）'!$A$1:$AG$125</definedName>
    <definedName name="_xlnm.Print_Area" localSheetId="7">'（別添４の２）_実績報告書・中間報告書（法人）（訪看）'!$A$1:$AG$125</definedName>
    <definedName name="www" localSheetId="5">#REF!</definedName>
    <definedName name="www">#REF!</definedName>
    <definedName name="Z_37B6CBE4_2B19_49FC_BFEF_B891579D40C9_.wvu.PrintArea" localSheetId="0" hidden="1">'（別紙様式11）訪問看護ベースアップ評価料（Ⅰ）'!$A$1:$T$45</definedName>
    <definedName name="Z_37B6CBE4_2B19_49FC_BFEF_B891579D40C9_.wvu.PrintArea" localSheetId="1" hidden="1">'（別紙様式11）訪問看護ベースアップ評価料（Ⅱ）'!$A$5:$T$153</definedName>
    <definedName name="Z_37B6CBE4_2B19_49FC_BFEF_B891579D40C9_.wvu.PrintArea" localSheetId="2" hidden="1">'（別添１）新様式継続的賃上げ実施 (訪問看護)'!$A$1:$T$47</definedName>
    <definedName name="Z_37B6CBE4_2B19_49FC_BFEF_B891579D40C9_.wvu.PrintArea" localSheetId="3" hidden="1">'（別添２）新様式_法人側 (訪問看護)'!$A$1:$T$48</definedName>
    <definedName name="Z_5D805DA5_5B83_4DA7_AD1F_0A528C0D7036_.wvu.PrintArea" localSheetId="0" hidden="1">'（別紙様式11）訪問看護ベースアップ評価料（Ⅰ）'!$A$1:$T$45</definedName>
    <definedName name="Z_5D805DA5_5B83_4DA7_AD1F_0A528C0D7036_.wvu.PrintArea" localSheetId="1" hidden="1">'（別紙様式11）訪問看護ベースアップ評価料（Ⅱ）'!$A$5:$T$153</definedName>
    <definedName name="Z_5D805DA5_5B83_4DA7_AD1F_0A528C0D7036_.wvu.PrintArea" localSheetId="2" hidden="1">'（別添１）新様式継続的賃上げ実施 (訪問看護)'!$A$1:$T$47</definedName>
    <definedName name="Z_5D805DA5_5B83_4DA7_AD1F_0A528C0D7036_.wvu.PrintArea" localSheetId="3" hidden="1">'（別添２）新様式_法人側 (訪問看護)'!$A$1:$T$48</definedName>
    <definedName name="Z_69CDDE8E_4570_4BA1_94E3_16D081512935_.wvu.PrintArea" localSheetId="0" hidden="1">'（別紙様式11）訪問看護ベースアップ評価料（Ⅰ）'!$A$1:$T$45</definedName>
    <definedName name="Z_69CDDE8E_4570_4BA1_94E3_16D081512935_.wvu.PrintArea" localSheetId="1" hidden="1">'（別紙様式11）訪問看護ベースアップ評価料（Ⅱ）'!$A$5:$T$153</definedName>
    <definedName name="Z_69CDDE8E_4570_4BA1_94E3_16D081512935_.wvu.PrintArea" localSheetId="2" hidden="1">'（別添１）新様式継続的賃上げ実施 (訪問看護)'!$A$1:$T$47</definedName>
    <definedName name="Z_69CDDE8E_4570_4BA1_94E3_16D081512935_.wvu.PrintArea" localSheetId="3" hidden="1">'（別添２）新様式_法人側 (訪問看護)'!$A$1:$T$48</definedName>
    <definedName name="Z_73BCDB9B_F610_4914_B01C_136D6132314D_.wvu.PrintArea" localSheetId="0" hidden="1">'（別紙様式11）訪問看護ベースアップ評価料（Ⅰ）'!$A$1:$T$45</definedName>
    <definedName name="Z_73BCDB9B_F610_4914_B01C_136D6132314D_.wvu.PrintArea" localSheetId="1" hidden="1">'（別紙様式11）訪問看護ベースアップ評価料（Ⅱ）'!$A$5:$T$153</definedName>
    <definedName name="Z_73BCDB9B_F610_4914_B01C_136D6132314D_.wvu.PrintArea" localSheetId="2" hidden="1">'（別添１）新様式継続的賃上げ実施 (訪問看護)'!$A$1:$T$47</definedName>
    <definedName name="Z_73BCDB9B_F610_4914_B01C_136D6132314D_.wvu.PrintArea" localSheetId="3" hidden="1">'（別添２）新様式_法人側 (訪問看護)'!$A$1:$T$48</definedName>
    <definedName name="Z_B54DE1DF_A17A_4AD2_83A8_C44B3EE7B785_.wvu.PrintArea" localSheetId="0" hidden="1">'（別紙様式11）訪問看護ベースアップ評価料（Ⅰ）'!$A$1:$T$45</definedName>
    <definedName name="Z_B54DE1DF_A17A_4AD2_83A8_C44B3EE7B785_.wvu.PrintArea" localSheetId="1" hidden="1">'（別紙様式11）訪問看護ベースアップ評価料（Ⅱ）'!$A$5:$T$153</definedName>
    <definedName name="Z_B54DE1DF_A17A_4AD2_83A8_C44B3EE7B785_.wvu.PrintArea" localSheetId="2" hidden="1">'（別添１）新様式継続的賃上げ実施 (訪問看護)'!$A$1:$T$47</definedName>
    <definedName name="Z_B54DE1DF_A17A_4AD2_83A8_C44B3EE7B785_.wvu.PrintArea" localSheetId="3" hidden="1">'（別添２）新様式_法人側 (訪問看護)'!$A$1:$T$48</definedName>
    <definedName name="サービス" localSheetId="5">#REF!</definedName>
    <definedName name="サービス">#REF!</definedName>
    <definedName name="サービス種別">[1]サービス種類一覧!$B$4:$B$20</definedName>
    <definedName name="サービス種類">[1]サービス種類一覧!$C$4:$C$20</definedName>
    <definedName name="サービス名" localSheetId="5">#REF!</definedName>
    <definedName name="サービス名">#REF!</definedName>
    <definedName name="サービス名称" localSheetId="5">#REF!</definedName>
    <definedName name="サービス名称">#REF!</definedName>
    <definedName name="ステーションコード">'（別紙様式11）訪問看護ベースアップ評価料（Ⅰ）'!$M$18</definedName>
    <definedName name="ステーション名">'（別紙様式11）訪問看護ベースアップ評価料（Ⅰ）'!$M$19</definedName>
    <definedName name="医療保険の利用者割合" localSheetId="4">#REF!</definedName>
    <definedName name="医療保険の利用者割合">'（別紙様式11）訪問看護ベースアップ評価料（Ⅱ）'!$M$92</definedName>
    <definedName name="医療保険の利用者割合１">#REF!</definedName>
    <definedName name="医療保険の利用者割合２">#REF!</definedName>
    <definedName name="一覧">[2]加算率一覧!$A$4:$A$25</definedName>
    <definedName name="種類">[1]サービス種類一覧!$A$4:$A$20</definedName>
    <definedName name="特定" localSheetId="5">#REF!</definedName>
    <definedName name="特定">#REF!</definedName>
    <definedName name="法人賃金改善算定基礎額">'（別添２）新様式_法人側 (訪問看護)'!$R$46</definedName>
    <definedName name="訪問看護ステーションコード" localSheetId="4">#REF!</definedName>
    <definedName name="訪問看護ステーションコード">#REF!</definedName>
    <definedName name="訪問看護ステーション名" localSheetId="4">#REF!</definedName>
    <definedName name="訪問看護ステーション名">#REF!</definedName>
    <definedName name="訪問看護ベースアップ評価料Ⅰ算定見込">#REF!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26" l="1"/>
  <c r="G7" i="25"/>
  <c r="AK37" i="20"/>
  <c r="AB99" i="26"/>
  <c r="IB2" i="16" s="1"/>
  <c r="AB98" i="25"/>
  <c r="FM2" i="16" s="1"/>
  <c r="V21" i="26"/>
  <c r="V15" i="26"/>
  <c r="V20" i="25" l="1"/>
  <c r="V14" i="25"/>
  <c r="CE2" i="16"/>
  <c r="CF2" i="16"/>
  <c r="CG2" i="16"/>
  <c r="B4" i="16"/>
  <c r="A4" i="16"/>
  <c r="M2" i="26"/>
  <c r="M2" i="25"/>
  <c r="AP38" i="23" l="1"/>
  <c r="AP37" i="23"/>
  <c r="AP35" i="23"/>
  <c r="AP34" i="23"/>
  <c r="AP54" i="20"/>
  <c r="AP53" i="20"/>
  <c r="AP51" i="20"/>
  <c r="AP50" i="20"/>
  <c r="AK50" i="20" s="1"/>
  <c r="AC91" i="26"/>
  <c r="AC82" i="26"/>
  <c r="AC73" i="26"/>
  <c r="AC64" i="26"/>
  <c r="AC55" i="26"/>
  <c r="AC46" i="26"/>
  <c r="AC45" i="26"/>
  <c r="AC44" i="26"/>
  <c r="AB26" i="26"/>
  <c r="AB34" i="26" s="1"/>
  <c r="AC90" i="25"/>
  <c r="AC81" i="25"/>
  <c r="AC72" i="25"/>
  <c r="AC63" i="25"/>
  <c r="AC54" i="25"/>
  <c r="AC45" i="25"/>
  <c r="AC44" i="25"/>
  <c r="AC43" i="25"/>
  <c r="AB25" i="25"/>
  <c r="AB33" i="25" s="1"/>
  <c r="M27" i="23"/>
  <c r="D149" i="20"/>
  <c r="T90" i="20"/>
  <c r="M90" i="20"/>
  <c r="AC71" i="20"/>
  <c r="AC70" i="20"/>
  <c r="I42" i="18"/>
  <c r="K7" i="29"/>
  <c r="AC47" i="26" l="1"/>
  <c r="AC48" i="26" s="1"/>
  <c r="AC46" i="25"/>
  <c r="AB97" i="25" s="1"/>
  <c r="M80" i="20"/>
  <c r="HY2" i="16"/>
  <c r="HX2" i="16"/>
  <c r="HU2" i="16"/>
  <c r="HT2" i="16"/>
  <c r="HS2" i="16"/>
  <c r="HR2" i="16"/>
  <c r="HQ2" i="16"/>
  <c r="HN2" i="16"/>
  <c r="HM2" i="16"/>
  <c r="HL2" i="16"/>
  <c r="HK2" i="16"/>
  <c r="HJ2" i="16"/>
  <c r="HG2" i="16"/>
  <c r="HF2" i="16"/>
  <c r="HE2" i="16"/>
  <c r="HD2" i="16"/>
  <c r="HC2" i="16"/>
  <c r="GZ2" i="16"/>
  <c r="GY2" i="16"/>
  <c r="GX2" i="16"/>
  <c r="GW2" i="16"/>
  <c r="GV2" i="16"/>
  <c r="GS2" i="16"/>
  <c r="GR2" i="16"/>
  <c r="GQ2" i="16"/>
  <c r="GP2" i="16"/>
  <c r="GI2" i="16"/>
  <c r="GG2" i="16"/>
  <c r="GF2" i="16"/>
  <c r="GE2" i="16"/>
  <c r="GD2" i="16"/>
  <c r="GC2" i="16"/>
  <c r="GB2" i="16"/>
  <c r="GA2" i="16"/>
  <c r="FZ2" i="16"/>
  <c r="FY2" i="16"/>
  <c r="FX2" i="16"/>
  <c r="FW2" i="16"/>
  <c r="FV2" i="16"/>
  <c r="FU2" i="16"/>
  <c r="FT2" i="16"/>
  <c r="FS2" i="16"/>
  <c r="FR2" i="16"/>
  <c r="FQ2" i="16"/>
  <c r="FP2" i="16"/>
  <c r="FJ2" i="16"/>
  <c r="FI2" i="16"/>
  <c r="FF2" i="16"/>
  <c r="FE2" i="16"/>
  <c r="FD2" i="16"/>
  <c r="FC2" i="16"/>
  <c r="FB2" i="16"/>
  <c r="EY2" i="16"/>
  <c r="EX2" i="16"/>
  <c r="EW2" i="16"/>
  <c r="EV2" i="16"/>
  <c r="EU2" i="16"/>
  <c r="ER2" i="16"/>
  <c r="EQ2" i="16"/>
  <c r="EP2" i="16"/>
  <c r="EO2" i="16"/>
  <c r="EH2" i="16"/>
  <c r="EN2" i="16"/>
  <c r="EK2" i="16"/>
  <c r="EJ2" i="16"/>
  <c r="EI2" i="16"/>
  <c r="EG2" i="16"/>
  <c r="ED2" i="16"/>
  <c r="EC2" i="16"/>
  <c r="EB2" i="16"/>
  <c r="GK2" i="16"/>
  <c r="GL2" i="16"/>
  <c r="EA2" i="16"/>
  <c r="DT2" i="16"/>
  <c r="DR2" i="16"/>
  <c r="DQ2" i="16"/>
  <c r="DP2" i="16"/>
  <c r="DO2" i="16"/>
  <c r="DN2" i="16"/>
  <c r="DM2" i="16"/>
  <c r="DL2" i="16"/>
  <c r="DF2" i="16"/>
  <c r="DG2" i="16"/>
  <c r="DH2" i="16"/>
  <c r="DI2" i="16"/>
  <c r="DJ2" i="16"/>
  <c r="DE2" i="16"/>
  <c r="DB2" i="16"/>
  <c r="M92" i="20" l="1"/>
  <c r="AP80" i="20"/>
  <c r="AB98" i="26"/>
  <c r="Q40" i="23"/>
  <c r="CY2" i="16" l="1"/>
  <c r="CX2" i="16"/>
  <c r="CW2" i="16"/>
  <c r="CV2" i="16"/>
  <c r="CT2" i="16"/>
  <c r="CS2" i="16"/>
  <c r="CQ2" i="16"/>
  <c r="CP2" i="16"/>
  <c r="CN2" i="16"/>
  <c r="CM2" i="16"/>
  <c r="CC2" i="16"/>
  <c r="CB2" i="16"/>
  <c r="BY2" i="16"/>
  <c r="BX2" i="16"/>
  <c r="BW2" i="16"/>
  <c r="BU2" i="16"/>
  <c r="BT2" i="16"/>
  <c r="BQ2" i="16"/>
  <c r="BP2" i="16"/>
  <c r="BO2" i="16"/>
  <c r="BN2" i="16"/>
  <c r="BJ2" i="16"/>
  <c r="BI2" i="16"/>
  <c r="BH2" i="16"/>
  <c r="BG2" i="16"/>
  <c r="BE2" i="16"/>
  <c r="BB2" i="16"/>
  <c r="AW2" i="16"/>
  <c r="AX2" i="16"/>
  <c r="AY2" i="16"/>
  <c r="AU2" i="16"/>
  <c r="AT2" i="16"/>
  <c r="AS2" i="16"/>
  <c r="AM2" i="16"/>
  <c r="AJ2" i="16"/>
  <c r="AI2" i="16"/>
  <c r="AH2" i="16"/>
  <c r="AG2" i="16"/>
  <c r="AF2" i="16"/>
  <c r="AE2" i="16"/>
  <c r="AD2" i="16"/>
  <c r="AB2" i="16"/>
  <c r="AA2" i="16"/>
  <c r="Z2" i="16"/>
  <c r="Y2" i="16"/>
  <c r="W2" i="16"/>
  <c r="V2" i="16"/>
  <c r="T2" i="16"/>
  <c r="S2" i="16"/>
  <c r="R2" i="16"/>
  <c r="P2" i="16"/>
  <c r="O2" i="16"/>
  <c r="H2" i="16"/>
  <c r="G2" i="16"/>
  <c r="F2" i="16"/>
  <c r="AK31" i="21"/>
  <c r="CD2" i="16" s="1"/>
  <c r="AK23" i="21"/>
  <c r="AD27" i="21" s="1"/>
  <c r="Q23" i="21"/>
  <c r="BS2" i="16" s="1"/>
  <c r="Q31" i="21"/>
  <c r="CA2" i="16" s="1"/>
  <c r="A45" i="25"/>
  <c r="AK14" i="21"/>
  <c r="BR2" i="16" s="1"/>
  <c r="GM2" i="16"/>
  <c r="AP31" i="20"/>
  <c r="AD32" i="20" s="1"/>
  <c r="HV2" i="16"/>
  <c r="AD35" i="21" l="1"/>
  <c r="X39" i="21" s="1"/>
  <c r="BV2" i="16"/>
  <c r="IA2" i="16"/>
  <c r="BZ2" i="16"/>
  <c r="AL2" i="16"/>
  <c r="AN2" i="16"/>
  <c r="AK2" i="16"/>
  <c r="Q2" i="16"/>
  <c r="M46" i="21" l="1"/>
  <c r="CJ2" i="16" s="1"/>
  <c r="CH2" i="16"/>
  <c r="GN2" i="16"/>
  <c r="AG81" i="20"/>
  <c r="D150" i="20" s="1"/>
  <c r="AK12" i="23"/>
  <c r="AK9" i="23"/>
  <c r="CO2" i="16" s="1"/>
  <c r="GO2" i="16"/>
  <c r="GT2" i="16"/>
  <c r="HA2" i="16"/>
  <c r="HH2" i="16"/>
  <c r="AC74" i="26"/>
  <c r="HI2" i="16" s="1"/>
  <c r="AC92" i="26"/>
  <c r="HW2" i="16" s="1"/>
  <c r="AC55" i="25"/>
  <c r="A89" i="25"/>
  <c r="A80" i="25"/>
  <c r="A71" i="25"/>
  <c r="A62" i="25"/>
  <c r="A53" i="25"/>
  <c r="A72" i="26"/>
  <c r="CI2" i="16" l="1"/>
  <c r="AC83" i="26"/>
  <c r="HP2" i="16" s="1"/>
  <c r="HO2" i="16"/>
  <c r="AC82" i="25"/>
  <c r="FA2" i="16" s="1"/>
  <c r="EZ2" i="16"/>
  <c r="AC73" i="25"/>
  <c r="ET2" i="16" s="1"/>
  <c r="ES2" i="16"/>
  <c r="AC64" i="25"/>
  <c r="EM2" i="16" s="1"/>
  <c r="EL2" i="16"/>
  <c r="AC91" i="25"/>
  <c r="FH2" i="16" s="1"/>
  <c r="FG2" i="16"/>
  <c r="EF2" i="16"/>
  <c r="EE2" i="16"/>
  <c r="CR2" i="16"/>
  <c r="AQ37" i="20"/>
  <c r="A90" i="26"/>
  <c r="A81" i="26"/>
  <c r="A63" i="26"/>
  <c r="A54" i="26"/>
  <c r="A46" i="26"/>
  <c r="AC65" i="26"/>
  <c r="HB2" i="16" s="1"/>
  <c r="AC56" i="26"/>
  <c r="GU2" i="16" s="1"/>
  <c r="V60" i="20"/>
  <c r="AB97" i="26" l="1"/>
  <c r="AB100" i="26" s="1"/>
  <c r="GH2" i="16"/>
  <c r="GJ2" i="16" l="1"/>
  <c r="HZ2" i="16"/>
  <c r="D144" i="20"/>
  <c r="AL140" i="20"/>
  <c r="I2" i="16"/>
  <c r="L19" i="20"/>
  <c r="BK2" i="16"/>
  <c r="IC2" i="16" l="1"/>
  <c r="AB101" i="26"/>
  <c r="ID2" i="16" s="1"/>
  <c r="B7" i="18"/>
  <c r="D38" i="18"/>
  <c r="D112" i="20" l="1"/>
  <c r="Q57" i="20"/>
  <c r="M82" i="20"/>
  <c r="AK40" i="20"/>
  <c r="X2" i="16" s="1"/>
  <c r="N2" i="16"/>
  <c r="M2" i="16"/>
  <c r="L2" i="16"/>
  <c r="D2" i="16"/>
  <c r="E2" i="16"/>
  <c r="AV2" i="16" l="1"/>
  <c r="AO2" i="16"/>
  <c r="U2" i="16"/>
  <c r="AL149" i="20"/>
  <c r="C2" i="16"/>
  <c r="CL2" i="16" s="1"/>
  <c r="B2" i="16"/>
  <c r="AL142" i="20"/>
  <c r="B7" i="20"/>
  <c r="AK53" i="20"/>
  <c r="K8" i="29"/>
  <c r="L6" i="23"/>
  <c r="L5" i="23"/>
  <c r="L6" i="21"/>
  <c r="M60" i="20" l="1"/>
  <c r="AC2" i="16" s="1"/>
  <c r="BL2" i="16"/>
  <c r="CK2" i="16"/>
  <c r="I21" i="8"/>
  <c r="H21" i="8"/>
  <c r="G21" i="8"/>
  <c r="K20" i="8"/>
  <c r="J20" i="8"/>
  <c r="I20" i="8"/>
  <c r="H20" i="8"/>
  <c r="G20" i="8"/>
  <c r="K19" i="8"/>
  <c r="J19" i="8"/>
  <c r="I19" i="8"/>
  <c r="H19" i="8"/>
  <c r="G19" i="8"/>
  <c r="K18" i="8"/>
  <c r="J18" i="8"/>
  <c r="I18" i="8"/>
  <c r="H18" i="8"/>
  <c r="G18" i="8"/>
  <c r="K17" i="8"/>
  <c r="J17" i="8"/>
  <c r="I17" i="8"/>
  <c r="H17" i="8"/>
  <c r="G17" i="8"/>
  <c r="K16" i="8"/>
  <c r="J16" i="8"/>
  <c r="I16" i="8"/>
  <c r="H16" i="8"/>
  <c r="G16" i="8"/>
  <c r="K15" i="8"/>
  <c r="J15" i="8"/>
  <c r="I15" i="8"/>
  <c r="H15" i="8"/>
  <c r="G15" i="8"/>
  <c r="K14" i="8"/>
  <c r="J14" i="8"/>
  <c r="I14" i="8"/>
  <c r="H14" i="8"/>
  <c r="G14" i="8"/>
  <c r="K13" i="8"/>
  <c r="J13" i="8"/>
  <c r="I13" i="8"/>
  <c r="H13" i="8"/>
  <c r="G13" i="8"/>
  <c r="K12" i="8"/>
  <c r="J12" i="8"/>
  <c r="I12" i="8"/>
  <c r="H12" i="8"/>
  <c r="G12" i="8"/>
  <c r="K11" i="8"/>
  <c r="J11" i="8"/>
  <c r="I11" i="8"/>
  <c r="H11" i="8"/>
  <c r="G11" i="8"/>
  <c r="K10" i="8"/>
  <c r="J10" i="8"/>
  <c r="I10" i="8"/>
  <c r="H10" i="8"/>
  <c r="G10" i="8"/>
  <c r="K9" i="8"/>
  <c r="J9" i="8"/>
  <c r="I9" i="8"/>
  <c r="H9" i="8"/>
  <c r="G9" i="8"/>
  <c r="K8" i="8"/>
  <c r="J8" i="8"/>
  <c r="I8" i="8"/>
  <c r="H8" i="8"/>
  <c r="G8" i="8"/>
  <c r="K7" i="8"/>
  <c r="J7" i="8"/>
  <c r="I7" i="8"/>
  <c r="H7" i="8"/>
  <c r="G7" i="8"/>
  <c r="K6" i="8"/>
  <c r="J6" i="8"/>
  <c r="I6" i="8"/>
  <c r="H6" i="8"/>
  <c r="G6" i="8"/>
  <c r="K5" i="8"/>
  <c r="J5" i="8"/>
  <c r="I5" i="8"/>
  <c r="H5" i="8"/>
  <c r="G5" i="8"/>
  <c r="K4" i="8"/>
  <c r="J4" i="8"/>
  <c r="I4" i="8"/>
  <c r="H4" i="8"/>
  <c r="G4" i="8"/>
  <c r="S17" i="18"/>
  <c r="AR13" i="18"/>
  <c r="AR9" i="18"/>
  <c r="AM106" i="20"/>
  <c r="AR37" i="20"/>
  <c r="AM34" i="20"/>
  <c r="AE104" i="20" s="1"/>
  <c r="AK104" i="20" s="1"/>
  <c r="L18" i="20"/>
  <c r="AR13" i="20"/>
  <c r="AR9" i="20"/>
  <c r="L7" i="21"/>
  <c r="AK37" i="23"/>
  <c r="AK34" i="23"/>
  <c r="DX2" i="16"/>
  <c r="DW2" i="16"/>
  <c r="DV2" i="16"/>
  <c r="DK2" i="16"/>
  <c r="AI10" i="25"/>
  <c r="AI9" i="25"/>
  <c r="X5" i="25"/>
  <c r="DD2" i="16" s="1"/>
  <c r="X4" i="25"/>
  <c r="DC2" i="16" s="1"/>
  <c r="AI11" i="26"/>
  <c r="AI10" i="26"/>
  <c r="X3" i="26"/>
  <c r="R46" i="23" l="1"/>
  <c r="DA2" i="16" s="1"/>
  <c r="R43" i="23"/>
  <c r="CZ2" i="16" s="1"/>
  <c r="Y69" i="20"/>
  <c r="U69" i="20"/>
  <c r="Q69" i="20"/>
  <c r="F86" i="20" s="1"/>
  <c r="AP2" i="16" s="1"/>
  <c r="DS2" i="16"/>
  <c r="AZ2" i="16"/>
  <c r="CU2" i="16"/>
  <c r="AM104" i="20"/>
  <c r="BD2" i="16"/>
  <c r="FL2" i="16"/>
  <c r="Z44" i="21"/>
  <c r="B27" i="21"/>
  <c r="BM2" i="16"/>
  <c r="J2" i="16"/>
  <c r="K2" i="16"/>
  <c r="B35" i="21"/>
  <c r="AC47" i="25" l="1"/>
  <c r="DZ2" i="16" s="1"/>
  <c r="DY2" i="16"/>
  <c r="AB96" i="25"/>
  <c r="AB99" i="25" s="1"/>
  <c r="DU2" i="16"/>
  <c r="F87" i="20"/>
  <c r="AQ2" i="16" s="1"/>
  <c r="F88" i="20"/>
  <c r="AR2" i="16" s="1"/>
  <c r="FN2" i="16" l="1"/>
  <c r="AB100" i="25"/>
  <c r="FK2" i="16"/>
  <c r="M97" i="20"/>
  <c r="BA2" i="16"/>
  <c r="FO2" i="16" l="1"/>
  <c r="BC2" i="16"/>
  <c r="J5" i="28"/>
  <c r="J10" i="28"/>
  <c r="J4" i="28"/>
  <c r="J6" i="28"/>
  <c r="F4" i="28"/>
  <c r="F11" i="27"/>
  <c r="G12" i="28"/>
  <c r="G35" i="27"/>
  <c r="G20" i="28"/>
  <c r="F20" i="28"/>
  <c r="G29" i="27"/>
  <c r="F5" i="27"/>
  <c r="J32" i="27"/>
  <c r="F34" i="27"/>
  <c r="G21" i="27"/>
  <c r="F18" i="28"/>
  <c r="J6" i="27"/>
  <c r="J25" i="27"/>
  <c r="F18" i="27"/>
  <c r="G23" i="27"/>
  <c r="G18" i="28"/>
  <c r="G4" i="27"/>
  <c r="G36" i="27"/>
  <c r="J4" i="27"/>
  <c r="J16" i="28"/>
  <c r="J11" i="27"/>
  <c r="F39" i="27"/>
  <c r="G13" i="28"/>
  <c r="F17" i="28"/>
  <c r="G5" i="27"/>
  <c r="J20" i="27"/>
  <c r="J35" i="27"/>
  <c r="J18" i="28"/>
  <c r="F14" i="27"/>
  <c r="J12" i="27"/>
  <c r="F35" i="27"/>
  <c r="F6" i="27"/>
  <c r="G19" i="28"/>
  <c r="G24" i="27"/>
  <c r="J18" i="27"/>
  <c r="G28" i="27"/>
  <c r="F6" i="28"/>
  <c r="F7" i="27"/>
  <c r="G26" i="27"/>
  <c r="G32" i="27"/>
  <c r="G37" i="27"/>
  <c r="G39" i="27"/>
  <c r="G20" i="27"/>
  <c r="F22" i="27"/>
  <c r="J29" i="27"/>
  <c r="F37" i="27"/>
  <c r="G9" i="28"/>
  <c r="J37" i="27"/>
  <c r="F9" i="28"/>
  <c r="G7" i="27"/>
  <c r="G11" i="27"/>
  <c r="J17" i="28"/>
  <c r="F23" i="27"/>
  <c r="F17" i="27"/>
  <c r="J5" i="27"/>
  <c r="G6" i="27"/>
  <c r="J38" i="27"/>
  <c r="G13" i="27"/>
  <c r="F9" i="27"/>
  <c r="F33" i="27"/>
  <c r="G15" i="27"/>
  <c r="G31" i="27"/>
  <c r="F38" i="27"/>
  <c r="G6" i="28"/>
  <c r="F4" i="27"/>
  <c r="G27" i="27"/>
  <c r="J24" i="27"/>
  <c r="G16" i="27"/>
  <c r="G21" i="28"/>
  <c r="F13" i="28"/>
  <c r="J17" i="27"/>
  <c r="J9" i="28"/>
  <c r="F20" i="27"/>
  <c r="G15" i="28"/>
  <c r="F29" i="27"/>
  <c r="J21" i="27"/>
  <c r="G8" i="27"/>
  <c r="J14" i="28"/>
  <c r="G8" i="28"/>
  <c r="F13" i="27"/>
  <c r="F30" i="27"/>
  <c r="F21" i="27"/>
  <c r="F16" i="28"/>
  <c r="F36" i="27"/>
  <c r="J13" i="28"/>
  <c r="F12" i="27"/>
  <c r="G38" i="27"/>
  <c r="G19" i="27"/>
  <c r="J27" i="27"/>
  <c r="F8" i="27"/>
  <c r="F7" i="28"/>
  <c r="J19" i="28"/>
  <c r="J34" i="27"/>
  <c r="J8" i="28"/>
  <c r="G17" i="28"/>
  <c r="G7" i="28"/>
  <c r="F24" i="27"/>
  <c r="J15" i="27"/>
  <c r="F26" i="27"/>
  <c r="F11" i="28"/>
  <c r="J28" i="27"/>
  <c r="J20" i="28"/>
  <c r="G17" i="27"/>
  <c r="G10" i="28"/>
  <c r="G12" i="27"/>
  <c r="F31" i="27"/>
  <c r="J7" i="28"/>
  <c r="G33" i="27"/>
  <c r="J26" i="27"/>
  <c r="F25" i="27"/>
  <c r="F8" i="28"/>
  <c r="F32" i="27"/>
  <c r="F5" i="28"/>
  <c r="J36" i="27"/>
  <c r="F14" i="28"/>
  <c r="J7" i="27"/>
  <c r="J15" i="28"/>
  <c r="J11" i="28"/>
  <c r="J30" i="27"/>
  <c r="G14" i="28"/>
  <c r="G10" i="27"/>
  <c r="G14" i="27"/>
  <c r="J12" i="28"/>
  <c r="J10" i="27"/>
  <c r="J16" i="27"/>
  <c r="F19" i="28"/>
  <c r="F10" i="28"/>
  <c r="F15" i="28"/>
  <c r="G4" i="28"/>
  <c r="J14" i="27"/>
  <c r="G11" i="28"/>
  <c r="J8" i="27"/>
  <c r="J13" i="27"/>
  <c r="J9" i="27"/>
  <c r="F28" i="27"/>
  <c r="G16" i="28"/>
  <c r="G22" i="27"/>
  <c r="J31" i="27"/>
  <c r="G25" i="27"/>
  <c r="J22" i="27"/>
  <c r="F12" i="28"/>
  <c r="F10" i="27"/>
  <c r="J19" i="27"/>
  <c r="F21" i="28"/>
  <c r="F16" i="27"/>
  <c r="F19" i="27"/>
  <c r="J33" i="27"/>
  <c r="G5" i="28"/>
  <c r="G34" i="27"/>
  <c r="F27" i="27"/>
  <c r="G9" i="27"/>
  <c r="G30" i="27"/>
  <c r="F15" i="27"/>
  <c r="G18" i="27"/>
  <c r="J23" i="27"/>
  <c r="H18" i="27" l="1"/>
  <c r="I18" i="27" s="1"/>
  <c r="H10" i="28"/>
  <c r="I10" i="28" s="1"/>
  <c r="H12" i="28"/>
  <c r="I12" i="28" s="1"/>
  <c r="H4" i="28"/>
  <c r="I4" i="28" s="1"/>
  <c r="H21" i="27"/>
  <c r="I21" i="27" s="1"/>
  <c r="H23" i="27"/>
  <c r="I23" i="27" s="1"/>
  <c r="H13" i="27"/>
  <c r="I13" i="27" s="1"/>
  <c r="H30" i="27"/>
  <c r="I30" i="27" s="1"/>
  <c r="H15" i="28"/>
  <c r="I15" i="28" s="1"/>
  <c r="H19" i="28"/>
  <c r="I19" i="28" s="1"/>
  <c r="H10" i="27"/>
  <c r="I10" i="27" s="1"/>
  <c r="H35" i="27"/>
  <c r="I35" i="27" s="1"/>
  <c r="H18" i="28"/>
  <c r="I18" i="28" s="1"/>
  <c r="H24" i="27"/>
  <c r="I24" i="27" s="1"/>
  <c r="H31" i="27"/>
  <c r="I31" i="27" s="1"/>
  <c r="H7" i="27"/>
  <c r="I7" i="27" s="1"/>
  <c r="H39" i="27"/>
  <c r="H5" i="27"/>
  <c r="I5" i="27" s="1"/>
  <c r="H12" i="27"/>
  <c r="I12" i="27" s="1"/>
  <c r="H36" i="27"/>
  <c r="I36" i="27" s="1"/>
  <c r="H27" i="27"/>
  <c r="I27" i="27" s="1"/>
  <c r="H20" i="28"/>
  <c r="I20" i="28" s="1"/>
  <c r="H25" i="27"/>
  <c r="I25" i="27" s="1"/>
  <c r="H8" i="27"/>
  <c r="I8" i="27" s="1"/>
  <c r="H33" i="27"/>
  <c r="I33" i="27" s="1"/>
  <c r="H16" i="27"/>
  <c r="I16" i="27" s="1"/>
  <c r="H8" i="28"/>
  <c r="I8" i="28" s="1"/>
  <c r="H26" i="27"/>
  <c r="I26" i="27" s="1"/>
  <c r="H14" i="27"/>
  <c r="I14" i="27" s="1"/>
  <c r="H29" i="27"/>
  <c r="I29" i="27" s="1"/>
  <c r="H6" i="28"/>
  <c r="I6" i="28" s="1"/>
  <c r="H13" i="28"/>
  <c r="I13" i="28" s="1"/>
  <c r="H21" i="28"/>
  <c r="H38" i="27"/>
  <c r="I38" i="27" s="1"/>
  <c r="H17" i="28"/>
  <c r="I17" i="28" s="1"/>
  <c r="H4" i="27"/>
  <c r="I4" i="27" s="1"/>
  <c r="H34" i="27"/>
  <c r="I34" i="27" s="1"/>
  <c r="H11" i="27"/>
  <c r="I11" i="27" s="1"/>
  <c r="H11" i="28"/>
  <c r="I11" i="28" s="1"/>
  <c r="H22" i="27"/>
  <c r="I22" i="27" s="1"/>
  <c r="H20" i="27"/>
  <c r="I20" i="27" s="1"/>
  <c r="H9" i="28"/>
  <c r="I9" i="28" s="1"/>
  <c r="H17" i="27"/>
  <c r="I17" i="27" s="1"/>
  <c r="H28" i="27"/>
  <c r="I28" i="27" s="1"/>
  <c r="H32" i="27"/>
  <c r="I32" i="27" s="1"/>
  <c r="H7" i="28"/>
  <c r="I7" i="28" s="1"/>
  <c r="H19" i="27"/>
  <c r="I19" i="27" s="1"/>
  <c r="H6" i="27"/>
  <c r="I6" i="27" s="1"/>
  <c r="H15" i="27"/>
  <c r="I15" i="27" s="1"/>
  <c r="H16" i="28"/>
  <c r="I16" i="28" s="1"/>
  <c r="H9" i="27"/>
  <c r="I9" i="27" s="1"/>
  <c r="H5" i="28"/>
  <c r="I5" i="28" s="1"/>
  <c r="H37" i="27"/>
  <c r="I37" i="27" s="1"/>
  <c r="H14" i="28"/>
  <c r="I14" i="28" s="1"/>
  <c r="D111" i="20" l="1"/>
  <c r="BF2" i="16" s="1"/>
  <c r="AK111" i="20" l="1"/>
  <c r="AL124" i="20" s="1"/>
  <c r="AN123" i="20" l="1"/>
  <c r="AN133" i="20"/>
  <c r="AN121" i="20"/>
  <c r="AL121" i="20"/>
  <c r="AN126" i="20"/>
  <c r="AN116" i="20"/>
  <c r="AL127" i="20"/>
  <c r="AL117" i="20"/>
  <c r="AL122" i="20"/>
  <c r="AL130" i="20"/>
  <c r="AL119" i="20"/>
  <c r="AL123" i="20"/>
  <c r="AL118" i="20"/>
  <c r="AL120" i="20"/>
  <c r="AN128" i="20"/>
  <c r="AN120" i="20"/>
  <c r="AN132" i="20"/>
  <c r="AN129" i="20"/>
  <c r="AN119" i="20"/>
  <c r="AL116" i="20"/>
  <c r="AN118" i="20"/>
  <c r="AL133" i="20"/>
  <c r="AN122" i="20"/>
  <c r="AN125" i="20"/>
  <c r="AL126" i="20"/>
  <c r="AL128" i="20"/>
  <c r="AL129" i="20"/>
  <c r="AN127" i="20"/>
  <c r="AL132" i="20"/>
  <c r="AN130" i="20"/>
  <c r="AN131" i="20"/>
  <c r="AN117" i="20"/>
  <c r="AL125" i="20"/>
  <c r="AN124" i="20"/>
  <c r="AL131"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9" authorId="0" shapeId="0" xr:uid="{7BFFD5A2-C76F-4797-B3D6-E152E6B367C6}">
      <text>
        <r>
          <rPr>
            <b/>
            <sz val="9"/>
            <color indexed="81"/>
            <rFont val="MS P ゴシック"/>
            <family val="3"/>
            <charset val="128"/>
          </rPr>
          <t>忘れずにチェックしてください</t>
        </r>
      </text>
    </comment>
    <comment ref="B13" authorId="0" shapeId="0" xr:uid="{71CD26E7-7278-4041-84C3-43E42D46CF6B}">
      <text>
        <r>
          <rPr>
            <b/>
            <sz val="9"/>
            <color indexed="81"/>
            <rFont val="MS P ゴシック"/>
            <family val="3"/>
            <charset val="128"/>
          </rPr>
          <t>忘れずにチェックしてください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9" authorId="0" shapeId="0" xr:uid="{B51A9DBF-9F06-4616-9380-0C3317F72B0D}">
      <text>
        <r>
          <rPr>
            <b/>
            <sz val="9"/>
            <color indexed="81"/>
            <rFont val="MS P ゴシック"/>
            <family val="3"/>
            <charset val="128"/>
          </rPr>
          <t>忘れずにチェックしてください</t>
        </r>
      </text>
    </comment>
    <comment ref="B13" authorId="0" shapeId="0" xr:uid="{4C4F560B-4352-4692-AC83-69B58FEC4D4B}">
      <text>
        <r>
          <rPr>
            <b/>
            <sz val="9"/>
            <color indexed="81"/>
            <rFont val="MS P ゴシック"/>
            <family val="3"/>
            <charset val="128"/>
          </rPr>
          <t>忘れずにチェックしてください</t>
        </r>
      </text>
    </comment>
    <comment ref="AK37" authorId="0" shapeId="0" xr:uid="{388BA45A-07AB-4B7C-BC07-BD036AA3880D}">
      <text>
        <r>
          <rPr>
            <sz val="10"/>
            <color indexed="81"/>
            <rFont val="MS P ゴシック"/>
            <family val="3"/>
            <charset val="128"/>
          </rPr>
          <t>年度によって
参照する区分が変更するため</t>
        </r>
      </text>
    </comment>
    <comment ref="AK40" authorId="0" shapeId="0" xr:uid="{2C56173B-BEFF-48FA-810F-0C75585D774E}">
      <text>
        <r>
          <rPr>
            <sz val="10"/>
            <color indexed="81"/>
            <rFont val="MS P ゴシック"/>
            <family val="3"/>
            <charset val="128"/>
          </rPr>
          <t>年度によって
参照する区分が変更するため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14" authorId="0" shapeId="0" xr:uid="{F386E625-27C5-45FF-B304-31DCB8C413A8}">
      <text>
        <r>
          <rPr>
            <sz val="10"/>
            <color indexed="81"/>
            <rFont val="MS P ゴシック"/>
            <family val="3"/>
            <charset val="128"/>
          </rPr>
          <t>年度によって
参照する区分が変更するため</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9" authorId="0" shapeId="0" xr:uid="{9FCF33EA-3993-4C03-9CDE-97D473AE73A1}">
      <text>
        <r>
          <rPr>
            <sz val="10"/>
            <color indexed="81"/>
            <rFont val="MS P ゴシック"/>
            <family val="3"/>
            <charset val="128"/>
          </rPr>
          <t>年度によって
参照する区分が変更するため</t>
        </r>
      </text>
    </comment>
    <comment ref="AK12" authorId="0" shapeId="0" xr:uid="{08CF35B9-6A51-48D0-8982-110E5E498A90}">
      <text>
        <r>
          <rPr>
            <sz val="10"/>
            <color indexed="81"/>
            <rFont val="MS P ゴシック"/>
            <family val="3"/>
            <charset val="128"/>
          </rPr>
          <t>年度によって
参照する区分が変更するため</t>
        </r>
      </text>
    </comment>
  </commentList>
</comments>
</file>

<file path=xl/sharedStrings.xml><?xml version="1.0" encoding="utf-8"?>
<sst xmlns="http://schemas.openxmlformats.org/spreadsheetml/2006/main" count="1327" uniqueCount="788">
  <si>
    <t>１</t>
    <phoneticPr fontId="5"/>
  </si>
  <si>
    <t>２</t>
    <phoneticPr fontId="5"/>
  </si>
  <si>
    <t>届出を行う評価料</t>
    <rPh sb="0" eb="2">
      <t>トドケデ</t>
    </rPh>
    <rPh sb="3" eb="4">
      <t>オコナ</t>
    </rPh>
    <rPh sb="5" eb="7">
      <t>ヒョウカ</t>
    </rPh>
    <rPh sb="7" eb="8">
      <t>リョウ</t>
    </rPh>
    <phoneticPr fontId="5"/>
  </si>
  <si>
    <t>３</t>
    <phoneticPr fontId="5"/>
  </si>
  <si>
    <t>４</t>
    <phoneticPr fontId="5"/>
  </si>
  <si>
    <t>対象職員（常勤換算）数</t>
    <rPh sb="0" eb="2">
      <t>タイショウ</t>
    </rPh>
    <rPh sb="2" eb="4">
      <t>ショクイン</t>
    </rPh>
    <rPh sb="5" eb="7">
      <t>ジョウキン</t>
    </rPh>
    <rPh sb="7" eb="9">
      <t>カンサン</t>
    </rPh>
    <phoneticPr fontId="1"/>
  </si>
  <si>
    <t>人</t>
    <rPh sb="0" eb="1">
      <t>ニン</t>
    </rPh>
    <phoneticPr fontId="5"/>
  </si>
  <si>
    <t>【記載上の注意】</t>
    <phoneticPr fontId="1"/>
  </si>
  <si>
    <t>該当する届出</t>
    <rPh sb="0" eb="2">
      <t>ガイトウ</t>
    </rPh>
    <rPh sb="4" eb="6">
      <t>トドケデ</t>
    </rPh>
    <phoneticPr fontId="5"/>
  </si>
  <si>
    <t>区分変更</t>
    <phoneticPr fontId="5"/>
  </si>
  <si>
    <t>円</t>
    <rPh sb="0" eb="1">
      <t>エン</t>
    </rPh>
    <phoneticPr fontId="5"/>
  </si>
  <si>
    <t>（前回届出時</t>
    <rPh sb="1" eb="3">
      <t>ゼンカイ</t>
    </rPh>
    <rPh sb="3" eb="5">
      <t>トドケデ</t>
    </rPh>
    <rPh sb="5" eb="6">
      <t>ジ</t>
    </rPh>
    <phoneticPr fontId="5"/>
  </si>
  <si>
    <t>回</t>
    <rPh sb="0" eb="1">
      <t>カイ</t>
    </rPh>
    <phoneticPr fontId="5"/>
  </si>
  <si>
    <t>回）</t>
    <rPh sb="0" eb="1">
      <t>カイ</t>
    </rPh>
    <phoneticPr fontId="5"/>
  </si>
  <si>
    <t>（２）　届出する区分（いずれかを選択）</t>
    <rPh sb="16" eb="18">
      <t>センタク</t>
    </rPh>
    <phoneticPr fontId="1"/>
  </si>
  <si>
    <t>　</t>
  </si>
  <si>
    <t>令和</t>
    <rPh sb="0" eb="2">
      <t>レイワ</t>
    </rPh>
    <phoneticPr fontId="1"/>
  </si>
  <si>
    <t>年</t>
    <rPh sb="0" eb="1">
      <t>ネン</t>
    </rPh>
    <phoneticPr fontId="1"/>
  </si>
  <si>
    <t>月</t>
    <rPh sb="0" eb="1">
      <t>ガツ</t>
    </rPh>
    <phoneticPr fontId="1"/>
  </si>
  <si>
    <t>～　</t>
    <phoneticPr fontId="1"/>
  </si>
  <si>
    <t>円</t>
    <rPh sb="0" eb="1">
      <t>エン</t>
    </rPh>
    <phoneticPr fontId="1"/>
  </si>
  <si>
    <t>人</t>
    <rPh sb="0" eb="1">
      <t>ニン</t>
    </rPh>
    <phoneticPr fontId="1"/>
  </si>
  <si>
    <t>％</t>
    <phoneticPr fontId="1"/>
  </si>
  <si>
    <t>日</t>
    <rPh sb="0" eb="1">
      <t>ニチ</t>
    </rPh>
    <phoneticPr fontId="1"/>
  </si>
  <si>
    <t>【記載上の注意】</t>
    <rPh sb="1" eb="3">
      <t>キサイ</t>
    </rPh>
    <rPh sb="3" eb="4">
      <t>ジョウ</t>
    </rPh>
    <rPh sb="5" eb="7">
      <t>チュウイ</t>
    </rPh>
    <phoneticPr fontId="1"/>
  </si>
  <si>
    <t>開設者名：</t>
    <rPh sb="0" eb="3">
      <t>カイセツシャ</t>
    </rPh>
    <rPh sb="3" eb="4">
      <t>メイ</t>
    </rPh>
    <phoneticPr fontId="1"/>
  </si>
  <si>
    <t>【Ａ】</t>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</si>
  <si>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</si>
  <si>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</si>
  <si>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</si>
  <si>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</si>
  <si>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別紙様式11</t>
    <rPh sb="0" eb="2">
      <t>ベッシ</t>
    </rPh>
    <rPh sb="2" eb="4">
      <t>ヨウシキ</t>
    </rPh>
    <phoneticPr fontId="5"/>
  </si>
  <si>
    <t>訪問看護ステーション名</t>
    <rPh sb="0" eb="2">
      <t>ホウモン</t>
    </rPh>
    <rPh sb="2" eb="4">
      <t>カンゴ</t>
    </rPh>
    <rPh sb="10" eb="11">
      <t>メイ</t>
    </rPh>
    <phoneticPr fontId="5"/>
  </si>
  <si>
    <t>訪問看護ベースアップ評価料（Ⅰ）</t>
    <rPh sb="0" eb="2">
      <t>ホウモン</t>
    </rPh>
    <rPh sb="2" eb="4">
      <t>カンゴ</t>
    </rPh>
    <rPh sb="10" eb="12">
      <t>ヒョウカ</t>
    </rPh>
    <rPh sb="12" eb="13">
      <t>リョウ</t>
    </rPh>
    <phoneticPr fontId="5"/>
  </si>
  <si>
    <t>訪問看護ベースアップ評価料（Ⅱ）</t>
    <rPh sb="0" eb="2">
      <t>ホウモン</t>
    </rPh>
    <rPh sb="2" eb="4">
      <t>カンゴ</t>
    </rPh>
    <phoneticPr fontId="1"/>
  </si>
  <si>
    <t>（４）医療保険の利用者割合（対象期間の１月当たりの平均）</t>
    <rPh sb="3" eb="5">
      <t>イリョウ</t>
    </rPh>
    <rPh sb="5" eb="7">
      <t>ホケン</t>
    </rPh>
    <rPh sb="8" eb="11">
      <t>リヨウシャ</t>
    </rPh>
    <rPh sb="11" eb="13">
      <t>ワリアイ</t>
    </rPh>
    <phoneticPr fontId="1"/>
  </si>
  <si>
    <t>訪問看護ベースアップ評価料（Ⅱ）1</t>
    <rPh sb="0" eb="2">
      <t>ホウモン</t>
    </rPh>
    <rPh sb="2" eb="4">
      <t>カンゴ</t>
    </rPh>
    <phoneticPr fontId="1"/>
  </si>
  <si>
    <t>訪問看護ベースアップ評価料（Ⅱ）2</t>
    <rPh sb="0" eb="2">
      <t>ホウモン</t>
    </rPh>
    <rPh sb="2" eb="4">
      <t>カンゴ</t>
    </rPh>
    <phoneticPr fontId="1"/>
  </si>
  <si>
    <t>訪問看護ベースアップ評価料（Ⅱ）3</t>
    <rPh sb="0" eb="2">
      <t>ホウモン</t>
    </rPh>
    <rPh sb="2" eb="4">
      <t>カンゴ</t>
    </rPh>
    <phoneticPr fontId="1"/>
  </si>
  <si>
    <t>訪問看護ベースアップ評価料（Ⅱ）4</t>
    <rPh sb="0" eb="2">
      <t>ホウモン</t>
    </rPh>
    <rPh sb="2" eb="4">
      <t>カンゴ</t>
    </rPh>
    <phoneticPr fontId="1"/>
  </si>
  <si>
    <t>訪問看護ベースアップ評価料（Ⅱ）5</t>
    <rPh sb="0" eb="2">
      <t>ホウモン</t>
    </rPh>
    <rPh sb="2" eb="4">
      <t>カンゴ</t>
    </rPh>
    <phoneticPr fontId="1"/>
  </si>
  <si>
    <t>訪問看護ベースアップ評価料（Ⅱ）6</t>
    <rPh sb="0" eb="2">
      <t>ホウモン</t>
    </rPh>
    <rPh sb="2" eb="4">
      <t>カンゴ</t>
    </rPh>
    <phoneticPr fontId="1"/>
  </si>
  <si>
    <t>訪問看護ベースアップ評価料（Ⅱ）7</t>
    <rPh sb="0" eb="2">
      <t>ホウモン</t>
    </rPh>
    <rPh sb="2" eb="4">
      <t>カンゴ</t>
    </rPh>
    <phoneticPr fontId="1"/>
  </si>
  <si>
    <t>訪問看護ベースアップ評価料（Ⅱ）8</t>
    <rPh sb="0" eb="2">
      <t>ホウモン</t>
    </rPh>
    <rPh sb="2" eb="4">
      <t>カンゴ</t>
    </rPh>
    <phoneticPr fontId="1"/>
  </si>
  <si>
    <t>訪問看護ベースアップ評価料（Ⅱ）9</t>
    <rPh sb="0" eb="2">
      <t>ホウモン</t>
    </rPh>
    <rPh sb="2" eb="4">
      <t>カンゴ</t>
    </rPh>
    <phoneticPr fontId="1"/>
  </si>
  <si>
    <t>訪問看護ベースアップ評価料（Ⅱ）10</t>
    <rPh sb="0" eb="2">
      <t>ホウモン</t>
    </rPh>
    <rPh sb="2" eb="4">
      <t>カンゴ</t>
    </rPh>
    <phoneticPr fontId="1"/>
  </si>
  <si>
    <t>訪問看護ベースアップ評価料（Ⅱ）11</t>
    <rPh sb="0" eb="2">
      <t>ホウモン</t>
    </rPh>
    <rPh sb="2" eb="4">
      <t>カンゴ</t>
    </rPh>
    <phoneticPr fontId="1"/>
  </si>
  <si>
    <t>訪問看護ベースアップ評価料（Ⅱ）12</t>
    <rPh sb="0" eb="2">
      <t>ホウモン</t>
    </rPh>
    <rPh sb="2" eb="4">
      <t>カンゴ</t>
    </rPh>
    <phoneticPr fontId="1"/>
  </si>
  <si>
    <t>訪問看護ベースアップ評価料（Ⅱ）13</t>
    <rPh sb="0" eb="2">
      <t>ホウモン</t>
    </rPh>
    <rPh sb="2" eb="4">
      <t>カンゴ</t>
    </rPh>
    <phoneticPr fontId="1"/>
  </si>
  <si>
    <t>訪問看護ベースアップ評価料（Ⅱ）14</t>
    <rPh sb="0" eb="2">
      <t>ホウモン</t>
    </rPh>
    <rPh sb="2" eb="4">
      <t>カンゴ</t>
    </rPh>
    <phoneticPr fontId="1"/>
  </si>
  <si>
    <t>訪問看護ベースアップ評価料（Ⅱ）15</t>
    <rPh sb="0" eb="2">
      <t>ホウモン</t>
    </rPh>
    <rPh sb="2" eb="4">
      <t>カンゴ</t>
    </rPh>
    <phoneticPr fontId="1"/>
  </si>
  <si>
    <t>訪問看護ベースアップ評価料（Ⅱ）16</t>
    <rPh sb="0" eb="2">
      <t>ホウモン</t>
    </rPh>
    <rPh sb="2" eb="4">
      <t>カンゴ</t>
    </rPh>
    <phoneticPr fontId="1"/>
  </si>
  <si>
    <t>訪問看護ベースアップ評価料（Ⅱ）17</t>
    <rPh sb="0" eb="2">
      <t>ホウモン</t>
    </rPh>
    <rPh sb="2" eb="4">
      <t>カンゴ</t>
    </rPh>
    <phoneticPr fontId="1"/>
  </si>
  <si>
    <t>訪問看護ベースアップ評価料（Ⅱ）18</t>
    <rPh sb="0" eb="2">
      <t>ホウモン</t>
    </rPh>
    <rPh sb="2" eb="4">
      <t>カンゴ</t>
    </rPh>
    <phoneticPr fontId="1"/>
  </si>
  <si>
    <t>金額</t>
    <rPh sb="0" eb="2">
      <t>キンガク</t>
    </rPh>
    <phoneticPr fontId="5"/>
  </si>
  <si>
    <t>訪問看護ベースアップ評価料（Ⅱ）の区分</t>
    <rPh sb="0" eb="2">
      <t>ホウモン</t>
    </rPh>
    <rPh sb="2" eb="4">
      <t>カンゴ</t>
    </rPh>
    <rPh sb="17" eb="19">
      <t>クブン</t>
    </rPh>
    <phoneticPr fontId="5"/>
  </si>
  <si>
    <t>訪問看護ベースアップ評価料（Ⅱ）1～2</t>
  </si>
  <si>
    <t>訪問看護ベースアップ評価料（Ⅱ）1～3</t>
  </si>
  <si>
    <t>訪問看護ベースアップ評価料（Ⅱ）1～4</t>
  </si>
  <si>
    <t>訪問看護ベースアップ評価料（Ⅱ）1～5</t>
  </si>
  <si>
    <t>訪問看護ベースアップ評価料（Ⅱ）1～6</t>
  </si>
  <si>
    <t>訪問看護ベースアップ評価料（Ⅱ）1～7</t>
  </si>
  <si>
    <t>訪問看護ベースアップ評価料（Ⅱ）1～8</t>
  </si>
  <si>
    <t>訪問看護ベースアップ評価料（Ⅱ）1</t>
  </si>
  <si>
    <t>訪問看護ベースアップ評価料（Ⅱ）1～9</t>
  </si>
  <si>
    <t>訪問看護ベースアップ評価料（Ⅱ）1～10</t>
  </si>
  <si>
    <t>訪問看護ベースアップ評価料（Ⅱ）1～11</t>
  </si>
  <si>
    <t>訪問看護ベースアップ評価料（Ⅱ）1～12</t>
  </si>
  <si>
    <t>訪問看護ベースアップ評価料（Ⅱ）1～13</t>
  </si>
  <si>
    <t>訪問看護ベースアップ評価料（Ⅱ）1～14</t>
  </si>
  <si>
    <t>訪問看護ベースアップ評価料（Ⅱ）1～15</t>
  </si>
  <si>
    <t>訪問看護ベースアップ評価料（Ⅱ）1～16</t>
  </si>
  <si>
    <t>訪問看護ベースアップ評価料（Ⅱ）1～17</t>
  </si>
  <si>
    <t>訪問看護ベースアップ評価料（Ⅱ）1～18</t>
  </si>
  <si>
    <t>算定月</t>
    <rPh sb="0" eb="2">
      <t>サンテイ</t>
    </rPh>
    <rPh sb="2" eb="3">
      <t>ツキ</t>
    </rPh>
    <phoneticPr fontId="1"/>
  </si>
  <si>
    <t>金額</t>
    <rPh sb="0" eb="2">
      <t>キンガク</t>
    </rPh>
    <phoneticPr fontId="1"/>
  </si>
  <si>
    <t>医療保険の実利用者数</t>
    <rPh sb="0" eb="2">
      <t>イリョウ</t>
    </rPh>
    <rPh sb="2" eb="4">
      <t>ホケン</t>
    </rPh>
    <rPh sb="5" eb="6">
      <t>ジツ</t>
    </rPh>
    <rPh sb="6" eb="9">
      <t>リヨウシャ</t>
    </rPh>
    <rPh sb="9" eb="10">
      <t>スウ</t>
    </rPh>
    <phoneticPr fontId="1"/>
  </si>
  <si>
    <t>介護保険の実利用者数</t>
    <rPh sb="0" eb="2">
      <t>カイゴ</t>
    </rPh>
    <rPh sb="2" eb="4">
      <t>ホケン</t>
    </rPh>
    <rPh sb="5" eb="6">
      <t>ジツ</t>
    </rPh>
    <rPh sb="6" eb="9">
      <t>リヨウシャ</t>
    </rPh>
    <rPh sb="9" eb="10">
      <t>スウ</t>
    </rPh>
    <phoneticPr fontId="1"/>
  </si>
  <si>
    <t>医療保険の利用者割合</t>
    <phoneticPr fontId="1"/>
  </si>
  <si>
    <t>②算定される金額の見込み</t>
    <rPh sb="1" eb="3">
      <t>サンテイ</t>
    </rPh>
    <rPh sb="6" eb="8">
      <t>キンガク</t>
    </rPh>
    <rPh sb="9" eb="11">
      <t>ミコ</t>
    </rPh>
    <phoneticPr fontId="1"/>
  </si>
  <si>
    <t>該当</t>
    <rPh sb="0" eb="2">
      <t>ガイトウ</t>
    </rPh>
    <phoneticPr fontId="1"/>
  </si>
  <si>
    <t>届出なし</t>
    <rPh sb="0" eb="2">
      <t>トドケデ</t>
    </rPh>
    <phoneticPr fontId="1"/>
  </si>
  <si>
    <t>受理番号</t>
    <rPh sb="0" eb="2">
      <t>ジュリ</t>
    </rPh>
    <rPh sb="2" eb="4">
      <t>バンゴウ</t>
    </rPh>
    <phoneticPr fontId="1"/>
  </si>
  <si>
    <t>受付年月日</t>
    <rPh sb="0" eb="2">
      <t>ウケツケ</t>
    </rPh>
    <rPh sb="2" eb="5">
      <t>ネンガッピ</t>
    </rPh>
    <phoneticPr fontId="1"/>
  </si>
  <si>
    <t>年　　　　　　月　　　　　　日</t>
    <rPh sb="0" eb="1">
      <t>ネン</t>
    </rPh>
    <rPh sb="7" eb="8">
      <t>ツキ</t>
    </rPh>
    <rPh sb="14" eb="15">
      <t>ニチ</t>
    </rPh>
    <phoneticPr fontId="1"/>
  </si>
  <si>
    <t>決定年月日</t>
    <rPh sb="0" eb="2">
      <t>ケッテイ</t>
    </rPh>
    <rPh sb="2" eb="5">
      <t>ネンガッピ</t>
    </rPh>
    <phoneticPr fontId="1"/>
  </si>
  <si>
    <t>)</t>
    <phoneticPr fontId="1"/>
  </si>
  <si>
    <t>項番</t>
    <rPh sb="0" eb="2">
      <t>コウバン</t>
    </rPh>
    <phoneticPr fontId="1"/>
  </si>
  <si>
    <t>データ</t>
    <phoneticPr fontId="1"/>
  </si>
  <si>
    <t>11a_1_1</t>
    <phoneticPr fontId="1"/>
  </si>
  <si>
    <t>11a_1_2</t>
  </si>
  <si>
    <t>11a_2_1</t>
    <phoneticPr fontId="1"/>
  </si>
  <si>
    <t>11a_3_1</t>
    <phoneticPr fontId="1"/>
  </si>
  <si>
    <t>11b_1_1</t>
    <phoneticPr fontId="1"/>
  </si>
  <si>
    <t>11b_1_2</t>
  </si>
  <si>
    <t>11b_2_1</t>
    <phoneticPr fontId="1"/>
  </si>
  <si>
    <t>11b_3_1</t>
    <phoneticPr fontId="1"/>
  </si>
  <si>
    <t>11b_3_2</t>
  </si>
  <si>
    <t>11b_4_1</t>
    <phoneticPr fontId="1"/>
  </si>
  <si>
    <t>11b_6_1</t>
    <phoneticPr fontId="1"/>
  </si>
  <si>
    <t>11b_6_2</t>
  </si>
  <si>
    <t>11b_6_3</t>
  </si>
  <si>
    <t>11b_6_4</t>
  </si>
  <si>
    <t>11b_6_5</t>
  </si>
  <si>
    <t>11b_6_6</t>
  </si>
  <si>
    <t>年度分）</t>
    <phoneticPr fontId="1"/>
  </si>
  <si>
    <t>１月当たりの利用者数</t>
    <rPh sb="1" eb="2">
      <t>ツキ</t>
    </rPh>
    <rPh sb="2" eb="3">
      <t>ア</t>
    </rPh>
    <rPh sb="6" eb="9">
      <t>リヨウシャ</t>
    </rPh>
    <rPh sb="9" eb="10">
      <t>スウ</t>
    </rPh>
    <phoneticPr fontId="1"/>
  </si>
  <si>
    <t>月</t>
    <rPh sb="0" eb="1">
      <t>ツキ</t>
    </rPh>
    <phoneticPr fontId="1"/>
  </si>
  <si>
    <t>様式更新日</t>
    <rPh sb="0" eb="5">
      <t>ヨウシキコウシンビ</t>
    </rPh>
    <phoneticPr fontId="1"/>
  </si>
  <si>
    <t>◎以下について確認の上、必ず☑を記載すること</t>
    <rPh sb="1" eb="3">
      <t>イカ</t>
    </rPh>
    <rPh sb="7" eb="9">
      <t>カクニン</t>
    </rPh>
    <rPh sb="10" eb="11">
      <t>ウエ</t>
    </rPh>
    <rPh sb="12" eb="13">
      <t>カナラ</t>
    </rPh>
    <phoneticPr fontId="1"/>
  </si>
  <si>
    <t>本評価料による収入については全て対象職員の賃上げに充当することについて、誓約します。</t>
    <rPh sb="0" eb="1">
      <t>ホン</t>
    </rPh>
    <rPh sb="1" eb="3">
      <t>ヒョウカ</t>
    </rPh>
    <rPh sb="3" eb="4">
      <t>リョウ</t>
    </rPh>
    <rPh sb="7" eb="9">
      <t>シュウニュウ</t>
    </rPh>
    <rPh sb="14" eb="15">
      <t>スベ</t>
    </rPh>
    <rPh sb="16" eb="18">
      <t>タイショウ</t>
    </rPh>
    <rPh sb="18" eb="20">
      <t>ショクイン</t>
    </rPh>
    <rPh sb="21" eb="23">
      <t>チンア</t>
    </rPh>
    <rPh sb="25" eb="27">
      <t>ジュウトウ</t>
    </rPh>
    <rPh sb="36" eb="38">
      <t>セイヤク</t>
    </rPh>
    <phoneticPr fontId="1"/>
  </si>
  <si>
    <t>◎必要記載項目</t>
    <rPh sb="1" eb="3">
      <t>ヒツヨウ</t>
    </rPh>
    <rPh sb="3" eb="5">
      <t>キサイ</t>
    </rPh>
    <rPh sb="5" eb="7">
      <t>コウモク</t>
    </rPh>
    <phoneticPr fontId="1"/>
  </si>
  <si>
    <t>　　　なお、いずれにも該当する保険医療機関にあっては、いずれも☑を記載すること。</t>
    <phoneticPr fontId="1"/>
  </si>
  <si>
    <t>訪問看護ステーション</t>
    <rPh sb="0" eb="4">
      <t>ホウモンカンゴ</t>
    </rPh>
    <phoneticPr fontId="1"/>
  </si>
  <si>
    <r>
      <rPr>
        <u/>
        <sz val="14"/>
        <color rgb="FFFF0000"/>
        <rFont val="ＭＳ Ｐゴシック"/>
        <family val="3"/>
        <charset val="128"/>
      </rPr>
      <t>令和８年３月31日時点において、</t>
    </r>
    <r>
      <rPr>
        <sz val="14"/>
        <rFont val="ＭＳ Ｐゴシック"/>
        <family val="3"/>
        <charset val="128"/>
      </rPr>
      <t>「訪問看護ベースアップ評価料（Ⅰ）」　を届け出ていた</t>
    </r>
    <rPh sb="0" eb="2">
      <t>レイワ</t>
    </rPh>
    <rPh sb="3" eb="4">
      <t>ネン</t>
    </rPh>
    <rPh sb="5" eb="6">
      <t>ガツ</t>
    </rPh>
    <rPh sb="8" eb="9">
      <t>ニチ</t>
    </rPh>
    <rPh sb="9" eb="11">
      <t>ジテン</t>
    </rPh>
    <phoneticPr fontId="5"/>
  </si>
  <si>
    <t>訪問看護ベースアップ評価料（Ⅰ）の注３に係る算定要件確認</t>
    <phoneticPr fontId="1"/>
  </si>
  <si>
    <t>訪問看護ステーションコード（７桁）</t>
    <phoneticPr fontId="1"/>
  </si>
  <si>
    <t>新規届出　　　</t>
    <rPh sb="0" eb="2">
      <t>シンキ</t>
    </rPh>
    <rPh sb="2" eb="4">
      <t>トドケデ</t>
    </rPh>
    <phoneticPr fontId="5"/>
  </si>
  <si>
    <t>●対象職員（常勤換算）数</t>
    <phoneticPr fontId="1"/>
  </si>
  <si>
    <t>※区分変更の場合は前回届出時の人数も記入</t>
    <rPh sb="1" eb="3">
      <t>クブン</t>
    </rPh>
    <rPh sb="3" eb="5">
      <t>ヘンコウ</t>
    </rPh>
    <rPh sb="6" eb="8">
      <t>バアイ</t>
    </rPh>
    <rPh sb="9" eb="11">
      <t>ゼンカイ</t>
    </rPh>
    <rPh sb="11" eb="13">
      <t>トドケデ</t>
    </rPh>
    <rPh sb="13" eb="14">
      <t>ジ</t>
    </rPh>
    <rPh sb="15" eb="17">
      <t>ニンズウ</t>
    </rPh>
    <rPh sb="18" eb="20">
      <t>キニュウ</t>
    </rPh>
    <phoneticPr fontId="1"/>
  </si>
  <si>
    <t>人）</t>
    <rPh sb="0" eb="1">
      <t>ニン</t>
    </rPh>
    <phoneticPr fontId="5"/>
  </si>
  <si>
    <t>前回届出時との差分割合</t>
    <rPh sb="0" eb="2">
      <t>ゼンカイ</t>
    </rPh>
    <rPh sb="2" eb="4">
      <t>トドケデ</t>
    </rPh>
    <rPh sb="4" eb="5">
      <t>ジ</t>
    </rPh>
    <rPh sb="7" eb="9">
      <t>サブン</t>
    </rPh>
    <rPh sb="9" eb="11">
      <t>ワリアイ</t>
    </rPh>
    <phoneticPr fontId="1"/>
  </si>
  <si>
    <t>１割以上の変動</t>
    <rPh sb="1" eb="2">
      <t>ワリ</t>
    </rPh>
    <rPh sb="2" eb="4">
      <t>イジョウ</t>
    </rPh>
    <rPh sb="5" eb="7">
      <t>ヘンドウ</t>
    </rPh>
    <phoneticPr fontId="1"/>
  </si>
  <si>
    <t>※　原則2.0以上であるが、以下の項目に該当する場合はその限りではない。</t>
    <rPh sb="2" eb="4">
      <t>ゲンソク</t>
    </rPh>
    <rPh sb="7" eb="9">
      <t>イジョウ</t>
    </rPh>
    <rPh sb="14" eb="16">
      <t>イカ</t>
    </rPh>
    <rPh sb="17" eb="19">
      <t>コウモク</t>
    </rPh>
    <rPh sb="20" eb="22">
      <t>ガイトウ</t>
    </rPh>
    <rPh sb="24" eb="26">
      <t>バアイ</t>
    </rPh>
    <rPh sb="29" eb="30">
      <t>カギ</t>
    </rPh>
    <phoneticPr fontId="1"/>
  </si>
  <si>
    <t>対象職員（常勤換算）数が2.0人未満の場合、特定地域（※）に所在する保険医療機関に該当するか。</t>
    <phoneticPr fontId="1"/>
  </si>
  <si>
    <t>※　「基本診療料の施設基準等」別表第六の二に掲げる地域</t>
    <phoneticPr fontId="1"/>
  </si>
  <si>
    <t>令和８年度以前（~R9.5.31）：１</t>
    <rPh sb="0" eb="2">
      <t>レイワ</t>
    </rPh>
    <rPh sb="3" eb="5">
      <t>ネンド</t>
    </rPh>
    <rPh sb="5" eb="7">
      <t>イゼン</t>
    </rPh>
    <phoneticPr fontId="1"/>
  </si>
  <si>
    <t>令和９年度以前（R9.6.1~）：２</t>
    <rPh sb="0" eb="2">
      <t>レイワ</t>
    </rPh>
    <rPh sb="3" eb="5">
      <t>ネンド</t>
    </rPh>
    <rPh sb="5" eb="7">
      <t>イゼン</t>
    </rPh>
    <phoneticPr fontId="1"/>
  </si>
  <si>
    <r>
      <t>※　</t>
    </r>
    <r>
      <rPr>
        <u/>
        <sz val="14"/>
        <rFont val="ＭＳ Ｐゴシック"/>
        <family val="3"/>
        <charset val="128"/>
      </rPr>
      <t>当該年度における賃金改善を開始した月</t>
    </r>
    <rPh sb="2" eb="4">
      <t>トウガイ</t>
    </rPh>
    <rPh sb="4" eb="6">
      <t>ネンド</t>
    </rPh>
    <rPh sb="10" eb="12">
      <t>チンギン</t>
    </rPh>
    <rPh sb="12" eb="14">
      <t>カイゼン</t>
    </rPh>
    <rPh sb="15" eb="17">
      <t>カイシ</t>
    </rPh>
    <rPh sb="19" eb="20">
      <t>ツキ</t>
    </rPh>
    <phoneticPr fontId="1"/>
  </si>
  <si>
    <t>区分計算</t>
    <rPh sb="0" eb="2">
      <t>クブン</t>
    </rPh>
    <rPh sb="2" eb="4">
      <t>ケイサン</t>
    </rPh>
    <phoneticPr fontId="1"/>
  </si>
  <si>
    <t>（１）算出方法</t>
    <rPh sb="3" eb="5">
      <t>サンシュツ</t>
    </rPh>
    <rPh sb="5" eb="7">
      <t>ホウホウ</t>
    </rPh>
    <phoneticPr fontId="1"/>
  </si>
  <si>
    <t>（２）賃金改善算定基礎額の算出</t>
    <phoneticPr fontId="1"/>
  </si>
  <si>
    <t>　①計算に必要な対象職種ごとの記載項目</t>
    <rPh sb="2" eb="4">
      <t>ケイサン</t>
    </rPh>
    <rPh sb="5" eb="7">
      <t>ヒツヨウ</t>
    </rPh>
    <rPh sb="8" eb="10">
      <t>タイショウ</t>
    </rPh>
    <rPh sb="10" eb="12">
      <t>ショクシュ</t>
    </rPh>
    <rPh sb="15" eb="17">
      <t>キサイ</t>
    </rPh>
    <rPh sb="17" eb="19">
      <t>コウモク</t>
    </rPh>
    <phoneticPr fontId="1"/>
  </si>
  <si>
    <t>ア　対象職員（看護補助者、事務職員を除く）の月額賃金総額</t>
    <rPh sb="2" eb="4">
      <t>タイショウ</t>
    </rPh>
    <phoneticPr fontId="1"/>
  </si>
  <si>
    <t>係数掛け合わせ後</t>
    <rPh sb="0" eb="2">
      <t>ケイスウ</t>
    </rPh>
    <rPh sb="2" eb="3">
      <t>カ</t>
    </rPh>
    <rPh sb="4" eb="5">
      <t>ア</t>
    </rPh>
    <rPh sb="7" eb="8">
      <t>ゴ</t>
    </rPh>
    <phoneticPr fontId="1"/>
  </si>
  <si>
    <t>係数表</t>
    <rPh sb="0" eb="2">
      <t>ケイスウ</t>
    </rPh>
    <rPh sb="2" eb="3">
      <t>ヒョウ</t>
    </rPh>
    <phoneticPr fontId="1"/>
  </si>
  <si>
    <t>イ　対象職員のうち、看護補助者及び事務職員の月額賃金総額</t>
    <rPh sb="2" eb="4">
      <t>タイショウ</t>
    </rPh>
    <rPh sb="4" eb="6">
      <t>ショクイン</t>
    </rPh>
    <phoneticPr fontId="1"/>
  </si>
  <si>
    <t>➡</t>
    <phoneticPr fontId="1"/>
  </si>
  <si>
    <t>【賃金改善算定基礎額】</t>
    <phoneticPr fontId="1"/>
  </si>
  <si>
    <t>●　訪問看護ベースアップ評価料（Ⅰ）の算定回数見込み</t>
    <phoneticPr fontId="1"/>
  </si>
  <si>
    <r>
      <t>【算出の際に用いる「訪問看護評価料(Ⅰ)等の</t>
    </r>
    <r>
      <rPr>
        <u/>
        <sz val="14"/>
        <rFont val="ＭＳ Ｐゴシック"/>
        <family val="3"/>
        <charset val="128"/>
      </rPr>
      <t>対象期間</t>
    </r>
    <r>
      <rPr>
        <sz val="14"/>
        <rFont val="ＭＳ Ｐゴシック"/>
        <family val="3"/>
        <charset val="128"/>
      </rPr>
      <t xml:space="preserve">： </t>
    </r>
    <rPh sb="10" eb="12">
      <t>ホウモン</t>
    </rPh>
    <rPh sb="12" eb="14">
      <t>カンゴ</t>
    </rPh>
    <rPh sb="20" eb="21">
      <t>トウ</t>
    </rPh>
    <phoneticPr fontId="1"/>
  </si>
  <si>
    <r>
      <rPr>
        <u/>
        <sz val="14"/>
        <rFont val="ＭＳ Ｐゴシック"/>
        <family val="3"/>
        <charset val="128"/>
      </rPr>
      <t>本様式の届出を行う月の直近３月の期間の１月あたりの平均</t>
    </r>
    <r>
      <rPr>
        <sz val="14"/>
        <rFont val="ＭＳ Ｐゴシック"/>
        <family val="3"/>
        <charset val="128"/>
      </rPr>
      <t>】</t>
    </r>
    <phoneticPr fontId="1"/>
  </si>
  <si>
    <t>※　本様式の届出を行う月の直近３月の期間の１月あたりの平均の数値（小数第二位を四捨五入）を記載すること。</t>
    <rPh sb="2" eb="3">
      <t>ホン</t>
    </rPh>
    <rPh sb="3" eb="5">
      <t>ヨウシキ</t>
    </rPh>
    <rPh sb="6" eb="8">
      <t>トドケデ</t>
    </rPh>
    <rPh sb="9" eb="10">
      <t>オコナ</t>
    </rPh>
    <rPh sb="11" eb="12">
      <t>ツキ</t>
    </rPh>
    <rPh sb="13" eb="15">
      <t>チョッキン</t>
    </rPh>
    <rPh sb="16" eb="17">
      <t>ゲツ</t>
    </rPh>
    <rPh sb="18" eb="20">
      <t>キカン</t>
    </rPh>
    <rPh sb="22" eb="23">
      <t>ガツ</t>
    </rPh>
    <rPh sb="27" eb="29">
      <t>ヘイキン</t>
    </rPh>
    <rPh sb="30" eb="32">
      <t>スウチ</t>
    </rPh>
    <phoneticPr fontId="5"/>
  </si>
  <si>
    <t>【合計】</t>
    <rPh sb="1" eb="3">
      <t>ゴウケイ</t>
    </rPh>
    <phoneticPr fontId="1"/>
  </si>
  <si>
    <t>　訪問看護ベースアップ評価料（Ⅰ）の算定回数見込み</t>
    <phoneticPr fontId="1"/>
  </si>
  <si>
    <t>※区分変更の場合は前回届出時の回数も記入</t>
    <rPh sb="1" eb="3">
      <t>クブン</t>
    </rPh>
    <rPh sb="3" eb="5">
      <t>ヘンコウ</t>
    </rPh>
    <rPh sb="6" eb="8">
      <t>バアイ</t>
    </rPh>
    <rPh sb="9" eb="11">
      <t>ゼンカイ</t>
    </rPh>
    <rPh sb="11" eb="13">
      <t>トドケデ</t>
    </rPh>
    <rPh sb="13" eb="14">
      <t>ジ</t>
    </rPh>
    <rPh sb="15" eb="17">
      <t>カイスウ</t>
    </rPh>
    <rPh sb="18" eb="20">
      <t>キニュウ</t>
    </rPh>
    <phoneticPr fontId="1"/>
  </si>
  <si>
    <t>　訪問看護ベースアップ評価料（Ⅰ）の算定により算定される金額の見込み</t>
    <phoneticPr fontId="1"/>
  </si>
  <si>
    <t>（５）　【Ａ】の値</t>
    <phoneticPr fontId="1"/>
  </si>
  <si>
    <t>イ</t>
    <phoneticPr fontId="1"/>
  </si>
  <si>
    <t>【Ａ】＝</t>
    <phoneticPr fontId="1"/>
  </si>
  <si>
    <t>賃金改善算定基礎額×医療保険の利用者割合×０．５</t>
    <phoneticPr fontId="5"/>
  </si>
  <si>
    <t>　－　訪問看護ベースアップ評価料（Ⅰ）により算定される金額の見込み</t>
    <phoneticPr fontId="1"/>
  </si>
  <si>
    <t>訪問看護ベースアップ評価料（Ⅱ）の算定回数の見込み</t>
    <phoneticPr fontId="1"/>
  </si>
  <si>
    <t>５</t>
    <phoneticPr fontId="5"/>
  </si>
  <si>
    <t>基準要件の確認</t>
    <rPh sb="0" eb="2">
      <t>キジュン</t>
    </rPh>
    <rPh sb="2" eb="4">
      <t>ヨウケン</t>
    </rPh>
    <rPh sb="5" eb="7">
      <t>カクニン</t>
    </rPh>
    <phoneticPr fontId="5"/>
  </si>
  <si>
    <t>●常勤換算２名以上の対象職員が勤務していること</t>
    <rPh sb="1" eb="3">
      <t>ジョウキン</t>
    </rPh>
    <rPh sb="3" eb="5">
      <t>カンサン</t>
    </rPh>
    <rPh sb="6" eb="7">
      <t>メイ</t>
    </rPh>
    <rPh sb="7" eb="9">
      <t>イジョウ</t>
    </rPh>
    <rPh sb="10" eb="12">
      <t>タイショウ</t>
    </rPh>
    <rPh sb="12" eb="14">
      <t>ショクイン</t>
    </rPh>
    <rPh sb="15" eb="17">
      <t>キンム</t>
    </rPh>
    <phoneticPr fontId="1"/>
  </si>
  <si>
    <t>●社会保険診療等に係る収入金額（※）の合計額が、総収入の８０／１００を超えること。</t>
    <phoneticPr fontId="1"/>
  </si>
  <si>
    <t>６</t>
    <phoneticPr fontId="5"/>
  </si>
  <si>
    <t>４（５）により算出した【Ａ】に基づき、該当する区分</t>
    <phoneticPr fontId="1"/>
  </si>
  <si>
    <t>（１）　算定が可能となる区分</t>
    <phoneticPr fontId="1"/>
  </si>
  <si>
    <t>届出無し</t>
    <rPh sb="0" eb="2">
      <t>トドケデ</t>
    </rPh>
    <rPh sb="2" eb="3">
      <t>ナ</t>
    </rPh>
    <phoneticPr fontId="1"/>
  </si>
  <si>
    <t>訪問看護ベースアップ評価料（Ⅱ）19</t>
    <phoneticPr fontId="1"/>
  </si>
  <si>
    <t>訪問看護ベースアップ評価料（Ⅱ）20</t>
    <rPh sb="0" eb="2">
      <t>ホウモン</t>
    </rPh>
    <rPh sb="2" eb="4">
      <t>カンゴ</t>
    </rPh>
    <phoneticPr fontId="1"/>
  </si>
  <si>
    <t>訪問看護ベースアップ評価料（Ⅱ）21</t>
  </si>
  <si>
    <t>訪問看護ベースアップ評価料（Ⅱ）22</t>
    <rPh sb="0" eb="2">
      <t>ホウモン</t>
    </rPh>
    <rPh sb="2" eb="4">
      <t>カンゴ</t>
    </rPh>
    <phoneticPr fontId="1"/>
  </si>
  <si>
    <t>訪問看護ベースアップ評価料（Ⅱ）23</t>
  </si>
  <si>
    <t>訪問看護ベースアップ評価料（Ⅱ）24</t>
    <rPh sb="0" eb="2">
      <t>ホウモン</t>
    </rPh>
    <rPh sb="2" eb="4">
      <t>カンゴ</t>
    </rPh>
    <phoneticPr fontId="1"/>
  </si>
  <si>
    <t>訪問看護ベースアップ評価料（Ⅱ）25</t>
  </si>
  <si>
    <t>訪問看護ベースアップ評価料（Ⅱ）26</t>
    <rPh sb="0" eb="2">
      <t>ホウモン</t>
    </rPh>
    <rPh sb="2" eb="4">
      <t>カンゴ</t>
    </rPh>
    <phoneticPr fontId="1"/>
  </si>
  <si>
    <t>訪問看護ベースアップ評価料（Ⅱ）27</t>
  </si>
  <si>
    <t>訪問看護ベースアップ評価料（Ⅱ）28</t>
    <rPh sb="0" eb="2">
      <t>ホウモン</t>
    </rPh>
    <rPh sb="2" eb="4">
      <t>カンゴ</t>
    </rPh>
    <phoneticPr fontId="1"/>
  </si>
  <si>
    <t>訪問看護ベースアップ評価料（Ⅱ）29</t>
  </si>
  <si>
    <t>訪問看護ベースアップ評価料（Ⅱ）30</t>
    <rPh sb="0" eb="2">
      <t>ホウモン</t>
    </rPh>
    <rPh sb="2" eb="4">
      <t>カンゴ</t>
    </rPh>
    <phoneticPr fontId="1"/>
  </si>
  <si>
    <t>～令和９年５月末まで</t>
    <rPh sb="1" eb="3">
      <t>レイワ</t>
    </rPh>
    <rPh sb="4" eb="5">
      <t>ネン</t>
    </rPh>
    <rPh sb="6" eb="7">
      <t>ガツ</t>
    </rPh>
    <rPh sb="7" eb="8">
      <t>マツ</t>
    </rPh>
    <phoneticPr fontId="1"/>
  </si>
  <si>
    <t>訪問看護ベースアップ評価料（Ⅱ）31</t>
  </si>
  <si>
    <t>訪問看護ベースアップ評価料（Ⅱ）32</t>
    <rPh sb="0" eb="2">
      <t>ホウモン</t>
    </rPh>
    <rPh sb="2" eb="4">
      <t>カンゴ</t>
    </rPh>
    <phoneticPr fontId="1"/>
  </si>
  <si>
    <t>訪問看護ベースアップ評価料（Ⅱ）33</t>
  </si>
  <si>
    <t>訪問看護ベースアップ評価料（Ⅱ）34</t>
    <rPh sb="0" eb="2">
      <t>ホウモン</t>
    </rPh>
    <rPh sb="2" eb="4">
      <t>カンゴ</t>
    </rPh>
    <phoneticPr fontId="1"/>
  </si>
  <si>
    <t>訪問看護ベースアップ評価料（Ⅱ）35</t>
  </si>
  <si>
    <t>訪問看護ベースアップ評価料（Ⅱ）36</t>
    <rPh sb="0" eb="2">
      <t>ホウモン</t>
    </rPh>
    <rPh sb="2" eb="4">
      <t>カンゴ</t>
    </rPh>
    <phoneticPr fontId="1"/>
  </si>
  <si>
    <t>　　　なお、本様式の届出を行う月の直近３月の期間の１月あたりの平均の人数を常勤換算で記載すること。</t>
    <phoneticPr fontId="1"/>
  </si>
  <si>
    <t>　　　常勤の職員の常勤換算数は１とする。常勤でない職員の常勤換算数は、「当該常勤でない職員の所定労働時間」を</t>
    <phoneticPr fontId="1"/>
  </si>
  <si>
    <t>　　　「当該訪問看護ステーションにおいて定めている常勤職員の所定労働時間」で除して得た数（当該</t>
    <rPh sb="6" eb="10">
      <t>ホウモンカンゴ</t>
    </rPh>
    <phoneticPr fontId="1"/>
  </si>
  <si>
    <t>　　　常勤でない職員の常勤換算数が１を超える場合は、１とする。</t>
    <phoneticPr fontId="1"/>
  </si>
  <si>
    <t>　　　時間外手当等の月ごとに変動して支払われる手当の合計をいい、賞与、期末・勤勉手当等特定の時期にのみ支払われる</t>
    <phoneticPr fontId="1"/>
  </si>
  <si>
    <t>～令和10年５月末まで</t>
    <rPh sb="1" eb="3">
      <t>レイワ</t>
    </rPh>
    <rPh sb="5" eb="6">
      <t>ネン</t>
    </rPh>
    <rPh sb="7" eb="8">
      <t>ガツ</t>
    </rPh>
    <rPh sb="8" eb="9">
      <t>マツ</t>
    </rPh>
    <phoneticPr fontId="1"/>
  </si>
  <si>
    <t>　　　手当を含まない。なお、算出については、届出を行う月の直近１か月の総額　(ただし、届出を行う月の前月に既に当該年度の</t>
    <phoneticPr fontId="1"/>
  </si>
  <si>
    <t>　３　「５」の「社会保険診療等に係る収入金額」については、社会保険診療報酬のほか、労災保険制度等の収入が含まれる。</t>
    <phoneticPr fontId="1"/>
  </si>
  <si>
    <t>（３）訪問看護ベースアップ評価料（Ⅰ）により算定される点数の見込み、</t>
    <rPh sb="3" eb="5">
      <t>ホウモン</t>
    </rPh>
    <rPh sb="5" eb="7">
      <t>カンゴ</t>
    </rPh>
    <phoneticPr fontId="1"/>
  </si>
  <si>
    <t>【算定可否】</t>
    <rPh sb="1" eb="3">
      <t>サンテイ</t>
    </rPh>
    <rPh sb="3" eb="5">
      <t>カヒ</t>
    </rPh>
    <phoneticPr fontId="1"/>
  </si>
  <si>
    <t>及び</t>
    <rPh sb="0" eb="1">
      <t>オヨ</t>
    </rPh>
    <phoneticPr fontId="1"/>
  </si>
  <si>
    <t>要件の該当可否</t>
    <rPh sb="0" eb="2">
      <t>ヨウケン</t>
    </rPh>
    <rPh sb="3" eb="5">
      <t>ガイトウ</t>
    </rPh>
    <rPh sb="5" eb="7">
      <t>カヒ</t>
    </rPh>
    <phoneticPr fontId="1"/>
  </si>
  <si>
    <t>基本給等（基本給又は決まって毎月支払われる手当）に係る事項</t>
  </si>
  <si>
    <t>以上</t>
    <rPh sb="0" eb="2">
      <t>イジョウ</t>
    </rPh>
    <phoneticPr fontId="1"/>
  </si>
  <si>
    <t>令和９年度比</t>
    <rPh sb="0" eb="2">
      <t>レイワ</t>
    </rPh>
    <rPh sb="3" eb="5">
      <t>ネンド</t>
    </rPh>
    <rPh sb="5" eb="6">
      <t>ヒ</t>
    </rPh>
    <phoneticPr fontId="1"/>
  </si>
  <si>
    <t>令和８年度比</t>
    <rPh sb="0" eb="2">
      <t>レイワ</t>
    </rPh>
    <rPh sb="3" eb="5">
      <t>ネンド</t>
    </rPh>
    <rPh sb="5" eb="6">
      <t>ヒ</t>
    </rPh>
    <phoneticPr fontId="1"/>
  </si>
  <si>
    <t>基本給等（基本給又は決まって毎月支払われる手当）に係る事項</t>
    <phoneticPr fontId="1"/>
  </si>
  <si>
    <t>【ベースアップ評価料対象職種について】</t>
    <rPh sb="7" eb="9">
      <t>ヒョウカ</t>
    </rPh>
    <rPh sb="9" eb="10">
      <t>リョウ</t>
    </rPh>
    <rPh sb="10" eb="12">
      <t>タイショウ</t>
    </rPh>
    <rPh sb="12" eb="14">
      <t>ショクシュ</t>
    </rPh>
    <phoneticPr fontId="1"/>
  </si>
  <si>
    <r>
      <t>「</t>
    </r>
    <r>
      <rPr>
        <sz val="10.5"/>
        <color rgb="FFFF0000"/>
        <rFont val="ＭＳ ゴシック"/>
        <family val="3"/>
        <charset val="128"/>
      </rPr>
      <t>基本給等総額</t>
    </r>
    <r>
      <rPr>
        <sz val="10.5"/>
        <color rgb="FF000000"/>
        <rFont val="ＭＳ ゴシック"/>
        <family val="3"/>
        <charset val="128"/>
      </rPr>
      <t>」は、対象職員の基本給又は決まって毎月支払われる手当の合計を計上すること。</t>
    </r>
    <rPh sb="5" eb="7">
      <t>ソウガク</t>
    </rPh>
    <rPh sb="10" eb="12">
      <t>タイショウ</t>
    </rPh>
    <rPh sb="12" eb="14">
      <t>ショクイン</t>
    </rPh>
    <rPh sb="15" eb="18">
      <t>キホンキュウ</t>
    </rPh>
    <rPh sb="18" eb="19">
      <t>マタ</t>
    </rPh>
    <phoneticPr fontId="1"/>
  </si>
  <si>
    <t>※</t>
    <phoneticPr fontId="1"/>
  </si>
  <si>
    <t>要件の確認</t>
    <rPh sb="0" eb="2">
      <t>ヨウケン</t>
    </rPh>
    <rPh sb="3" eb="5">
      <t>カクニン</t>
    </rPh>
    <phoneticPr fontId="5"/>
  </si>
  <si>
    <t>訪問看護ステーションコード</t>
    <rPh sb="0" eb="4">
      <t>ホウモンカンゴ</t>
    </rPh>
    <phoneticPr fontId="1"/>
  </si>
  <si>
    <r>
      <t>訪問看護ベースアップ評価料（Ⅰ）の</t>
    </r>
    <r>
      <rPr>
        <b/>
        <sz val="14"/>
        <rFont val="ＭＳ Ｐゴシック"/>
        <family val="3"/>
        <charset val="128"/>
      </rPr>
      <t>注３</t>
    </r>
    <rPh sb="0" eb="2">
      <t>ホウモン</t>
    </rPh>
    <rPh sb="2" eb="4">
      <t>カンゴ</t>
    </rPh>
    <rPh sb="10" eb="13">
      <t>ヒョウカリョウ</t>
    </rPh>
    <rPh sb="17" eb="18">
      <t>チュウ</t>
    </rPh>
    <phoneticPr fontId="5"/>
  </si>
  <si>
    <r>
      <t>訪問看護ベースアップ評価料（Ⅱ）の</t>
    </r>
    <r>
      <rPr>
        <b/>
        <sz val="14"/>
        <rFont val="ＭＳ Ｐゴシック"/>
        <family val="3"/>
        <charset val="128"/>
      </rPr>
      <t>注７・注８</t>
    </r>
    <rPh sb="0" eb="2">
      <t>ホウモン</t>
    </rPh>
    <rPh sb="2" eb="4">
      <t>カンゴ</t>
    </rPh>
    <rPh sb="10" eb="13">
      <t>ヒョウカリョウ</t>
    </rPh>
    <rPh sb="17" eb="18">
      <t>チュウ</t>
    </rPh>
    <rPh sb="20" eb="21">
      <t>チュウ</t>
    </rPh>
    <phoneticPr fontId="5"/>
  </si>
  <si>
    <t>ベースアップ評価料対象職員の令和６年３月以降の賃金改善が、</t>
    <phoneticPr fontId="1"/>
  </si>
  <si>
    <t>●訪問看護ベースアップ評価料（Ⅰ）</t>
    <rPh sb="1" eb="3">
      <t>ホウモン</t>
    </rPh>
    <rPh sb="3" eb="5">
      <t>カンゴ</t>
    </rPh>
    <phoneticPr fontId="1"/>
  </si>
  <si>
    <t>注３</t>
    <rPh sb="0" eb="1">
      <t>チュウ</t>
    </rPh>
    <phoneticPr fontId="1"/>
  </si>
  <si>
    <t>●訪問看護ベースアップ評価料（Ⅱ）</t>
    <rPh sb="1" eb="3">
      <t>ホウモン</t>
    </rPh>
    <rPh sb="3" eb="5">
      <t>カンゴ</t>
    </rPh>
    <rPh sb="11" eb="14">
      <t>ヒョウカリョウ</t>
    </rPh>
    <phoneticPr fontId="1"/>
  </si>
  <si>
    <t>労災保険・自賠責・自費診療収益等）の直近１か月の総額を用いる。</t>
    <phoneticPr fontId="1"/>
  </si>
  <si>
    <t>（４）賃金改善算定基礎額の算出</t>
    <phoneticPr fontId="1"/>
  </si>
  <si>
    <t>①計算に必要な対象職種ごとの記載項目</t>
    <rPh sb="1" eb="3">
      <t>ケイサン</t>
    </rPh>
    <rPh sb="4" eb="6">
      <t>ヒツヨウ</t>
    </rPh>
    <rPh sb="7" eb="9">
      <t>タイショウ</t>
    </rPh>
    <rPh sb="9" eb="11">
      <t>ショクシュ</t>
    </rPh>
    <rPh sb="14" eb="16">
      <t>キサイ</t>
    </rPh>
    <rPh sb="16" eb="18">
      <t>コウモク</t>
    </rPh>
    <phoneticPr fontId="1"/>
  </si>
  <si>
    <t>ア</t>
    <phoneticPr fontId="1"/>
  </si>
  <si>
    <t>【賃金改善算定基礎額（通算）】</t>
    <rPh sb="11" eb="13">
      <t>ツウサン</t>
    </rPh>
    <phoneticPr fontId="1"/>
  </si>
  <si>
    <t>【賃金改善算定基礎額】×【按分比率】</t>
    <rPh sb="13" eb="15">
      <t>アンブン</t>
    </rPh>
    <rPh sb="15" eb="17">
      <t>ヒリツ</t>
    </rPh>
    <phoneticPr fontId="1"/>
  </si>
  <si>
    <t>※以下、給与総額等を通算して算出する訪問看護ステーションの各項目の合計値を記入する。</t>
    <rPh sb="1" eb="3">
      <t>イカ</t>
    </rPh>
    <rPh sb="4" eb="6">
      <t>キュウヨ</t>
    </rPh>
    <rPh sb="6" eb="8">
      <t>ソウガク</t>
    </rPh>
    <rPh sb="8" eb="9">
      <t>トウ</t>
    </rPh>
    <rPh sb="10" eb="12">
      <t>ツウサン</t>
    </rPh>
    <rPh sb="14" eb="16">
      <t>サンシュツ</t>
    </rPh>
    <rPh sb="18" eb="22">
      <t>ホウモンカンゴ</t>
    </rPh>
    <rPh sb="29" eb="32">
      <t>カクコウモク</t>
    </rPh>
    <rPh sb="33" eb="36">
      <t>ゴウケイチ</t>
    </rPh>
    <rPh sb="37" eb="39">
      <t>キニュウ</t>
    </rPh>
    <phoneticPr fontId="1"/>
  </si>
  <si>
    <t>（訪問看護ステーション以外の法人職員を含めてはならない）</t>
    <rPh sb="1" eb="5">
      <t>ホウモンカンゴ</t>
    </rPh>
    <phoneticPr fontId="1"/>
  </si>
  <si>
    <r>
      <t>　訪問看護ステーションに勤務する職員（看護補助者、事務職員を除く）の</t>
    </r>
    <r>
      <rPr>
        <sz val="14"/>
        <color rgb="FFFF0000"/>
        <rFont val="ＭＳ Ｐゴシック"/>
        <family val="3"/>
        <charset val="128"/>
      </rPr>
      <t>月額賃金総額</t>
    </r>
    <rPh sb="1" eb="5">
      <t>ホウモンカンゴ</t>
    </rPh>
    <phoneticPr fontId="1"/>
  </si>
  <si>
    <r>
      <t>　訪問看護ステーションに勤務する職員のうち、看護補助者及び事務職員の</t>
    </r>
    <r>
      <rPr>
        <sz val="14"/>
        <color rgb="FFFF0000"/>
        <rFont val="ＭＳ Ｐゴシック"/>
        <family val="3"/>
        <charset val="128"/>
      </rPr>
      <t>月額賃金総額</t>
    </r>
    <rPh sb="1" eb="5">
      <t>ホウモンカンゴ</t>
    </rPh>
    <rPh sb="12" eb="14">
      <t>キンム</t>
    </rPh>
    <rPh sb="16" eb="18">
      <t>ショクイン</t>
    </rPh>
    <phoneticPr fontId="1"/>
  </si>
  <si>
    <t>②賃金改善算定基礎額＜通算して算出する訪問看護ステーションの合計額＞</t>
    <rPh sb="1" eb="3">
      <t>チンギン</t>
    </rPh>
    <rPh sb="3" eb="5">
      <t>カイゼン</t>
    </rPh>
    <rPh sb="5" eb="7">
      <t>サンテイ</t>
    </rPh>
    <rPh sb="7" eb="9">
      <t>キソ</t>
    </rPh>
    <rPh sb="9" eb="10">
      <t>ガク</t>
    </rPh>
    <rPh sb="19" eb="23">
      <t>ホウモンカンゴ</t>
    </rPh>
    <rPh sb="32" eb="33">
      <t>ガク</t>
    </rPh>
    <phoneticPr fontId="1"/>
  </si>
  <si>
    <t>③賃金改善算定基礎額＜申請する１訪問看護ステーション分＞</t>
    <rPh sb="1" eb="3">
      <t>チンギン</t>
    </rPh>
    <rPh sb="3" eb="5">
      <t>カイゼン</t>
    </rPh>
    <rPh sb="5" eb="7">
      <t>サンテイ</t>
    </rPh>
    <rPh sb="7" eb="9">
      <t>キソ</t>
    </rPh>
    <rPh sb="9" eb="10">
      <t>ガク</t>
    </rPh>
    <rPh sb="11" eb="13">
      <t>シンセイ</t>
    </rPh>
    <rPh sb="16" eb="20">
      <t>ホウモンカンゴ</t>
    </rPh>
    <rPh sb="26" eb="27">
      <t>ブン</t>
    </rPh>
    <phoneticPr fontId="1"/>
  </si>
  <si>
    <t>訪問看護ベースアップ評価料（Ⅰ）（Ⅱ）</t>
    <rPh sb="0" eb="2">
      <t>ホウモン</t>
    </rPh>
    <rPh sb="2" eb="4">
      <t>カンゴ</t>
    </rPh>
    <phoneticPr fontId="1"/>
  </si>
  <si>
    <t>Ⅰ．提出書類の種類</t>
    <rPh sb="2" eb="4">
      <t>テイシュツ</t>
    </rPh>
    <rPh sb="4" eb="6">
      <t>ショルイ</t>
    </rPh>
    <rPh sb="7" eb="9">
      <t>シュルイ</t>
    </rPh>
    <phoneticPr fontId="1"/>
  </si>
  <si>
    <t>賃金改善中間報告書</t>
    <rPh sb="0" eb="2">
      <t>チンギン</t>
    </rPh>
    <rPh sb="2" eb="4">
      <t>カイゼン</t>
    </rPh>
    <rPh sb="4" eb="6">
      <t>チュウカン</t>
    </rPh>
    <rPh sb="6" eb="9">
      <t>ホウコクショ</t>
    </rPh>
    <phoneticPr fontId="1"/>
  </si>
  <si>
    <t>賃金改善実績報告書</t>
    <rPh sb="0" eb="2">
      <t>チンギン</t>
    </rPh>
    <rPh sb="2" eb="4">
      <t>カイゼン</t>
    </rPh>
    <rPh sb="4" eb="6">
      <t>ジッセキ</t>
    </rPh>
    <rPh sb="6" eb="9">
      <t>ホウコクショ</t>
    </rPh>
    <phoneticPr fontId="1"/>
  </si>
  <si>
    <t>（１）賃金改善実施期間</t>
    <rPh sb="3" eb="5">
      <t>チンギン</t>
    </rPh>
    <rPh sb="5" eb="7">
      <t>カイゼン</t>
    </rPh>
    <rPh sb="7" eb="9">
      <t>ジッシ</t>
    </rPh>
    <rPh sb="9" eb="11">
      <t>キカン</t>
    </rPh>
    <phoneticPr fontId="1"/>
  </si>
  <si>
    <t>（２）ベースアップ評価料算定期間</t>
    <rPh sb="9" eb="11">
      <t>ヒョウカ</t>
    </rPh>
    <rPh sb="11" eb="12">
      <t>リョウ</t>
    </rPh>
    <rPh sb="12" eb="14">
      <t>サンテイ</t>
    </rPh>
    <rPh sb="14" eb="16">
      <t>キカン</t>
    </rPh>
    <phoneticPr fontId="1"/>
  </si>
  <si>
    <t>「収入の実績額」とは、該当の評価料を算定した総額を記載すること。（算定していない場合は０と記載。）</t>
    <rPh sb="1" eb="3">
      <t>シュウニュウ</t>
    </rPh>
    <rPh sb="4" eb="7">
      <t>ジッセキガク</t>
    </rPh>
    <rPh sb="11" eb="13">
      <t>ガイトウ</t>
    </rPh>
    <rPh sb="14" eb="16">
      <t>ヒョウカ</t>
    </rPh>
    <rPh sb="16" eb="17">
      <t>リョウ</t>
    </rPh>
    <rPh sb="18" eb="20">
      <t>サンテイ</t>
    </rPh>
    <rPh sb="22" eb="24">
      <t>ソウガク</t>
    </rPh>
    <rPh sb="25" eb="27">
      <t>キサイ</t>
    </rPh>
    <rPh sb="33" eb="35">
      <t>サンテイ</t>
    </rPh>
    <rPh sb="40" eb="42">
      <t>バアイ</t>
    </rPh>
    <rPh sb="45" eb="47">
      <t>キサイ</t>
    </rPh>
    <phoneticPr fontId="1"/>
  </si>
  <si>
    <t>「ベア等」の定義は【記載上の注意】を参照のこと。</t>
    <rPh sb="6" eb="8">
      <t>テイギ</t>
    </rPh>
    <rPh sb="10" eb="12">
      <t>キサイ</t>
    </rPh>
    <rPh sb="12" eb="13">
      <t>ジョウ</t>
    </rPh>
    <rPh sb="14" eb="16">
      <t>チュウイ</t>
    </rPh>
    <rPh sb="18" eb="20">
      <t>サンショウ</t>
    </rPh>
    <phoneticPr fontId="1"/>
  </si>
  <si>
    <t>か月</t>
    <rPh sb="1" eb="2">
      <t>ゲツ</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</si>
  <si>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</si>
  <si>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訪問看護ステーションコード（７桁）</t>
    <rPh sb="0" eb="2">
      <t>ホウモン</t>
    </rPh>
    <rPh sb="2" eb="4">
      <t>カンゴ</t>
    </rPh>
    <rPh sb="15" eb="16">
      <t>ケタ</t>
    </rPh>
    <phoneticPr fontId="1"/>
  </si>
  <si>
    <t>訪問看護ステーション名</t>
    <rPh sb="0" eb="2">
      <t>ホウモン</t>
    </rPh>
    <rPh sb="2" eb="4">
      <t>カンゴ</t>
    </rPh>
    <rPh sb="10" eb="11">
      <t>メイ</t>
    </rPh>
    <phoneticPr fontId="1"/>
  </si>
  <si>
    <t>Ⅱ．賃金改善実施期間及びベースアップ評価料算定期間</t>
    <rPh sb="2" eb="4">
      <t>チンギン</t>
    </rPh>
    <rPh sb="4" eb="6">
      <t>カイゼン</t>
    </rPh>
    <rPh sb="6" eb="8">
      <t>ジッシ</t>
    </rPh>
    <rPh sb="8" eb="10">
      <t>キカン</t>
    </rPh>
    <rPh sb="10" eb="11">
      <t>オヨ</t>
    </rPh>
    <rPh sb="18" eb="21">
      <t>ヒョウカリョウ</t>
    </rPh>
    <rPh sb="21" eb="23">
      <t>サンテイ</t>
    </rPh>
    <rPh sb="23" eb="25">
      <t>キカン</t>
    </rPh>
    <phoneticPr fontId="1"/>
  </si>
  <si>
    <t>Ⅲ－１．ベースアップ評価料による収入の実績額【（２）の期間中】</t>
    <rPh sb="16" eb="18">
      <t>シュウニュウ</t>
    </rPh>
    <rPh sb="27" eb="30">
      <t>キカンチュウ</t>
    </rPh>
    <phoneticPr fontId="1"/>
  </si>
  <si>
    <t>Ⅲ－１－１．ベースアップ評価料による収入の繰越状況</t>
    <rPh sb="18" eb="20">
      <t>シュウニュウ</t>
    </rPh>
    <rPh sb="21" eb="23">
      <t>クリコシ</t>
    </rPh>
    <rPh sb="23" eb="25">
      <t>ジョウキョウ</t>
    </rPh>
    <phoneticPr fontId="1"/>
  </si>
  <si>
    <t>Ⅲ－２．ベースアップ評価料による収入の実績額（総計）</t>
    <rPh sb="16" eb="18">
      <t>シュウニュウ</t>
    </rPh>
    <rPh sb="23" eb="25">
      <t>ソウケイ</t>
    </rPh>
    <phoneticPr fontId="1"/>
  </si>
  <si>
    <t>（５）ベースアップ評価料による収入の実績額【（３）＋（４）】</t>
    <rPh sb="9" eb="11">
      <t>ヒョウカ</t>
    </rPh>
    <rPh sb="11" eb="12">
      <t>リョウ</t>
    </rPh>
    <rPh sb="15" eb="17">
      <t>シュウニュウ</t>
    </rPh>
    <rPh sb="18" eb="20">
      <t>ジッセキ</t>
    </rPh>
    <rPh sb="20" eb="21">
      <t>ガク</t>
    </rPh>
    <phoneticPr fontId="1"/>
  </si>
  <si>
    <t>（６）前年度からの繰越額（令和８年度分報告時のみ記載）</t>
    <rPh sb="3" eb="6">
      <t>ゼンネンド</t>
    </rPh>
    <rPh sb="9" eb="12">
      <t>クリコシガク</t>
    </rPh>
    <phoneticPr fontId="1"/>
  </si>
  <si>
    <t>（７）ベースアップ評価料による収入の実績額のうち、当該年度における対象職員のベア等及び</t>
    <rPh sb="9" eb="12">
      <t>ヒョウカリョウ</t>
    </rPh>
    <rPh sb="15" eb="17">
      <t>シュウニュウ</t>
    </rPh>
    <rPh sb="18" eb="20">
      <t>ジッセキ</t>
    </rPh>
    <rPh sb="20" eb="21">
      <t>ガク</t>
    </rPh>
    <rPh sb="25" eb="27">
      <t>トウガイ</t>
    </rPh>
    <rPh sb="27" eb="29">
      <t>ネンド</t>
    </rPh>
    <rPh sb="33" eb="35">
      <t>タイショウ</t>
    </rPh>
    <rPh sb="35" eb="37">
      <t>ショクイン</t>
    </rPh>
    <rPh sb="40" eb="41">
      <t>トウ</t>
    </rPh>
    <rPh sb="41" eb="42">
      <t>オヨ</t>
    </rPh>
    <phoneticPr fontId="1"/>
  </si>
  <si>
    <t>Ⅳ．ベースアップ評価料対象職員（全体）の月額賃金総額に係る事項</t>
    <rPh sb="8" eb="11">
      <t>ヒョウカリョウ</t>
    </rPh>
    <rPh sb="11" eb="13">
      <t>タイショウ</t>
    </rPh>
    <rPh sb="13" eb="15">
      <t>ショクイン</t>
    </rPh>
    <rPh sb="16" eb="18">
      <t>ゼンタイ</t>
    </rPh>
    <rPh sb="20" eb="22">
      <t>ゲツガク</t>
    </rPh>
    <rPh sb="22" eb="24">
      <t>チンギン</t>
    </rPh>
    <rPh sb="24" eb="26">
      <t>ソウガク</t>
    </rPh>
    <rPh sb="27" eb="28">
      <t>カカ</t>
    </rPh>
    <rPh sb="29" eb="31">
      <t>ジコウ</t>
    </rPh>
    <phoneticPr fontId="1"/>
  </si>
  <si>
    <t>Ⅳ－２．看護職員等（保健師、助産師、看護師及び准看護師）の月額賃金総額に係る事項</t>
    <rPh sb="4" eb="6">
      <t>カンゴ</t>
    </rPh>
    <rPh sb="6" eb="8">
      <t>ショクイン</t>
    </rPh>
    <rPh sb="8" eb="9">
      <t>トウ</t>
    </rPh>
    <rPh sb="10" eb="13">
      <t>ホケンシ</t>
    </rPh>
    <rPh sb="14" eb="17">
      <t>ジョサンシ</t>
    </rPh>
    <rPh sb="18" eb="21">
      <t>カンゴシ</t>
    </rPh>
    <rPh sb="21" eb="22">
      <t>オヨ</t>
    </rPh>
    <rPh sb="23" eb="27">
      <t>ジュンカンゴシ</t>
    </rPh>
    <rPh sb="29" eb="31">
      <t>ゲツガク</t>
    </rPh>
    <rPh sb="31" eb="33">
      <t>チンギン</t>
    </rPh>
    <rPh sb="33" eb="35">
      <t>ソウガク</t>
    </rPh>
    <rPh sb="36" eb="37">
      <t>カカ</t>
    </rPh>
    <rPh sb="38" eb="40">
      <t>ジコウ</t>
    </rPh>
    <phoneticPr fontId="1"/>
  </si>
  <si>
    <t>Ⅳ－４．事務職員の基本給等に係る事項</t>
    <rPh sb="4" eb="6">
      <t>ジム</t>
    </rPh>
    <rPh sb="6" eb="8">
      <t>ショクイン</t>
    </rPh>
    <rPh sb="9" eb="12">
      <t>キホンキュウ</t>
    </rPh>
    <rPh sb="12" eb="13">
      <t>トウ</t>
    </rPh>
    <rPh sb="14" eb="15">
      <t>カカワ</t>
    </rPh>
    <rPh sb="16" eb="18">
      <t>ジコウ</t>
    </rPh>
    <phoneticPr fontId="1"/>
  </si>
  <si>
    <t>Ⅳ－５．看護補助者の基本給等総額に係る事項</t>
    <rPh sb="4" eb="6">
      <t>カンゴ</t>
    </rPh>
    <rPh sb="6" eb="9">
      <t>ホジョシャ</t>
    </rPh>
    <rPh sb="17" eb="18">
      <t>カカ</t>
    </rPh>
    <rPh sb="19" eb="21">
      <t>ジコウ</t>
    </rPh>
    <phoneticPr fontId="1"/>
  </si>
  <si>
    <t>Ⅴ．ベースアップ評価料による収入が対象職員へ充当されているか</t>
    <rPh sb="14" eb="16">
      <t>シュウニュウ</t>
    </rPh>
    <rPh sb="17" eb="19">
      <t>タイショウ</t>
    </rPh>
    <rPh sb="19" eb="21">
      <t>ショクイン</t>
    </rPh>
    <rPh sb="22" eb="24">
      <t>ジュウトウ</t>
    </rPh>
    <phoneticPr fontId="1"/>
  </si>
  <si>
    <t>Ⅳ－３．理学療法士・作業療法士・言語聴覚士の基本給等に係る事項</t>
    <rPh sb="4" eb="6">
      <t>リガク</t>
    </rPh>
    <rPh sb="6" eb="9">
      <t>リョウホウシ</t>
    </rPh>
    <rPh sb="10" eb="12">
      <t>サギョウ</t>
    </rPh>
    <rPh sb="12" eb="15">
      <t>リョウホウシ</t>
    </rPh>
    <rPh sb="16" eb="18">
      <t>ゲンゴ</t>
    </rPh>
    <rPh sb="18" eb="21">
      <t>チョウカクシ</t>
    </rPh>
    <rPh sb="22" eb="25">
      <t>キホンキュウ</t>
    </rPh>
    <rPh sb="25" eb="26">
      <t>トウ</t>
    </rPh>
    <rPh sb="27" eb="28">
      <t>カカ</t>
    </rPh>
    <rPh sb="29" eb="31">
      <t>ジコウ</t>
    </rPh>
    <phoneticPr fontId="1"/>
  </si>
  <si>
    <t>Ⅳ－６．その他の対象職種の基本給等に係る事項</t>
    <rPh sb="6" eb="7">
      <t>タ</t>
    </rPh>
    <rPh sb="8" eb="10">
      <t>タイショウ</t>
    </rPh>
    <rPh sb="10" eb="12">
      <t>ショクシュ</t>
    </rPh>
    <rPh sb="18" eb="19">
      <t>カカ</t>
    </rPh>
    <rPh sb="20" eb="22">
      <t>ジコウ</t>
    </rPh>
    <phoneticPr fontId="1"/>
  </si>
  <si>
    <t>（８）対象職員の常勤換算数【賃金改善実施期間（１）の開始月時点】</t>
    <rPh sb="3" eb="5">
      <t>タイショウ</t>
    </rPh>
    <rPh sb="5" eb="7">
      <t>ショクイン</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</si>
  <si>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（21）対象職員の常勤換算数【賃金改善実施期間（１）の開始月時点】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</si>
  <si>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（35）対象職員の常勤換算数【賃金改善実施期間（１）の開始月時点】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</si>
  <si>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集約訪問看護ステーション数</t>
    <rPh sb="0" eb="2">
      <t>シュウヤク</t>
    </rPh>
    <rPh sb="2" eb="6">
      <t>ホウモンカンゴ</t>
    </rPh>
    <rPh sb="12" eb="13">
      <t>スウ</t>
    </rPh>
    <phoneticPr fontId="1"/>
  </si>
  <si>
    <t>（13）上記（12）以外で、ベア等に伴う賞与、時間外手当、法定福利費（事業者負担分等を含む。）等の増加分に用いた額</t>
    <rPh sb="4" eb="6">
      <t>ジョウキ</t>
    </rPh>
    <rPh sb="10" eb="12">
      <t>イガイ</t>
    </rPh>
    <rPh sb="16" eb="17">
      <t>トウ</t>
    </rPh>
    <rPh sb="18" eb="19">
      <t>トモナ</t>
    </rPh>
    <rPh sb="20" eb="22">
      <t>ショウヨ</t>
    </rPh>
    <rPh sb="23" eb="26">
      <t>ジカンガイ</t>
    </rPh>
    <rPh sb="26" eb="28">
      <t>テアテ</t>
    </rPh>
    <rPh sb="29" eb="31">
      <t>ホウテイ</t>
    </rPh>
    <rPh sb="31" eb="33">
      <t>フクリ</t>
    </rPh>
    <rPh sb="33" eb="34">
      <t>ヒ</t>
    </rPh>
    <rPh sb="35" eb="38">
      <t>ジギョウシャ</t>
    </rPh>
    <rPh sb="38" eb="40">
      <t>フタン</t>
    </rPh>
    <rPh sb="40" eb="41">
      <t>ブン</t>
    </rPh>
    <rPh sb="41" eb="42">
      <t>トウ</t>
    </rPh>
    <rPh sb="43" eb="44">
      <t>フク</t>
    </rPh>
    <rPh sb="47" eb="48">
      <t>トウ</t>
    </rPh>
    <rPh sb="49" eb="51">
      <t>ゾウカ</t>
    </rPh>
    <rPh sb="51" eb="52">
      <t>ブン</t>
    </rPh>
    <rPh sb="53" eb="54">
      <t>モチ</t>
    </rPh>
    <rPh sb="56" eb="57">
      <t>ガク</t>
    </rPh>
    <phoneticPr fontId="1"/>
  </si>
  <si>
    <t>（14）対象職員の常勤換算数【賃金改善実施期間（１）の開始月時点】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</si>
  <si>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　　　それに伴う賞与、時間外手当、法定福利費等に充当すべき金額【（５）＋（６）】</t>
    <phoneticPr fontId="1"/>
  </si>
  <si>
    <t>（28）対象職員の常勤換算数【賃金改善実施期間（１）の開始月時点】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</si>
  <si>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（42）対象職員の常勤換算数【賃金改善実施期間（１）の開始月時点】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</si>
  <si>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（３）訪問看護ベースアップ評価料（Ⅰ）による収入の実績額</t>
    <rPh sb="3" eb="5">
      <t>ホウモン</t>
    </rPh>
    <rPh sb="5" eb="7">
      <t>カンゴ</t>
    </rPh>
    <phoneticPr fontId="1"/>
  </si>
  <si>
    <t>（４）訪問看護ベースアップ評価料（Ⅱ）による収入の実績額</t>
    <rPh sb="3" eb="5">
      <t>ホウモン</t>
    </rPh>
    <rPh sb="5" eb="7">
      <t>カンゴ</t>
    </rPh>
    <rPh sb="13" eb="16">
      <t>ヒョウカリョウ</t>
    </rPh>
    <rPh sb="22" eb="24">
      <t>シュウニュウ</t>
    </rPh>
    <rPh sb="25" eb="27">
      <t>ジッセキ</t>
    </rPh>
    <rPh sb="27" eb="28">
      <t>ガク</t>
    </rPh>
    <phoneticPr fontId="1"/>
  </si>
  <si>
    <t>（49）ベースアップ評価料による収入の実績額【（７）】</t>
    <rPh sb="10" eb="13">
      <t>ヒョウカリョウ</t>
    </rPh>
    <rPh sb="16" eb="18">
      <t>シュウニュウ</t>
    </rPh>
    <rPh sb="19" eb="21">
      <t>ジッセキ</t>
    </rPh>
    <rPh sb="21" eb="22">
      <t>ガク</t>
    </rPh>
    <phoneticPr fontId="1"/>
  </si>
  <si>
    <t>（50）対象職員全体の賃金改善実績額（算定期間分）【（11）×（算定期間）】</t>
    <rPh sb="4" eb="6">
      <t>タイショウ</t>
    </rPh>
    <rPh sb="6" eb="8">
      <t>ショクイン</t>
    </rPh>
    <rPh sb="8" eb="10">
      <t>ゼンタイ</t>
    </rPh>
    <rPh sb="11" eb="13">
      <t>チンギン</t>
    </rPh>
    <rPh sb="13" eb="15">
      <t>カイゼン</t>
    </rPh>
    <rPh sb="15" eb="17">
      <t>ジッセキ</t>
    </rPh>
    <rPh sb="17" eb="18">
      <t>ガク</t>
    </rPh>
    <rPh sb="19" eb="21">
      <t>サンテイ</t>
    </rPh>
    <rPh sb="21" eb="23">
      <t>キカン</t>
    </rPh>
    <rPh sb="23" eb="24">
      <t>ブン</t>
    </rPh>
    <rPh sb="32" eb="34">
      <t>サンテイ</t>
    </rPh>
    <rPh sb="34" eb="36">
      <t>キカン</t>
    </rPh>
    <phoneticPr fontId="1"/>
  </si>
  <si>
    <t>（13）のベア等に伴う賞与、時間外手当、法定福利費（事業者負担分等を含む。）等の増加分に用いた額も必ず記載すること</t>
    <rPh sb="7" eb="8">
      <t>トウ</t>
    </rPh>
    <rPh sb="9" eb="10">
      <t>トモナ</t>
    </rPh>
    <rPh sb="11" eb="13">
      <t>ショウヨ</t>
    </rPh>
    <rPh sb="14" eb="17">
      <t>ジカンガイ</t>
    </rPh>
    <rPh sb="17" eb="19">
      <t>テアテ</t>
    </rPh>
    <rPh sb="20" eb="22">
      <t>ホウテイ</t>
    </rPh>
    <rPh sb="22" eb="24">
      <t>フクリ</t>
    </rPh>
    <rPh sb="24" eb="25">
      <t>ヒ</t>
    </rPh>
    <rPh sb="26" eb="29">
      <t>ジギョウシャ</t>
    </rPh>
    <rPh sb="29" eb="31">
      <t>フタン</t>
    </rPh>
    <rPh sb="31" eb="32">
      <t>ブン</t>
    </rPh>
    <rPh sb="32" eb="33">
      <t>トウ</t>
    </rPh>
    <rPh sb="34" eb="35">
      <t>フク</t>
    </rPh>
    <rPh sb="38" eb="39">
      <t>トウ</t>
    </rPh>
    <rPh sb="40" eb="42">
      <t>ゾウカ</t>
    </rPh>
    <rPh sb="42" eb="43">
      <t>ブン</t>
    </rPh>
    <rPh sb="44" eb="45">
      <t>モチ</t>
    </rPh>
    <rPh sb="47" eb="48">
      <t>ガク</t>
    </rPh>
    <rPh sb="49" eb="50">
      <t>カナラ</t>
    </rPh>
    <rPh sb="51" eb="53">
      <t>キサイ</t>
    </rPh>
    <phoneticPr fontId="1"/>
  </si>
  <si>
    <t>→この数値が別紙様式11に転記されます</t>
    <rPh sb="6" eb="8">
      <t>ベッシ</t>
    </rPh>
    <rPh sb="8" eb="10">
      <t>ヨウシキ</t>
    </rPh>
    <phoneticPr fontId="1"/>
  </si>
  <si>
    <t>別紙様式11別添１</t>
    <rPh sb="0" eb="2">
      <t>ベッシ</t>
    </rPh>
    <rPh sb="2" eb="4">
      <t>ヨウシキ</t>
    </rPh>
    <rPh sb="6" eb="8">
      <t>ベッテン</t>
    </rPh>
    <phoneticPr fontId="5"/>
  </si>
  <si>
    <t>（はいの場合は（２）の記入は不要、別添２の記入が必要）</t>
    <rPh sb="4" eb="6">
      <t>バアイ</t>
    </rPh>
    <rPh sb="11" eb="13">
      <t>キニュウ</t>
    </rPh>
    <rPh sb="14" eb="16">
      <t>フヨウ</t>
    </rPh>
    <rPh sb="17" eb="19">
      <t>ベッテン</t>
    </rPh>
    <rPh sb="21" eb="23">
      <t>キニュウ</t>
    </rPh>
    <rPh sb="24" eb="26">
      <t>ヒツヨウ</t>
    </rPh>
    <phoneticPr fontId="1"/>
  </si>
  <si>
    <t>別紙様式11別添４</t>
    <phoneticPr fontId="1"/>
  </si>
  <si>
    <t>別紙様式11別添４の１</t>
    <rPh sb="0" eb="2">
      <t>ベッシ</t>
    </rPh>
    <rPh sb="2" eb="4">
      <t>ヨウシキ</t>
    </rPh>
    <rPh sb="6" eb="8">
      <t>ベッテン</t>
    </rPh>
    <phoneticPr fontId="1"/>
  </si>
  <si>
    <t>別紙様式11別添４の２</t>
    <rPh sb="0" eb="2">
      <t>ベッシ</t>
    </rPh>
    <rPh sb="2" eb="4">
      <t>ヨウシキ</t>
    </rPh>
    <rPh sb="6" eb="8">
      <t>ベッテン</t>
    </rPh>
    <phoneticPr fontId="1"/>
  </si>
  <si>
    <t>別紙様式11別添２</t>
    <rPh sb="0" eb="2">
      <t>ベッシ</t>
    </rPh>
    <rPh sb="2" eb="4">
      <t>ヨウシキ</t>
    </rPh>
    <rPh sb="6" eb="8">
      <t>ベッテン</t>
    </rPh>
    <phoneticPr fontId="5"/>
  </si>
  <si>
    <t>訪問看護ベースアップ評価料（Ⅱ）の区分の上限を算出する値（【Ａ】）</t>
    <rPh sb="20" eb="22">
      <t>ジョウゲン</t>
    </rPh>
    <phoneticPr fontId="1"/>
  </si>
  <si>
    <t>（直近３月平均）</t>
    <rPh sb="1" eb="3">
      <t>チョッキン</t>
    </rPh>
    <rPh sb="4" eb="5">
      <t>ゲツ</t>
    </rPh>
    <rPh sb="5" eb="7">
      <t>ヘイキン</t>
    </rPh>
    <phoneticPr fontId="1"/>
  </si>
  <si>
    <t>①訪問看護管理療養費（月の初日の訪問の場合）又は包括型訪問看護療養費を算定する実利用者人数</t>
    <rPh sb="1" eb="3">
      <t>ホウモン</t>
    </rPh>
    <rPh sb="3" eb="5">
      <t>カンゴ</t>
    </rPh>
    <rPh sb="5" eb="7">
      <t>カンリ</t>
    </rPh>
    <rPh sb="7" eb="10">
      <t>リョウヨウヒ</t>
    </rPh>
    <rPh sb="11" eb="12">
      <t>ツキ</t>
    </rPh>
    <rPh sb="13" eb="15">
      <t>ショニチ</t>
    </rPh>
    <rPh sb="16" eb="18">
      <t>ホウモン</t>
    </rPh>
    <rPh sb="19" eb="21">
      <t>バアイ</t>
    </rPh>
    <rPh sb="22" eb="23">
      <t>マタ</t>
    </rPh>
    <rPh sb="24" eb="26">
      <t>ホウカツ</t>
    </rPh>
    <rPh sb="26" eb="27">
      <t>ガタ</t>
    </rPh>
    <rPh sb="27" eb="29">
      <t>ホウモン</t>
    </rPh>
    <rPh sb="29" eb="31">
      <t>カンゴ</t>
    </rPh>
    <rPh sb="31" eb="34">
      <t>リョウヨウヒ</t>
    </rPh>
    <rPh sb="35" eb="37">
      <t>サンテイ</t>
    </rPh>
    <rPh sb="39" eb="40">
      <t>ジツ</t>
    </rPh>
    <rPh sb="40" eb="43">
      <t>リヨウシャ</t>
    </rPh>
    <rPh sb="43" eb="45">
      <t>ニンズウ</t>
    </rPh>
    <phoneticPr fontId="1"/>
  </si>
  <si>
    <t>訪問看護管理療養費（月の初日の訪問の場合）を算定した利用者数</t>
    <rPh sb="22" eb="24">
      <t>サンテイ</t>
    </rPh>
    <rPh sb="26" eb="29">
      <t>リヨウシャ</t>
    </rPh>
    <rPh sb="29" eb="30">
      <t>サンスウ</t>
    </rPh>
    <phoneticPr fontId="1"/>
  </si>
  <si>
    <r>
      <rPr>
        <b/>
        <u/>
        <sz val="14"/>
        <rFont val="ＭＳ Ｐゴシック"/>
        <family val="3"/>
        <charset val="128"/>
      </rPr>
      <t>当該月に包括型訪問看護療養費のみ</t>
    </r>
    <r>
      <rPr>
        <sz val="14"/>
        <rFont val="ＭＳ Ｐゴシック"/>
        <family val="3"/>
        <charset val="128"/>
      </rPr>
      <t>を算定した利用者数</t>
    </r>
    <rPh sb="0" eb="2">
      <t>トウガイ</t>
    </rPh>
    <rPh sb="2" eb="3">
      <t>ツキ</t>
    </rPh>
    <rPh sb="4" eb="14">
      <t>ホウカツガタホウモンカンゴリョウヨウヒ</t>
    </rPh>
    <rPh sb="17" eb="19">
      <t>サンテイ</t>
    </rPh>
    <rPh sb="21" eb="24">
      <t>リヨウシャ</t>
    </rPh>
    <rPh sb="24" eb="25">
      <t>スウ</t>
    </rPh>
    <phoneticPr fontId="1"/>
  </si>
  <si>
    <t>-</t>
    <phoneticPr fontId="1"/>
  </si>
  <si>
    <t>訪問看護ベースアップ評価料（Ⅱ）19</t>
    <rPh sb="0" eb="2">
      <t>ホウモン</t>
    </rPh>
    <rPh sb="2" eb="4">
      <t>カンゴ</t>
    </rPh>
    <phoneticPr fontId="1"/>
  </si>
  <si>
    <t>訪問看護ベースアップ評価料（Ⅱ）21</t>
    <rPh sb="0" eb="2">
      <t>ホウモン</t>
    </rPh>
    <rPh sb="2" eb="4">
      <t>カンゴ</t>
    </rPh>
    <phoneticPr fontId="1"/>
  </si>
  <si>
    <t>訪問看護ベースアップ評価料（Ⅱ）23</t>
    <rPh sb="0" eb="2">
      <t>ホウモン</t>
    </rPh>
    <rPh sb="2" eb="4">
      <t>カンゴ</t>
    </rPh>
    <phoneticPr fontId="1"/>
  </si>
  <si>
    <t>訪問看護ベースアップ評価料（Ⅱ）25</t>
    <rPh sb="0" eb="2">
      <t>ホウモン</t>
    </rPh>
    <rPh sb="2" eb="4">
      <t>カンゴ</t>
    </rPh>
    <phoneticPr fontId="1"/>
  </si>
  <si>
    <t>訪問看護ベースアップ評価料（Ⅱ）27</t>
    <rPh sb="0" eb="2">
      <t>ホウモン</t>
    </rPh>
    <rPh sb="2" eb="4">
      <t>カンゴ</t>
    </rPh>
    <phoneticPr fontId="1"/>
  </si>
  <si>
    <t>訪問看護ベースアップ評価料（Ⅱ）29</t>
    <rPh sb="0" eb="2">
      <t>ホウモン</t>
    </rPh>
    <rPh sb="2" eb="4">
      <t>カンゴ</t>
    </rPh>
    <phoneticPr fontId="1"/>
  </si>
  <si>
    <t>訪問看護ベースアップ評価料（Ⅱ）31</t>
    <rPh sb="0" eb="2">
      <t>ホウモン</t>
    </rPh>
    <rPh sb="2" eb="4">
      <t>カンゴ</t>
    </rPh>
    <phoneticPr fontId="1"/>
  </si>
  <si>
    <t>訪問看護ベースアップ評価料（Ⅱ）33</t>
    <rPh sb="0" eb="2">
      <t>ホウモン</t>
    </rPh>
    <rPh sb="2" eb="4">
      <t>カンゴ</t>
    </rPh>
    <phoneticPr fontId="1"/>
  </si>
  <si>
    <t>訪問看護ベースアップ評価料（Ⅱ）35</t>
    <rPh sb="0" eb="2">
      <t>ホウモン</t>
    </rPh>
    <rPh sb="2" eb="4">
      <t>カンゴ</t>
    </rPh>
    <phoneticPr fontId="1"/>
  </si>
  <si>
    <t>（訪ベⅠ）　　　　　　　　　　　　　号</t>
    <rPh sb="1" eb="2">
      <t>ホウ</t>
    </rPh>
    <rPh sb="18" eb="19">
      <t>ゴウ</t>
    </rPh>
    <phoneticPr fontId="1"/>
  </si>
  <si>
    <t>（訪ベⅡ　　）　　　　　　　　　　　　号</t>
    <rPh sb="1" eb="2">
      <t>ホウ</t>
    </rPh>
    <rPh sb="19" eb="20">
      <t>ゴウ</t>
    </rPh>
    <phoneticPr fontId="1"/>
  </si>
  <si>
    <t>　　　　　年　　　　　　　月　　　　　　日</t>
    <rPh sb="5" eb="6">
      <t>ネン</t>
    </rPh>
    <rPh sb="13" eb="14">
      <t>ツキ</t>
    </rPh>
    <rPh sb="20" eb="21">
      <t>ニチ</t>
    </rPh>
    <phoneticPr fontId="1"/>
  </si>
  <si>
    <t>特別事情届出書（令和</t>
    <rPh sb="0" eb="2">
      <t>トクベツ</t>
    </rPh>
    <rPh sb="2" eb="4">
      <t>ジジョウ</t>
    </rPh>
    <rPh sb="4" eb="7">
      <t>トドケデショ</t>
    </rPh>
    <phoneticPr fontId="5"/>
  </si>
  <si>
    <t>年度）</t>
    <phoneticPr fontId="1"/>
  </si>
  <si>
    <t>基本情報</t>
    <rPh sb="0" eb="2">
      <t>キホン</t>
    </rPh>
    <rPh sb="2" eb="4">
      <t>ジョウホウ</t>
    </rPh>
    <phoneticPr fontId="5"/>
  </si>
  <si>
    <t>訪問看護ステーションコード（７桁）</t>
    <rPh sb="0" eb="2">
      <t>ホウモン</t>
    </rPh>
    <rPh sb="2" eb="4">
      <t>カンゴ</t>
    </rPh>
    <rPh sb="15" eb="16">
      <t>ケタ</t>
    </rPh>
    <phoneticPr fontId="5"/>
  </si>
  <si>
    <t>訪問看護ステーション名</t>
    <rPh sb="0" eb="4">
      <t>ホウモンカンゴ</t>
    </rPh>
    <rPh sb="10" eb="11">
      <t>メイ</t>
    </rPh>
    <phoneticPr fontId="5"/>
  </si>
  <si>
    <t>フリガナ</t>
    <phoneticPr fontId="5"/>
  </si>
  <si>
    <t>書類作成担当者</t>
    <rPh sb="0" eb="2">
      <t>ショルイ</t>
    </rPh>
    <rPh sb="2" eb="4">
      <t>サクセイ</t>
    </rPh>
    <rPh sb="4" eb="7">
      <t>タントウシャ</t>
    </rPh>
    <phoneticPr fontId="5"/>
  </si>
  <si>
    <t>電話番号</t>
    <rPh sb="0" eb="2">
      <t>デンワ</t>
    </rPh>
    <rPh sb="2" eb="4">
      <t>バンゴウ</t>
    </rPh>
    <phoneticPr fontId="5"/>
  </si>
  <si>
    <t>１．事業の継続を図るために対象職員の賃金を引き下げる必要がある状況について</t>
    <rPh sb="2" eb="4">
      <t>ジギョウ</t>
    </rPh>
    <rPh sb="5" eb="7">
      <t>ケイゾク</t>
    </rPh>
    <rPh sb="8" eb="9">
      <t>ハカ</t>
    </rPh>
    <rPh sb="13" eb="15">
      <t>タイショウ</t>
    </rPh>
    <rPh sb="15" eb="17">
      <t>ショクイン</t>
    </rPh>
    <rPh sb="18" eb="20">
      <t>チンギン</t>
    </rPh>
    <rPh sb="21" eb="22">
      <t>ヒ</t>
    </rPh>
    <rPh sb="23" eb="24">
      <t>サ</t>
    </rPh>
    <rPh sb="26" eb="28">
      <t>ヒツヨウ</t>
    </rPh>
    <rPh sb="31" eb="33">
      <t>ジョウキョウ</t>
    </rPh>
    <phoneticPr fontId="5"/>
  </si>
  <si>
    <t>訪問看護ステーションの収支について、利用者数の大幅な減少などにより経営が悪化し、一定期間にわたり収支が赤字である、資金繰りに支障が生じるなどの状況について記載</t>
    <rPh sb="0" eb="4">
      <t>ホウモンカンゴ</t>
    </rPh>
    <rPh sb="11" eb="13">
      <t>シュウシ</t>
    </rPh>
    <rPh sb="18" eb="20">
      <t>リヨウ</t>
    </rPh>
    <rPh sb="20" eb="21">
      <t>シャ</t>
    </rPh>
    <rPh sb="21" eb="22">
      <t>スウ</t>
    </rPh>
    <rPh sb="23" eb="25">
      <t>オオハバ</t>
    </rPh>
    <rPh sb="26" eb="28">
      <t>ゲンショウ</t>
    </rPh>
    <rPh sb="33" eb="35">
      <t>ケイエイ</t>
    </rPh>
    <rPh sb="36" eb="38">
      <t>アッカ</t>
    </rPh>
    <rPh sb="40" eb="42">
      <t>イッテイ</t>
    </rPh>
    <rPh sb="42" eb="44">
      <t>キカン</t>
    </rPh>
    <rPh sb="48" eb="50">
      <t>シュウシ</t>
    </rPh>
    <rPh sb="51" eb="53">
      <t>アカジ</t>
    </rPh>
    <rPh sb="57" eb="60">
      <t>シキング</t>
    </rPh>
    <rPh sb="62" eb="64">
      <t>シショウ</t>
    </rPh>
    <rPh sb="65" eb="66">
      <t>ショウ</t>
    </rPh>
    <rPh sb="71" eb="73">
      <t>ジョウキョウ</t>
    </rPh>
    <rPh sb="77" eb="79">
      <t>キサイ</t>
    </rPh>
    <phoneticPr fontId="5"/>
  </si>
  <si>
    <t>２．賃金水準の引下げの内容（期間、対象、金額等）</t>
    <rPh sb="2" eb="4">
      <t>チンギン</t>
    </rPh>
    <rPh sb="4" eb="6">
      <t>スイジュン</t>
    </rPh>
    <rPh sb="7" eb="8">
      <t>ヒ</t>
    </rPh>
    <rPh sb="8" eb="9">
      <t>サ</t>
    </rPh>
    <rPh sb="11" eb="13">
      <t>ナイヨウ</t>
    </rPh>
    <rPh sb="14" eb="16">
      <t>キカン</t>
    </rPh>
    <rPh sb="17" eb="19">
      <t>タイショウ</t>
    </rPh>
    <rPh sb="20" eb="22">
      <t>キンガク</t>
    </rPh>
    <rPh sb="22" eb="23">
      <t>ナド</t>
    </rPh>
    <phoneticPr fontId="5"/>
  </si>
  <si>
    <t>３．経営及び賃金水準の改善の見込み</t>
    <rPh sb="2" eb="4">
      <t>ケイエイ</t>
    </rPh>
    <rPh sb="4" eb="5">
      <t>オヨ</t>
    </rPh>
    <rPh sb="6" eb="8">
      <t>チンギン</t>
    </rPh>
    <rPh sb="8" eb="10">
      <t>スイジュン</t>
    </rPh>
    <rPh sb="11" eb="13">
      <t>カイゼン</t>
    </rPh>
    <rPh sb="14" eb="16">
      <t>ミコ</t>
    </rPh>
    <phoneticPr fontId="5"/>
  </si>
  <si>
    <t>※</t>
    <phoneticPr fontId="5"/>
  </si>
  <si>
    <t>経営及び賃金水準の改善に係る計画等を提出し、代替することも可。</t>
    <rPh sb="0" eb="2">
      <t>ケイエイ</t>
    </rPh>
    <rPh sb="2" eb="3">
      <t>オヨ</t>
    </rPh>
    <rPh sb="4" eb="6">
      <t>チンギン</t>
    </rPh>
    <rPh sb="6" eb="8">
      <t>スイジュン</t>
    </rPh>
    <rPh sb="9" eb="11">
      <t>カイゼン</t>
    </rPh>
    <rPh sb="12" eb="13">
      <t>カカ</t>
    </rPh>
    <rPh sb="14" eb="16">
      <t>ケイカク</t>
    </rPh>
    <rPh sb="16" eb="17">
      <t>トウ</t>
    </rPh>
    <rPh sb="18" eb="20">
      <t>テイシュツ</t>
    </rPh>
    <rPh sb="22" eb="24">
      <t>ダイタイ</t>
    </rPh>
    <rPh sb="29" eb="30">
      <t>カ</t>
    </rPh>
    <phoneticPr fontId="5"/>
  </si>
  <si>
    <t>４．賃金水準を引き下げることについて、適切に労使の合意を得ていること等について</t>
    <rPh sb="2" eb="4">
      <t>チンギン</t>
    </rPh>
    <rPh sb="4" eb="6">
      <t>スイジュン</t>
    </rPh>
    <rPh sb="7" eb="8">
      <t>ヒ</t>
    </rPh>
    <rPh sb="9" eb="10">
      <t>サ</t>
    </rPh>
    <rPh sb="19" eb="21">
      <t>テキセツ</t>
    </rPh>
    <rPh sb="22" eb="24">
      <t>ロウシ</t>
    </rPh>
    <rPh sb="25" eb="27">
      <t>ゴウイ</t>
    </rPh>
    <rPh sb="28" eb="29">
      <t>エ</t>
    </rPh>
    <rPh sb="34" eb="35">
      <t>トウ</t>
    </rPh>
    <phoneticPr fontId="5"/>
  </si>
  <si>
    <t>労使の合意の時期及び方法等について記載</t>
    <rPh sb="0" eb="2">
      <t>ロウシ</t>
    </rPh>
    <rPh sb="3" eb="5">
      <t>ゴウイ</t>
    </rPh>
    <rPh sb="6" eb="8">
      <t>ジキ</t>
    </rPh>
    <rPh sb="8" eb="9">
      <t>オヨ</t>
    </rPh>
    <rPh sb="10" eb="12">
      <t>ホウホウ</t>
    </rPh>
    <rPh sb="12" eb="13">
      <t>トウ</t>
    </rPh>
    <rPh sb="17" eb="19">
      <t>キサイ</t>
    </rPh>
    <phoneticPr fontId="5"/>
  </si>
  <si>
    <t>令和</t>
    <rPh sb="0" eb="2">
      <t>レイワ</t>
    </rPh>
    <phoneticPr fontId="5"/>
  </si>
  <si>
    <t>年</t>
    <rPh sb="0" eb="1">
      <t>ネン</t>
    </rPh>
    <phoneticPr fontId="5"/>
  </si>
  <si>
    <t>月</t>
    <rPh sb="0" eb="1">
      <t>ゲツ</t>
    </rPh>
    <phoneticPr fontId="5"/>
  </si>
  <si>
    <t>日</t>
    <rPh sb="0" eb="1">
      <t>ニチ</t>
    </rPh>
    <phoneticPr fontId="5"/>
  </si>
  <si>
    <t xml:space="preserve"> （法人名）</t>
    <rPh sb="2" eb="4">
      <t>ホウジン</t>
    </rPh>
    <rPh sb="4" eb="5">
      <t>メイ</t>
    </rPh>
    <phoneticPr fontId="5"/>
  </si>
  <si>
    <t xml:space="preserve"> </t>
    <phoneticPr fontId="5"/>
  </si>
  <si>
    <t xml:space="preserve"> （開設者名）</t>
    <rPh sb="2" eb="4">
      <t>カイセツ</t>
    </rPh>
    <rPh sb="4" eb="5">
      <t>シャ</t>
    </rPh>
    <rPh sb="5" eb="6">
      <t>メイ</t>
    </rPh>
    <rPh sb="6" eb="7">
      <t>ホウミョウ</t>
    </rPh>
    <phoneticPr fontId="5"/>
  </si>
  <si>
    <t>別紙様式11別添３</t>
    <rPh sb="0" eb="2">
      <t>ベッシ</t>
    </rPh>
    <rPh sb="2" eb="4">
      <t>ヨウシキ</t>
    </rPh>
    <rPh sb="6" eb="8">
      <t>ベッテン</t>
    </rPh>
    <phoneticPr fontId="5"/>
  </si>
  <si>
    <t>　訪問看護ベースアップ評価料の算定可否</t>
    <rPh sb="1" eb="3">
      <t>ホウモン</t>
    </rPh>
    <rPh sb="3" eb="5">
      <t>カンゴ</t>
    </rPh>
    <rPh sb="11" eb="13">
      <t>ヒョウカ</t>
    </rPh>
    <rPh sb="13" eb="14">
      <t>リョウ</t>
    </rPh>
    <rPh sb="17" eb="19">
      <t>カヒ</t>
    </rPh>
    <phoneticPr fontId="1"/>
  </si>
  <si>
    <t>（訪ベⅠ注）　　　　　　　　　　　　号</t>
    <rPh sb="1" eb="2">
      <t>ホウ</t>
    </rPh>
    <rPh sb="4" eb="5">
      <t>チュウ</t>
    </rPh>
    <rPh sb="18" eb="19">
      <t>ゴウ</t>
    </rPh>
    <phoneticPr fontId="1"/>
  </si>
  <si>
    <t>（訪ベⅡ　　注）　　　　　　　　　　号</t>
    <rPh sb="1" eb="2">
      <t>ホウ</t>
    </rPh>
    <rPh sb="6" eb="7">
      <t>チュウ</t>
    </rPh>
    <rPh sb="18" eb="19">
      <t>ゴウ</t>
    </rPh>
    <phoneticPr fontId="1"/>
  </si>
  <si>
    <t>誓約書</t>
    <rPh sb="0" eb="3">
      <t>セイヤクショ</t>
    </rPh>
    <phoneticPr fontId="1"/>
  </si>
  <si>
    <r>
      <t xml:space="preserve">※ </t>
    </r>
    <r>
      <rPr>
        <sz val="14"/>
        <color rgb="FFFF0000"/>
        <rFont val="ＭＳ Ｐゴシック"/>
        <family val="3"/>
        <charset val="128"/>
      </rPr>
      <t>月額賃金総額</t>
    </r>
    <r>
      <rPr>
        <sz val="14"/>
        <rFont val="ＭＳ Ｐゴシック"/>
        <family val="3"/>
        <charset val="128"/>
      </rPr>
      <t>：届出を行う月（３（１）の月）の直近１月の総額</t>
    </r>
    <phoneticPr fontId="1"/>
  </si>
  <si>
    <t>※ ただし、届出を行う月の前月に既に当該年度の賃金改善が開始されている場合（チェックしてください）➡</t>
    <rPh sb="6" eb="8">
      <t>トドケデ</t>
    </rPh>
    <rPh sb="9" eb="10">
      <t>オコナ</t>
    </rPh>
    <rPh sb="11" eb="12">
      <t>ツキ</t>
    </rPh>
    <rPh sb="13" eb="15">
      <t>ゼンゲツ</t>
    </rPh>
    <rPh sb="16" eb="17">
      <t>スデ</t>
    </rPh>
    <rPh sb="18" eb="20">
      <t>トウガイ</t>
    </rPh>
    <rPh sb="20" eb="22">
      <t>ネンド</t>
    </rPh>
    <rPh sb="23" eb="25">
      <t>チンギン</t>
    </rPh>
    <rPh sb="25" eb="27">
      <t>カイゼン</t>
    </rPh>
    <rPh sb="28" eb="30">
      <t>カイシ</t>
    </rPh>
    <rPh sb="35" eb="37">
      <t>バアイ</t>
    </rPh>
    <phoneticPr fontId="1"/>
  </si>
  <si>
    <t>※　自費の訪問看護のみの利用者については、計上しないこと。 公費負担医療や労災保険制度等、</t>
    <phoneticPr fontId="1"/>
  </si>
  <si>
    <t>　　 指定訪問看護の費用額算定表に従って訪問看護療養費が算定される利用者については、計上すること。</t>
    <phoneticPr fontId="1"/>
  </si>
  <si>
    <t>　　それぞれの当該評価料又は注４に規定する点数を算定したものとみなす。</t>
    <rPh sb="7" eb="9">
      <t>トウガイ</t>
    </rPh>
    <rPh sb="9" eb="11">
      <t>ヒョウカ</t>
    </rPh>
    <rPh sb="11" eb="12">
      <t>リョウ</t>
    </rPh>
    <rPh sb="12" eb="13">
      <t>マタ</t>
    </rPh>
    <rPh sb="14" eb="15">
      <t>チュウ</t>
    </rPh>
    <rPh sb="17" eb="19">
      <t>キテイ</t>
    </rPh>
    <rPh sb="21" eb="23">
      <t>テンスウ</t>
    </rPh>
    <rPh sb="24" eb="26">
      <t>サンテイ</t>
    </rPh>
    <phoneticPr fontId="1"/>
  </si>
  <si>
    <t>（４）　最終算定区分</t>
    <rPh sb="4" eb="6">
      <t>サイシュウ</t>
    </rPh>
    <phoneticPr fontId="1"/>
  </si>
  <si>
    <t>(様式提出必須)</t>
    <rPh sb="1" eb="3">
      <t>ヨウシキ</t>
    </rPh>
    <rPh sb="3" eb="5">
      <t>テイシュツ</t>
    </rPh>
    <rPh sb="5" eb="7">
      <t>ヒッス</t>
    </rPh>
    <phoneticPr fontId="1"/>
  </si>
  <si>
    <t>（３）　訪問看護ベースアップ評価料（Ⅱ）の注７・注８に係る算定要件確認</t>
    <rPh sb="4" eb="6">
      <t>ホウモン</t>
    </rPh>
    <rPh sb="6" eb="8">
      <t>カンゴ</t>
    </rPh>
    <phoneticPr fontId="1"/>
  </si>
  <si>
    <r>
      <rPr>
        <u/>
        <sz val="14"/>
        <color rgb="FFFF0000"/>
        <rFont val="ＭＳ Ｐゴシック"/>
        <family val="3"/>
        <charset val="128"/>
      </rPr>
      <t>令和８年３月31日時点において、</t>
    </r>
    <r>
      <rPr>
        <sz val="14"/>
        <rFont val="ＭＳ Ｐゴシック"/>
        <family val="3"/>
        <charset val="128"/>
      </rPr>
      <t>「訪問看護ベースアップ評価料（Ⅱ）」　を届け出ていた訪問看護ステーション</t>
    </r>
    <rPh sb="0" eb="2">
      <t>レイワ</t>
    </rPh>
    <rPh sb="3" eb="4">
      <t>ネン</t>
    </rPh>
    <rPh sb="5" eb="6">
      <t>ガツ</t>
    </rPh>
    <rPh sb="8" eb="9">
      <t>ニチ</t>
    </rPh>
    <rPh sb="9" eb="11">
      <t>ジテン</t>
    </rPh>
    <rPh sb="17" eb="19">
      <t>ホウモン</t>
    </rPh>
    <rPh sb="19" eb="21">
      <t>カンゴ</t>
    </rPh>
    <rPh sb="27" eb="30">
      <t>ヒョウカリョウ</t>
    </rPh>
    <rPh sb="42" eb="44">
      <t>ホウモン</t>
    </rPh>
    <rPh sb="44" eb="46">
      <t>カンゴ</t>
    </rPh>
    <phoneticPr fontId="5"/>
  </si>
  <si>
    <t>　　　賃金改善が開始されている場合は、当該賃金改善を開始する前月の総額)を用いること。</t>
    <rPh sb="37" eb="38">
      <t>モチ</t>
    </rPh>
    <phoneticPr fontId="1"/>
  </si>
  <si>
    <t>届出を行う評価項目</t>
    <rPh sb="0" eb="2">
      <t>トドケデ</t>
    </rPh>
    <rPh sb="3" eb="4">
      <t>オコナ</t>
    </rPh>
    <rPh sb="5" eb="7">
      <t>ヒョウカ</t>
    </rPh>
    <rPh sb="7" eb="9">
      <t>コウモク</t>
    </rPh>
    <phoneticPr fontId="5"/>
  </si>
  <si>
    <t>日</t>
    <rPh sb="0" eb="1">
      <t>ヒ</t>
    </rPh>
    <phoneticPr fontId="1"/>
  </si>
  <si>
    <t>都道府県CD</t>
    <rPh sb="0" eb="4">
      <t>トドウフケン</t>
    </rPh>
    <phoneticPr fontId="1"/>
  </si>
  <si>
    <t>都道府県名</t>
    <rPh sb="0" eb="4">
      <t>トドウフケン</t>
    </rPh>
    <rPh sb="4" eb="5">
      <t>メイ</t>
    </rPh>
    <phoneticPr fontId="1"/>
  </si>
  <si>
    <t>01</t>
  </si>
  <si>
    <t>北海道</t>
  </si>
  <si>
    <t>02</t>
  </si>
  <si>
    <t>青森県</t>
  </si>
  <si>
    <t>03</t>
  </si>
  <si>
    <t>岩手県</t>
  </si>
  <si>
    <t>04</t>
  </si>
  <si>
    <t>宮城県</t>
  </si>
  <si>
    <t>05</t>
  </si>
  <si>
    <t>秋田県</t>
  </si>
  <si>
    <t>06</t>
  </si>
  <si>
    <t>山形県</t>
  </si>
  <si>
    <t>07</t>
  </si>
  <si>
    <t>福島県</t>
  </si>
  <si>
    <t>08</t>
  </si>
  <si>
    <t>茨城県</t>
  </si>
  <si>
    <t>09</t>
  </si>
  <si>
    <t>栃木県</t>
  </si>
  <si>
    <t>10</t>
  </si>
  <si>
    <t>群馬県</t>
  </si>
  <si>
    <t>11</t>
  </si>
  <si>
    <t>埼玉県</t>
  </si>
  <si>
    <t>12</t>
  </si>
  <si>
    <t>千葉県</t>
  </si>
  <si>
    <t>13</t>
  </si>
  <si>
    <t>東京都</t>
  </si>
  <si>
    <t>14</t>
  </si>
  <si>
    <t>神奈川県</t>
  </si>
  <si>
    <t>15</t>
  </si>
  <si>
    <t>新潟県</t>
  </si>
  <si>
    <t>16</t>
  </si>
  <si>
    <t>富山県</t>
  </si>
  <si>
    <t>17</t>
  </si>
  <si>
    <t>石川県</t>
  </si>
  <si>
    <t>18</t>
  </si>
  <si>
    <t>福井県</t>
  </si>
  <si>
    <t>19</t>
  </si>
  <si>
    <t>山梨県</t>
  </si>
  <si>
    <t>20</t>
  </si>
  <si>
    <t>長野県</t>
  </si>
  <si>
    <t>21</t>
  </si>
  <si>
    <t>岐阜県</t>
  </si>
  <si>
    <t>22</t>
  </si>
  <si>
    <t>静岡県</t>
  </si>
  <si>
    <t>23</t>
  </si>
  <si>
    <t>愛知県</t>
  </si>
  <si>
    <t>24</t>
  </si>
  <si>
    <t>三重県</t>
  </si>
  <si>
    <t>25</t>
  </si>
  <si>
    <t>滋賀県</t>
  </si>
  <si>
    <t>26</t>
  </si>
  <si>
    <t>京都府</t>
  </si>
  <si>
    <t>27</t>
  </si>
  <si>
    <t>大阪府</t>
  </si>
  <si>
    <t>28</t>
  </si>
  <si>
    <t>兵庫県</t>
  </si>
  <si>
    <t>29</t>
  </si>
  <si>
    <t>奈良県</t>
  </si>
  <si>
    <t>30</t>
  </si>
  <si>
    <t>和歌山県</t>
  </si>
  <si>
    <t>31</t>
  </si>
  <si>
    <t>鳥取県</t>
  </si>
  <si>
    <t>32</t>
  </si>
  <si>
    <t>島根県</t>
  </si>
  <si>
    <t>33</t>
  </si>
  <si>
    <t>岡山県</t>
  </si>
  <si>
    <t>34</t>
  </si>
  <si>
    <t>広島県</t>
  </si>
  <si>
    <t>35</t>
  </si>
  <si>
    <t>山口県</t>
  </si>
  <si>
    <t>36</t>
  </si>
  <si>
    <t>徳島県</t>
  </si>
  <si>
    <t>37</t>
  </si>
  <si>
    <t>香川県</t>
  </si>
  <si>
    <t>38</t>
  </si>
  <si>
    <t>愛媛県</t>
  </si>
  <si>
    <t>39</t>
  </si>
  <si>
    <t>高知県</t>
  </si>
  <si>
    <t>40</t>
  </si>
  <si>
    <t>福岡県</t>
  </si>
  <si>
    <t>41</t>
  </si>
  <si>
    <t>佐賀県</t>
  </si>
  <si>
    <t>42</t>
  </si>
  <si>
    <t>長崎県</t>
  </si>
  <si>
    <t>43</t>
  </si>
  <si>
    <t>熊本県</t>
  </si>
  <si>
    <t>44</t>
  </si>
  <si>
    <t>大分県</t>
  </si>
  <si>
    <t>45</t>
  </si>
  <si>
    <t>宮崎県</t>
  </si>
  <si>
    <t>46</t>
  </si>
  <si>
    <t>鹿児島県</t>
  </si>
  <si>
    <t>47</t>
  </si>
  <si>
    <t>沖縄県</t>
  </si>
  <si>
    <t>施設基準通知に規定された給与水準以上の賃上げを行った訪問看護ステーション</t>
    <rPh sb="7" eb="9">
      <t>キテイ</t>
    </rPh>
    <rPh sb="12" eb="14">
      <t>キュウヨ</t>
    </rPh>
    <rPh sb="14" eb="16">
      <t>スイジュン</t>
    </rPh>
    <rPh sb="16" eb="18">
      <t>イジョウ</t>
    </rPh>
    <rPh sb="19" eb="21">
      <t>チンア</t>
    </rPh>
    <rPh sb="23" eb="24">
      <t>オコナ</t>
    </rPh>
    <rPh sb="26" eb="28">
      <t>ホウモン</t>
    </rPh>
    <rPh sb="28" eb="30">
      <t>カンゴ</t>
    </rPh>
    <phoneticPr fontId="1"/>
  </si>
  <si>
    <t>●同一法人内の訪問看護ステーションで通算して算出しますか。　　はい</t>
    <rPh sb="1" eb="3">
      <t>ドウイツ</t>
    </rPh>
    <rPh sb="3" eb="5">
      <t>ホウジン</t>
    </rPh>
    <rPh sb="5" eb="6">
      <t>ナイ</t>
    </rPh>
    <rPh sb="7" eb="11">
      <t>ホウモンカンゴ</t>
    </rPh>
    <rPh sb="18" eb="20">
      <t>ツウサン</t>
    </rPh>
    <rPh sb="22" eb="24">
      <t>サンシュツ</t>
    </rPh>
    <phoneticPr fontId="1"/>
  </si>
  <si>
    <t>【当該評価料：</t>
    <phoneticPr fontId="1"/>
  </si>
  <si>
    <t>】</t>
    <phoneticPr fontId="1"/>
  </si>
  <si>
    <t>当該評価料</t>
    <rPh sb="0" eb="2">
      <t>トウガイ</t>
    </rPh>
    <rPh sb="2" eb="4">
      <t>ヒョウカ</t>
    </rPh>
    <rPh sb="4" eb="5">
      <t>リョウ</t>
    </rPh>
    <phoneticPr fontId="1"/>
  </si>
  <si>
    <t>訪看ベア（Ⅰ）</t>
    <rPh sb="0" eb="2">
      <t>ホウカン</t>
    </rPh>
    <phoneticPr fontId="1"/>
  </si>
  <si>
    <t>訪看ベア（Ⅱ）</t>
    <rPh sb="0" eb="2">
      <t>ホウカン</t>
    </rPh>
    <phoneticPr fontId="1"/>
  </si>
  <si>
    <r>
      <t>①ベースアップ評価料対象職員（</t>
    </r>
    <r>
      <rPr>
        <b/>
        <sz val="12"/>
        <color rgb="FFFF0000"/>
        <rFont val="ＭＳ ゴシック"/>
        <family val="3"/>
        <charset val="128"/>
      </rPr>
      <t>看護補助者・事務職員を除く。</t>
    </r>
    <r>
      <rPr>
        <b/>
        <sz val="12"/>
        <rFont val="ＭＳ ゴシック"/>
        <family val="3"/>
        <charset val="128"/>
      </rPr>
      <t>）の</t>
    </r>
    <rPh sb="7" eb="10">
      <t>ヒョウカリョウ</t>
    </rPh>
    <rPh sb="10" eb="12">
      <t>タイショウ</t>
    </rPh>
    <rPh sb="12" eb="14">
      <t>ショクイン</t>
    </rPh>
    <rPh sb="15" eb="17">
      <t>カンゴ</t>
    </rPh>
    <rPh sb="17" eb="20">
      <t>ホジョシャ</t>
    </rPh>
    <rPh sb="21" eb="23">
      <t>ジム</t>
    </rPh>
    <rPh sb="23" eb="25">
      <t>ショクイン</t>
    </rPh>
    <rPh sb="26" eb="27">
      <t>ノゾ</t>
    </rPh>
    <phoneticPr fontId="1"/>
  </si>
  <si>
    <r>
      <t>②ベースアップ評価料対象職員（</t>
    </r>
    <r>
      <rPr>
        <b/>
        <sz val="12"/>
        <color rgb="FFFF0000"/>
        <rFont val="ＭＳ ゴシック"/>
        <family val="3"/>
        <charset val="128"/>
      </rPr>
      <t>看護補助者・事務職員</t>
    </r>
    <r>
      <rPr>
        <b/>
        <sz val="12"/>
        <rFont val="ＭＳ ゴシック"/>
        <family val="3"/>
        <charset val="128"/>
      </rPr>
      <t>）の</t>
    </r>
    <rPh sb="7" eb="10">
      <t>ヒョウカリョウ</t>
    </rPh>
    <rPh sb="10" eb="12">
      <t>タイショウ</t>
    </rPh>
    <rPh sb="12" eb="14">
      <t>ショクイン</t>
    </rPh>
    <rPh sb="15" eb="17">
      <t>カンゴ</t>
    </rPh>
    <rPh sb="17" eb="20">
      <t>ホジョシャ</t>
    </rPh>
    <rPh sb="21" eb="23">
      <t>ジム</t>
    </rPh>
    <rPh sb="23" eb="25">
      <t>ショクイン</t>
    </rPh>
    <phoneticPr fontId="1"/>
  </si>
  <si>
    <t>＝</t>
    <phoneticPr fontId="1"/>
  </si>
  <si>
    <t>必要な水準以上に達しているか（０以上の場合は該当）</t>
    <rPh sb="16" eb="18">
      <t>イジョウ</t>
    </rPh>
    <rPh sb="19" eb="21">
      <t>バアイ</t>
    </rPh>
    <rPh sb="22" eb="24">
      <t>ガイトウ</t>
    </rPh>
    <phoneticPr fontId="1"/>
  </si>
  <si>
    <t>（※賃上げ後の基本給等総額が、賃上げ前の基本給等総額＋賃上げ必要額と同等（０以上であるかを確認））</t>
    <rPh sb="2" eb="4">
      <t>チンア</t>
    </rPh>
    <rPh sb="5" eb="6">
      <t>ゴ</t>
    </rPh>
    <rPh sb="7" eb="10">
      <t>キホンキュウ</t>
    </rPh>
    <rPh sb="10" eb="11">
      <t>トウ</t>
    </rPh>
    <rPh sb="11" eb="13">
      <t>ソウガク</t>
    </rPh>
    <rPh sb="15" eb="17">
      <t>チンア</t>
    </rPh>
    <rPh sb="18" eb="19">
      <t>マエ</t>
    </rPh>
    <rPh sb="20" eb="23">
      <t>キホンキュウ</t>
    </rPh>
    <rPh sb="23" eb="24">
      <t>トウ</t>
    </rPh>
    <rPh sb="24" eb="26">
      <t>ソウガク</t>
    </rPh>
    <rPh sb="27" eb="29">
      <t>チンア</t>
    </rPh>
    <rPh sb="30" eb="33">
      <t>ヒツヨウガク</t>
    </rPh>
    <rPh sb="34" eb="36">
      <t>ドウトウ</t>
    </rPh>
    <rPh sb="38" eb="40">
      <t>イジョウ</t>
    </rPh>
    <rPh sb="45" eb="47">
      <t>カクニン</t>
    </rPh>
    <phoneticPr fontId="1"/>
  </si>
  <si>
    <t>※　ただし、届出を行う月の前月に既に当該年度の賃金改善が開始されている場合、（チェックしてください）➡</t>
    <rPh sb="6" eb="8">
      <t>トドケデ</t>
    </rPh>
    <rPh sb="9" eb="10">
      <t>オコナ</t>
    </rPh>
    <rPh sb="11" eb="12">
      <t>ツキ</t>
    </rPh>
    <rPh sb="13" eb="15">
      <t>ゼンゲツ</t>
    </rPh>
    <rPh sb="16" eb="17">
      <t>スデ</t>
    </rPh>
    <rPh sb="18" eb="20">
      <t>トウガイ</t>
    </rPh>
    <rPh sb="20" eb="22">
      <t>ネンド</t>
    </rPh>
    <rPh sb="23" eb="25">
      <t>チンギン</t>
    </rPh>
    <rPh sb="25" eb="27">
      <t>カイゼン</t>
    </rPh>
    <rPh sb="28" eb="30">
      <t>カイシ</t>
    </rPh>
    <rPh sb="35" eb="37">
      <t>バアイ</t>
    </rPh>
    <phoneticPr fontId="1"/>
  </si>
  <si>
    <r>
      <t>○　以下、基本給等総額については</t>
    </r>
    <r>
      <rPr>
        <sz val="12"/>
        <color rgb="FFFF0000"/>
        <rFont val="ＭＳ ゴシック"/>
        <family val="3"/>
        <charset val="128"/>
      </rPr>
      <t>１月当たりの額</t>
    </r>
    <r>
      <rPr>
        <sz val="12"/>
        <rFont val="ＭＳ ゴシック"/>
        <family val="3"/>
        <charset val="128"/>
      </rPr>
      <t>を記載してください。</t>
    </r>
    <rPh sb="2" eb="4">
      <t>イカ</t>
    </rPh>
    <rPh sb="5" eb="8">
      <t>キホンキュウ</t>
    </rPh>
    <rPh sb="8" eb="9">
      <t>トウ</t>
    </rPh>
    <rPh sb="9" eb="11">
      <t>ソウガク</t>
    </rPh>
    <rPh sb="17" eb="18">
      <t>ゲツ</t>
    </rPh>
    <rPh sb="18" eb="19">
      <t>ア</t>
    </rPh>
    <rPh sb="22" eb="23">
      <t>ガク</t>
    </rPh>
    <rPh sb="24" eb="26">
      <t>キサイ</t>
    </rPh>
    <phoneticPr fontId="1"/>
  </si>
  <si>
    <t>　　及び「訪問看護ベースアップ評価料（Ⅱ）」のことをいう。</t>
    <phoneticPr fontId="1"/>
  </si>
  <si>
    <t>１　本報告書において、「ベースアップ評価料」とは、「訪問看護ベースアップ評価料（Ⅰ）」及び</t>
    <phoneticPr fontId="1"/>
  </si>
  <si>
    <t>　　定めている常勤職員の所定労働時間」で除して得た数（当該常勤でない職員の常勤換算数が１を超える場合は、１とする。）</t>
    <phoneticPr fontId="1"/>
  </si>
  <si>
    <t>　　１とする。常勤でない職員の常勤換算数は、「当該常勤でない職員の所定労働時間」を「当該訪問看護ステーションにおいて</t>
    <phoneticPr fontId="1"/>
  </si>
  <si>
    <t>　　評価料により得られた収入額」の総額と「ベア等以外で、ベア等に伴う賞与、時間外手当、法定福利費</t>
    <phoneticPr fontId="1"/>
  </si>
  <si>
    <t>　　（事業者負担分等を含む。）の増加分に用いた額」の総額を合わせた額と比べて、同額以上となること。</t>
    <phoneticPr fontId="1"/>
  </si>
  <si>
    <t>４　Ⅳについて、「報告書届出年度の賞与の支給月数」は、本様式を届け出る年度の賞与の月数を記載する。</t>
    <phoneticPr fontId="1"/>
  </si>
  <si>
    <t>　　なお、賞与等を月数ではなく、定額などの金額で支給している場合は、空欄でもよい。</t>
    <phoneticPr fontId="1"/>
  </si>
  <si>
    <t>５　Ⅳについて、「前年度の賞与の支給月数」は、本様式を届け出る年度の前年度に係る賞与の月数を記載する。</t>
    <phoneticPr fontId="1"/>
  </si>
  <si>
    <t>１　訪問看護ベースアップ評価料（Ⅰ）の届出を行う場合は、本様式（別紙様式11）を用いること。
２　「３」については、本様式の届出時点における対象職員の人数を常勤換算数で記載すること。
　　なお、常勤の職員の常勤換算数は１とする。常勤でない職員の常勤換算数は、
　　「当該常勤でない職員の所定労働時間」を「当該訪問看護ステーションにおいて定めている常勤
　　職員の所定労働時間」で除して得た数（当該常勤でない職員の常勤換算数が１を超える場合
　　は、１）とする。</t>
    <phoneticPr fontId="1"/>
  </si>
  <si>
    <r>
      <t>※以下の①～③</t>
    </r>
    <r>
      <rPr>
        <u/>
        <sz val="14"/>
        <color theme="1"/>
        <rFont val="ＭＳ Ｐゴシック"/>
        <family val="3"/>
        <charset val="128"/>
      </rPr>
      <t>のいずれかに該当する項目に、チェックを付けてください。</t>
    </r>
    <rPh sb="1" eb="3">
      <t>イカ</t>
    </rPh>
    <rPh sb="17" eb="19">
      <t>コウモク</t>
    </rPh>
    <rPh sb="26" eb="27">
      <t>ツ</t>
    </rPh>
    <phoneticPr fontId="1"/>
  </si>
  <si>
    <t>①</t>
    <phoneticPr fontId="1"/>
  </si>
  <si>
    <t>②</t>
    <phoneticPr fontId="1"/>
  </si>
  <si>
    <r>
      <t>「訪問看護ベースアップ評価料（Ⅰ）」を届け出ていなかったが、</t>
    </r>
    <r>
      <rPr>
        <sz val="14"/>
        <color rgb="FFFF0000"/>
        <rFont val="ＭＳ Ｐゴシック"/>
        <family val="3"/>
        <charset val="128"/>
      </rPr>
      <t>本様式届出時点において、</t>
    </r>
    <phoneticPr fontId="5"/>
  </si>
  <si>
    <t>③</t>
    <phoneticPr fontId="1"/>
  </si>
  <si>
    <r>
      <rPr>
        <u/>
        <sz val="14"/>
        <rFont val="ＭＳ Ｐゴシック"/>
        <family val="3"/>
        <charset val="128"/>
      </rPr>
      <t>報告する</t>
    </r>
    <r>
      <rPr>
        <sz val="14"/>
        <rFont val="ＭＳ Ｐゴシック"/>
        <family val="3"/>
        <charset val="128"/>
      </rPr>
      <t>こと、</t>
    </r>
    <r>
      <rPr>
        <u/>
        <sz val="14"/>
        <rFont val="ＭＳ Ｐゴシック"/>
        <family val="3"/>
        <charset val="128"/>
      </rPr>
      <t>②算定を行っている年度における賃金改善の取組状況について、</t>
    </r>
    <rPh sb="0" eb="2">
      <t>ホウコク</t>
    </rPh>
    <rPh sb="8" eb="10">
      <t>サンテイ</t>
    </rPh>
    <rPh sb="11" eb="12">
      <t>オコナ</t>
    </rPh>
    <rPh sb="16" eb="18">
      <t>ネンド</t>
    </rPh>
    <rPh sb="22" eb="24">
      <t>チンギン</t>
    </rPh>
    <rPh sb="24" eb="26">
      <t>カイゼン</t>
    </rPh>
    <rPh sb="27" eb="28">
      <t>ト</t>
    </rPh>
    <rPh sb="28" eb="29">
      <t>ク</t>
    </rPh>
    <rPh sb="29" eb="31">
      <t>ジョウキョウ</t>
    </rPh>
    <phoneticPr fontId="1"/>
  </si>
  <si>
    <r>
      <t>毎年８月に、</t>
    </r>
    <r>
      <rPr>
        <u/>
        <sz val="14"/>
        <rFont val="ＭＳ Ｐゴシック"/>
        <family val="3"/>
        <charset val="128"/>
      </rPr>
      <t>①前年度の賃金改善の取組状況について、別添４「賃金改善実績報告書」により</t>
    </r>
    <rPh sb="0" eb="2">
      <t>マイトシ</t>
    </rPh>
    <rPh sb="3" eb="4">
      <t>ガツ</t>
    </rPh>
    <rPh sb="7" eb="10">
      <t>ゼンネンド</t>
    </rPh>
    <rPh sb="11" eb="15">
      <t>チンギンカイゼン</t>
    </rPh>
    <rPh sb="16" eb="18">
      <t>トリクミ</t>
    </rPh>
    <rPh sb="18" eb="20">
      <t>ジョウキョウ</t>
    </rPh>
    <rPh sb="25" eb="27">
      <t>ベッテン</t>
    </rPh>
    <rPh sb="29" eb="33">
      <t>チンギンカイゼン</t>
    </rPh>
    <rPh sb="33" eb="35">
      <t>ジッセキ</t>
    </rPh>
    <rPh sb="35" eb="37">
      <t>ホウコク</t>
    </rPh>
    <phoneticPr fontId="1"/>
  </si>
  <si>
    <r>
      <rPr>
        <u/>
        <sz val="14"/>
        <rFont val="ＭＳ Ｐゴシック"/>
        <family val="3"/>
        <charset val="128"/>
      </rPr>
      <t>別添４「賃金改善中間報告書」により報告する</t>
    </r>
    <r>
      <rPr>
        <sz val="14"/>
        <rFont val="ＭＳ Ｐゴシック"/>
        <family val="3"/>
        <charset val="128"/>
      </rPr>
      <t>ことについて、理解しました。</t>
    </r>
    <rPh sb="0" eb="2">
      <t>ベッテン</t>
    </rPh>
    <phoneticPr fontId="1"/>
  </si>
  <si>
    <r>
      <rPr>
        <u/>
        <sz val="14"/>
        <rFont val="ＭＳ Ｐゴシック"/>
        <family val="3"/>
        <charset val="128"/>
      </rPr>
      <t>本評価料による収入については全て対象職員の賃上げに充当すること</t>
    </r>
    <r>
      <rPr>
        <sz val="14"/>
        <rFont val="ＭＳ Ｐゴシック"/>
        <family val="3"/>
        <charset val="128"/>
      </rPr>
      <t>について、誓約します。</t>
    </r>
    <rPh sb="0" eb="1">
      <t>ホン</t>
    </rPh>
    <rPh sb="1" eb="3">
      <t>ヒョウカ</t>
    </rPh>
    <rPh sb="3" eb="4">
      <t>リョウ</t>
    </rPh>
    <rPh sb="7" eb="9">
      <t>シュウニュウ</t>
    </rPh>
    <rPh sb="14" eb="15">
      <t>スベ</t>
    </rPh>
    <rPh sb="16" eb="18">
      <t>タイショウ</t>
    </rPh>
    <rPh sb="18" eb="20">
      <t>ショクイン</t>
    </rPh>
    <rPh sb="21" eb="23">
      <t>チンア</t>
    </rPh>
    <rPh sb="25" eb="27">
      <t>ジュウトウ</t>
    </rPh>
    <rPh sb="36" eb="38">
      <t>セイヤク</t>
    </rPh>
    <phoneticPr fontId="1"/>
  </si>
  <si>
    <r>
      <rPr>
        <u/>
        <sz val="14"/>
        <rFont val="ＭＳ Ｐゴシック"/>
        <family val="3"/>
        <charset val="128"/>
      </rPr>
      <t>別添４「賃金改善中間報告書」により報告する</t>
    </r>
    <r>
      <rPr>
        <sz val="14"/>
        <rFont val="ＭＳ Ｐゴシック"/>
        <family val="3"/>
        <charset val="128"/>
      </rPr>
      <t>ことについて、理解しました。</t>
    </r>
    <phoneticPr fontId="1"/>
  </si>
  <si>
    <r>
      <t>「訪問看護ベースアップ評価料（Ⅱ）」　を届け出ていなかったが、</t>
    </r>
    <r>
      <rPr>
        <sz val="14"/>
        <color rgb="FFFF0000"/>
        <rFont val="ＭＳ Ｐゴシック"/>
        <family val="3"/>
        <charset val="128"/>
      </rPr>
      <t>本様式届出時点において、</t>
    </r>
    <rPh sb="1" eb="3">
      <t>ホウモン</t>
    </rPh>
    <rPh sb="3" eb="5">
      <t>カンゴ</t>
    </rPh>
    <rPh sb="11" eb="14">
      <t>ヒョウカリョウ</t>
    </rPh>
    <phoneticPr fontId="5"/>
  </si>
  <si>
    <t>施設基準通知に記載された給与水準以上の賃上げを行った訪問看護ステーション</t>
    <rPh sb="12" eb="14">
      <t>キュウヨ</t>
    </rPh>
    <rPh sb="16" eb="18">
      <t>イジョウ</t>
    </rPh>
    <rPh sb="19" eb="21">
      <t>チンア</t>
    </rPh>
    <rPh sb="23" eb="24">
      <t>オコナ</t>
    </rPh>
    <rPh sb="26" eb="28">
      <t>ホウモン</t>
    </rPh>
    <rPh sb="28" eb="30">
      <t>カンゴ</t>
    </rPh>
    <phoneticPr fontId="1"/>
  </si>
  <si>
    <t>＜訪問看護ベースアップ評価料（Ⅰ）の注３に該当する訪問看護ステーション＞</t>
    <rPh sb="1" eb="3">
      <t>ホウモン</t>
    </rPh>
    <rPh sb="3" eb="5">
      <t>カンゴ</t>
    </rPh>
    <rPh sb="11" eb="14">
      <t>ヒョウカリョウ</t>
    </rPh>
    <rPh sb="18" eb="19">
      <t>チュウ</t>
    </rPh>
    <rPh sb="21" eb="23">
      <t>ガイトウ</t>
    </rPh>
    <rPh sb="25" eb="29">
      <t>ホウモンカンゴ</t>
    </rPh>
    <phoneticPr fontId="1"/>
  </si>
  <si>
    <t>＜訪問看護ベースアップ評価料（Ⅰ）の注３に該当しない訪問看護ステーション＞</t>
    <rPh sb="1" eb="3">
      <t>ホウモン</t>
    </rPh>
    <rPh sb="3" eb="5">
      <t>カンゴ</t>
    </rPh>
    <rPh sb="11" eb="14">
      <t>ヒョウカリョウ</t>
    </rPh>
    <rPh sb="18" eb="19">
      <t>チュウ</t>
    </rPh>
    <rPh sb="21" eb="23">
      <t>ガイトウ</t>
    </rPh>
    <rPh sb="26" eb="30">
      <t>ホウモンカンゴ</t>
    </rPh>
    <phoneticPr fontId="1"/>
  </si>
  <si>
    <t>①・②に該当せず、「訪問看護ベースアップ評価料（Ⅰ）」　のみを届け出る訪問看護ステーション</t>
    <rPh sb="4" eb="6">
      <t>ガイトウ</t>
    </rPh>
    <rPh sb="10" eb="12">
      <t>ホウモン</t>
    </rPh>
    <rPh sb="12" eb="14">
      <t>カンゴ</t>
    </rPh>
    <rPh sb="20" eb="22">
      <t>ヒョウカ</t>
    </rPh>
    <rPh sb="22" eb="23">
      <t>リョウ</t>
    </rPh>
    <rPh sb="31" eb="32">
      <t>トド</t>
    </rPh>
    <rPh sb="33" eb="34">
      <t>デ</t>
    </rPh>
    <rPh sb="35" eb="39">
      <t>ホウモンカンゴ</t>
    </rPh>
    <phoneticPr fontId="5"/>
  </si>
  <si>
    <t>　　　補助金による部分は、含めないものとする。</t>
    <phoneticPr fontId="1"/>
  </si>
  <si>
    <t>（９）当該評価料を算定した年度に勤務している対象職員の基本給等総額【賃金改善実施期間（１）の開始月時点】</t>
    <rPh sb="3" eb="5">
      <t>トウガイ</t>
    </rPh>
    <rPh sb="5" eb="7">
      <t>ヒョウカ</t>
    </rPh>
    <rPh sb="7" eb="8">
      <t>リョウ</t>
    </rPh>
    <rPh sb="9" eb="11">
      <t>サンテイ</t>
    </rPh>
    <rPh sb="13" eb="15">
      <t>ネンド</t>
    </rPh>
    <rPh sb="16" eb="18">
      <t>キンム</t>
    </rPh>
    <rPh sb="22" eb="24">
      <t>タイショウ</t>
    </rPh>
    <rPh sb="24" eb="26">
      <t>ショクイン</t>
    </rPh>
    <rPh sb="27" eb="31">
      <t>キホンキュウナド</t>
    </rPh>
    <rPh sb="31" eb="33">
      <t>ソウガク</t>
    </rPh>
    <rPh sb="34" eb="36">
      <t>チンギン</t>
    </rPh>
    <rPh sb="36" eb="38">
      <t>カイゼン</t>
    </rPh>
    <rPh sb="38" eb="40">
      <t>ジッシ</t>
    </rPh>
    <rPh sb="40" eb="42">
      <t>キカン</t>
    </rPh>
    <rPh sb="46" eb="48">
      <t>カイシ</t>
    </rPh>
    <rPh sb="48" eb="49">
      <t>ガツ</t>
    </rPh>
    <rPh sb="49" eb="51">
      <t>ジテン</t>
    </rPh>
    <phoneticPr fontId="1"/>
  </si>
  <si>
    <t>（15）当該評価料を算定した年度に勤務している対象職員の基本給等総額【賃金改善実施期間（１）の開始月時点】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2">
      <t>キホンキュウナド</t>
    </rPh>
    <rPh sb="32" eb="34">
      <t>ソウガク</t>
    </rPh>
    <rPh sb="35" eb="37">
      <t>チンギン</t>
    </rPh>
    <rPh sb="37" eb="39">
      <t>カイゼン</t>
    </rPh>
    <rPh sb="39" eb="41">
      <t>ジッシ</t>
    </rPh>
    <rPh sb="41" eb="43">
      <t>キカン</t>
    </rPh>
    <rPh sb="47" eb="49">
      <t>カイシ</t>
    </rPh>
    <rPh sb="49" eb="50">
      <t>ガツ</t>
    </rPh>
    <rPh sb="50" eb="52">
      <t>ジテン</t>
    </rPh>
    <phoneticPr fontId="1"/>
  </si>
  <si>
    <t>（22）当該評価料を算定した年度に勤務している対象職員の基本給等総額【賃金改善実施期間（１）の開始月時点】</t>
    <phoneticPr fontId="1"/>
  </si>
  <si>
    <t>（29）当該評価料を算定した年度に勤務している対象職員の基本給等総額【賃金改善実施期間（１）の開始月時点】</t>
    <phoneticPr fontId="1"/>
  </si>
  <si>
    <t>（36）当該評価料を算定した年度に勤務している対象職員の基本給等総額【賃金改善実施期間（１）の開始月時点】</t>
    <phoneticPr fontId="1"/>
  </si>
  <si>
    <t>（43）当該評価料を算定した年度に勤務している対象職員の基本給等総額【賃金改善実施期間（１）の開始月時点】</t>
    <phoneticPr fontId="1"/>
  </si>
  <si>
    <t>（20）前年度の賞与の支給月数</t>
    <phoneticPr fontId="1"/>
  </si>
  <si>
    <t>（27）前年度の賞与の支給月数</t>
    <phoneticPr fontId="1"/>
  </si>
  <si>
    <t>（34）前年度の賞与の支給月数</t>
    <phoneticPr fontId="1"/>
  </si>
  <si>
    <t>（41）前年度の賞与の支給月数</t>
    <phoneticPr fontId="1"/>
  </si>
  <si>
    <t>（48）前年度の賞与の支給月数</t>
    <phoneticPr fontId="1"/>
  </si>
  <si>
    <t>（47）報告書届出年度の賞与の支給月数</t>
    <rPh sb="12" eb="14">
      <t>ショウヨ</t>
    </rPh>
    <rPh sb="15" eb="17">
      <t>シキュウ</t>
    </rPh>
    <rPh sb="17" eb="19">
      <t>ツキスウ</t>
    </rPh>
    <phoneticPr fontId="1"/>
  </si>
  <si>
    <t>（40）報告書届出年度の賞与の支給月数</t>
    <rPh sb="12" eb="14">
      <t>ショウヨ</t>
    </rPh>
    <rPh sb="15" eb="17">
      <t>シキュウ</t>
    </rPh>
    <rPh sb="17" eb="19">
      <t>ツキスウ</t>
    </rPh>
    <phoneticPr fontId="1"/>
  </si>
  <si>
    <t>（33）報告書届出年度の賞与の支給月数</t>
    <rPh sb="12" eb="14">
      <t>ショウヨ</t>
    </rPh>
    <rPh sb="15" eb="17">
      <t>シキュウ</t>
    </rPh>
    <rPh sb="17" eb="19">
      <t>ツキスウ</t>
    </rPh>
    <phoneticPr fontId="1"/>
  </si>
  <si>
    <t>（26）報告書届出年度の賞与の支給月数</t>
    <rPh sb="12" eb="14">
      <t>ショウヨ</t>
    </rPh>
    <rPh sb="15" eb="17">
      <t>シキュウ</t>
    </rPh>
    <rPh sb="17" eb="19">
      <t>ツキスウ</t>
    </rPh>
    <phoneticPr fontId="1"/>
  </si>
  <si>
    <t>（19）報告書届出年度の賞与の支給月数</t>
    <rPh sb="12" eb="14">
      <t>ショウヨ</t>
    </rPh>
    <rPh sb="15" eb="17">
      <t>シキュウ</t>
    </rPh>
    <rPh sb="17" eb="19">
      <t>ツキスウ</t>
    </rPh>
    <phoneticPr fontId="1"/>
  </si>
  <si>
    <t>（12）ベア等による賃金増率【（11）÷（10）】</t>
    <rPh sb="6" eb="7">
      <t>トウ</t>
    </rPh>
    <rPh sb="10" eb="12">
      <t>チンギン</t>
    </rPh>
    <rPh sb="12" eb="13">
      <t>ゾウ</t>
    </rPh>
    <rPh sb="13" eb="14">
      <t>リツ</t>
    </rPh>
    <phoneticPr fontId="1"/>
  </si>
  <si>
    <t>（18）ベア等による賃金増率【（17）÷（16）】</t>
    <rPh sb="6" eb="7">
      <t>トウ</t>
    </rPh>
    <rPh sb="10" eb="12">
      <t>チンギン</t>
    </rPh>
    <rPh sb="12" eb="13">
      <t>ゾウ</t>
    </rPh>
    <rPh sb="13" eb="14">
      <t>リツ</t>
    </rPh>
    <phoneticPr fontId="1"/>
  </si>
  <si>
    <t>（25）ベア等による賃金増率【（24）÷（23）】</t>
    <rPh sb="6" eb="7">
      <t>トウ</t>
    </rPh>
    <rPh sb="10" eb="12">
      <t>チンギン</t>
    </rPh>
    <rPh sb="12" eb="13">
      <t>ゾウ</t>
    </rPh>
    <rPh sb="13" eb="14">
      <t>リツ</t>
    </rPh>
    <phoneticPr fontId="1"/>
  </si>
  <si>
    <t>（32）ベア等による賃金増率【（31）÷（30）】</t>
    <rPh sb="6" eb="7">
      <t>トウ</t>
    </rPh>
    <rPh sb="10" eb="12">
      <t>チンギン</t>
    </rPh>
    <rPh sb="12" eb="13">
      <t>ゾウ</t>
    </rPh>
    <rPh sb="13" eb="14">
      <t>リツ</t>
    </rPh>
    <phoneticPr fontId="1"/>
  </si>
  <si>
    <t>（39）ベア等による賃金増率【（38）÷（37）】</t>
    <rPh sb="5" eb="6">
      <t>トウ</t>
    </rPh>
    <rPh sb="9" eb="11">
      <t>チンギン</t>
    </rPh>
    <rPh sb="11" eb="12">
      <t>ゾウ</t>
    </rPh>
    <rPh sb="12" eb="13">
      <t>リツ</t>
    </rPh>
    <phoneticPr fontId="1"/>
  </si>
  <si>
    <t>（46）ベア等による賃金増率【（45）÷（44）】</t>
    <rPh sb="6" eb="7">
      <t>トウ</t>
    </rPh>
    <rPh sb="10" eb="12">
      <t>チンギン</t>
    </rPh>
    <rPh sb="12" eb="13">
      <t>ゾウ</t>
    </rPh>
    <rPh sb="13" eb="14">
      <t>リツ</t>
    </rPh>
    <phoneticPr fontId="1"/>
  </si>
  <si>
    <t>令和８年度診療報酬改定以降のベースアップ評価料等で賃金改善を実施した期間を記載すること。</t>
    <rPh sb="0" eb="2">
      <t>レイワ</t>
    </rPh>
    <rPh sb="3" eb="5">
      <t>ネンド</t>
    </rPh>
    <rPh sb="5" eb="11">
      <t>シンリョウホウシュウカイテイ</t>
    </rPh>
    <rPh sb="11" eb="13">
      <t>イコウ</t>
    </rPh>
    <rPh sb="20" eb="22">
      <t>ヒョウカ</t>
    </rPh>
    <rPh sb="22" eb="23">
      <t>リョウ</t>
    </rPh>
    <rPh sb="23" eb="24">
      <t>トウ</t>
    </rPh>
    <rPh sb="25" eb="29">
      <t>チンギンカイゼン</t>
    </rPh>
    <rPh sb="30" eb="32">
      <t>ジッシ</t>
    </rPh>
    <rPh sb="34" eb="36">
      <t>キカン</t>
    </rPh>
    <rPh sb="37" eb="39">
      <t>キサイ</t>
    </rPh>
    <phoneticPr fontId="1"/>
  </si>
  <si>
    <t>充当した場合、遡及して賃金改善を実施した期間を記載する。</t>
    <rPh sb="0" eb="2">
      <t>ジュウトウ</t>
    </rPh>
    <rPh sb="4" eb="6">
      <t>バアイ</t>
    </rPh>
    <rPh sb="7" eb="9">
      <t>ソキュウ</t>
    </rPh>
    <rPh sb="11" eb="13">
      <t>チンギン</t>
    </rPh>
    <rPh sb="13" eb="15">
      <t>カイゼン</t>
    </rPh>
    <rPh sb="16" eb="18">
      <t>ジッシ</t>
    </rPh>
    <rPh sb="20" eb="22">
      <t>キカン</t>
    </rPh>
    <rPh sb="23" eb="25">
      <t>キサイ</t>
    </rPh>
    <phoneticPr fontId="1"/>
  </si>
  <si>
    <r>
      <t>※　</t>
    </r>
    <r>
      <rPr>
        <sz val="14"/>
        <color rgb="FFFF0000"/>
        <rFont val="ＭＳ Ｐゴシック"/>
        <family val="3"/>
        <charset val="128"/>
      </rPr>
      <t>月額賃金総額</t>
    </r>
    <r>
      <rPr>
        <sz val="14"/>
        <rFont val="ＭＳ Ｐゴシック"/>
        <family val="3"/>
        <charset val="128"/>
      </rPr>
      <t>：届出を行う月の直近１月の総額</t>
    </r>
    <phoneticPr fontId="1"/>
  </si>
  <si>
    <t>（10）令和８年３月時点の給与体系を、当該評価料を算定した年度に勤務している職員の賃金に当てはめた場合の対象職員の基本給等総額</t>
    <rPh sb="4" eb="6">
      <t>レイワ</t>
    </rPh>
    <rPh sb="7" eb="8">
      <t>ネン</t>
    </rPh>
    <rPh sb="9" eb="10">
      <t>ガツ</t>
    </rPh>
    <rPh sb="10" eb="12">
      <t>ジテン</t>
    </rPh>
    <rPh sb="13" eb="15">
      <t>キュウヨ</t>
    </rPh>
    <rPh sb="15" eb="17">
      <t>タイケイ</t>
    </rPh>
    <rPh sb="19" eb="21">
      <t>トウガイ</t>
    </rPh>
    <rPh sb="21" eb="23">
      <t>ヒョウカ</t>
    </rPh>
    <rPh sb="23" eb="24">
      <t>リョウ</t>
    </rPh>
    <rPh sb="25" eb="27">
      <t>サンテイ</t>
    </rPh>
    <rPh sb="29" eb="31">
      <t>ネンド</t>
    </rPh>
    <rPh sb="32" eb="34">
      <t>キンム</t>
    </rPh>
    <rPh sb="38" eb="40">
      <t>ショクイン</t>
    </rPh>
    <rPh sb="41" eb="43">
      <t>チンギン</t>
    </rPh>
    <rPh sb="44" eb="45">
      <t>ア</t>
    </rPh>
    <rPh sb="49" eb="51">
      <t>バアイ</t>
    </rPh>
    <rPh sb="52" eb="54">
      <t>タイショウ</t>
    </rPh>
    <rPh sb="54" eb="56">
      <t>ショクイン</t>
    </rPh>
    <rPh sb="57" eb="61">
      <t>キホンキュウナド</t>
    </rPh>
    <rPh sb="61" eb="63">
      <t>ソウガク</t>
    </rPh>
    <phoneticPr fontId="1"/>
  </si>
  <si>
    <t>（10）令和８年５月時点の給与体系を、当該評価料を算定した年度に勤務している職員の賃金に当てはめた場合の対象職員の基本給等総額</t>
    <phoneticPr fontId="1"/>
  </si>
  <si>
    <t>（16）令和８年３月時点の給与体系を、当該評価料を算定した年度に勤務している職員の賃金に当てはめた場合の対象職員の基本給等総額</t>
    <rPh sb="4" eb="6">
      <t>レイワ</t>
    </rPh>
    <rPh sb="7" eb="8">
      <t>ネン</t>
    </rPh>
    <rPh sb="9" eb="10">
      <t>ガツ</t>
    </rPh>
    <rPh sb="10" eb="12">
      <t>ジテン</t>
    </rPh>
    <rPh sb="13" eb="15">
      <t>キュウヨ</t>
    </rPh>
    <rPh sb="15" eb="17">
      <t>タイケイ</t>
    </rPh>
    <rPh sb="19" eb="21">
      <t>トウガイ</t>
    </rPh>
    <rPh sb="21" eb="23">
      <t>ヒョウカ</t>
    </rPh>
    <rPh sb="23" eb="24">
      <t>リョウ</t>
    </rPh>
    <rPh sb="25" eb="27">
      <t>サンテイ</t>
    </rPh>
    <rPh sb="29" eb="31">
      <t>ネンド</t>
    </rPh>
    <rPh sb="32" eb="34">
      <t>キンム</t>
    </rPh>
    <rPh sb="38" eb="40">
      <t>ショクイン</t>
    </rPh>
    <rPh sb="41" eb="43">
      <t>チンギン</t>
    </rPh>
    <rPh sb="44" eb="45">
      <t>ア</t>
    </rPh>
    <rPh sb="49" eb="51">
      <t>バアイ</t>
    </rPh>
    <rPh sb="52" eb="54">
      <t>タイショウ</t>
    </rPh>
    <rPh sb="54" eb="56">
      <t>ショクイン</t>
    </rPh>
    <rPh sb="57" eb="61">
      <t>キホンキュウナド</t>
    </rPh>
    <rPh sb="61" eb="63">
      <t>ソウガク</t>
    </rPh>
    <phoneticPr fontId="1"/>
  </si>
  <si>
    <t>（16）令和８年５月時点の給与体系を、当該評価料を算定した年度に勤務している職員の賃金に当てはめた場合の対象職員の基本給等総額</t>
    <phoneticPr fontId="1"/>
  </si>
  <si>
    <t>（23）令和８年３月時点の給与体系を、当該評価料を算定した年度に勤務している職員の賃金に当てはめた場合の対象職員の基本給等総額</t>
    <phoneticPr fontId="1"/>
  </si>
  <si>
    <t>（23）令和８年５月時点の給与体系を、当該評価料を算定した年度に勤務している職員の賃金に当てはめた場合の対象職員の基本給等総額</t>
    <phoneticPr fontId="1"/>
  </si>
  <si>
    <t>（30）令和８年３月時点の給与体系を、当該評価料を算定した年度に勤務している職員の賃金に当てはめた場合の対象職員の基本給等総額</t>
    <rPh sb="4" eb="6">
      <t>レイワ</t>
    </rPh>
    <rPh sb="7" eb="8">
      <t>ネン</t>
    </rPh>
    <rPh sb="9" eb="10">
      <t>ガツ</t>
    </rPh>
    <rPh sb="10" eb="12">
      <t>ジテン</t>
    </rPh>
    <rPh sb="13" eb="15">
      <t>キュウヨ</t>
    </rPh>
    <rPh sb="15" eb="17">
      <t>タイケイ</t>
    </rPh>
    <rPh sb="19" eb="21">
      <t>トウガイ</t>
    </rPh>
    <rPh sb="21" eb="23">
      <t>ヒョウカ</t>
    </rPh>
    <rPh sb="23" eb="24">
      <t>リョウ</t>
    </rPh>
    <rPh sb="25" eb="27">
      <t>サンテイ</t>
    </rPh>
    <rPh sb="29" eb="31">
      <t>ネンド</t>
    </rPh>
    <rPh sb="32" eb="34">
      <t>キンム</t>
    </rPh>
    <rPh sb="38" eb="40">
      <t>ショクイン</t>
    </rPh>
    <rPh sb="41" eb="43">
      <t>チンギン</t>
    </rPh>
    <rPh sb="44" eb="45">
      <t>ア</t>
    </rPh>
    <rPh sb="49" eb="51">
      <t>バアイ</t>
    </rPh>
    <rPh sb="52" eb="54">
      <t>タイショウ</t>
    </rPh>
    <rPh sb="54" eb="56">
      <t>ショクイン</t>
    </rPh>
    <rPh sb="57" eb="61">
      <t>キホンキュウナド</t>
    </rPh>
    <rPh sb="61" eb="63">
      <t>ソウガク</t>
    </rPh>
    <phoneticPr fontId="1"/>
  </si>
  <si>
    <t>（30）令和８年５月時点の給与体系を、当該評価料を算定した年度に勤務している職員の賃金に当てはめた場合の対象職員の基本給等総額</t>
    <phoneticPr fontId="1"/>
  </si>
  <si>
    <t>（37）令和８年３月時点の給与体系を、当該評価料を算定した年度に勤務している職員の賃金に当てはめた場合の対象職員の基本給等総額</t>
    <rPh sb="4" eb="6">
      <t>レイワ</t>
    </rPh>
    <rPh sb="7" eb="8">
      <t>ネン</t>
    </rPh>
    <rPh sb="9" eb="10">
      <t>ガツ</t>
    </rPh>
    <rPh sb="10" eb="12">
      <t>ジテン</t>
    </rPh>
    <rPh sb="13" eb="15">
      <t>キュウヨ</t>
    </rPh>
    <rPh sb="15" eb="17">
      <t>タイケイ</t>
    </rPh>
    <rPh sb="19" eb="21">
      <t>トウガイ</t>
    </rPh>
    <rPh sb="21" eb="23">
      <t>ヒョウカ</t>
    </rPh>
    <rPh sb="23" eb="24">
      <t>リョウ</t>
    </rPh>
    <rPh sb="25" eb="27">
      <t>サンテイ</t>
    </rPh>
    <rPh sb="29" eb="31">
      <t>ネンド</t>
    </rPh>
    <rPh sb="32" eb="34">
      <t>キンム</t>
    </rPh>
    <rPh sb="38" eb="40">
      <t>ショクイン</t>
    </rPh>
    <rPh sb="41" eb="43">
      <t>チンギン</t>
    </rPh>
    <rPh sb="44" eb="45">
      <t>ア</t>
    </rPh>
    <rPh sb="49" eb="51">
      <t>バアイ</t>
    </rPh>
    <rPh sb="52" eb="54">
      <t>タイショウ</t>
    </rPh>
    <rPh sb="54" eb="56">
      <t>ショクイン</t>
    </rPh>
    <rPh sb="57" eb="61">
      <t>キホンキュウナド</t>
    </rPh>
    <rPh sb="61" eb="63">
      <t>ソウガク</t>
    </rPh>
    <phoneticPr fontId="1"/>
  </si>
  <si>
    <t>（37）令和８年５月時点の給与体系を、当該評価料を算定した年度に勤務している職員の賃金に当てはめた場合の対象職員の基本給等総額</t>
    <phoneticPr fontId="1"/>
  </si>
  <si>
    <t>（44）令和８年３月時点の給与体系を、当該評価料を算定した年度に勤務している職員の賃金に当てはめた場合の対象職員の基本給等総額</t>
    <rPh sb="4" eb="6">
      <t>レイワ</t>
    </rPh>
    <rPh sb="7" eb="8">
      <t>ネン</t>
    </rPh>
    <rPh sb="9" eb="10">
      <t>ガツ</t>
    </rPh>
    <rPh sb="10" eb="12">
      <t>ジテン</t>
    </rPh>
    <rPh sb="13" eb="15">
      <t>キュウヨ</t>
    </rPh>
    <rPh sb="15" eb="17">
      <t>タイケイ</t>
    </rPh>
    <rPh sb="19" eb="21">
      <t>トウガイ</t>
    </rPh>
    <rPh sb="21" eb="23">
      <t>ヒョウカ</t>
    </rPh>
    <rPh sb="23" eb="24">
      <t>リョウ</t>
    </rPh>
    <rPh sb="25" eb="27">
      <t>サンテイ</t>
    </rPh>
    <rPh sb="29" eb="31">
      <t>ネンド</t>
    </rPh>
    <rPh sb="32" eb="34">
      <t>キンム</t>
    </rPh>
    <rPh sb="38" eb="40">
      <t>ショクイン</t>
    </rPh>
    <rPh sb="41" eb="43">
      <t>チンギン</t>
    </rPh>
    <rPh sb="44" eb="45">
      <t>ア</t>
    </rPh>
    <rPh sb="49" eb="51">
      <t>バアイ</t>
    </rPh>
    <rPh sb="52" eb="54">
      <t>タイショウ</t>
    </rPh>
    <rPh sb="54" eb="56">
      <t>ショクイン</t>
    </rPh>
    <rPh sb="57" eb="61">
      <t>キホンキュウナド</t>
    </rPh>
    <rPh sb="61" eb="63">
      <t>ソウガク</t>
    </rPh>
    <phoneticPr fontId="1"/>
  </si>
  <si>
    <t>（44）令和８年５月時点の給与体系を、当該評価料を算定した年度に勤務している職員の賃金に当てはめた場合の対象職員の基本給等総額</t>
    <phoneticPr fontId="1"/>
  </si>
  <si>
    <t>（10）令和８年３月時点の給与体系を、当該評価料を算定した年度に勤務している職員の賃金に当てはめた場合の対象職員の基本給等総額</t>
    <rPh sb="4" eb="6">
      <t>トウガイ</t>
    </rPh>
    <rPh sb="6" eb="8">
      <t>ヒョウカ</t>
    </rPh>
    <rPh sb="8" eb="9">
      <t>リョウ</t>
    </rPh>
    <rPh sb="10" eb="12">
      <t>サンテイ</t>
    </rPh>
    <rPh sb="14" eb="16">
      <t>ネンド</t>
    </rPh>
    <rPh sb="17" eb="19">
      <t>キンム</t>
    </rPh>
    <phoneticPr fontId="1"/>
  </si>
  <si>
    <t>（１）本評価項目に必要な賃上げ水準の算出</t>
    <rPh sb="3" eb="4">
      <t>ホン</t>
    </rPh>
    <rPh sb="4" eb="6">
      <t>ヒョウカ</t>
    </rPh>
    <rPh sb="6" eb="8">
      <t>コウモク</t>
    </rPh>
    <rPh sb="9" eb="11">
      <t>ヒツヨウ</t>
    </rPh>
    <rPh sb="12" eb="14">
      <t>チンア</t>
    </rPh>
    <rPh sb="15" eb="17">
      <t>スイジュン</t>
    </rPh>
    <rPh sb="18" eb="20">
      <t>サンシュツ</t>
    </rPh>
    <phoneticPr fontId="1"/>
  </si>
  <si>
    <t>（Ⅰ）当該評価料の算定を開始する年月</t>
    <rPh sb="3" eb="5">
      <t>トウガイ</t>
    </rPh>
    <rPh sb="5" eb="7">
      <t>ヒョウカ</t>
    </rPh>
    <rPh sb="7" eb="8">
      <t>リョウ</t>
    </rPh>
    <rPh sb="9" eb="11">
      <t>サンテイ</t>
    </rPh>
    <rPh sb="12" eb="14">
      <t>カイシ</t>
    </rPh>
    <rPh sb="16" eb="18">
      <t>ネンゲツ</t>
    </rPh>
    <phoneticPr fontId="1"/>
  </si>
  <si>
    <t>（Ⅳ）（Ⅲ）と同じ対象職員で、令和６年３月時点の給与体系に当てはめた基本給等総額【賃金改善前の基本給等総額】</t>
    <phoneticPr fontId="1"/>
  </si>
  <si>
    <t>（Ⅴ）施設基準要件を満たすために必要な賃上げ額【（Ⅳ）×0.055】</t>
    <phoneticPr fontId="1"/>
  </si>
  <si>
    <t>（Ⅴ）施設基準要件を満たすために必要な賃上げ額【（Ⅳ）×0.087】</t>
    <phoneticPr fontId="1"/>
  </si>
  <si>
    <t>（Ⅴ）施設基準要件を満たすために必要な賃上げ額【（Ⅳ）×0.08】</t>
    <phoneticPr fontId="1"/>
  </si>
  <si>
    <t>（Ⅴ）施設基準要件を満たすために必要な賃上げ額【（Ⅳ）×0.137】</t>
    <phoneticPr fontId="1"/>
  </si>
  <si>
    <t>｛①(Ⅲ)＋②(Ⅲ)｝－｛①(Ⅳ)＋①(Ⅴ)＋②(Ⅳ)＋②(Ⅴ)｝</t>
    <phoneticPr fontId="1"/>
  </si>
  <si>
    <r>
      <t>※　</t>
    </r>
    <r>
      <rPr>
        <u/>
        <sz val="12"/>
        <rFont val="ＭＳ Ｐゴシック"/>
        <family val="3"/>
        <charset val="128"/>
      </rPr>
      <t>訪問看護ベースアップ評価料の注３又は注５を算定している場合</t>
    </r>
    <r>
      <rPr>
        <sz val="12"/>
        <rFont val="ＭＳ Ｐゴシック"/>
        <family val="3"/>
        <charset val="128"/>
      </rPr>
      <t>には、</t>
    </r>
    <rPh sb="2" eb="4">
      <t>ホウモン</t>
    </rPh>
    <rPh sb="4" eb="6">
      <t>カンゴ</t>
    </rPh>
    <rPh sb="12" eb="15">
      <t>ヒョウカリョウ</t>
    </rPh>
    <rPh sb="16" eb="17">
      <t>チュウ</t>
    </rPh>
    <rPh sb="18" eb="19">
      <t>マタ</t>
    </rPh>
    <rPh sb="20" eb="21">
      <t>チュウ</t>
    </rPh>
    <rPh sb="23" eb="25">
      <t>サンテイ</t>
    </rPh>
    <rPh sb="29" eb="31">
      <t>バアイ</t>
    </rPh>
    <phoneticPr fontId="1"/>
  </si>
  <si>
    <t>＜訪問看護ベースアップ評価料（Ⅱ）の注７及びに該当する訪問看護ステーション＞</t>
    <rPh sb="1" eb="3">
      <t>ホウモン</t>
    </rPh>
    <rPh sb="3" eb="5">
      <t>カンゴ</t>
    </rPh>
    <rPh sb="11" eb="14">
      <t>ヒョウカリョウ</t>
    </rPh>
    <rPh sb="18" eb="19">
      <t>チュウ</t>
    </rPh>
    <rPh sb="20" eb="21">
      <t>オヨ</t>
    </rPh>
    <rPh sb="23" eb="25">
      <t>ガイトウ</t>
    </rPh>
    <rPh sb="27" eb="31">
      <t>ホウモンカンゴ</t>
    </rPh>
    <phoneticPr fontId="1"/>
  </si>
  <si>
    <t>＜訪問看護ベースアップ評価料（Ⅱ）の注７及び８に該当しない訪問看護ステーション＞</t>
    <rPh sb="1" eb="3">
      <t>ホウモン</t>
    </rPh>
    <rPh sb="3" eb="5">
      <t>カンゴ</t>
    </rPh>
    <rPh sb="11" eb="14">
      <t>ヒョウカリョウ</t>
    </rPh>
    <rPh sb="18" eb="19">
      <t>チュウ</t>
    </rPh>
    <rPh sb="20" eb="21">
      <t>オヨ</t>
    </rPh>
    <rPh sb="24" eb="26">
      <t>ガイトウ</t>
    </rPh>
    <rPh sb="29" eb="33">
      <t>ホウモンカンゴ</t>
    </rPh>
    <phoneticPr fontId="1"/>
  </si>
  <si>
    <r>
      <t>※　</t>
    </r>
    <r>
      <rPr>
        <sz val="12"/>
        <color rgb="FFFF0000"/>
        <rFont val="ＭＳ Ｐゴシック"/>
        <family val="3"/>
        <charset val="128"/>
      </rPr>
      <t>【記載上の注意】を参照</t>
    </r>
    <rPh sb="3" eb="5">
      <t>キサイ</t>
    </rPh>
    <rPh sb="5" eb="6">
      <t>ジョウ</t>
    </rPh>
    <rPh sb="7" eb="9">
      <t>チュウイ</t>
    </rPh>
    <rPh sb="11" eb="13">
      <t>サンショウ</t>
    </rPh>
    <phoneticPr fontId="1"/>
  </si>
  <si>
    <t>令和８年度以前（~R9.5.31）：１</t>
  </si>
  <si>
    <t>令和９年度以前（R9.6.1~）：２</t>
  </si>
  <si>
    <t>※　【記載上の注意】を参照</t>
    <rPh sb="3" eb="5">
      <t>キサイ</t>
    </rPh>
    <rPh sb="5" eb="6">
      <t>ジョウ</t>
    </rPh>
    <rPh sb="7" eb="9">
      <t>チュウイ</t>
    </rPh>
    <rPh sb="11" eb="13">
      <t>サンショウ</t>
    </rPh>
    <phoneticPr fontId="1"/>
  </si>
  <si>
    <t>（１）届出年月</t>
    <rPh sb="3" eb="5">
      <t>トドケデ</t>
    </rPh>
    <rPh sb="5" eb="6">
      <t>ネン</t>
    </rPh>
    <rPh sb="6" eb="7">
      <t>ツキ</t>
    </rPh>
    <phoneticPr fontId="1"/>
  </si>
  <si>
    <t>（２）賃金改善開始年月</t>
    <rPh sb="3" eb="5">
      <t>チンギン</t>
    </rPh>
    <rPh sb="5" eb="7">
      <t>カイゼン</t>
    </rPh>
    <rPh sb="7" eb="9">
      <t>カイシ</t>
    </rPh>
    <rPh sb="9" eb="10">
      <t>ネン</t>
    </rPh>
    <rPh sb="10" eb="11">
      <t>ツキ</t>
    </rPh>
    <phoneticPr fontId="1"/>
  </si>
  <si>
    <t>届出年月</t>
    <rPh sb="0" eb="2">
      <t>トドケデ</t>
    </rPh>
    <rPh sb="2" eb="3">
      <t>ネン</t>
    </rPh>
    <rPh sb="3" eb="4">
      <t>ツキ</t>
    </rPh>
    <phoneticPr fontId="1"/>
  </si>
  <si>
    <t>ベースアップ評価料同一法人内複数訪問看護ステーション届け出補助計算書</t>
    <rPh sb="6" eb="9">
      <t>ヒョウカリョウ</t>
    </rPh>
    <rPh sb="9" eb="11">
      <t>ドウイツ</t>
    </rPh>
    <rPh sb="11" eb="13">
      <t>ホウジン</t>
    </rPh>
    <rPh sb="13" eb="14">
      <t>ナイ</t>
    </rPh>
    <rPh sb="14" eb="16">
      <t>フクスウ</t>
    </rPh>
    <rPh sb="16" eb="20">
      <t>ホウモンカンゴ</t>
    </rPh>
    <rPh sb="26" eb="27">
      <t>トド</t>
    </rPh>
    <rPh sb="28" eb="29">
      <t>デ</t>
    </rPh>
    <rPh sb="29" eb="31">
      <t>ホジョ</t>
    </rPh>
    <rPh sb="31" eb="34">
      <t>ケイサンショ</t>
    </rPh>
    <phoneticPr fontId="5"/>
  </si>
  <si>
    <t>◎以下について確認の上、必ず☑を記載すること</t>
    <phoneticPr fontId="1"/>
  </si>
  <si>
    <t>11a_4_1</t>
    <phoneticPr fontId="1"/>
  </si>
  <si>
    <t>11a_4_2</t>
  </si>
  <si>
    <t>11a_4_3</t>
  </si>
  <si>
    <t>11a_5</t>
    <phoneticPr fontId="1"/>
  </si>
  <si>
    <t>11b_3_3_2</t>
    <phoneticPr fontId="1"/>
  </si>
  <si>
    <t>11b_3_3_3</t>
  </si>
  <si>
    <t>11b_3_3_1</t>
    <phoneticPr fontId="1"/>
  </si>
  <si>
    <t>11b_3_4</t>
    <phoneticPr fontId="1"/>
  </si>
  <si>
    <t>11b_3_5_1</t>
    <phoneticPr fontId="1"/>
  </si>
  <si>
    <t>11b_3_5_2</t>
  </si>
  <si>
    <t>11b_3_5_3</t>
  </si>
  <si>
    <t>11b_3_6_1</t>
    <phoneticPr fontId="1"/>
  </si>
  <si>
    <t>11b_3_6_2</t>
  </si>
  <si>
    <t>11b_3_6_3</t>
  </si>
  <si>
    <t>11b_4_2_1</t>
    <phoneticPr fontId="1"/>
  </si>
  <si>
    <t>11b_4_2_2</t>
  </si>
  <si>
    <t>11b_4_2_3</t>
  </si>
  <si>
    <t>11b_4_2_4</t>
  </si>
  <si>
    <t>11b_4_3_1_1</t>
    <phoneticPr fontId="1"/>
  </si>
  <si>
    <t>11b_4_3_1_2</t>
  </si>
  <si>
    <t>11b_4_3_1_3</t>
  </si>
  <si>
    <t>11b_4_3_1_4</t>
  </si>
  <si>
    <t>11b_4_3_1_5</t>
  </si>
  <si>
    <t>11b_4_3_1_6</t>
  </si>
  <si>
    <t>11b_4_3_1_7</t>
  </si>
  <si>
    <t>11b_4_3_1_8</t>
  </si>
  <si>
    <t>11b_4_3_2_1</t>
    <phoneticPr fontId="1"/>
  </si>
  <si>
    <t>11b_4_3_2_2</t>
  </si>
  <si>
    <t>11b_4_3_2_3</t>
  </si>
  <si>
    <t>11b_4_3_2_4</t>
  </si>
  <si>
    <t>11b_4_4_1</t>
    <phoneticPr fontId="1"/>
  </si>
  <si>
    <t>11b_4_4_2</t>
  </si>
  <si>
    <t>11b_4_4_3</t>
  </si>
  <si>
    <t>11b_4_4_4</t>
  </si>
  <si>
    <t>11b_4_4_5</t>
  </si>
  <si>
    <t>11b_4_4_6</t>
  </si>
  <si>
    <t>11b_4_4_7</t>
  </si>
  <si>
    <t>11b_4_4_8</t>
  </si>
  <si>
    <t>11b_4_4_9</t>
  </si>
  <si>
    <t>11b_4_4_10</t>
  </si>
  <si>
    <t>11b_4_4_11</t>
  </si>
  <si>
    <t>11b_4_4_12</t>
  </si>
  <si>
    <t>11b_4_4_13</t>
  </si>
  <si>
    <t>11b_4_5</t>
    <phoneticPr fontId="1"/>
  </si>
  <si>
    <t>11b_5_1</t>
    <phoneticPr fontId="1"/>
  </si>
  <si>
    <t>11b_5_2</t>
  </si>
  <si>
    <t>betsu11_1_1</t>
  </si>
  <si>
    <t>betsu1_1_2</t>
  </si>
  <si>
    <t>betsu1_2_1</t>
  </si>
  <si>
    <t>betsu1_2_2</t>
  </si>
  <si>
    <t>betsu1_2_3</t>
  </si>
  <si>
    <t>betsu1_2_4</t>
  </si>
  <si>
    <t>betsu1_2_5</t>
  </si>
  <si>
    <t>betsu1_3_1_1_1</t>
  </si>
  <si>
    <t>betsu1_3_1_1_2</t>
  </si>
  <si>
    <t>betsu1_3_1_1_3</t>
  </si>
  <si>
    <t>betsu1_3_1_1_4</t>
  </si>
  <si>
    <t>betsu1_3_1_2</t>
  </si>
  <si>
    <t>betsu1_3_1_3</t>
  </si>
  <si>
    <t>betsu1_3_1_4</t>
  </si>
  <si>
    <t>betsu1_3_1_5</t>
  </si>
  <si>
    <t>betsu1_3_1_2_1</t>
  </si>
  <si>
    <t>betsu1_3_1_2_2</t>
  </si>
  <si>
    <t>betsu1_3_1_2_3</t>
  </si>
  <si>
    <t>betsu1_3_1_2_4</t>
  </si>
  <si>
    <t>betsu1_3_1_2_5</t>
  </si>
  <si>
    <t>betsu1_3_1_2_6</t>
  </si>
  <si>
    <t>betsu1_3_1_2_7</t>
  </si>
  <si>
    <t>betsu2_1_1</t>
    <phoneticPr fontId="1"/>
  </si>
  <si>
    <t>betsu2_1_2</t>
  </si>
  <si>
    <t>betsu2_1</t>
    <phoneticPr fontId="1"/>
  </si>
  <si>
    <t>betsu2_2</t>
  </si>
  <si>
    <t>betsu2_1_3</t>
  </si>
  <si>
    <t>betsu2_2_1</t>
    <phoneticPr fontId="1"/>
  </si>
  <si>
    <t>betsu2_2_2</t>
  </si>
  <si>
    <t>betsu2_2_3</t>
  </si>
  <si>
    <t>betsu2_2_3_1</t>
    <phoneticPr fontId="1"/>
  </si>
  <si>
    <t>betsu2_2_3_2</t>
  </si>
  <si>
    <t>betsu2_2_3_3</t>
  </si>
  <si>
    <t>betsu2_2_4_1_1</t>
    <phoneticPr fontId="1"/>
  </si>
  <si>
    <t>betsu2_2_4_1_2</t>
  </si>
  <si>
    <t>betsu2_2_4_1_3</t>
  </si>
  <si>
    <t>betsu2_2_4_2</t>
    <phoneticPr fontId="1"/>
  </si>
  <si>
    <t>betsu2_2_4_3</t>
  </si>
  <si>
    <t>betsu2_2_4_4</t>
  </si>
  <si>
    <t>※　算出対象となる期間（算定月）は（３）①の期間を記載すること。
※　同一月に医療保険と介護保険の両者から訪問看護を受けた利用者は、医療保険の利用者として集計すること。</t>
    <rPh sb="12" eb="14">
      <t>サンテイ</t>
    </rPh>
    <rPh sb="14" eb="15">
      <t>ツキ</t>
    </rPh>
    <phoneticPr fontId="1"/>
  </si>
  <si>
    <t>　２　「４」（２）①対象職員の「月額賃金総額」とは、基本給又は決まって毎月支払われる手当（以下「基本給等」という。）及び</t>
    <rPh sb="10" eb="12">
      <t>タイショウ</t>
    </rPh>
    <rPh sb="12" eb="14">
      <t>ショクイン</t>
    </rPh>
    <rPh sb="16" eb="18">
      <t>ゲツガク</t>
    </rPh>
    <rPh sb="18" eb="20">
      <t>チンギン</t>
    </rPh>
    <rPh sb="20" eb="22">
      <t>ソウガク</t>
    </rPh>
    <phoneticPr fontId="1"/>
  </si>
  <si>
    <t>　　　「月額賃金総額」には、「令和７年度医療機関等における賃上げ・物価上昇に対する支援事業」によって交付される</t>
    <rPh sb="8" eb="10">
      <t>ソウガク</t>
    </rPh>
    <phoneticPr fontId="1"/>
  </si>
  <si>
    <r>
      <t>○　以下、基本給等総額については</t>
    </r>
    <r>
      <rPr>
        <u/>
        <sz val="12"/>
        <color rgb="FFFF0000"/>
        <rFont val="ＭＳ ゴシック"/>
        <family val="3"/>
        <charset val="128"/>
      </rPr>
      <t>１か月当たりの額</t>
    </r>
    <r>
      <rPr>
        <sz val="12"/>
        <rFont val="ＭＳ ゴシック"/>
        <family val="3"/>
        <charset val="128"/>
      </rPr>
      <t>を記載してください。</t>
    </r>
    <rPh sb="2" eb="4">
      <t>イカ</t>
    </rPh>
    <rPh sb="5" eb="8">
      <t>キホンキュウ</t>
    </rPh>
    <rPh sb="8" eb="9">
      <t>トウ</t>
    </rPh>
    <rPh sb="9" eb="11">
      <t>ソウガク</t>
    </rPh>
    <rPh sb="18" eb="19">
      <t>ゲツ</t>
    </rPh>
    <rPh sb="19" eb="20">
      <t>ア</t>
    </rPh>
    <rPh sb="23" eb="24">
      <t>ガク</t>
    </rPh>
    <rPh sb="25" eb="27">
      <t>キサイ</t>
    </rPh>
    <phoneticPr fontId="1"/>
  </si>
  <si>
    <t>　　基本給等総額」と、「当該評価料を算定した年度に勤務している職員の基本給等総額」及び賃金改善の実績には、</t>
    <rPh sb="41" eb="42">
      <t>オヨ</t>
    </rPh>
    <phoneticPr fontId="1"/>
  </si>
  <si>
    <t>　　訪問看護ステーションにあっては、令和８年度診療報酬改定前のベースアップ評価料による賃金改善後であって</t>
    <rPh sb="2" eb="6">
      <t>ホウモンカンゴ</t>
    </rPh>
    <phoneticPr fontId="1"/>
  </si>
  <si>
    <t>　　令和８年度診療報酬改定によるベースアップ評価料による賃金改善前の体系に限る。）を、当該年度に勤務している職員の</t>
    <phoneticPr fontId="1"/>
  </si>
  <si>
    <t>　　賃金に当てはめた場合の「令和７年度医療機関等における賃上げ・物価上昇に対する支援事業」によって交付される</t>
    <phoneticPr fontId="1"/>
  </si>
  <si>
    <t>　　補助金による部分は含めないものとする。</t>
    <phoneticPr fontId="1"/>
  </si>
  <si>
    <t>２　本報告書において、「令和８年３月又は５月時点の給与体系（令和８年５月までにベースアップ評価料を届け出ていた</t>
    <phoneticPr fontId="1"/>
  </si>
  <si>
    <t>３　Ⅳの「対象職員の常勤換算数」は、当該時点における対象職員の人数を常勤換算で記載すること。常勤の職員の常勤換算数は</t>
    <phoneticPr fontId="1"/>
  </si>
  <si>
    <t>６　Ⅴについて、大臣折衝において賃上げの実行性確保の観点から、「対象職員の賃金改善実績額」の総額が、「ベースアップ</t>
    <phoneticPr fontId="1"/>
  </si>
  <si>
    <t>「基本給等総額」とは、基本給等の合計をいい、賞与、期末・勤勉手当等特定の時期にのみ支払われる手当を含まない。</t>
    <rPh sb="1" eb="4">
      <t>キホンキュウ</t>
    </rPh>
    <rPh sb="4" eb="5">
      <t>トウ</t>
    </rPh>
    <rPh sb="5" eb="7">
      <t>ソウガク</t>
    </rPh>
    <rPh sb="11" eb="14">
      <t>キホンキュウ</t>
    </rPh>
    <rPh sb="14" eb="15">
      <t>トウ</t>
    </rPh>
    <rPh sb="16" eb="18">
      <t>ゴウケイ</t>
    </rPh>
    <phoneticPr fontId="1"/>
  </si>
  <si>
    <t>令和８年度又は令和９年度の６月から翌年５月の１年間に算定した当該評価料による収入を、当該年度の４月から翌年３月の賃金改善に</t>
    <rPh sb="0" eb="2">
      <t>レイワ</t>
    </rPh>
    <rPh sb="3" eb="4">
      <t>ネン</t>
    </rPh>
    <rPh sb="4" eb="5">
      <t>ド</t>
    </rPh>
    <rPh sb="5" eb="6">
      <t>マタ</t>
    </rPh>
    <rPh sb="7" eb="9">
      <t>レイワ</t>
    </rPh>
    <rPh sb="10" eb="11">
      <t>ネン</t>
    </rPh>
    <rPh sb="11" eb="12">
      <t>ド</t>
    </rPh>
    <rPh sb="14" eb="15">
      <t>ガツ</t>
    </rPh>
    <rPh sb="17" eb="19">
      <t>ヨクトシ</t>
    </rPh>
    <rPh sb="20" eb="21">
      <t>ガツ</t>
    </rPh>
    <rPh sb="23" eb="25">
      <t>ネンカン</t>
    </rPh>
    <rPh sb="26" eb="28">
      <t>サンテイ</t>
    </rPh>
    <rPh sb="30" eb="32">
      <t>トウガイ</t>
    </rPh>
    <rPh sb="32" eb="34">
      <t>ヒョウカ</t>
    </rPh>
    <rPh sb="34" eb="35">
      <t>リョウ</t>
    </rPh>
    <rPh sb="38" eb="40">
      <t>シュウニュウ</t>
    </rPh>
    <rPh sb="42" eb="44">
      <t>トウガイ</t>
    </rPh>
    <rPh sb="44" eb="45">
      <t>トシ</t>
    </rPh>
    <rPh sb="45" eb="46">
      <t>ド</t>
    </rPh>
    <rPh sb="48" eb="49">
      <t>ガツ</t>
    </rPh>
    <rPh sb="51" eb="53">
      <t>ヨクトシ</t>
    </rPh>
    <rPh sb="54" eb="55">
      <t>ガツ</t>
    </rPh>
    <rPh sb="56" eb="58">
      <t>チンギン</t>
    </rPh>
    <rPh sb="58" eb="60">
      <t>カイゼン</t>
    </rPh>
    <phoneticPr fontId="1"/>
  </si>
  <si>
    <r>
      <t>※　</t>
    </r>
    <r>
      <rPr>
        <b/>
        <sz val="14"/>
        <color rgb="FFFF0000"/>
        <rFont val="ＭＳ Ｐゴシック"/>
        <family val="3"/>
        <charset val="128"/>
      </rPr>
      <t>社会保険診療等収入金額</t>
    </r>
    <r>
      <rPr>
        <sz val="14"/>
        <rFont val="ＭＳ Ｐゴシック"/>
        <family val="3"/>
        <charset val="128"/>
      </rPr>
      <t>：指定訪問看護に係る収益（医療保険・公費負担医療・公害医療・</t>
    </r>
    <rPh sb="14" eb="16">
      <t>シテイ</t>
    </rPh>
    <rPh sb="16" eb="18">
      <t>ホウモン</t>
    </rPh>
    <rPh sb="18" eb="20">
      <t>カンゴ</t>
    </rPh>
    <rPh sb="21" eb="22">
      <t>カカ</t>
    </rPh>
    <rPh sb="23" eb="25">
      <t>シュウエキ</t>
    </rPh>
    <phoneticPr fontId="1"/>
  </si>
  <si>
    <t>（３）　社会保険診療等収入金額</t>
    <phoneticPr fontId="1"/>
  </si>
  <si>
    <t>か月</t>
    <phoneticPr fontId="1"/>
  </si>
  <si>
    <t>（11）基本給等総額に係る賃金改善実績額（ベア実績額）（１か月分）【（９）－（10）】</t>
    <rPh sb="4" eb="7">
      <t>キホンキュウ</t>
    </rPh>
    <rPh sb="7" eb="8">
      <t>トウ</t>
    </rPh>
    <rPh sb="8" eb="10">
      <t>ソウガク</t>
    </rPh>
    <rPh sb="11" eb="12">
      <t>カカ</t>
    </rPh>
    <rPh sb="13" eb="15">
      <t>チンギン</t>
    </rPh>
    <rPh sb="15" eb="17">
      <t>カイゼン</t>
    </rPh>
    <rPh sb="17" eb="19">
      <t>ジッセキ</t>
    </rPh>
    <rPh sb="19" eb="20">
      <t>ガク</t>
    </rPh>
    <rPh sb="23" eb="25">
      <t>ジッセキ</t>
    </rPh>
    <rPh sb="25" eb="26">
      <t>ガク</t>
    </rPh>
    <rPh sb="31" eb="32">
      <t>ブン</t>
    </rPh>
    <phoneticPr fontId="1"/>
  </si>
  <si>
    <t>（17）基本給等総額に係る賃金改善実績額（ベア実績額）（１か月分）【（15）－（16）】</t>
    <rPh sb="4" eb="7">
      <t>キホンキュウ</t>
    </rPh>
    <rPh sb="7" eb="8">
      <t>トウ</t>
    </rPh>
    <rPh sb="8" eb="10">
      <t>ソウガク</t>
    </rPh>
    <rPh sb="11" eb="12">
      <t>カカ</t>
    </rPh>
    <rPh sb="13" eb="15">
      <t>チンギン</t>
    </rPh>
    <rPh sb="15" eb="17">
      <t>カイゼン</t>
    </rPh>
    <rPh sb="17" eb="19">
      <t>ジッセキ</t>
    </rPh>
    <rPh sb="19" eb="20">
      <t>ガク</t>
    </rPh>
    <rPh sb="23" eb="25">
      <t>ジッセキ</t>
    </rPh>
    <rPh sb="25" eb="26">
      <t>ガク</t>
    </rPh>
    <rPh sb="31" eb="32">
      <t>ブン</t>
    </rPh>
    <phoneticPr fontId="1"/>
  </si>
  <si>
    <t>（24）基本給等総額に係る賃金改善実績額（ベア実績額）（１か月分）【（22）－（23）】</t>
    <rPh sb="11" eb="12">
      <t>カカ</t>
    </rPh>
    <rPh sb="13" eb="15">
      <t>チンギン</t>
    </rPh>
    <rPh sb="15" eb="17">
      <t>カイゼン</t>
    </rPh>
    <rPh sb="17" eb="19">
      <t>ジッセキ</t>
    </rPh>
    <rPh sb="19" eb="20">
      <t>ガク</t>
    </rPh>
    <rPh sb="23" eb="25">
      <t>ジッセキ</t>
    </rPh>
    <rPh sb="25" eb="26">
      <t>ガク</t>
    </rPh>
    <rPh sb="31" eb="32">
      <t>ブン</t>
    </rPh>
    <phoneticPr fontId="1"/>
  </si>
  <si>
    <t>（31）基本給等総額に係る賃金改善実績額（ベア実績額）（１か月分）【（29）－（30）】</t>
    <rPh sb="11" eb="12">
      <t>カカ</t>
    </rPh>
    <rPh sb="13" eb="15">
      <t>チンギン</t>
    </rPh>
    <rPh sb="15" eb="17">
      <t>カイゼン</t>
    </rPh>
    <rPh sb="17" eb="19">
      <t>ジッセキ</t>
    </rPh>
    <rPh sb="19" eb="20">
      <t>ガク</t>
    </rPh>
    <rPh sb="23" eb="25">
      <t>ジッセキ</t>
    </rPh>
    <rPh sb="25" eb="26">
      <t>ガク</t>
    </rPh>
    <rPh sb="31" eb="32">
      <t>ブン</t>
    </rPh>
    <phoneticPr fontId="1"/>
  </si>
  <si>
    <t>（38）基本給等総額に係る賃金改善実績額（ベア実績額）（１か月分）【（36）－（37）】</t>
    <rPh sb="11" eb="12">
      <t>カカ</t>
    </rPh>
    <rPh sb="13" eb="15">
      <t>チンギン</t>
    </rPh>
    <rPh sb="15" eb="17">
      <t>カイゼン</t>
    </rPh>
    <rPh sb="17" eb="19">
      <t>ジッセキ</t>
    </rPh>
    <rPh sb="19" eb="20">
      <t>ガク</t>
    </rPh>
    <rPh sb="23" eb="25">
      <t>ジッセキ</t>
    </rPh>
    <rPh sb="25" eb="26">
      <t>ガク</t>
    </rPh>
    <rPh sb="31" eb="32">
      <t>ブン</t>
    </rPh>
    <phoneticPr fontId="1"/>
  </si>
  <si>
    <t>（45）基本給等総額に係る賃金改善実績額（ベア実績額）（１か月分）【（43）－（44）】</t>
  </si>
  <si>
    <t>betsu4_0_1</t>
    <phoneticPr fontId="1"/>
  </si>
  <si>
    <t>betsu4_0_2</t>
  </si>
  <si>
    <t>betsu4_0_3</t>
  </si>
  <si>
    <t>betsu4_1_1</t>
    <phoneticPr fontId="1"/>
  </si>
  <si>
    <t>betsu4_1_2</t>
  </si>
  <si>
    <t>betsu4_1_3</t>
  </si>
  <si>
    <t>betsu4_2_1_1</t>
    <phoneticPr fontId="1"/>
  </si>
  <si>
    <t>betsu4_2_1_2</t>
  </si>
  <si>
    <t>betsu4_2_1_3</t>
  </si>
  <si>
    <t>betsu4_2_1_4</t>
  </si>
  <si>
    <t>betsu4_2_1_5</t>
  </si>
  <si>
    <t>betsu4_2_2_1</t>
    <phoneticPr fontId="1"/>
  </si>
  <si>
    <t>betsu4_2_2_2</t>
  </si>
  <si>
    <t>betsu4_2_2_3</t>
  </si>
  <si>
    <t>betsu4_2_2_4</t>
  </si>
  <si>
    <t>betsu4_2_2_5</t>
  </si>
  <si>
    <t>betsu4_3_1_6</t>
  </si>
  <si>
    <t>betsu4_3_1_3</t>
    <phoneticPr fontId="1"/>
  </si>
  <si>
    <t>betsu4_3_1_4</t>
  </si>
  <si>
    <t>betsu4_3_1_5</t>
  </si>
  <si>
    <t>betsu4_3_2_7</t>
    <phoneticPr fontId="1"/>
  </si>
  <si>
    <t>betsu4_1_4</t>
  </si>
  <si>
    <t>betsu4_1_5</t>
  </si>
  <si>
    <t>betsu4_1_6</t>
  </si>
  <si>
    <t>●給与総額等を通算して算出する訪問看護ステーション全体の社会保険診療等収入金額</t>
    <rPh sb="1" eb="3">
      <t>キュウヨ</t>
    </rPh>
    <rPh sb="3" eb="5">
      <t>ソウガク</t>
    </rPh>
    <rPh sb="5" eb="6">
      <t>トウ</t>
    </rPh>
    <rPh sb="7" eb="9">
      <t>ツウサン</t>
    </rPh>
    <rPh sb="11" eb="13">
      <t>サンシュツ</t>
    </rPh>
    <rPh sb="15" eb="19">
      <t>ホウモンカンゴ</t>
    </rPh>
    <rPh sb="25" eb="27">
      <t>ゼンタイ</t>
    </rPh>
    <phoneticPr fontId="1"/>
  </si>
  <si>
    <r>
      <t>●訪問看護ステーションの社会保険診療等収入金額</t>
    </r>
    <r>
      <rPr>
        <sz val="14"/>
        <color rgb="FFFF0000"/>
        <rFont val="ＭＳ Ｐゴシック"/>
        <family val="3"/>
        <charset val="128"/>
      </rPr>
      <t>＜申請する１訪問看護ステーション分＞</t>
    </r>
    <rPh sb="1" eb="5">
      <t>ホウモンカンゴ</t>
    </rPh>
    <rPh sb="12" eb="14">
      <t>シャカイ</t>
    </rPh>
    <rPh sb="14" eb="16">
      <t>ホケン</t>
    </rPh>
    <rPh sb="16" eb="19">
      <t>シンリョウナド</t>
    </rPh>
    <rPh sb="19" eb="21">
      <t>シュウニュウ</t>
    </rPh>
    <rPh sb="21" eb="23">
      <t>キンガク</t>
    </rPh>
    <rPh sb="29" eb="33">
      <t>ホウモンカンゴ</t>
    </rPh>
    <phoneticPr fontId="1"/>
  </si>
  <si>
    <r>
      <t>●社会保険診療等収入金額を基に算出した</t>
    </r>
    <r>
      <rPr>
        <sz val="14"/>
        <color rgb="FFFF0000"/>
        <rFont val="ＭＳ Ｐゴシック"/>
        <family val="3"/>
        <charset val="128"/>
      </rPr>
      <t>当該訪問看護ステーションの按分比率</t>
    </r>
    <rPh sb="13" eb="14">
      <t>モト</t>
    </rPh>
    <rPh sb="15" eb="17">
      <t>サンシュツ</t>
    </rPh>
    <rPh sb="19" eb="21">
      <t>トウガイ</t>
    </rPh>
    <rPh sb="21" eb="25">
      <t>ホウモンカンゴ</t>
    </rPh>
    <rPh sb="32" eb="36">
      <t>アンブンヒリツ</t>
    </rPh>
    <phoneticPr fontId="1"/>
  </si>
  <si>
    <t>betsu4_5_1</t>
    <phoneticPr fontId="1"/>
  </si>
  <si>
    <t>betsu4_5_2</t>
  </si>
  <si>
    <t>betsu4_5_3</t>
  </si>
  <si>
    <t>betsu4_4_1_1</t>
    <phoneticPr fontId="1"/>
  </si>
  <si>
    <t>betsu4_4_2_1</t>
    <phoneticPr fontId="1"/>
  </si>
  <si>
    <t>betsu4_4_2_2</t>
  </si>
  <si>
    <t>betsu4_4_2_3</t>
  </si>
  <si>
    <t>betsu4_4_2_4</t>
  </si>
  <si>
    <t>betsu4_4_2_5</t>
  </si>
  <si>
    <t>betsu4_4_2_6</t>
  </si>
  <si>
    <t>betsu4_4_2_7</t>
  </si>
  <si>
    <t>betsu4_4_3_1</t>
    <phoneticPr fontId="1"/>
  </si>
  <si>
    <t>betsu4_4_3_2</t>
  </si>
  <si>
    <t>betsu4_4_3_3</t>
  </si>
  <si>
    <t>betsu4_4_3_4</t>
  </si>
  <si>
    <t>betsu4_4_3_5</t>
  </si>
  <si>
    <t>betsu4_4_3_6</t>
  </si>
  <si>
    <t>betsu4_4_3_7</t>
  </si>
  <si>
    <t>betsu4_4_4_1</t>
    <phoneticPr fontId="1"/>
  </si>
  <si>
    <t>betsu4_4_4_2</t>
  </si>
  <si>
    <t>betsu4_4_4_3</t>
  </si>
  <si>
    <t>betsu4_4_4_4</t>
  </si>
  <si>
    <t>betsu4_4_4_5</t>
  </si>
  <si>
    <t>betsu4_4_4_6</t>
  </si>
  <si>
    <t>betsu4_4_4_7</t>
  </si>
  <si>
    <t>betsu4_4_5_1</t>
    <phoneticPr fontId="1"/>
  </si>
  <si>
    <t>betsu4_4_5_2</t>
  </si>
  <si>
    <t>betsu4_4_5_3</t>
  </si>
  <si>
    <t>betsu4_4_5_4</t>
  </si>
  <si>
    <t>betsu4_4_5_5</t>
  </si>
  <si>
    <t>betsu4_4_5_6</t>
  </si>
  <si>
    <t>betsu4_4_5_7</t>
  </si>
  <si>
    <t>betsu4_4_6_1</t>
    <phoneticPr fontId="1"/>
  </si>
  <si>
    <t>betsu4_4_6_2</t>
  </si>
  <si>
    <t>betsu4_4_6_3</t>
  </si>
  <si>
    <t>betsu4_4_6_4</t>
  </si>
  <si>
    <t>betsu4_4_6_5</t>
  </si>
  <si>
    <t>betsu4_4_6_6</t>
  </si>
  <si>
    <t>betsu4_4_6_7</t>
  </si>
  <si>
    <t>betsu4b_4_1_1</t>
  </si>
  <si>
    <t>betsu4b_1_2</t>
  </si>
  <si>
    <t>betsu4b_1_3</t>
  </si>
  <si>
    <t>betsu4b_1_4</t>
  </si>
  <si>
    <t>betsu4b_1_5</t>
  </si>
  <si>
    <t>betsu4b_1_6</t>
  </si>
  <si>
    <t>betsu4b_4_2_1</t>
  </si>
  <si>
    <t>betsu4b_4_2_2</t>
  </si>
  <si>
    <t>betsu4b_4_2_3</t>
  </si>
  <si>
    <t>betsu4b_4_2_4</t>
  </si>
  <si>
    <t>betsu4b_4_2_5</t>
  </si>
  <si>
    <t>betsu4b_4_2_6</t>
  </si>
  <si>
    <t>betsu4b_4_2_7</t>
  </si>
  <si>
    <t>betsu4b_4_3_1</t>
  </si>
  <si>
    <t>betsu4b_4_3_2</t>
  </si>
  <si>
    <t>betsu4b_4_3_3</t>
  </si>
  <si>
    <t>betsu4b_4_3_4</t>
  </si>
  <si>
    <t>betsu4b_4_3_5</t>
  </si>
  <si>
    <t>betsu4b_4_3_6</t>
  </si>
  <si>
    <t>betsu4b_4_3_7</t>
  </si>
  <si>
    <t>betsu4b_4_4_1</t>
  </si>
  <si>
    <t>betsu4b_4_4_2</t>
  </si>
  <si>
    <t>betsu4b_4_4_3</t>
  </si>
  <si>
    <t>betsu4b_4_4_4</t>
  </si>
  <si>
    <t>betsu4b_4_4_5</t>
  </si>
  <si>
    <t>betsu4b_4_4_6</t>
  </si>
  <si>
    <t>betsu4b_4_4_7</t>
  </si>
  <si>
    <t>betsu4b_4_5_1</t>
  </si>
  <si>
    <t>betsu4b_4_5_2</t>
  </si>
  <si>
    <t>betsu4b_4_5_3</t>
  </si>
  <si>
    <t>betsu4b_4_5_4</t>
  </si>
  <si>
    <t>betsu4b_4_5_5</t>
  </si>
  <si>
    <t>betsu4b_4_5_6</t>
  </si>
  <si>
    <t>betsu4b_4_5_7</t>
  </si>
  <si>
    <t>betsu4b_4_6_1</t>
  </si>
  <si>
    <t>betsu4b_4_6_2</t>
  </si>
  <si>
    <t>betsu4b_4_6_3</t>
  </si>
  <si>
    <t>betsu4b_4_6_4</t>
  </si>
  <si>
    <t>betsu4b_4_6_5</t>
  </si>
  <si>
    <t>betsu4b_4_6_6</t>
  </si>
  <si>
    <t>betsu4b_4_6_7</t>
  </si>
  <si>
    <t>betsu4b_5_1</t>
  </si>
  <si>
    <t>betsu4b_5_2</t>
  </si>
  <si>
    <t>betsu4b_5_3</t>
  </si>
  <si>
    <t>betsu4b_0_1_1</t>
    <phoneticPr fontId="1"/>
  </si>
  <si>
    <t>betsu4b_0_1_2</t>
  </si>
  <si>
    <t>betsu4b_0_1_3</t>
  </si>
  <si>
    <t>betsu4b_0_1_4</t>
  </si>
  <si>
    <t>betsu4b_1_1</t>
  </si>
  <si>
    <t>betsu4b_2_1_1</t>
  </si>
  <si>
    <t>betsu4b_2_1_2</t>
  </si>
  <si>
    <t>betsu4b_2_1_3</t>
  </si>
  <si>
    <t>betsu4b_2_1_4</t>
  </si>
  <si>
    <t>betsu4b_2_1_5</t>
  </si>
  <si>
    <t>betsu4b_2_2_1</t>
  </si>
  <si>
    <t>betsu4b_2_2_2</t>
  </si>
  <si>
    <t>betsu4b_2_2_3</t>
  </si>
  <si>
    <t>betsu4b_2_2_4</t>
  </si>
  <si>
    <t>betsu4b_2_2_5</t>
  </si>
  <si>
    <t>betsu4b_3_1_3</t>
  </si>
  <si>
    <t>betsu4b_3_1_4</t>
  </si>
  <si>
    <t>betsu4b_3_1_5</t>
  </si>
  <si>
    <t>betsu4b_3_1_6</t>
  </si>
  <si>
    <t>betsu4b_3_2_7</t>
  </si>
  <si>
    <r>
      <t>※　対象職員とは、</t>
    </r>
    <r>
      <rPr>
        <sz val="14"/>
        <color rgb="FFFF0000"/>
        <rFont val="ＭＳ Ｐゴシック"/>
        <family val="3"/>
        <charset val="128"/>
      </rPr>
      <t>自訪問看護ステーションに勤務する職員</t>
    </r>
    <r>
      <rPr>
        <sz val="14"/>
        <rFont val="ＭＳ Ｐゴシック"/>
        <family val="3"/>
      </rPr>
      <t>をいう。
※　本様式の届出時点における対象職員の人数を常勤換算数で記載すること
※　０より大きい数であればよい。</t>
    </r>
    <phoneticPr fontId="1"/>
  </si>
  <si>
    <t>計算式：15.49／12＊0.032</t>
    <rPh sb="0" eb="2">
      <t>ケイサン</t>
    </rPh>
    <rPh sb="2" eb="3">
      <t>シキ</t>
    </rPh>
    <phoneticPr fontId="1"/>
  </si>
  <si>
    <t>計算式：15.49／12＊0.064</t>
    <rPh sb="0" eb="2">
      <t>ケイサン</t>
    </rPh>
    <rPh sb="2" eb="3">
      <t>シキ</t>
    </rPh>
    <phoneticPr fontId="1"/>
  </si>
  <si>
    <t>計算式：15.49／12＊0.057</t>
    <rPh sb="0" eb="2">
      <t>ケイサン</t>
    </rPh>
    <rPh sb="2" eb="3">
      <t>シキ</t>
    </rPh>
    <phoneticPr fontId="1"/>
  </si>
  <si>
    <t>計算式：15.49／12＊0.114</t>
    <rPh sb="0" eb="2">
      <t>ケイサン</t>
    </rPh>
    <rPh sb="2" eb="3">
      <t>シキ</t>
    </rPh>
    <phoneticPr fontId="1"/>
  </si>
  <si>
    <t>計算式：15.49／12＊0.064</t>
    <phoneticPr fontId="1"/>
  </si>
  <si>
    <t>計算式：15.49／12＊0.114</t>
    <phoneticPr fontId="1"/>
  </si>
  <si>
    <t>betsu1_3_1_2_8</t>
    <phoneticPr fontId="1"/>
  </si>
  <si>
    <t>（令和</t>
  </si>
  <si>
    <t>（訪問看護ステーション）</t>
    <rPh sb="1" eb="3">
      <t>ホウモン</t>
    </rPh>
    <rPh sb="3" eb="5">
      <t>カンゴ</t>
    </rPh>
    <phoneticPr fontId="1"/>
  </si>
  <si>
    <t>訪問看護ベースアップ評価料（Ⅰ）の施設基準に係る届出書</t>
    <phoneticPr fontId="1"/>
  </si>
  <si>
    <t>訪問看護ベースアップ評価料（Ⅱ）の施設基準に係る届出書 　（新規・区分変更）</t>
    <phoneticPr fontId="1"/>
  </si>
  <si>
    <t>（Ⅱ）対象職員の常勤換算数【当該評価料の算定を開始する月（（Ⅰ））時点】</t>
    <rPh sb="3" eb="5">
      <t>タイショウ</t>
    </rPh>
    <rPh sb="5" eb="7">
      <t>ショクイン</t>
    </rPh>
    <rPh sb="8" eb="10">
      <t>ジョウキン</t>
    </rPh>
    <rPh sb="10" eb="12">
      <t>カンザン</t>
    </rPh>
    <rPh sb="12" eb="13">
      <t>スウ</t>
    </rPh>
    <phoneticPr fontId="1"/>
  </si>
  <si>
    <t>（Ⅲ）当該評価料を算定する時点における基本給等総額【評価料の算定を開始する月（（Ⅰ））時点の基本給等総額】</t>
    <rPh sb="3" eb="5">
      <t>トウガイ</t>
    </rPh>
    <phoneticPr fontId="1"/>
  </si>
  <si>
    <t>（Ⅱ）対象職員の常勤換算数【当該評価料の算定を開始する月（（Ⅰ））時点】</t>
    <phoneticPr fontId="1"/>
  </si>
  <si>
    <t>betsu1_3_1_2_9</t>
    <phoneticPr fontId="1"/>
  </si>
  <si>
    <t>（51）ベア等以外で、ベア等に伴う賞与、時間外手当、法定福利費（事業者負担分等を含む。）等の増加分に用いた額</t>
  </si>
  <si>
    <t>（51）ベア等以外で、ベア等に伴う賞与、時間外手当、法定福利費（事業者負担分等を含む。）等の増加分に用いた額</t>
    <phoneticPr fontId="1"/>
  </si>
  <si>
    <t>（52）収入の実績額と賃金改善実績額の差分【（49）－（50）】</t>
    <rPh sb="4" eb="6">
      <t>シュウニュウ</t>
    </rPh>
    <rPh sb="7" eb="9">
      <t>ジッセキ</t>
    </rPh>
    <rPh sb="9" eb="10">
      <t>ガク</t>
    </rPh>
    <rPh sb="11" eb="13">
      <t>チンギン</t>
    </rPh>
    <rPh sb="13" eb="15">
      <t>カイゼン</t>
    </rPh>
    <rPh sb="15" eb="17">
      <t>ジッセキ</t>
    </rPh>
    <rPh sb="17" eb="18">
      <t>ガク</t>
    </rPh>
    <rPh sb="19" eb="21">
      <t>サブン</t>
    </rPh>
    <phoneticPr fontId="1"/>
  </si>
  <si>
    <t>（53）ベースアップ評価料算定による収入額が対象職員への賃上げに実施されているか</t>
    <rPh sb="10" eb="12">
      <t>ヒョウカ</t>
    </rPh>
    <rPh sb="12" eb="13">
      <t>リョウ</t>
    </rPh>
    <rPh sb="13" eb="15">
      <t>サンテイ</t>
    </rPh>
    <rPh sb="18" eb="20">
      <t>シュウニュウ</t>
    </rPh>
    <rPh sb="20" eb="21">
      <t>ガク</t>
    </rPh>
    <rPh sb="22" eb="24">
      <t>タイショウ</t>
    </rPh>
    <rPh sb="24" eb="26">
      <t>ショクイン</t>
    </rPh>
    <rPh sb="28" eb="30">
      <t>チンア</t>
    </rPh>
    <rPh sb="32" eb="34">
      <t>ジッシ</t>
    </rPh>
    <phoneticPr fontId="1"/>
  </si>
  <si>
    <t>（52）収入の実績額と賃金改善実績額の差分【（（50）＋（51））－（49）】</t>
    <rPh sb="4" eb="6">
      <t>シュウニュウ</t>
    </rPh>
    <rPh sb="7" eb="9">
      <t>ジッセキ</t>
    </rPh>
    <rPh sb="9" eb="10">
      <t>ガク</t>
    </rPh>
    <rPh sb="11" eb="13">
      <t>チンギン</t>
    </rPh>
    <rPh sb="13" eb="15">
      <t>カイゼン</t>
    </rPh>
    <rPh sb="15" eb="17">
      <t>ジッセキ</t>
    </rPh>
    <rPh sb="17" eb="18">
      <t>ガク</t>
    </rPh>
    <rPh sb="19" eb="21">
      <t>サブン</t>
    </rPh>
    <phoneticPr fontId="1"/>
  </si>
  <si>
    <t>betsu4_5_5</t>
    <phoneticPr fontId="1"/>
  </si>
  <si>
    <t>betsu4_5_4</t>
    <phoneticPr fontId="1"/>
  </si>
  <si>
    <t>betsu4b_5_4</t>
    <phoneticPr fontId="1"/>
  </si>
  <si>
    <t>betsu4b_5_5</t>
    <phoneticPr fontId="1"/>
  </si>
  <si>
    <r>
      <t>①・②に該当せず、「</t>
    </r>
    <r>
      <rPr>
        <sz val="14"/>
        <color theme="1"/>
        <rFont val="ＭＳ Ｐゴシック"/>
        <family val="3"/>
        <charset val="128"/>
      </rPr>
      <t>訪問看護</t>
    </r>
    <r>
      <rPr>
        <sz val="14"/>
        <rFont val="ＭＳ Ｐゴシック"/>
        <family val="3"/>
        <charset val="128"/>
      </rPr>
      <t>ベースアップ評価料（Ⅰ）」　のみを届け出る保険医療機関</t>
    </r>
    <rPh sb="4" eb="6">
      <t>ガイトウ</t>
    </rPh>
    <rPh sb="10" eb="12">
      <t>ホウモン</t>
    </rPh>
    <rPh sb="12" eb="14">
      <t>カンゴ</t>
    </rPh>
    <rPh sb="20" eb="22">
      <t>ヒョウカ</t>
    </rPh>
    <rPh sb="22" eb="23">
      <t>リョウ</t>
    </rPh>
    <rPh sb="31" eb="32">
      <t>トド</t>
    </rPh>
    <rPh sb="33" eb="34">
      <t>デ</t>
    </rPh>
    <rPh sb="35" eb="37">
      <t>ホケン</t>
    </rPh>
    <rPh sb="37" eb="39">
      <t>イリョウ</t>
    </rPh>
    <rPh sb="39" eb="41">
      <t>キカン</t>
    </rPh>
    <phoneticPr fontId="5"/>
  </si>
  <si>
    <r>
      <t>※　</t>
    </r>
    <r>
      <rPr>
        <b/>
        <sz val="14"/>
        <color rgb="FFFF0000"/>
        <rFont val="ＭＳ Ｐゴシック"/>
        <family val="3"/>
        <charset val="128"/>
      </rPr>
      <t>本様式の届出作業を行っている月</t>
    </r>
    <r>
      <rPr>
        <sz val="14"/>
        <color theme="1"/>
        <rFont val="ＭＳ Ｐゴシック"/>
        <family val="3"/>
        <charset val="128"/>
      </rPr>
      <t>をさす　</t>
    </r>
    <rPh sb="2" eb="3">
      <t>ホン</t>
    </rPh>
    <rPh sb="3" eb="5">
      <t>ヨウシキ</t>
    </rPh>
    <rPh sb="6" eb="8">
      <t>トドケデ</t>
    </rPh>
    <rPh sb="8" eb="10">
      <t>サギョウ</t>
    </rPh>
    <rPh sb="11" eb="12">
      <t>オコナ</t>
    </rPh>
    <rPh sb="16" eb="17">
      <t>ツキ</t>
    </rPh>
    <phoneticPr fontId="1"/>
  </si>
  <si>
    <r>
      <t>➡この場合、令和　</t>
    </r>
    <r>
      <rPr>
        <b/>
        <sz val="14"/>
        <color rgb="FFFF0000"/>
        <rFont val="ＭＳ Ｐゴシック"/>
        <family val="3"/>
        <charset val="128"/>
      </rPr>
      <t>【８】</t>
    </r>
    <r>
      <rPr>
        <sz val="14"/>
        <rFont val="ＭＳ Ｐゴシック"/>
        <family val="3"/>
        <charset val="128"/>
      </rPr>
      <t>年　</t>
    </r>
    <r>
      <rPr>
        <b/>
        <sz val="14"/>
        <color rgb="FFFF0000"/>
        <rFont val="ＭＳ Ｐゴシック"/>
        <family val="3"/>
        <charset val="128"/>
      </rPr>
      <t>【５】</t>
    </r>
    <r>
      <rPr>
        <sz val="14"/>
        <rFont val="ＭＳ Ｐゴシック"/>
        <family val="3"/>
        <charset val="128"/>
      </rPr>
      <t>月　を入力</t>
    </r>
    <rPh sb="3" eb="5">
      <t>バアイ</t>
    </rPh>
    <rPh sb="6" eb="8">
      <t>レイワ</t>
    </rPh>
    <rPh sb="12" eb="13">
      <t>ネン</t>
    </rPh>
    <rPh sb="17" eb="18">
      <t>ガツ</t>
    </rPh>
    <rPh sb="20" eb="22">
      <t>ニュウリョク</t>
    </rPh>
    <phoneticPr fontId="1"/>
  </si>
  <si>
    <r>
      <t>　１　</t>
    </r>
    <r>
      <rPr>
        <sz val="14"/>
        <color theme="1"/>
        <rFont val="ＭＳ Ｐゴシック"/>
        <family val="3"/>
        <charset val="128"/>
      </rPr>
      <t>「３」の「対象職員（常勤換算）数」については、自訪問看護ステーションに勤務する職員をいう。ただし、開設者、役員、</t>
    </r>
    <rPh sb="8" eb="10">
      <t>タイショウ</t>
    </rPh>
    <rPh sb="10" eb="12">
      <t>ショクイン</t>
    </rPh>
    <rPh sb="13" eb="15">
      <t>ジョウキン</t>
    </rPh>
    <rPh sb="15" eb="17">
      <t>カンサン</t>
    </rPh>
    <rPh sb="18" eb="19">
      <t>スウ</t>
    </rPh>
    <rPh sb="26" eb="27">
      <t>ジ</t>
    </rPh>
    <rPh sb="27" eb="31">
      <t>ホウモンカンゴ</t>
    </rPh>
    <rPh sb="38" eb="40">
      <t>キンム</t>
    </rPh>
    <rPh sb="42" eb="44">
      <t>ショクイン</t>
    </rPh>
    <phoneticPr fontId="1"/>
  </si>
  <si>
    <r>
      <t>　　　専ら管理者の業務に従事する者</t>
    </r>
    <r>
      <rPr>
        <sz val="14"/>
        <color theme="1"/>
        <rFont val="ＭＳ Ｐゴシック"/>
        <family val="3"/>
        <charset val="128"/>
      </rPr>
      <t>及び業務委託により勤務する者を除く。</t>
    </r>
    <rPh sb="17" eb="18">
      <t>オヨ</t>
    </rPh>
    <phoneticPr fontId="1"/>
  </si>
  <si>
    <t>例）令和８年６月から評価料を算定するために、令和８年５月に様式を記入する場合</t>
    <rPh sb="0" eb="1">
      <t>レイ</t>
    </rPh>
    <rPh sb="2" eb="4">
      <t>レイワ</t>
    </rPh>
    <rPh sb="5" eb="6">
      <t>ネン</t>
    </rPh>
    <rPh sb="7" eb="8">
      <t>ガツ</t>
    </rPh>
    <rPh sb="10" eb="12">
      <t>ヒョウカ</t>
    </rPh>
    <rPh sb="12" eb="13">
      <t>リョウ</t>
    </rPh>
    <rPh sb="14" eb="16">
      <t>サンテイ</t>
    </rPh>
    <rPh sb="22" eb="24">
      <t>レイワ</t>
    </rPh>
    <rPh sb="25" eb="26">
      <t>ネン</t>
    </rPh>
    <rPh sb="27" eb="28">
      <t>ガツ</t>
    </rPh>
    <rPh sb="29" eb="31">
      <t>ヨウシキ</t>
    </rPh>
    <rPh sb="32" eb="34">
      <t>キニュウ</t>
    </rPh>
    <rPh sb="36" eb="38">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</si>
</sst>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Red]\-#,##0.0"/>
    <numFmt numFmtId="177" formatCode="0.0"/>
    <numFmt numFmtId="178" formatCode="0_);[Red]\(0\)"/>
    <numFmt numFmtId="179" formatCode="0.0%"/>
    <numFmt numFmtId="180" formatCode="#,##0&quot;人&quot;"/>
    <numFmt numFmtId="181" formatCode="\ "/>
    <numFmt numFmtId="182" formatCode="#,##0.00_ ;[Red]\-#,##0.00\ "/>
    <numFmt numFmtId="183" formatCode="#,##0_ "/>
    <numFmt numFmtId="184" formatCode="0.00000"/>
    <numFmt numFmtId="185" formatCode="#,##0.0000;[Red]\-#,##0.0000"/>
  </numFmts>
  <fonts count="69">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u/>
      <sz val="14"/>
      <color rgb="FFFF0000"/>
      <name val="ＭＳ Ｐゴシック"/>
      <family val="3"/>
      <charset val="128"/>
    </font>
    <font>
      <sz val="14"/>
      <name val="ＭＳ Ｐゴシック"/>
      <family val="3"/>
    </font>
    <font>
      <sz val="12"/>
      <name val="ＭＳ Ｐゴシック"/>
      <family val="3"/>
    </font>
    <font>
      <sz val="11"/>
      <name val="ＭＳ ゴシック"/>
      <family val="3"/>
    </font>
    <font>
      <sz val="16"/>
      <name val="ＭＳ Ｐゴシック"/>
      <family val="3"/>
    </font>
    <font>
      <sz val="14"/>
      <color rgb="FFFF0000"/>
      <name val="ＭＳ Ｐゴシック"/>
      <family val="3"/>
      <charset val="128"/>
    </font>
    <font>
      <sz val="9"/>
      <name val="ＭＳ ゴシック"/>
      <family val="3"/>
      <charset val="128"/>
    </font>
    <font>
      <sz val="10"/>
      <name val="ＭＳ ゴシック"/>
      <family val="3"/>
      <charset val="128"/>
    </font>
    <font>
      <sz val="14"/>
      <color theme="0"/>
      <name val="ＭＳ Ｐゴシック"/>
      <family val="3"/>
      <charset val="128"/>
    </font>
    <font>
      <b/>
      <sz val="12"/>
      <color theme="0"/>
      <name val="ＭＳ Ｐゴシック"/>
      <family val="3"/>
      <charset val="128"/>
    </font>
    <font>
      <sz val="14"/>
      <color theme="1"/>
      <name val="ＭＳ Ｐゴシック"/>
      <family val="3"/>
      <charset val="128"/>
    </font>
    <font>
      <u/>
      <sz val="14"/>
      <name val="ＭＳ Ｐゴシック"/>
      <family val="3"/>
      <charset val="128"/>
    </font>
    <font>
      <b/>
      <sz val="14"/>
      <name val="ＭＳ Ｐゴシック"/>
      <family val="3"/>
      <charset val="128"/>
    </font>
    <font>
      <sz val="11"/>
      <color rgb="FFFF0000"/>
      <name val="ＭＳ ゴシック"/>
      <family val="3"/>
      <charset val="128"/>
    </font>
    <font>
      <sz val="9"/>
      <color rgb="FFFF0000"/>
      <name val="ＭＳ Ｐゴシック"/>
      <family val="3"/>
      <charset val="128"/>
    </font>
    <font>
      <b/>
      <sz val="14"/>
      <color rgb="FFFF0000"/>
      <name val="ＭＳ Ｐゴシック"/>
      <family val="3"/>
      <charset val="128"/>
    </font>
    <font>
      <sz val="16"/>
      <color rgb="FFFF0000"/>
      <name val="ＭＳ Ｐゴシック"/>
      <family val="3"/>
      <charset val="128"/>
    </font>
    <font>
      <b/>
      <sz val="11"/>
      <color rgb="FFFF0000"/>
      <name val="ＭＳ Ｐゴシック"/>
      <family val="3"/>
      <charset val="128"/>
    </font>
    <font>
      <b/>
      <sz val="9"/>
      <color indexed="81"/>
      <name val="MS P ゴシック"/>
      <family val="3"/>
      <charset val="128"/>
    </font>
    <font>
      <b/>
      <u/>
      <sz val="20"/>
      <color rgb="FFFF0000"/>
      <name val="ＭＳ Ｐゴシック"/>
      <family val="3"/>
      <charset val="128"/>
    </font>
    <font>
      <sz val="11"/>
      <name val="ＭＳ Ｐゴシック"/>
      <family val="3"/>
    </font>
    <font>
      <sz val="12"/>
      <color rgb="FFFF0000"/>
      <name val="ＭＳ Ｐゴシック"/>
      <family val="3"/>
      <charset val="128"/>
    </font>
    <font>
      <u/>
      <sz val="12"/>
      <name val="ＭＳ Ｐゴシック"/>
      <family val="3"/>
      <charset val="128"/>
    </font>
    <font>
      <u/>
      <sz val="14"/>
      <color theme="1"/>
      <name val="ＭＳ Ｐゴシック"/>
      <family val="3"/>
      <charset val="128"/>
    </font>
    <font>
      <b/>
      <u/>
      <sz val="14"/>
      <color rgb="FFFF0000"/>
      <name val="ＭＳ Ｐゴシック"/>
      <family val="3"/>
      <charset val="128"/>
    </font>
    <font>
      <sz val="12"/>
      <color rgb="FFFF0000"/>
      <name val="ＭＳ Ｐゴシック"/>
      <family val="3"/>
    </font>
    <font>
      <sz val="10"/>
      <color indexed="81"/>
      <name val="MS P ゴシック"/>
      <family val="3"/>
      <charset val="128"/>
    </font>
    <font>
      <sz val="11"/>
      <color theme="1"/>
      <name val="ＭＳ ゴシック"/>
      <family val="3"/>
      <charset val="128"/>
    </font>
    <font>
      <sz val="12"/>
      <name val="ＭＳ ゴシック"/>
      <family val="3"/>
      <charset val="128"/>
    </font>
    <font>
      <b/>
      <sz val="12"/>
      <name val="ＭＳ ゴシック"/>
      <family val="3"/>
      <charset val="128"/>
    </font>
    <font>
      <sz val="12"/>
      <name val="ＭＳ ゴシック"/>
      <family val="3"/>
    </font>
    <font>
      <b/>
      <sz val="12"/>
      <color rgb="FFFF0000"/>
      <name val="ＭＳ ゴシック"/>
      <family val="3"/>
      <charset val="128"/>
    </font>
    <font>
      <sz val="12"/>
      <color rgb="FFFF0000"/>
      <name val="ＭＳ ゴシック"/>
      <family val="3"/>
      <charset val="128"/>
    </font>
    <font>
      <b/>
      <sz val="12"/>
      <name val="ＭＳ ゴシック"/>
      <family val="3"/>
    </font>
    <font>
      <b/>
      <sz val="10.5"/>
      <name val="ＭＳ ゴシック"/>
      <family val="3"/>
      <charset val="128"/>
    </font>
    <font>
      <sz val="10.5"/>
      <name val="ＭＳ ゴシック"/>
      <family val="3"/>
      <charset val="128"/>
    </font>
    <font>
      <sz val="10.5"/>
      <color rgb="FF000000"/>
      <name val="ＭＳ ゴシック"/>
      <family val="3"/>
      <charset val="128"/>
    </font>
    <font>
      <sz val="10.5"/>
      <color rgb="FFFF0000"/>
      <name val="ＭＳ ゴシック"/>
      <family val="3"/>
      <charset val="128"/>
    </font>
    <font>
      <u/>
      <sz val="12"/>
      <color rgb="FFFF0000"/>
      <name val="ＭＳ ゴシック"/>
      <family val="3"/>
      <charset val="128"/>
    </font>
    <font>
      <b/>
      <sz val="14"/>
      <color rgb="FFFF0000"/>
      <name val="ＭＳ Ｐゴシック"/>
      <family val="3"/>
    </font>
    <font>
      <sz val="16"/>
      <color theme="1"/>
      <name val="ＭＳ ゴシック"/>
      <family val="3"/>
      <charset val="128"/>
    </font>
    <font>
      <b/>
      <sz val="11"/>
      <color rgb="FFFF0000"/>
      <name val="ＭＳ ゴシック"/>
      <family val="3"/>
      <charset val="128"/>
    </font>
    <font>
      <b/>
      <sz val="11"/>
      <name val="ＭＳ ゴシック"/>
      <family val="3"/>
    </font>
    <font>
      <sz val="8"/>
      <name val="ＭＳ ゴシック"/>
      <family val="3"/>
      <charset val="128"/>
    </font>
    <font>
      <b/>
      <u/>
      <sz val="14"/>
      <name val="ＭＳ Ｐゴシック"/>
      <family val="3"/>
      <charset val="128"/>
    </font>
    <font>
      <sz val="10"/>
      <name val="ＭＳ Ｐゴシック"/>
      <family val="3"/>
      <charset val="128"/>
    </font>
    <font>
      <b/>
      <sz val="10.5"/>
      <name val="ＭＳ Ｐゴシック"/>
      <family val="3"/>
      <charset val="128"/>
    </font>
    <font>
      <sz val="10.5"/>
      <name val="ＭＳ Ｐゴシック"/>
      <family val="3"/>
      <charset val="128"/>
    </font>
    <font>
      <b/>
      <sz val="18"/>
      <color rgb="FFFF0000"/>
      <name val="ＭＳ Ｐゴシック"/>
      <family val="3"/>
      <charset val="128"/>
    </font>
    <font>
      <b/>
      <sz val="18"/>
      <color theme="1"/>
      <name val="ＭＳ Ｐゴシック"/>
      <family val="3"/>
      <charset val="128"/>
    </font>
    <font>
      <b/>
      <u/>
      <sz val="14"/>
      <color rgb="FFFF0000"/>
      <name val="ＭＳ Ｐゴシック"/>
      <family val="3"/>
    </font>
    <font>
      <b/>
      <sz val="16"/>
      <name val="ＭＳ Ｐゴシック"/>
      <family val="3"/>
      <charset val="128"/>
    </font>
    <font>
      <sz val="16"/>
      <name val="ＭＳ ゴシック"/>
      <family val="3"/>
      <charset val="128"/>
    </font>
    <font>
      <b/>
      <sz val="16"/>
      <color rgb="FFFF0000"/>
      <name val="ＭＳ Ｐゴシック"/>
      <family val="3"/>
      <charset val="128"/>
    </font>
    <font>
      <u/>
      <sz val="14"/>
      <name val="ＭＳ Ｐゴシック"/>
      <family val="3"/>
    </font>
    <font>
      <sz val="14"/>
      <color theme="1"/>
      <name val="ＭＳ Ｐゴシック"/>
      <family val="3"/>
    </font>
    <font>
      <sz val="13"/>
      <color theme="1"/>
      <name val="ＭＳ Ｐゴシック"/>
      <family val="3"/>
      <charset val="128"/>
    </font>
    <font>
      <b/>
      <sz val="16"/>
      <color rgb="FFFF0000"/>
      <name val="ＭＳ ゴシック"/>
      <family val="3"/>
      <charset val="128"/>
    </font>
  </fonts>
  <fills count="10">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theme="3"/>
        <bgColor indexed="64"/>
      </patternFill>
    </fill>
    <fill>
      <patternFill patternType="solid">
        <fgColor rgb="FFFF0000"/>
        <bgColor indexed="64"/>
      </patternFill>
    </fill>
    <fill>
      <patternFill patternType="solid">
        <fgColor rgb="FFFFFF00"/>
        <bgColor indexed="64"/>
      </patternFill>
    </fill>
    <fill>
      <patternFill patternType="solid">
        <fgColor theme="2"/>
        <bgColor indexed="64"/>
      </patternFill>
    </fill>
  </fills>
  <borders count="58">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medium">
        <color indexed="64"/>
      </left>
      <right/>
      <top style="double">
        <color indexed="64"/>
      </top>
      <bottom style="medium">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style="thin">
        <color indexed="64"/>
      </right>
      <top style="double">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s>
  <cellStyleXfs count="5">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504">
    <xf numFmtId="0" fontId="0" fillId="0" borderId="0" xfId="0">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2" borderId="3" xfId="0" applyFont="1" applyFill="1" applyBorder="1">
      <alignment vertical="center"/>
    </xf>
    <xf numFmtId="0" fontId="2" fillId="2" borderId="9"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 xfId="0" applyFont="1" applyFill="1" applyBorder="1">
      <alignment vertical="center"/>
    </xf>
    <xf numFmtId="0" fontId="2" fillId="2" borderId="17" xfId="0" applyFont="1" applyFill="1" applyBorder="1">
      <alignment vertical="center"/>
    </xf>
    <xf numFmtId="0" fontId="2" fillId="2" borderId="0" xfId="0" applyFont="1" applyFill="1" applyAlignment="1">
      <alignment horizontal="center" vertical="center"/>
    </xf>
    <xf numFmtId="0" fontId="2" fillId="2" borderId="19" xfId="0" applyFont="1" applyFill="1" applyBorder="1">
      <alignment vertical="center"/>
    </xf>
    <xf numFmtId="0" fontId="2" fillId="2" borderId="20" xfId="0" applyFont="1" applyFill="1" applyBorder="1">
      <alignment vertical="center"/>
    </xf>
    <xf numFmtId="0" fontId="2" fillId="2" borderId="21" xfId="0" applyFont="1" applyFill="1" applyBorder="1">
      <alignment vertical="center"/>
    </xf>
    <xf numFmtId="0" fontId="2" fillId="2" borderId="1" xfId="0" applyFont="1" applyFill="1" applyBorder="1">
      <alignment vertical="center"/>
    </xf>
    <xf numFmtId="0" fontId="2" fillId="2" borderId="15" xfId="0" applyFont="1" applyFill="1" applyBorder="1">
      <alignmen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22"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2" fillId="2" borderId="5" xfId="0" applyFont="1" applyFill="1" applyBorder="1">
      <alignment vertical="center"/>
    </xf>
    <xf numFmtId="0" fontId="2" fillId="2" borderId="12" xfId="0" applyFont="1" applyFill="1" applyBorder="1">
      <alignment vertical="center"/>
    </xf>
    <xf numFmtId="0" fontId="2" fillId="2" borderId="24" xfId="0" applyFont="1" applyFill="1" applyBorder="1">
      <alignment vertical="center"/>
    </xf>
    <xf numFmtId="0" fontId="6" fillId="0" borderId="0" xfId="1" applyFont="1" applyAlignment="1">
      <alignment horizontal="left" vertical="center"/>
    </xf>
    <xf numFmtId="0" fontId="12" fillId="0" borderId="0" xfId="1" applyFont="1" applyAlignment="1">
      <alignment horizontal="center" vertical="center"/>
    </xf>
    <xf numFmtId="0" fontId="12" fillId="0" borderId="0" xfId="1" applyFont="1">
      <alignment vertical="center"/>
    </xf>
    <xf numFmtId="0" fontId="14" fillId="2" borderId="0" xfId="0" applyFont="1" applyFill="1">
      <alignment vertical="center"/>
    </xf>
    <xf numFmtId="0" fontId="2" fillId="0" borderId="5" xfId="0" applyFont="1" applyBorder="1">
      <alignment vertical="center"/>
    </xf>
    <xf numFmtId="0" fontId="2" fillId="2" borderId="27" xfId="0" applyFont="1" applyFill="1" applyBorder="1">
      <alignment vertical="center"/>
    </xf>
    <xf numFmtId="0" fontId="10" fillId="0" borderId="0" xfId="1" applyFont="1">
      <alignment vertical="center"/>
    </xf>
    <xf numFmtId="0" fontId="4" fillId="0" borderId="0" xfId="1" applyAlignment="1">
      <alignment horizontal="center" vertical="center"/>
    </xf>
    <xf numFmtId="0" fontId="6" fillId="0" borderId="0" xfId="1" applyFont="1">
      <alignment vertical="center"/>
    </xf>
    <xf numFmtId="0" fontId="6" fillId="0" borderId="1" xfId="1" applyFont="1" applyBorder="1">
      <alignment vertical="center"/>
    </xf>
    <xf numFmtId="0" fontId="3" fillId="0" borderId="5" xfId="0" applyFont="1" applyBorder="1" applyAlignment="1">
      <alignment horizontal="center" vertical="center"/>
    </xf>
    <xf numFmtId="0" fontId="2" fillId="0" borderId="12" xfId="0" applyFont="1" applyBorder="1" applyAlignment="1">
      <alignment horizontal="center" vertical="center"/>
    </xf>
    <xf numFmtId="0" fontId="2" fillId="2" borderId="32" xfId="0" applyFont="1" applyFill="1" applyBorder="1">
      <alignment vertical="center"/>
    </xf>
    <xf numFmtId="0" fontId="9" fillId="4" borderId="0" xfId="1" applyFont="1" applyFill="1" applyAlignment="1">
      <alignment horizontal="center" vertical="center"/>
    </xf>
    <xf numFmtId="0" fontId="16" fillId="0" borderId="0" xfId="1" applyFont="1">
      <alignment vertical="center"/>
    </xf>
    <xf numFmtId="0" fontId="9" fillId="0" borderId="0" xfId="1" applyFont="1" applyFill="1" applyAlignment="1">
      <alignment horizontal="center" vertical="center"/>
    </xf>
    <xf numFmtId="38" fontId="4" fillId="0" borderId="0" xfId="1" applyNumberFormat="1">
      <alignment vertical="center"/>
    </xf>
    <xf numFmtId="0" fontId="2" fillId="0" borderId="0" xfId="0" applyFont="1" applyAlignment="1">
      <alignment vertical="top" wrapText="1"/>
    </xf>
    <xf numFmtId="0" fontId="4" fillId="7" borderId="0" xfId="1" applyFill="1">
      <alignment vertical="center"/>
    </xf>
    <xf numFmtId="0" fontId="2" fillId="0" borderId="11" xfId="0" applyFont="1" applyBorder="1">
      <alignment vertical="center"/>
    </xf>
    <xf numFmtId="0" fontId="2" fillId="2" borderId="33" xfId="0" applyFont="1" applyFill="1" applyBorder="1">
      <alignment vertical="center"/>
    </xf>
    <xf numFmtId="0" fontId="2" fillId="2" borderId="34" xfId="0" applyFont="1" applyFill="1" applyBorder="1">
      <alignment vertical="center"/>
    </xf>
    <xf numFmtId="0" fontId="2" fillId="2" borderId="35" xfId="0" applyFont="1" applyFill="1" applyBorder="1">
      <alignment vertical="center"/>
    </xf>
    <xf numFmtId="0" fontId="17" fillId="0" borderId="0" xfId="0" applyFont="1">
      <alignment vertical="center"/>
    </xf>
    <xf numFmtId="0" fontId="2" fillId="2" borderId="30" xfId="0" applyFont="1" applyFill="1" applyBorder="1">
      <alignment vertical="center"/>
    </xf>
    <xf numFmtId="0" fontId="2" fillId="2" borderId="31" xfId="0" applyFont="1" applyFill="1" applyBorder="1">
      <alignment vertical="center"/>
    </xf>
    <xf numFmtId="0" fontId="9" fillId="3" borderId="0" xfId="1" applyFont="1" applyFill="1" applyAlignment="1" applyProtection="1">
      <alignment horizontal="left" vertical="center"/>
      <protection locked="0"/>
    </xf>
    <xf numFmtId="0" fontId="12" fillId="0" borderId="0" xfId="1" applyFont="1" applyProtection="1">
      <alignment vertical="center"/>
      <protection locked="0"/>
    </xf>
    <xf numFmtId="0" fontId="0" fillId="0" borderId="0" xfId="0" applyNumberFormat="1">
      <alignment vertical="center"/>
    </xf>
    <xf numFmtId="0" fontId="0" fillId="8" borderId="0" xfId="0" applyNumberFormat="1" applyFill="1">
      <alignment vertical="center"/>
    </xf>
    <xf numFmtId="0" fontId="0" fillId="4" borderId="0" xfId="0" applyNumberFormat="1" applyFill="1">
      <alignment vertical="center"/>
    </xf>
    <xf numFmtId="38" fontId="0" fillId="8" borderId="0" xfId="0" applyNumberFormat="1" applyFill="1">
      <alignment vertical="center"/>
    </xf>
    <xf numFmtId="177" fontId="0" fillId="8" borderId="0" xfId="0" applyNumberFormat="1" applyFill="1">
      <alignment vertical="center"/>
    </xf>
    <xf numFmtId="0" fontId="12" fillId="9" borderId="0" xfId="1" applyFont="1" applyFill="1">
      <alignment vertical="center"/>
    </xf>
    <xf numFmtId="0" fontId="9" fillId="9" borderId="0" xfId="1" applyFont="1" applyFill="1" applyAlignment="1" applyProtection="1">
      <alignment horizontal="center" vertical="center"/>
      <protection locked="0"/>
    </xf>
    <xf numFmtId="0" fontId="2" fillId="0" borderId="0" xfId="0" applyFont="1" applyProtection="1">
      <alignment vertical="center"/>
      <protection locked="0"/>
    </xf>
    <xf numFmtId="0" fontId="24" fillId="0" borderId="0" xfId="0" applyFont="1" applyProtection="1">
      <alignment vertical="center"/>
      <protection locked="0"/>
    </xf>
    <xf numFmtId="0" fontId="19" fillId="0" borderId="0" xfId="1" applyFont="1" applyAlignment="1">
      <alignment horizontal="right" vertical="center"/>
    </xf>
    <xf numFmtId="0" fontId="26" fillId="0" borderId="0" xfId="1" applyFont="1" applyAlignment="1">
      <alignment horizontal="left" vertical="center"/>
    </xf>
    <xf numFmtId="0" fontId="27" fillId="0" borderId="0" xfId="1" applyFont="1" applyAlignment="1">
      <alignment horizontal="center" vertical="center"/>
    </xf>
    <xf numFmtId="0" fontId="12" fillId="0" borderId="0" xfId="1" applyFont="1" applyAlignment="1">
      <alignment horizontal="center" vertical="center" shrinkToFit="1"/>
    </xf>
    <xf numFmtId="0" fontId="9" fillId="0" borderId="0" xfId="1" applyFont="1" applyAlignment="1">
      <alignment horizontal="center" vertical="center" shrinkToFit="1"/>
    </xf>
    <xf numFmtId="0" fontId="4" fillId="0" borderId="0" xfId="0" applyFont="1">
      <alignment vertical="center"/>
    </xf>
    <xf numFmtId="0" fontId="9" fillId="3" borderId="0" xfId="1" applyFont="1" applyFill="1">
      <alignment vertical="center"/>
    </xf>
    <xf numFmtId="0" fontId="9" fillId="0" borderId="26" xfId="1" applyFont="1" applyBorder="1" applyAlignment="1" applyProtection="1">
      <alignment horizontal="center" vertical="center" shrinkToFit="1"/>
      <protection locked="0"/>
    </xf>
    <xf numFmtId="0" fontId="28" fillId="0" borderId="0" xfId="0" applyFont="1">
      <alignment vertical="center"/>
    </xf>
    <xf numFmtId="0" fontId="9" fillId="0" borderId="0" xfId="1" applyFont="1" applyAlignment="1" applyProtection="1">
      <alignment horizontal="center" vertical="center" shrinkToFit="1"/>
      <protection locked="0"/>
    </xf>
    <xf numFmtId="0" fontId="2" fillId="2" borderId="0" xfId="0" applyFont="1" applyFill="1" applyProtection="1">
      <alignment vertical="center"/>
      <protection locked="0"/>
    </xf>
    <xf numFmtId="0" fontId="2" fillId="0" borderId="0" xfId="0" applyFont="1" applyAlignment="1" applyProtection="1">
      <alignment vertical="center" shrinkToFit="1"/>
      <protection locked="0"/>
    </xf>
    <xf numFmtId="0" fontId="9" fillId="0" borderId="0" xfId="1" applyFont="1" applyAlignment="1" applyProtection="1">
      <alignment horizontal="center" vertical="center"/>
      <protection locked="0"/>
    </xf>
    <xf numFmtId="0" fontId="9" fillId="3" borderId="0" xfId="1" applyFont="1" applyFill="1" applyAlignment="1" applyProtection="1">
      <alignment horizontal="center" vertical="center"/>
      <protection locked="0"/>
    </xf>
    <xf numFmtId="0" fontId="9" fillId="0" borderId="0" xfId="1" applyFont="1" applyAlignment="1">
      <alignment horizontal="center" vertical="center"/>
    </xf>
    <xf numFmtId="0" fontId="10" fillId="0" borderId="0" xfId="1" applyFont="1" applyAlignment="1">
      <alignment horizontal="center" vertical="center"/>
    </xf>
    <xf numFmtId="0" fontId="9" fillId="0" borderId="0" xfId="1" applyFont="1" applyAlignment="1">
      <alignment horizontal="left" vertical="center"/>
    </xf>
    <xf numFmtId="0" fontId="6" fillId="0" borderId="0" xfId="1" quotePrefix="1" applyFont="1" applyAlignment="1">
      <alignment horizontal="center" vertical="center"/>
    </xf>
    <xf numFmtId="0" fontId="6" fillId="0" borderId="0" xfId="1" applyFont="1" applyAlignment="1">
      <alignment horizontal="center" vertical="center"/>
    </xf>
    <xf numFmtId="0" fontId="9" fillId="0" borderId="0" xfId="1" applyFont="1" applyAlignment="1">
      <alignment horizontal="left" vertical="center"/>
    </xf>
    <xf numFmtId="0" fontId="10" fillId="0" borderId="0" xfId="1" applyFont="1" applyAlignment="1">
      <alignment horizontal="center" vertical="center"/>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6" fillId="0" borderId="0" xfId="1" applyFont="1" applyAlignment="1">
      <alignment horizontal="center" vertical="center"/>
    </xf>
    <xf numFmtId="0" fontId="13" fillId="0" borderId="0" xfId="1" applyFont="1">
      <alignment vertical="center"/>
    </xf>
    <xf numFmtId="0" fontId="30" fillId="0" borderId="0" xfId="1" applyFont="1" applyAlignment="1">
      <alignment horizontal="left" vertical="center"/>
    </xf>
    <xf numFmtId="49" fontId="15" fillId="0" borderId="0" xfId="1" applyNumberFormat="1" applyFont="1" applyAlignment="1">
      <alignment horizontal="center" vertical="center"/>
    </xf>
    <xf numFmtId="0" fontId="15" fillId="0" borderId="0" xfId="1" applyFont="1">
      <alignment vertical="center"/>
    </xf>
    <xf numFmtId="0" fontId="15" fillId="0" borderId="0" xfId="1" applyFont="1" applyAlignment="1">
      <alignment horizontal="left" vertical="center"/>
    </xf>
    <xf numFmtId="0" fontId="15" fillId="0" borderId="0" xfId="1" applyFont="1" applyAlignment="1" applyProtection="1">
      <alignment horizontal="center" vertical="center"/>
      <protection locked="0"/>
    </xf>
    <xf numFmtId="0" fontId="15" fillId="0" borderId="0" xfId="1" applyFont="1" applyProtection="1">
      <alignment vertical="center"/>
      <protection locked="0"/>
    </xf>
    <xf numFmtId="0" fontId="12" fillId="3" borderId="0" xfId="1" applyFont="1" applyFill="1">
      <alignment vertical="center"/>
    </xf>
    <xf numFmtId="0" fontId="9" fillId="0" borderId="0" xfId="1" applyFont="1" applyAlignment="1" applyProtection="1">
      <alignment horizontal="left" vertical="center"/>
      <protection locked="0"/>
    </xf>
    <xf numFmtId="49" fontId="9" fillId="0" borderId="0" xfId="1" applyNumberFormat="1" applyFont="1" applyAlignment="1">
      <alignment horizontal="left" vertical="center"/>
    </xf>
    <xf numFmtId="0" fontId="12" fillId="0" borderId="22" xfId="4" applyNumberFormat="1" applyFont="1" applyBorder="1" applyProtection="1">
      <alignment vertical="center"/>
      <protection locked="0"/>
    </xf>
    <xf numFmtId="0" fontId="12" fillId="4" borderId="0" xfId="1" applyFont="1" applyFill="1">
      <alignment vertical="center"/>
    </xf>
    <xf numFmtId="0" fontId="9" fillId="3" borderId="0" xfId="1" applyFont="1" applyFill="1" applyProtection="1">
      <alignment vertical="center"/>
      <protection locked="0"/>
    </xf>
    <xf numFmtId="14" fontId="9" fillId="0" borderId="0" xfId="1" applyNumberFormat="1" applyFont="1">
      <alignment vertical="center"/>
    </xf>
    <xf numFmtId="0" fontId="9" fillId="0" borderId="0" xfId="0" applyFont="1">
      <alignment vertical="center"/>
    </xf>
    <xf numFmtId="176" fontId="10" fillId="0" borderId="0" xfId="2" applyNumberFormat="1" applyFont="1" applyFill="1" applyBorder="1" applyAlignment="1" applyProtection="1">
      <alignment horizontal="center" vertical="center"/>
      <protection locked="0"/>
    </xf>
    <xf numFmtId="176" fontId="22" fillId="3" borderId="2" xfId="2" applyNumberFormat="1" applyFont="1" applyFill="1" applyBorder="1" applyAlignment="1" applyProtection="1">
      <alignment horizontal="center" vertical="center"/>
      <protection locked="0"/>
    </xf>
    <xf numFmtId="176" fontId="33" fillId="0" borderId="0" xfId="2" applyNumberFormat="1" applyFont="1" applyFill="1" applyBorder="1" applyAlignment="1" applyProtection="1">
      <alignment horizontal="left" vertical="center"/>
      <protection locked="0"/>
    </xf>
    <xf numFmtId="176" fontId="22" fillId="0" borderId="0" xfId="2" applyNumberFormat="1" applyFont="1" applyFill="1" applyBorder="1" applyAlignment="1" applyProtection="1">
      <alignment horizontal="center" vertical="center"/>
      <protection locked="0"/>
    </xf>
    <xf numFmtId="0" fontId="9" fillId="0" borderId="27" xfId="1" applyFont="1" applyBorder="1" applyAlignment="1" applyProtection="1">
      <alignment horizontal="center" vertical="center"/>
      <protection locked="0"/>
    </xf>
    <xf numFmtId="0" fontId="12" fillId="0" borderId="37" xfId="1" applyFont="1" applyBorder="1" applyProtection="1">
      <alignment vertical="center"/>
      <protection locked="0"/>
    </xf>
    <xf numFmtId="0" fontId="9" fillId="0" borderId="28" xfId="1" applyFont="1" applyBorder="1" applyAlignment="1" applyProtection="1">
      <alignment horizontal="center" vertical="center"/>
      <protection locked="0"/>
    </xf>
    <xf numFmtId="0" fontId="12" fillId="0" borderId="36" xfId="1" applyFont="1" applyBorder="1" applyProtection="1">
      <alignment vertical="center"/>
      <protection locked="0"/>
    </xf>
    <xf numFmtId="0" fontId="12" fillId="0" borderId="38" xfId="1" applyFont="1" applyBorder="1" applyProtection="1">
      <alignment vertical="center"/>
      <protection locked="0"/>
    </xf>
    <xf numFmtId="38" fontId="9" fillId="0" borderId="0" xfId="3" applyFont="1" applyFill="1" applyBorder="1" applyAlignment="1" applyProtection="1">
      <alignment horizontal="center" vertical="center"/>
      <protection locked="0"/>
    </xf>
    <xf numFmtId="176" fontId="9" fillId="0" borderId="0" xfId="2" applyNumberFormat="1" applyFont="1" applyFill="1" applyBorder="1" applyAlignment="1" applyProtection="1">
      <alignment horizontal="center" vertical="center"/>
      <protection locked="0"/>
    </xf>
    <xf numFmtId="0" fontId="21" fillId="0" borderId="0" xfId="1" applyFont="1" applyAlignment="1">
      <alignment horizontal="left" vertical="center"/>
    </xf>
    <xf numFmtId="0" fontId="35" fillId="0" borderId="0" xfId="1" applyFont="1">
      <alignment vertical="center"/>
    </xf>
    <xf numFmtId="0" fontId="22" fillId="0" borderId="0" xfId="1" applyFont="1" applyAlignment="1">
      <alignment horizontal="center" vertical="center"/>
    </xf>
    <xf numFmtId="0" fontId="9" fillId="0" borderId="4" xfId="1" applyFont="1" applyBorder="1" applyAlignment="1">
      <alignment horizontal="center" vertical="center"/>
    </xf>
    <xf numFmtId="38" fontId="9" fillId="0" borderId="0" xfId="3" applyFont="1" applyProtection="1">
      <alignment vertical="center"/>
    </xf>
    <xf numFmtId="2" fontId="12" fillId="0" borderId="22" xfId="4" applyNumberFormat="1" applyFont="1" applyBorder="1" applyProtection="1">
      <alignment vertical="center"/>
      <protection locked="0"/>
    </xf>
    <xf numFmtId="55" fontId="9" fillId="0" borderId="0" xfId="0" applyNumberFormat="1" applyFont="1" applyAlignment="1">
      <alignment horizontal="center" vertical="center"/>
    </xf>
    <xf numFmtId="180" fontId="9" fillId="0" borderId="0" xfId="0" applyNumberFormat="1" applyFont="1" applyAlignment="1">
      <alignment horizontal="center" vertical="center" wrapText="1"/>
    </xf>
    <xf numFmtId="55" fontId="9" fillId="2" borderId="0" xfId="0" applyNumberFormat="1" applyFont="1" applyFill="1" applyAlignment="1">
      <alignment horizontal="center" vertical="center"/>
    </xf>
    <xf numFmtId="0" fontId="23" fillId="0" borderId="0" xfId="0" applyFont="1" applyAlignment="1">
      <alignment horizontal="center" vertical="center" wrapText="1"/>
    </xf>
    <xf numFmtId="38" fontId="12" fillId="0" borderId="0" xfId="1" applyNumberFormat="1" applyFont="1" applyProtection="1">
      <alignment vertical="center"/>
      <protection locked="0"/>
    </xf>
    <xf numFmtId="0" fontId="36" fillId="0" borderId="0" xfId="1" applyFont="1">
      <alignment vertical="center"/>
    </xf>
    <xf numFmtId="0" fontId="10" fillId="0" borderId="0" xfId="1" applyFont="1" applyAlignment="1">
      <alignment horizontal="center" vertical="center"/>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12" fillId="0" borderId="0" xfId="1" applyFont="1" applyAlignment="1">
      <alignment horizontal="left" vertical="center"/>
    </xf>
    <xf numFmtId="0" fontId="9" fillId="0" borderId="22" xfId="1" applyFont="1" applyBorder="1" applyAlignment="1">
      <alignment horizontal="center" vertical="center"/>
    </xf>
    <xf numFmtId="0" fontId="9" fillId="0" borderId="0" xfId="1" applyFont="1" applyAlignment="1">
      <alignment horizontal="left" vertical="center"/>
    </xf>
    <xf numFmtId="0" fontId="6" fillId="0" borderId="0" xfId="1" applyFont="1" applyAlignment="1">
      <alignment horizontal="center" vertical="center"/>
    </xf>
    <xf numFmtId="0" fontId="2" fillId="2" borderId="14" xfId="0" applyFont="1" applyFill="1" applyBorder="1" applyAlignment="1">
      <alignment horizontal="center" vertical="center"/>
    </xf>
    <xf numFmtId="0" fontId="38" fillId="2" borderId="0" xfId="0" applyFont="1" applyFill="1" applyProtection="1">
      <alignment vertical="center"/>
      <protection locked="0"/>
    </xf>
    <xf numFmtId="0" fontId="2" fillId="2" borderId="0" xfId="0" applyFont="1" applyFill="1" applyAlignment="1" applyProtection="1">
      <alignment vertical="top"/>
      <protection locked="0"/>
    </xf>
    <xf numFmtId="0" fontId="38" fillId="2" borderId="0" xfId="0" applyFont="1" applyFill="1" applyAlignment="1" applyProtection="1">
      <alignment vertical="top"/>
      <protection locked="0"/>
    </xf>
    <xf numFmtId="0" fontId="23" fillId="0" borderId="0" xfId="1" applyFont="1">
      <alignment vertical="center"/>
    </xf>
    <xf numFmtId="0" fontId="23" fillId="0" borderId="0" xfId="1" applyFont="1" applyAlignment="1">
      <alignment horizontal="left" vertical="center"/>
    </xf>
    <xf numFmtId="176" fontId="9" fillId="0" borderId="0" xfId="3" applyNumberFormat="1" applyFont="1" applyFill="1" applyBorder="1" applyAlignment="1" applyProtection="1">
      <alignment vertical="center"/>
      <protection locked="0"/>
    </xf>
    <xf numFmtId="0" fontId="39" fillId="0" borderId="0" xfId="0" applyFont="1" applyAlignment="1">
      <alignment horizontal="center" vertical="center"/>
    </xf>
    <xf numFmtId="176" fontId="39" fillId="0" borderId="0" xfId="3" applyNumberFormat="1" applyFont="1" applyFill="1" applyBorder="1" applyAlignment="1">
      <alignment horizontal="center" vertical="center" shrinkToFit="1"/>
    </xf>
    <xf numFmtId="176" fontId="39" fillId="0" borderId="0" xfId="3" applyNumberFormat="1" applyFont="1" applyFill="1" applyBorder="1" applyAlignment="1">
      <alignment vertical="center" shrinkToFit="1"/>
    </xf>
    <xf numFmtId="0" fontId="39" fillId="0" borderId="0" xfId="0" applyFont="1">
      <alignment vertical="center"/>
    </xf>
    <xf numFmtId="0" fontId="39" fillId="2" borderId="17" xfId="0" applyFont="1" applyFill="1" applyBorder="1" applyAlignment="1">
      <alignment horizontal="center" vertical="center"/>
    </xf>
    <xf numFmtId="0" fontId="39" fillId="2" borderId="14" xfId="0" applyFont="1" applyFill="1" applyBorder="1" applyAlignment="1">
      <alignment horizontal="center" vertical="center"/>
    </xf>
    <xf numFmtId="0" fontId="39" fillId="2" borderId="16" xfId="0" applyFont="1" applyFill="1" applyBorder="1" applyAlignment="1">
      <alignment horizontal="center" vertical="center"/>
    </xf>
    <xf numFmtId="0" fontId="40" fillId="0" borderId="2" xfId="0" applyFont="1" applyBorder="1" applyAlignment="1">
      <alignment horizontal="center" vertical="center"/>
    </xf>
    <xf numFmtId="0" fontId="39" fillId="2" borderId="2" xfId="0" applyFont="1" applyFill="1" applyBorder="1">
      <alignment vertical="center"/>
    </xf>
    <xf numFmtId="0" fontId="39" fillId="0" borderId="2" xfId="0" applyFont="1" applyBorder="1">
      <alignment vertical="center"/>
    </xf>
    <xf numFmtId="177" fontId="12" fillId="0" borderId="23" xfId="1" applyNumberFormat="1" applyFont="1" applyBorder="1" applyProtection="1">
      <alignment vertical="center"/>
      <protection locked="0"/>
    </xf>
    <xf numFmtId="0" fontId="39" fillId="2" borderId="5" xfId="0" applyFont="1" applyFill="1" applyBorder="1">
      <alignment vertical="center"/>
    </xf>
    <xf numFmtId="0" fontId="39" fillId="0" borderId="5" xfId="0" applyFont="1" applyBorder="1">
      <alignment vertical="center"/>
    </xf>
    <xf numFmtId="177" fontId="12" fillId="0" borderId="38" xfId="1" applyNumberFormat="1" applyFont="1" applyBorder="1" applyProtection="1">
      <alignment vertical="center"/>
      <protection locked="0"/>
    </xf>
    <xf numFmtId="0" fontId="13" fillId="0" borderId="0" xfId="1" applyFont="1" applyProtection="1">
      <alignment vertical="center"/>
      <protection locked="0"/>
    </xf>
    <xf numFmtId="0" fontId="6" fillId="0" borderId="0" xfId="1" applyFont="1" applyAlignment="1" applyProtection="1">
      <alignment horizontal="center" vertical="center"/>
      <protection locked="0"/>
    </xf>
    <xf numFmtId="0" fontId="40" fillId="0" borderId="0" xfId="0" applyFont="1" applyAlignment="1">
      <alignment horizontal="center" vertical="center"/>
    </xf>
    <xf numFmtId="0" fontId="41" fillId="2" borderId="0" xfId="0" applyFont="1" applyFill="1">
      <alignment vertical="center"/>
    </xf>
    <xf numFmtId="0" fontId="40" fillId="2" borderId="0" xfId="0" applyFont="1" applyFill="1">
      <alignment vertical="center"/>
    </xf>
    <xf numFmtId="0" fontId="39" fillId="2" borderId="0" xfId="0" applyFont="1" applyFill="1">
      <alignment vertical="center"/>
    </xf>
    <xf numFmtId="49" fontId="6" fillId="0" borderId="0" xfId="1" applyNumberFormat="1" applyFont="1" applyAlignment="1">
      <alignment horizontal="left" vertical="center"/>
    </xf>
    <xf numFmtId="0" fontId="39" fillId="2" borderId="8" xfId="0" applyFont="1" applyFill="1" applyBorder="1" applyAlignment="1">
      <alignment horizontal="center" vertical="center"/>
    </xf>
    <xf numFmtId="0" fontId="12" fillId="0" borderId="22" xfId="1" applyFont="1" applyBorder="1" applyAlignment="1" applyProtection="1">
      <alignment horizontal="right" vertical="center"/>
      <protection locked="0"/>
    </xf>
    <xf numFmtId="0" fontId="43" fillId="0" borderId="0" xfId="0" applyFont="1">
      <alignment vertical="center"/>
    </xf>
    <xf numFmtId="0" fontId="43" fillId="2" borderId="0" xfId="0" applyFont="1" applyFill="1">
      <alignment vertical="center"/>
    </xf>
    <xf numFmtId="0" fontId="43" fillId="2" borderId="0" xfId="0" applyFont="1" applyFill="1" applyAlignment="1">
      <alignment horizontal="center" vertical="center"/>
    </xf>
    <xf numFmtId="0" fontId="44" fillId="0" borderId="0" xfId="0" applyFont="1">
      <alignment vertical="center"/>
    </xf>
    <xf numFmtId="0" fontId="45" fillId="0" borderId="0" xfId="0" applyFont="1" applyAlignment="1">
      <alignment horizontal="center" vertical="center"/>
    </xf>
    <xf numFmtId="0" fontId="46" fillId="2" borderId="0" xfId="0" applyFont="1" applyFill="1">
      <alignment vertical="center"/>
    </xf>
    <xf numFmtId="0" fontId="47" fillId="0" borderId="0" xfId="0" applyFont="1" applyAlignment="1">
      <alignment horizontal="left" vertical="center"/>
    </xf>
    <xf numFmtId="0" fontId="46" fillId="2" borderId="0" xfId="0" applyFont="1" applyFill="1" applyAlignment="1">
      <alignment horizontal="center" vertical="center"/>
    </xf>
    <xf numFmtId="0" fontId="12" fillId="0" borderId="0" xfId="1" applyFont="1" applyAlignment="1" applyProtection="1">
      <alignment horizontal="center" vertical="center"/>
      <protection locked="0"/>
    </xf>
    <xf numFmtId="49" fontId="12" fillId="0" borderId="0" xfId="1" applyNumberFormat="1" applyFont="1" applyAlignment="1">
      <alignment horizontal="center" vertical="center"/>
    </xf>
    <xf numFmtId="0" fontId="50" fillId="0" borderId="0" xfId="1" applyFont="1" applyAlignment="1">
      <alignment horizontal="left" vertical="center"/>
    </xf>
    <xf numFmtId="0" fontId="50" fillId="0" borderId="0" xfId="1" applyFont="1">
      <alignment vertical="center"/>
    </xf>
    <xf numFmtId="0" fontId="38" fillId="0" borderId="0" xfId="0" applyFont="1">
      <alignment vertical="center"/>
    </xf>
    <xf numFmtId="0" fontId="38" fillId="0" borderId="0" xfId="0" applyFont="1" applyAlignment="1">
      <alignment vertical="top" wrapText="1"/>
    </xf>
    <xf numFmtId="0" fontId="51"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 fillId="3" borderId="0" xfId="0" applyFont="1" applyFill="1" applyProtection="1">
      <alignment vertical="center"/>
      <protection locked="0"/>
    </xf>
    <xf numFmtId="0" fontId="39" fillId="0" borderId="0" xfId="0" applyFont="1" applyProtection="1">
      <alignment vertical="center"/>
      <protection locked="0"/>
    </xf>
    <xf numFmtId="0" fontId="14" fillId="0" borderId="0" xfId="0" applyFont="1" applyAlignment="1">
      <alignment horizontal="center" vertical="center"/>
    </xf>
    <xf numFmtId="0" fontId="2" fillId="2" borderId="43" xfId="0" applyFont="1" applyFill="1" applyBorder="1">
      <alignment vertical="center"/>
    </xf>
    <xf numFmtId="0" fontId="18" fillId="2" borderId="0" xfId="0" applyFont="1" applyFill="1" applyAlignment="1">
      <alignment horizontal="center" vertical="center"/>
    </xf>
    <xf numFmtId="0" fontId="18" fillId="0" borderId="0" xfId="0" applyFont="1" applyAlignment="1">
      <alignment horizontal="left" vertical="center"/>
    </xf>
    <xf numFmtId="0" fontId="18" fillId="2" borderId="0" xfId="0" applyFont="1" applyFill="1">
      <alignment vertical="center"/>
    </xf>
    <xf numFmtId="0" fontId="18" fillId="0" borderId="0" xfId="0" applyFont="1">
      <alignment vertical="center"/>
    </xf>
    <xf numFmtId="0" fontId="2" fillId="2" borderId="39" xfId="0" applyFont="1" applyFill="1" applyBorder="1">
      <alignment vertical="center"/>
    </xf>
    <xf numFmtId="38" fontId="2" fillId="0" borderId="0" xfId="3" applyFont="1" applyFill="1" applyBorder="1" applyAlignment="1" applyProtection="1">
      <alignment horizontal="right" vertical="center" shrinkToFit="1"/>
      <protection locked="0"/>
    </xf>
    <xf numFmtId="38" fontId="2" fillId="0" borderId="1" xfId="3" applyFont="1" applyFill="1" applyBorder="1" applyAlignment="1" applyProtection="1">
      <alignment vertical="center" shrinkToFit="1"/>
    </xf>
    <xf numFmtId="0" fontId="2" fillId="0" borderId="15" xfId="0" applyFont="1" applyBorder="1">
      <alignment vertical="center"/>
    </xf>
    <xf numFmtId="0" fontId="53" fillId="0" borderId="0" xfId="0" applyFont="1">
      <alignment vertical="center"/>
    </xf>
    <xf numFmtId="0" fontId="24" fillId="2" borderId="0" xfId="0" applyFont="1" applyFill="1" applyAlignment="1">
      <alignment horizontal="center" vertical="center"/>
    </xf>
    <xf numFmtId="0" fontId="24" fillId="2" borderId="0" xfId="0" applyFont="1" applyFill="1">
      <alignment vertical="center"/>
    </xf>
    <xf numFmtId="0" fontId="3" fillId="0" borderId="0" xfId="0" applyFont="1">
      <alignment vertical="center"/>
    </xf>
    <xf numFmtId="176" fontId="2" fillId="0" borderId="5" xfId="3" applyNumberFormat="1" applyFont="1" applyFill="1" applyBorder="1" applyAlignment="1">
      <alignment vertical="center" shrinkToFit="1"/>
    </xf>
    <xf numFmtId="0" fontId="2" fillId="2" borderId="16" xfId="0" applyFont="1" applyFill="1" applyBorder="1" applyAlignment="1">
      <alignment horizontal="center" vertical="center"/>
    </xf>
    <xf numFmtId="38" fontId="2" fillId="0" borderId="1" xfId="3" applyFont="1" applyFill="1" applyBorder="1" applyAlignment="1">
      <alignment vertical="center" shrinkToFit="1"/>
    </xf>
    <xf numFmtId="0" fontId="2" fillId="2" borderId="15" xfId="0" applyFont="1" applyFill="1" applyBorder="1" applyAlignment="1">
      <alignment horizontal="center" vertical="center"/>
    </xf>
    <xf numFmtId="176" fontId="14" fillId="0" borderId="1" xfId="3" applyNumberFormat="1" applyFont="1" applyFill="1" applyBorder="1" applyAlignment="1">
      <alignment vertical="center" shrinkToFit="1"/>
    </xf>
    <xf numFmtId="0" fontId="14" fillId="2" borderId="15" xfId="0" applyFont="1" applyFill="1" applyBorder="1" applyAlignment="1">
      <alignment horizontal="center" vertical="center"/>
    </xf>
    <xf numFmtId="0" fontId="2" fillId="2" borderId="17" xfId="0" applyFont="1" applyFill="1" applyBorder="1" applyAlignment="1">
      <alignment horizontal="center" vertical="center"/>
    </xf>
    <xf numFmtId="0" fontId="14" fillId="0" borderId="0" xfId="0" applyFont="1">
      <alignment vertical="center"/>
    </xf>
    <xf numFmtId="38" fontId="2" fillId="0" borderId="31" xfId="3" applyFont="1" applyFill="1" applyBorder="1" applyAlignment="1">
      <alignment vertical="center" shrinkToFit="1"/>
    </xf>
    <xf numFmtId="0" fontId="2" fillId="2" borderId="44" xfId="0" applyFont="1" applyFill="1" applyBorder="1">
      <alignment vertical="center"/>
    </xf>
    <xf numFmtId="0" fontId="2" fillId="2" borderId="45" xfId="0" applyFont="1" applyFill="1" applyBorder="1">
      <alignment vertical="center"/>
    </xf>
    <xf numFmtId="176" fontId="14" fillId="0" borderId="45" xfId="3" applyNumberFormat="1" applyFont="1" applyFill="1" applyBorder="1" applyAlignment="1">
      <alignment vertical="center" shrinkToFit="1"/>
    </xf>
    <xf numFmtId="0" fontId="14" fillId="2" borderId="46" xfId="0" applyFont="1" applyFill="1" applyBorder="1" applyAlignment="1">
      <alignment horizontal="center" vertical="center"/>
    </xf>
    <xf numFmtId="0" fontId="54" fillId="2" borderId="14" xfId="0" applyFont="1" applyFill="1" applyBorder="1" applyAlignment="1">
      <alignment horizontal="center" vertical="center"/>
    </xf>
    <xf numFmtId="0" fontId="54" fillId="2" borderId="17" xfId="0" applyFont="1" applyFill="1" applyBorder="1" applyAlignment="1">
      <alignment horizontal="center" vertical="center"/>
    </xf>
    <xf numFmtId="0" fontId="2" fillId="2" borderId="11" xfId="0" applyFont="1" applyFill="1" applyBorder="1">
      <alignment vertical="center"/>
    </xf>
    <xf numFmtId="0" fontId="2" fillId="2" borderId="47" xfId="0" applyFont="1" applyFill="1" applyBorder="1">
      <alignment vertical="center"/>
    </xf>
    <xf numFmtId="0" fontId="14" fillId="2" borderId="35" xfId="0" applyFont="1" applyFill="1" applyBorder="1" applyAlignment="1">
      <alignment horizontal="center" vertical="center"/>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0" fontId="2" fillId="2" borderId="0" xfId="0" applyFont="1" applyFill="1" applyAlignment="1">
      <alignment horizontal="center" vertical="center" wrapText="1" shrinkToFit="1"/>
    </xf>
    <xf numFmtId="0" fontId="2" fillId="0" borderId="7" xfId="0" applyFont="1" applyFill="1" applyBorder="1">
      <alignment vertical="center"/>
    </xf>
    <xf numFmtId="0" fontId="4" fillId="8" borderId="0" xfId="1" applyFill="1">
      <alignment vertical="center"/>
    </xf>
    <xf numFmtId="0" fontId="25" fillId="0" borderId="0" xfId="1" applyFont="1">
      <alignment vertical="center"/>
    </xf>
    <xf numFmtId="182" fontId="4" fillId="0" borderId="0" xfId="1" applyNumberFormat="1">
      <alignment vertical="center"/>
    </xf>
    <xf numFmtId="0" fontId="9" fillId="0" borderId="0" xfId="1" applyFont="1" applyAlignment="1">
      <alignment horizontal="left" vertical="center"/>
    </xf>
    <xf numFmtId="0" fontId="4" fillId="2" borderId="0" xfId="1" applyFill="1">
      <alignment vertical="center"/>
    </xf>
    <xf numFmtId="0" fontId="56" fillId="2" borderId="0" xfId="1" applyFont="1" applyFill="1">
      <alignment vertical="center"/>
    </xf>
    <xf numFmtId="0" fontId="9" fillId="0" borderId="0" xfId="1" applyFont="1" applyAlignment="1">
      <alignment horizontal="left" vertical="center" shrinkToFit="1"/>
    </xf>
    <xf numFmtId="0" fontId="4" fillId="0" borderId="0" xfId="1" applyAlignment="1">
      <alignment horizontal="left" vertical="center"/>
    </xf>
    <xf numFmtId="0" fontId="4" fillId="2" borderId="0" xfId="1" applyFill="1" applyProtection="1">
      <alignment vertical="center"/>
      <protection locked="0"/>
    </xf>
    <xf numFmtId="0" fontId="57" fillId="2" borderId="0" xfId="1" applyFont="1" applyFill="1">
      <alignment vertical="center"/>
    </xf>
    <xf numFmtId="0" fontId="57" fillId="2" borderId="0" xfId="1" applyFont="1" applyFill="1" applyAlignment="1">
      <alignment vertical="center" wrapText="1"/>
    </xf>
    <xf numFmtId="0" fontId="58" fillId="2" borderId="0" xfId="1" applyFont="1" applyFill="1">
      <alignment vertical="center"/>
    </xf>
    <xf numFmtId="0" fontId="57" fillId="2" borderId="0" xfId="1" applyFont="1" applyFill="1" applyAlignment="1">
      <alignment horizontal="left" vertical="center"/>
    </xf>
    <xf numFmtId="0" fontId="58" fillId="2" borderId="0" xfId="1" applyFont="1" applyFill="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9" fillId="0" borderId="0" xfId="1" applyFont="1" applyAlignment="1">
      <alignment horizontal="center" vertical="center"/>
    </xf>
    <xf numFmtId="0" fontId="10" fillId="0" borderId="0" xfId="1" applyFont="1" applyAlignment="1">
      <alignment horizontal="center" vertical="center"/>
    </xf>
    <xf numFmtId="0" fontId="9" fillId="0" borderId="0" xfId="1" applyFont="1" applyAlignment="1">
      <alignment horizontal="left" vertical="center"/>
    </xf>
    <xf numFmtId="0" fontId="12" fillId="0" borderId="0" xfId="1" applyFont="1" applyBorder="1">
      <alignment vertical="center"/>
    </xf>
    <xf numFmtId="0" fontId="59" fillId="0" borderId="0" xfId="1" applyFont="1" applyAlignment="1">
      <alignment horizontal="left" vertical="center"/>
    </xf>
    <xf numFmtId="0" fontId="26" fillId="0" borderId="0" xfId="1" applyFont="1" applyAlignment="1">
      <alignment horizontal="center" vertical="center"/>
    </xf>
    <xf numFmtId="0" fontId="60" fillId="0" borderId="0" xfId="1" applyFont="1" applyAlignment="1">
      <alignment horizontal="left" vertical="center"/>
    </xf>
    <xf numFmtId="0" fontId="35" fillId="0" borderId="0" xfId="1" applyFont="1" applyAlignment="1">
      <alignment horizontal="left" vertical="center"/>
    </xf>
    <xf numFmtId="0" fontId="61" fillId="0" borderId="0" xfId="1" applyFont="1">
      <alignment vertical="center"/>
    </xf>
    <xf numFmtId="0" fontId="62" fillId="0" borderId="0" xfId="1" applyFont="1">
      <alignment vertical="center"/>
    </xf>
    <xf numFmtId="0" fontId="9" fillId="0" borderId="12" xfId="1" applyFont="1" applyBorder="1" applyAlignment="1">
      <alignment horizontal="center" vertical="center"/>
    </xf>
    <xf numFmtId="0" fontId="9" fillId="0" borderId="55" xfId="1" applyFont="1" applyBorder="1" applyAlignment="1">
      <alignment horizontal="center" vertical="center"/>
    </xf>
    <xf numFmtId="0" fontId="9" fillId="0" borderId="56" xfId="1" applyFont="1" applyBorder="1" applyAlignment="1">
      <alignment horizontal="center" vertical="center"/>
    </xf>
    <xf numFmtId="0" fontId="39" fillId="0" borderId="14" xfId="0" applyFont="1" applyBorder="1" applyAlignment="1">
      <alignment horizontal="center" vertical="center"/>
    </xf>
    <xf numFmtId="0" fontId="39" fillId="0" borderId="54" xfId="0" applyFont="1" applyBorder="1" applyAlignment="1">
      <alignment horizontal="left" vertical="center"/>
    </xf>
    <xf numFmtId="0" fontId="39" fillId="0" borderId="55" xfId="0" applyFont="1" applyBorder="1" applyAlignment="1">
      <alignment horizontal="left" vertical="center"/>
    </xf>
    <xf numFmtId="0" fontId="39" fillId="2" borderId="55" xfId="0" applyFont="1" applyFill="1" applyBorder="1" applyAlignment="1">
      <alignment horizontal="left" vertical="center"/>
    </xf>
    <xf numFmtId="0" fontId="39" fillId="0" borderId="13" xfId="0" applyFont="1" applyBorder="1" applyAlignment="1">
      <alignment horizontal="left" vertical="center"/>
    </xf>
    <xf numFmtId="0" fontId="39" fillId="0" borderId="3" xfId="0" applyFont="1" applyBorder="1" applyAlignment="1">
      <alignment horizontal="left" vertical="center"/>
    </xf>
    <xf numFmtId="0" fontId="39" fillId="2" borderId="3" xfId="0" applyFont="1" applyFill="1" applyBorder="1" applyAlignment="1">
      <alignment horizontal="left" vertical="center"/>
    </xf>
    <xf numFmtId="0" fontId="40" fillId="0" borderId="3" xfId="0" applyFont="1" applyBorder="1" applyAlignment="1">
      <alignment horizontal="left" vertical="center"/>
    </xf>
    <xf numFmtId="176" fontId="39" fillId="0" borderId="3" xfId="3" applyNumberFormat="1" applyFont="1" applyFill="1" applyBorder="1" applyAlignment="1" applyProtection="1">
      <alignment horizontal="left" vertical="center" shrinkToFit="1"/>
      <protection locked="0"/>
    </xf>
    <xf numFmtId="0" fontId="39" fillId="2" borderId="9" xfId="0" applyFont="1" applyFill="1" applyBorder="1" applyAlignment="1">
      <alignment horizontal="left" vertical="center"/>
    </xf>
    <xf numFmtId="0" fontId="39" fillId="2" borderId="7" xfId="0" applyFont="1" applyFill="1" applyBorder="1" applyAlignment="1">
      <alignment horizontal="left" vertical="center"/>
    </xf>
    <xf numFmtId="38" fontId="39" fillId="0" borderId="7" xfId="3" applyFont="1" applyFill="1" applyBorder="1" applyAlignment="1" applyProtection="1">
      <alignment horizontal="left" vertical="center" shrinkToFit="1"/>
      <protection locked="0"/>
    </xf>
    <xf numFmtId="0" fontId="12" fillId="0" borderId="28" xfId="1" applyFont="1" applyBorder="1" applyProtection="1">
      <alignment vertical="center"/>
      <protection locked="0"/>
    </xf>
    <xf numFmtId="176" fontId="39" fillId="0" borderId="2" xfId="3" applyNumberFormat="1" applyFont="1" applyFill="1" applyBorder="1" applyAlignment="1" applyProtection="1">
      <alignment vertical="center" shrinkToFit="1"/>
      <protection locked="0"/>
    </xf>
    <xf numFmtId="0" fontId="39" fillId="0" borderId="16" xfId="0" applyFont="1" applyBorder="1" applyAlignment="1">
      <alignment horizontal="center" vertical="center"/>
    </xf>
    <xf numFmtId="0" fontId="39" fillId="0" borderId="57" xfId="0" applyFont="1" applyBorder="1">
      <alignment vertical="center"/>
    </xf>
    <xf numFmtId="0" fontId="9" fillId="0" borderId="0" xfId="1" applyFont="1" applyAlignment="1">
      <alignment horizontal="center" vertical="center"/>
    </xf>
    <xf numFmtId="0" fontId="9" fillId="0" borderId="5" xfId="1" applyFont="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18" fillId="0" borderId="0" xfId="0" applyFont="1" applyAlignment="1"/>
    <xf numFmtId="0" fontId="9" fillId="3" borderId="2" xfId="1" applyFont="1" applyFill="1" applyBorder="1" applyAlignment="1" applyProtection="1">
      <alignment horizontal="center" vertical="center"/>
      <protection locked="0"/>
    </xf>
    <xf numFmtId="38" fontId="9" fillId="0" borderId="0" xfId="3" applyFont="1">
      <alignment vertical="center"/>
    </xf>
    <xf numFmtId="0" fontId="64" fillId="0" borderId="0" xfId="1" applyFont="1" applyAlignment="1">
      <alignment horizontal="left" vertical="center"/>
    </xf>
    <xf numFmtId="0" fontId="9" fillId="0" borderId="55" xfId="1" applyFont="1" applyBorder="1" applyAlignment="1">
      <alignment vertical="center"/>
    </xf>
    <xf numFmtId="0" fontId="9" fillId="0" borderId="5" xfId="1" applyFont="1" applyBorder="1" applyAlignment="1">
      <alignment vertical="center"/>
    </xf>
    <xf numFmtId="0" fontId="12" fillId="0" borderId="22" xfId="1" applyFont="1" applyBorder="1" applyProtection="1">
      <alignment vertical="center"/>
      <protection locked="0"/>
    </xf>
    <xf numFmtId="0" fontId="13" fillId="0" borderId="22" xfId="1" applyFont="1" applyBorder="1">
      <alignment vertical="center"/>
    </xf>
    <xf numFmtId="0" fontId="39" fillId="0" borderId="11" xfId="0" applyFont="1" applyBorder="1" applyAlignment="1">
      <alignment horizontal="left" vertical="center"/>
    </xf>
    <xf numFmtId="0" fontId="39" fillId="2" borderId="5" xfId="0" applyFont="1" applyFill="1" applyBorder="1" applyAlignment="1">
      <alignment horizontal="left" vertical="center"/>
    </xf>
    <xf numFmtId="0" fontId="65" fillId="0" borderId="0" xfId="1" applyFont="1">
      <alignment vertical="center"/>
    </xf>
    <xf numFmtId="0" fontId="2" fillId="0" borderId="0" xfId="0" applyFont="1" applyAlignment="1">
      <alignment vertical="top"/>
    </xf>
    <xf numFmtId="0" fontId="66" fillId="0" borderId="0" xfId="1" applyFont="1">
      <alignment vertical="center"/>
    </xf>
    <xf numFmtId="0" fontId="67" fillId="0" borderId="0" xfId="1" applyFont="1">
      <alignment vertical="center"/>
    </xf>
    <xf numFmtId="0" fontId="9" fillId="0" borderId="0" xfId="1" applyFont="1" applyAlignment="1">
      <alignment vertical="center"/>
    </xf>
    <xf numFmtId="0" fontId="9" fillId="0" borderId="0" xfId="1" applyFont="1" applyAlignment="1">
      <alignment horizontal="center" vertical="center"/>
    </xf>
    <xf numFmtId="1" fontId="9" fillId="0" borderId="27" xfId="1" applyNumberFormat="1" applyFont="1" applyBorder="1" applyAlignment="1" applyProtection="1">
      <alignment horizontal="center" vertical="center"/>
      <protection locked="0"/>
    </xf>
    <xf numFmtId="0" fontId="9" fillId="0" borderId="0" xfId="1" applyFont="1" applyAlignment="1" applyProtection="1">
      <alignment vertical="center"/>
      <protection locked="0"/>
    </xf>
    <xf numFmtId="14" fontId="0" fillId="8" borderId="0" xfId="0" applyNumberFormat="1" applyFill="1">
      <alignment vertical="center"/>
    </xf>
    <xf numFmtId="176" fontId="0" fillId="8" borderId="0" xfId="0" applyNumberFormat="1" applyFill="1">
      <alignment vertical="center"/>
    </xf>
    <xf numFmtId="0" fontId="12" fillId="0" borderId="0" xfId="1" applyFont="1" applyAlignment="1">
      <alignment horizontal="left" vertical="center"/>
    </xf>
    <xf numFmtId="178" fontId="0" fillId="8" borderId="0" xfId="0" applyNumberFormat="1" applyFill="1">
      <alignment vertical="center"/>
    </xf>
    <xf numFmtId="178" fontId="0" fillId="8" borderId="0" xfId="4" applyNumberFormat="1" applyFont="1" applyFill="1">
      <alignment vertical="center"/>
    </xf>
    <xf numFmtId="184" fontId="12" fillId="0" borderId="25" xfId="1" applyNumberFormat="1" applyFont="1" applyBorder="1" applyProtection="1">
      <alignment vertical="center"/>
      <protection locked="0"/>
    </xf>
    <xf numFmtId="184" fontId="12" fillId="0" borderId="38" xfId="1" applyNumberFormat="1" applyFont="1" applyBorder="1" applyProtection="1">
      <alignment vertical="center"/>
      <protection locked="0"/>
    </xf>
    <xf numFmtId="0" fontId="3" fillId="2" borderId="0" xfId="0" applyFont="1" applyFill="1" applyAlignment="1">
      <alignment vertical="center"/>
    </xf>
    <xf numFmtId="185" fontId="0" fillId="8" borderId="0" xfId="0" applyNumberFormat="1" applyFill="1">
      <alignment vertical="center"/>
    </xf>
    <xf numFmtId="0" fontId="9" fillId="0" borderId="0" xfId="1" applyFont="1" applyAlignment="1">
      <alignment horizontal="center" vertical="center"/>
    </xf>
    <xf numFmtId="0" fontId="26" fillId="0" borderId="0" xfId="1" applyFont="1" applyAlignment="1">
      <alignment horizontal="center" vertical="center"/>
    </xf>
    <xf numFmtId="0" fontId="9" fillId="0" borderId="0" xfId="1" applyFont="1" applyAlignment="1">
      <alignment horizontal="left" vertical="center"/>
    </xf>
    <xf numFmtId="0" fontId="9" fillId="0" borderId="0" xfId="1" applyFont="1" applyAlignment="1">
      <alignment horizontal="left"/>
    </xf>
    <xf numFmtId="0" fontId="68" fillId="2" borderId="0" xfId="0" applyFont="1" applyFill="1">
      <alignment vertical="center"/>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63" fillId="3" borderId="7" xfId="0" applyFont="1" applyFill="1" applyBorder="1" applyAlignment="1" applyProtection="1">
      <alignment horizontal="center" vertical="center"/>
      <protection locked="0"/>
    </xf>
    <xf numFmtId="0" fontId="2" fillId="3" borderId="7" xfId="0" applyFont="1" applyFill="1" applyBorder="1" applyAlignment="1" applyProtection="1">
      <alignment horizontal="center" vertical="center" shrinkToFit="1"/>
      <protection locked="0"/>
    </xf>
    <xf numFmtId="49" fontId="9" fillId="3" borderId="2" xfId="3" applyNumberFormat="1" applyFont="1" applyFill="1" applyBorder="1" applyAlignment="1" applyProtection="1">
      <alignment horizontal="center" vertical="center"/>
      <protection locked="0"/>
    </xf>
    <xf numFmtId="0" fontId="9" fillId="0" borderId="10" xfId="1" applyFont="1" applyBorder="1" applyAlignment="1">
      <alignment horizontal="center" vertical="center"/>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10" xfId="1" applyFont="1" applyBorder="1" applyAlignment="1" applyProtection="1">
      <alignment horizontal="center" vertical="center"/>
      <protection locked="0"/>
    </xf>
    <xf numFmtId="0" fontId="9" fillId="0" borderId="3" xfId="1" applyFont="1" applyBorder="1" applyAlignment="1" applyProtection="1">
      <alignment horizontal="center" vertical="center"/>
      <protection locked="0"/>
    </xf>
    <xf numFmtId="0" fontId="9" fillId="0" borderId="4" xfId="1" applyFont="1" applyBorder="1" applyAlignment="1" applyProtection="1">
      <alignment horizontal="center" vertical="center"/>
      <protection locked="0"/>
    </xf>
    <xf numFmtId="0" fontId="12" fillId="0" borderId="0" xfId="1" applyFont="1" applyAlignment="1">
      <alignment horizontal="left" vertical="top" wrapText="1"/>
    </xf>
    <xf numFmtId="0" fontId="15" fillId="4" borderId="7" xfId="1" applyFont="1" applyFill="1" applyBorder="1" applyAlignment="1">
      <alignment horizontal="center" vertical="center"/>
    </xf>
    <xf numFmtId="0" fontId="15" fillId="0" borderId="0" xfId="1" applyFont="1" applyAlignment="1">
      <alignment horizontal="center" vertical="center"/>
    </xf>
    <xf numFmtId="0" fontId="9" fillId="0" borderId="22" xfId="1" applyFont="1" applyBorder="1" applyAlignment="1">
      <alignment horizontal="center" vertical="center"/>
    </xf>
    <xf numFmtId="0" fontId="9" fillId="0" borderId="22" xfId="1" applyFont="1" applyBorder="1" applyAlignment="1" applyProtection="1">
      <alignment horizontal="right" vertical="center"/>
      <protection locked="0"/>
    </xf>
    <xf numFmtId="38" fontId="9" fillId="3" borderId="3" xfId="3" applyFont="1" applyFill="1" applyBorder="1" applyAlignment="1" applyProtection="1">
      <alignment horizontal="center" vertical="center" shrinkToFit="1"/>
      <protection locked="0"/>
    </xf>
    <xf numFmtId="176" fontId="9" fillId="3" borderId="2" xfId="2" applyNumberFormat="1" applyFont="1" applyFill="1" applyBorder="1" applyAlignment="1" applyProtection="1">
      <alignment horizontal="center" vertical="center"/>
      <protection locked="0"/>
    </xf>
    <xf numFmtId="0" fontId="10" fillId="0" borderId="0" xfId="1" applyFont="1" applyAlignment="1">
      <alignment horizontal="center" vertical="center"/>
    </xf>
    <xf numFmtId="0" fontId="26" fillId="0" borderId="0" xfId="1" applyFont="1" applyAlignment="1">
      <alignment horizontal="center" vertical="center"/>
    </xf>
    <xf numFmtId="0" fontId="12" fillId="0" borderId="0" xfId="1" applyFont="1" applyAlignment="1">
      <alignment horizontal="left" vertical="center" wrapText="1"/>
    </xf>
    <xf numFmtId="0" fontId="12" fillId="0" borderId="0" xfId="1" applyFont="1" applyAlignment="1">
      <alignment horizontal="left" vertical="center"/>
    </xf>
    <xf numFmtId="0" fontId="9" fillId="5" borderId="10" xfId="0" applyFont="1" applyFill="1" applyBorder="1" applyProtection="1">
      <alignment vertical="center"/>
      <protection locked="0"/>
    </xf>
    <xf numFmtId="0" fontId="9" fillId="5" borderId="29" xfId="0" applyFont="1" applyFill="1" applyBorder="1" applyProtection="1">
      <alignment vertical="center"/>
      <protection locked="0"/>
    </xf>
    <xf numFmtId="0" fontId="6" fillId="0" borderId="3" xfId="0" applyFont="1" applyBorder="1">
      <alignment vertical="center"/>
    </xf>
    <xf numFmtId="0" fontId="6" fillId="0" borderId="4" xfId="0" applyFont="1" applyBorder="1">
      <alignment vertical="center"/>
    </xf>
    <xf numFmtId="0" fontId="9" fillId="4" borderId="2" xfId="1" applyFont="1" applyFill="1" applyBorder="1" applyAlignment="1">
      <alignment horizontal="center" vertical="center"/>
    </xf>
    <xf numFmtId="0" fontId="6" fillId="0" borderId="3" xfId="0" applyFont="1" applyFill="1" applyBorder="1">
      <alignment vertical="center"/>
    </xf>
    <xf numFmtId="0" fontId="6" fillId="0" borderId="4" xfId="0" applyFont="1" applyFill="1" applyBorder="1">
      <alignment vertical="center"/>
    </xf>
    <xf numFmtId="0" fontId="9" fillId="0" borderId="2" xfId="0" applyFont="1" applyFill="1" applyBorder="1" applyProtection="1">
      <alignment vertical="center"/>
      <protection locked="0"/>
    </xf>
    <xf numFmtId="0" fontId="6" fillId="0" borderId="2" xfId="0" applyFont="1" applyBorder="1">
      <alignment vertical="center"/>
    </xf>
    <xf numFmtId="0" fontId="9" fillId="0" borderId="2" xfId="1" applyFont="1" applyBorder="1" applyAlignment="1">
      <alignment horizontal="left" vertical="center"/>
    </xf>
    <xf numFmtId="179" fontId="9" fillId="4" borderId="2" xfId="2" applyNumberFormat="1" applyFont="1" applyFill="1" applyBorder="1" applyAlignment="1">
      <alignment horizontal="center" vertical="center"/>
    </xf>
    <xf numFmtId="179" fontId="9" fillId="3" borderId="2" xfId="2" applyNumberFormat="1" applyFont="1" applyFill="1" applyBorder="1" applyAlignment="1" applyProtection="1">
      <alignment horizontal="center" vertical="center"/>
      <protection locked="0"/>
    </xf>
    <xf numFmtId="0" fontId="6" fillId="0" borderId="0" xfId="1" applyFont="1" applyAlignment="1">
      <alignment horizontal="left" vertical="center" wrapText="1"/>
    </xf>
    <xf numFmtId="40" fontId="9" fillId="4" borderId="2" xfId="2" applyNumberFormat="1" applyFont="1" applyFill="1" applyBorder="1" applyAlignment="1">
      <alignment horizontal="center" vertical="center"/>
    </xf>
    <xf numFmtId="0" fontId="9" fillId="0" borderId="2" xfId="1" applyFont="1" applyBorder="1" applyAlignment="1">
      <alignment horizontal="center" vertical="center"/>
    </xf>
    <xf numFmtId="0" fontId="9" fillId="0" borderId="1" xfId="1" applyFont="1" applyBorder="1" applyAlignment="1">
      <alignment horizontal="center" vertical="center"/>
    </xf>
    <xf numFmtId="55" fontId="9" fillId="4" borderId="22" xfId="0" applyNumberFormat="1" applyFont="1" applyFill="1" applyBorder="1" applyAlignment="1">
      <alignment horizontal="center" vertical="center"/>
    </xf>
    <xf numFmtId="180" fontId="9" fillId="3" borderId="22" xfId="0" applyNumberFormat="1" applyFont="1" applyFill="1" applyBorder="1" applyAlignment="1" applyProtection="1">
      <alignment horizontal="center" vertical="center" wrapText="1"/>
      <protection locked="0"/>
    </xf>
    <xf numFmtId="55" fontId="9" fillId="2" borderId="22" xfId="0" applyNumberFormat="1" applyFont="1" applyFill="1" applyBorder="1" applyAlignment="1">
      <alignment horizontal="center" vertical="center"/>
    </xf>
    <xf numFmtId="180" fontId="9" fillId="4" borderId="22" xfId="0" applyNumberFormat="1" applyFont="1" applyFill="1" applyBorder="1" applyAlignment="1">
      <alignment horizontal="center" vertical="center" wrapText="1"/>
    </xf>
    <xf numFmtId="176" fontId="9" fillId="4" borderId="2" xfId="2" applyNumberFormat="1" applyFont="1" applyFill="1" applyBorder="1" applyAlignment="1">
      <alignment horizontal="center" vertical="center"/>
    </xf>
    <xf numFmtId="0" fontId="31" fillId="0" borderId="0" xfId="1" applyFont="1" applyAlignment="1" applyProtection="1">
      <alignment horizontal="left" vertical="center"/>
      <protection locked="0"/>
    </xf>
    <xf numFmtId="0" fontId="4" fillId="0" borderId="0" xfId="1" applyAlignment="1" applyProtection="1">
      <alignment horizontal="left" vertical="center"/>
      <protection locked="0"/>
    </xf>
    <xf numFmtId="0" fontId="4" fillId="0" borderId="36" xfId="1" applyBorder="1" applyAlignment="1" applyProtection="1">
      <alignment horizontal="left" vertical="center"/>
      <protection locked="0"/>
    </xf>
    <xf numFmtId="56" fontId="20" fillId="6" borderId="0" xfId="0" applyNumberFormat="1" applyFont="1" applyFill="1" applyAlignment="1">
      <alignment horizontal="center" vertical="center"/>
    </xf>
    <xf numFmtId="56" fontId="20" fillId="6" borderId="36" xfId="0" applyNumberFormat="1" applyFont="1" applyFill="1" applyBorder="1" applyAlignment="1">
      <alignment horizontal="center" vertical="center"/>
    </xf>
    <xf numFmtId="0" fontId="20" fillId="6" borderId="28" xfId="0" applyFont="1" applyFill="1" applyBorder="1" applyAlignment="1">
      <alignment horizontal="center" vertical="center" wrapText="1"/>
    </xf>
    <xf numFmtId="0" fontId="20" fillId="6" borderId="0" xfId="0" applyFont="1" applyFill="1" applyAlignment="1">
      <alignment horizontal="center" vertical="center" wrapText="1"/>
    </xf>
    <xf numFmtId="0" fontId="33" fillId="0" borderId="10" xfId="1" applyFont="1" applyBorder="1" applyAlignment="1">
      <alignment horizontal="center" vertical="center" wrapText="1"/>
    </xf>
    <xf numFmtId="176" fontId="9" fillId="4" borderId="10" xfId="3" applyNumberFormat="1" applyFont="1" applyFill="1" applyBorder="1" applyAlignment="1" applyProtection="1">
      <alignment vertical="center"/>
    </xf>
    <xf numFmtId="176" fontId="9" fillId="4" borderId="3" xfId="3" applyNumberFormat="1" applyFont="1" applyFill="1" applyBorder="1" applyAlignment="1" applyProtection="1">
      <alignment vertical="center"/>
    </xf>
    <xf numFmtId="0" fontId="9" fillId="0" borderId="10" xfId="1" applyFont="1" applyBorder="1" applyAlignment="1">
      <alignment horizontal="center" vertical="center" wrapText="1"/>
    </xf>
    <xf numFmtId="0" fontId="9" fillId="0" borderId="3" xfId="1" applyFont="1" applyBorder="1" applyAlignment="1">
      <alignment horizontal="center" vertical="center" wrapText="1"/>
    </xf>
    <xf numFmtId="0" fontId="9" fillId="0" borderId="4" xfId="1" applyFont="1" applyBorder="1" applyAlignment="1">
      <alignment horizontal="center" vertical="center" wrapText="1"/>
    </xf>
    <xf numFmtId="0" fontId="9" fillId="0" borderId="10" xfId="1" applyFont="1" applyBorder="1" applyAlignment="1">
      <alignment horizontal="center" vertical="center" shrinkToFit="1"/>
    </xf>
    <xf numFmtId="0" fontId="9" fillId="0" borderId="3" xfId="1" applyFont="1" applyBorder="1" applyAlignment="1">
      <alignment horizontal="center" vertical="center" shrinkToFit="1"/>
    </xf>
    <xf numFmtId="0" fontId="9" fillId="0" borderId="4" xfId="1" applyFont="1" applyBorder="1" applyAlignment="1">
      <alignment horizontal="center" vertical="center" shrinkToFit="1"/>
    </xf>
    <xf numFmtId="55" fontId="9" fillId="0" borderId="10" xfId="1" applyNumberFormat="1" applyFont="1" applyBorder="1" applyAlignment="1">
      <alignment horizontal="center" vertical="center" wrapText="1"/>
    </xf>
    <xf numFmtId="55" fontId="9" fillId="0" borderId="3" xfId="1" applyNumberFormat="1" applyFont="1" applyBorder="1" applyAlignment="1">
      <alignment horizontal="center" vertical="center" wrapText="1"/>
    </xf>
    <xf numFmtId="55" fontId="9" fillId="0" borderId="4" xfId="1" applyNumberFormat="1" applyFont="1" applyBorder="1" applyAlignment="1">
      <alignment horizontal="center" vertical="center" wrapText="1"/>
    </xf>
    <xf numFmtId="38" fontId="9" fillId="3" borderId="10" xfId="3" applyFont="1" applyFill="1" applyBorder="1" applyAlignment="1" applyProtection="1">
      <alignment horizontal="center" vertical="center"/>
      <protection locked="0"/>
    </xf>
    <xf numFmtId="38" fontId="9" fillId="3" borderId="3" xfId="3" applyFont="1" applyFill="1" applyBorder="1" applyAlignment="1" applyProtection="1">
      <alignment horizontal="center" vertical="center"/>
      <protection locked="0"/>
    </xf>
    <xf numFmtId="38" fontId="9" fillId="3" borderId="4" xfId="3" applyFont="1" applyFill="1" applyBorder="1" applyAlignment="1" applyProtection="1">
      <alignment horizontal="center" vertical="center"/>
      <protection locked="0"/>
    </xf>
    <xf numFmtId="38" fontId="9" fillId="3" borderId="2" xfId="3" applyFont="1" applyFill="1" applyBorder="1" applyAlignment="1" applyProtection="1">
      <alignment horizontal="center" vertical="center"/>
      <protection locked="0"/>
    </xf>
    <xf numFmtId="176" fontId="10" fillId="4" borderId="18" xfId="2" applyNumberFormat="1" applyFont="1" applyFill="1" applyBorder="1" applyAlignment="1" applyProtection="1">
      <alignment horizontal="center" vertical="center"/>
    </xf>
    <xf numFmtId="176" fontId="10" fillId="4" borderId="19" xfId="2" applyNumberFormat="1" applyFont="1" applyFill="1" applyBorder="1" applyAlignment="1" applyProtection="1">
      <alignment horizontal="center" vertical="center"/>
    </xf>
    <xf numFmtId="176" fontId="10" fillId="4" borderId="20" xfId="2" applyNumberFormat="1" applyFont="1" applyFill="1" applyBorder="1" applyAlignment="1" applyProtection="1">
      <alignment horizontal="center" vertical="center"/>
    </xf>
    <xf numFmtId="0" fontId="9" fillId="3" borderId="2" xfId="1" applyFont="1" applyFill="1" applyBorder="1" applyAlignment="1" applyProtection="1">
      <alignment horizontal="center" vertical="center"/>
      <protection locked="0"/>
    </xf>
    <xf numFmtId="176" fontId="22" fillId="3" borderId="0" xfId="2" applyNumberFormat="1" applyFont="1" applyFill="1" applyBorder="1" applyAlignment="1" applyProtection="1">
      <alignment horizontal="center" vertical="center"/>
      <protection locked="0"/>
    </xf>
    <xf numFmtId="176" fontId="22" fillId="3" borderId="2" xfId="2" applyNumberFormat="1" applyFont="1" applyFill="1" applyBorder="1" applyAlignment="1" applyProtection="1">
      <alignment horizontal="center" vertical="center"/>
      <protection locked="0"/>
    </xf>
    <xf numFmtId="0" fontId="9" fillId="0" borderId="0" xfId="1" applyFont="1" applyAlignment="1">
      <alignment horizontal="center" vertical="center" shrinkToFit="1"/>
    </xf>
    <xf numFmtId="0" fontId="9" fillId="0" borderId="0" xfId="1" applyFont="1" applyAlignment="1">
      <alignment horizontal="left" vertical="center"/>
    </xf>
    <xf numFmtId="181" fontId="9" fillId="4" borderId="3" xfId="1" applyNumberFormat="1" applyFont="1" applyFill="1" applyBorder="1" applyAlignment="1">
      <alignment horizontal="center" vertical="center" shrinkToFit="1"/>
    </xf>
    <xf numFmtId="0" fontId="26" fillId="8" borderId="0" xfId="1" applyFont="1" applyFill="1" applyAlignment="1">
      <alignment horizontal="center" vertical="center"/>
    </xf>
    <xf numFmtId="0" fontId="9" fillId="4" borderId="2" xfId="1" applyFont="1" applyFill="1" applyBorder="1" applyAlignment="1">
      <alignment horizontal="center" vertical="center" shrinkToFit="1"/>
    </xf>
    <xf numFmtId="0" fontId="9" fillId="0" borderId="0" xfId="1" applyFont="1" applyFill="1" applyBorder="1" applyAlignment="1">
      <alignment horizontal="center" vertical="center" shrinkToFit="1"/>
    </xf>
    <xf numFmtId="176" fontId="39" fillId="3" borderId="2" xfId="3" applyNumberFormat="1" applyFont="1" applyFill="1" applyBorder="1" applyAlignment="1" applyProtection="1">
      <alignment horizontal="center" vertical="center" shrinkToFit="1"/>
      <protection locked="0"/>
    </xf>
    <xf numFmtId="38" fontId="26" fillId="4" borderId="2" xfId="3" applyFont="1" applyFill="1" applyBorder="1" applyAlignment="1" applyProtection="1">
      <alignment horizontal="center" vertical="center"/>
    </xf>
    <xf numFmtId="38" fontId="39" fillId="3" borderId="3" xfId="3" applyFont="1" applyFill="1" applyBorder="1" applyAlignment="1" applyProtection="1">
      <alignment horizontal="center" vertical="center" shrinkToFit="1"/>
      <protection locked="0"/>
    </xf>
    <xf numFmtId="0" fontId="39" fillId="2" borderId="39" xfId="0" applyFont="1" applyFill="1" applyBorder="1" applyAlignment="1">
      <alignment horizontal="left" vertical="center"/>
    </xf>
    <xf numFmtId="0" fontId="39" fillId="2" borderId="6" xfId="0" applyFont="1" applyFill="1" applyBorder="1" applyAlignment="1">
      <alignment horizontal="left" vertical="center"/>
    </xf>
    <xf numFmtId="38" fontId="39" fillId="4" borderId="6" xfId="3" applyFont="1" applyFill="1" applyBorder="1" applyAlignment="1" applyProtection="1">
      <alignment horizontal="center" vertical="center" shrinkToFit="1"/>
    </xf>
    <xf numFmtId="38" fontId="9" fillId="4" borderId="2" xfId="3" applyNumberFormat="1" applyFont="1" applyFill="1" applyBorder="1" applyAlignment="1" applyProtection="1">
      <alignment horizontal="center" vertical="center"/>
    </xf>
    <xf numFmtId="0" fontId="39" fillId="2" borderId="13" xfId="0" applyFont="1" applyFill="1" applyBorder="1" applyAlignment="1">
      <alignment vertical="center" shrinkToFit="1"/>
    </xf>
    <xf numFmtId="0" fontId="39" fillId="2" borderId="3" xfId="0" applyFont="1" applyFill="1" applyBorder="1" applyAlignment="1">
      <alignment vertical="center" shrinkToFit="1"/>
    </xf>
    <xf numFmtId="0" fontId="39" fillId="2" borderId="13" xfId="0" applyFont="1" applyFill="1" applyBorder="1" applyAlignment="1">
      <alignment horizontal="left" vertical="center" shrinkToFit="1"/>
    </xf>
    <xf numFmtId="0" fontId="39" fillId="2" borderId="3" xfId="0" applyFont="1" applyFill="1" applyBorder="1" applyAlignment="1">
      <alignment horizontal="left" vertical="center" shrinkToFit="1"/>
    </xf>
    <xf numFmtId="0" fontId="9" fillId="3" borderId="55" xfId="1" applyFont="1" applyFill="1" applyBorder="1" applyAlignment="1" applyProtection="1">
      <alignment horizontal="center" vertical="center"/>
      <protection locked="0"/>
    </xf>
    <xf numFmtId="0" fontId="9" fillId="3" borderId="5" xfId="1" applyFont="1" applyFill="1" applyBorder="1" applyAlignment="1" applyProtection="1">
      <alignment horizontal="center" vertical="center"/>
      <protection locked="0"/>
    </xf>
    <xf numFmtId="176" fontId="39" fillId="3" borderId="3" xfId="3" applyNumberFormat="1" applyFont="1" applyFill="1" applyBorder="1" applyAlignment="1" applyProtection="1">
      <alignment horizontal="center" vertical="center" shrinkToFit="1"/>
      <protection locked="0"/>
    </xf>
    <xf numFmtId="38" fontId="39" fillId="4" borderId="7" xfId="3" applyFont="1" applyFill="1" applyBorder="1" applyAlignment="1" applyProtection="1">
      <alignment horizontal="center" vertical="center" shrinkToFit="1"/>
    </xf>
    <xf numFmtId="0" fontId="9" fillId="0" borderId="55" xfId="1" applyFont="1" applyBorder="1" applyAlignment="1">
      <alignment horizontal="left" vertical="center"/>
    </xf>
    <xf numFmtId="0" fontId="9" fillId="0" borderId="5" xfId="1" applyFont="1" applyBorder="1" applyAlignment="1">
      <alignment horizontal="left" vertical="center"/>
    </xf>
    <xf numFmtId="0" fontId="39" fillId="2" borderId="5" xfId="0" applyFont="1" applyFill="1" applyBorder="1" applyAlignment="1">
      <alignment horizontal="center" vertical="center"/>
    </xf>
    <xf numFmtId="0" fontId="12" fillId="3" borderId="0" xfId="1" applyFont="1" applyFill="1" applyAlignment="1">
      <alignment horizontal="center" vertical="center"/>
    </xf>
    <xf numFmtId="0" fontId="12" fillId="3" borderId="7" xfId="1" applyFont="1" applyFill="1" applyBorder="1" applyAlignment="1">
      <alignment horizontal="center" vertical="center"/>
    </xf>
    <xf numFmtId="176" fontId="9" fillId="4" borderId="40" xfId="2" applyNumberFormat="1" applyFont="1" applyFill="1" applyBorder="1" applyAlignment="1" applyProtection="1">
      <alignment horizontal="center" vertical="center"/>
    </xf>
    <xf numFmtId="176" fontId="9" fillId="4" borderId="41" xfId="2" applyNumberFormat="1" applyFont="1" applyFill="1" applyBorder="1" applyAlignment="1" applyProtection="1">
      <alignment horizontal="center" vertical="center"/>
    </xf>
    <xf numFmtId="176" fontId="9" fillId="4" borderId="42" xfId="2" applyNumberFormat="1" applyFont="1" applyFill="1" applyBorder="1" applyAlignment="1" applyProtection="1">
      <alignment horizontal="center" vertical="center"/>
    </xf>
    <xf numFmtId="0" fontId="10" fillId="0" borderId="0" xfId="1" applyFont="1" applyAlignment="1">
      <alignment horizontal="center" vertical="center" wrapText="1"/>
    </xf>
    <xf numFmtId="38" fontId="9" fillId="3" borderId="40" xfId="3" applyFont="1" applyFill="1" applyBorder="1" applyAlignment="1" applyProtection="1">
      <alignment horizontal="center" vertical="center"/>
      <protection locked="0"/>
    </xf>
    <xf numFmtId="38" fontId="9" fillId="3" borderId="41" xfId="3" applyFont="1" applyFill="1" applyBorder="1" applyAlignment="1" applyProtection="1">
      <alignment horizontal="center" vertical="center"/>
      <protection locked="0"/>
    </xf>
    <xf numFmtId="38" fontId="9" fillId="3" borderId="42" xfId="3" applyFont="1" applyFill="1" applyBorder="1" applyAlignment="1" applyProtection="1">
      <alignment horizontal="center" vertical="center"/>
      <protection locked="0"/>
    </xf>
    <xf numFmtId="38" fontId="9" fillId="4" borderId="40" xfId="3" applyFont="1" applyFill="1" applyBorder="1" applyAlignment="1" applyProtection="1">
      <alignment horizontal="center" vertical="center"/>
    </xf>
    <xf numFmtId="38" fontId="9" fillId="4" borderId="41" xfId="3" applyFont="1" applyFill="1" applyBorder="1" applyAlignment="1" applyProtection="1">
      <alignment horizontal="center" vertical="center"/>
    </xf>
    <xf numFmtId="38" fontId="9" fillId="4" borderId="42" xfId="3" applyFont="1" applyFill="1" applyBorder="1" applyAlignment="1" applyProtection="1">
      <alignment horizontal="center" vertical="center"/>
    </xf>
    <xf numFmtId="0" fontId="12" fillId="3" borderId="0" xfId="1" applyFont="1" applyFill="1" applyAlignment="1" applyProtection="1">
      <alignment horizontal="center" vertical="center"/>
      <protection locked="0"/>
    </xf>
    <xf numFmtId="0" fontId="57" fillId="2" borderId="0" xfId="1" applyFont="1" applyFill="1" applyAlignment="1">
      <alignment horizontal="center" vertical="center"/>
    </xf>
    <xf numFmtId="183" fontId="57" fillId="3" borderId="0" xfId="1" applyNumberFormat="1" applyFont="1" applyFill="1" applyAlignment="1" applyProtection="1">
      <alignment vertical="center" shrinkToFit="1"/>
      <protection locked="0"/>
    </xf>
    <xf numFmtId="0" fontId="57" fillId="3" borderId="0" xfId="1" applyFont="1" applyFill="1" applyAlignment="1" applyProtection="1">
      <alignment vertical="center" shrinkToFit="1"/>
      <protection locked="0"/>
    </xf>
    <xf numFmtId="0" fontId="4" fillId="2" borderId="27" xfId="1" applyFill="1" applyBorder="1" applyAlignment="1">
      <alignment horizontal="left" vertical="center" wrapText="1"/>
    </xf>
    <xf numFmtId="0" fontId="4" fillId="2" borderId="1" xfId="1" applyFill="1" applyBorder="1" applyAlignment="1">
      <alignment horizontal="left" vertical="center" wrapText="1"/>
    </xf>
    <xf numFmtId="0" fontId="4" fillId="2" borderId="37" xfId="1" applyFill="1" applyBorder="1" applyAlignment="1">
      <alignment horizontal="left" vertical="center" wrapText="1"/>
    </xf>
    <xf numFmtId="0" fontId="4" fillId="3" borderId="18" xfId="1" applyFill="1" applyBorder="1" applyAlignment="1" applyProtection="1">
      <alignment vertical="center" wrapText="1"/>
      <protection locked="0"/>
    </xf>
    <xf numFmtId="0" fontId="4" fillId="3" borderId="19" xfId="1" applyFill="1" applyBorder="1" applyAlignment="1" applyProtection="1">
      <alignment vertical="center" wrapText="1"/>
      <protection locked="0"/>
    </xf>
    <xf numFmtId="0" fontId="4" fillId="3" borderId="20" xfId="1" applyFill="1" applyBorder="1" applyAlignment="1" applyProtection="1">
      <alignment vertical="center" wrapText="1"/>
      <protection locked="0"/>
    </xf>
    <xf numFmtId="0" fontId="57" fillId="3" borderId="0" xfId="1" applyFont="1" applyFill="1" applyAlignment="1" applyProtection="1">
      <alignment horizontal="center" vertical="center"/>
      <protection locked="0"/>
    </xf>
    <xf numFmtId="0" fontId="4" fillId="3" borderId="0" xfId="1" applyFill="1" applyAlignment="1" applyProtection="1">
      <alignment horizontal="center" vertical="center"/>
      <protection locked="0"/>
    </xf>
    <xf numFmtId="0" fontId="56" fillId="2" borderId="48" xfId="1" applyFont="1" applyFill="1" applyBorder="1" applyAlignment="1">
      <alignment horizontal="center" vertical="center" wrapText="1"/>
    </xf>
    <xf numFmtId="0" fontId="56" fillId="2" borderId="49" xfId="1" applyFont="1" applyFill="1" applyBorder="1" applyAlignment="1">
      <alignment horizontal="center" vertical="center" wrapText="1"/>
    </xf>
    <xf numFmtId="0" fontId="56" fillId="2" borderId="50" xfId="1" applyFont="1" applyFill="1" applyBorder="1" applyAlignment="1">
      <alignment horizontal="center" vertical="center" wrapText="1"/>
    </xf>
    <xf numFmtId="0" fontId="56" fillId="3" borderId="49" xfId="1" applyFont="1" applyFill="1" applyBorder="1" applyAlignment="1" applyProtection="1">
      <alignment horizontal="center" vertical="center"/>
      <protection locked="0"/>
    </xf>
    <xf numFmtId="0" fontId="56" fillId="3" borderId="50" xfId="1" applyFont="1" applyFill="1" applyBorder="1" applyAlignment="1" applyProtection="1">
      <alignment horizontal="center" vertical="center"/>
      <protection locked="0"/>
    </xf>
    <xf numFmtId="0" fontId="56" fillId="2" borderId="51" xfId="1" applyFont="1" applyFill="1" applyBorder="1" applyAlignment="1">
      <alignment horizontal="center" vertical="center" wrapText="1"/>
    </xf>
    <xf numFmtId="0" fontId="56" fillId="2" borderId="52" xfId="1" applyFont="1" applyFill="1" applyBorder="1" applyAlignment="1">
      <alignment horizontal="center" vertical="center" wrapText="1"/>
    </xf>
    <xf numFmtId="0" fontId="56" fillId="2" borderId="53" xfId="1" applyFont="1" applyFill="1" applyBorder="1" applyAlignment="1">
      <alignment horizontal="center" vertical="center" wrapText="1"/>
    </xf>
    <xf numFmtId="0" fontId="56" fillId="3" borderId="51" xfId="1" applyFont="1" applyFill="1" applyBorder="1" applyAlignment="1" applyProtection="1">
      <alignment horizontal="center" vertical="center"/>
      <protection locked="0"/>
    </xf>
    <xf numFmtId="0" fontId="56" fillId="3" borderId="52" xfId="1" applyFont="1" applyFill="1" applyBorder="1" applyAlignment="1" applyProtection="1">
      <alignment horizontal="center" vertical="center"/>
      <protection locked="0"/>
    </xf>
    <xf numFmtId="0" fontId="56" fillId="3" borderId="53" xfId="1" applyFont="1" applyFill="1" applyBorder="1" applyAlignment="1" applyProtection="1">
      <alignment horizontal="center" vertical="center"/>
      <protection locked="0"/>
    </xf>
    <xf numFmtId="0" fontId="56" fillId="2" borderId="10" xfId="1" applyFont="1" applyFill="1" applyBorder="1" applyAlignment="1" applyProtection="1">
      <alignment horizontal="center" vertical="center"/>
      <protection locked="0"/>
    </xf>
    <xf numFmtId="0" fontId="56" fillId="2" borderId="3" xfId="1" applyFont="1" applyFill="1" applyBorder="1" applyAlignment="1" applyProtection="1">
      <alignment horizontal="center" vertical="center"/>
      <protection locked="0"/>
    </xf>
    <xf numFmtId="0" fontId="56" fillId="2" borderId="4" xfId="1" applyFont="1" applyFill="1" applyBorder="1" applyAlignment="1" applyProtection="1">
      <alignment horizontal="center" vertical="center"/>
      <protection locked="0"/>
    </xf>
    <xf numFmtId="0" fontId="56" fillId="3" borderId="3" xfId="1" applyFont="1" applyFill="1" applyBorder="1" applyAlignment="1" applyProtection="1">
      <alignment horizontal="center" vertical="center"/>
      <protection locked="0"/>
    </xf>
    <xf numFmtId="0" fontId="56" fillId="3" borderId="4" xfId="1" applyFont="1" applyFill="1" applyBorder="1" applyAlignment="1" applyProtection="1">
      <alignment horizontal="center" vertical="center"/>
      <protection locked="0"/>
    </xf>
    <xf numFmtId="0" fontId="9" fillId="2" borderId="0" xfId="1" applyFont="1" applyFill="1" applyAlignment="1">
      <alignment horizontal="right" vertical="center" shrinkToFit="1"/>
    </xf>
    <xf numFmtId="0" fontId="9" fillId="3" borderId="0" xfId="1" applyFont="1" applyFill="1" applyAlignment="1" applyProtection="1">
      <alignment horizontal="center" vertical="center" shrinkToFit="1"/>
      <protection locked="0"/>
    </xf>
    <xf numFmtId="0" fontId="56" fillId="2" borderId="22" xfId="1" applyFont="1" applyFill="1" applyBorder="1" applyAlignment="1">
      <alignment horizontal="center" vertical="center" shrinkToFit="1"/>
    </xf>
    <xf numFmtId="0" fontId="56" fillId="4" borderId="10" xfId="1" applyFont="1" applyFill="1" applyBorder="1" applyAlignment="1">
      <alignment horizontal="center" vertical="center" wrapText="1"/>
    </xf>
    <xf numFmtId="0" fontId="56" fillId="4" borderId="3" xfId="1" applyFont="1" applyFill="1" applyBorder="1" applyAlignment="1">
      <alignment horizontal="center" vertical="center" wrapText="1"/>
    </xf>
    <xf numFmtId="0" fontId="56" fillId="4" borderId="4" xfId="1" applyFont="1" applyFill="1" applyBorder="1" applyAlignment="1">
      <alignment horizontal="center" vertical="center" wrapText="1"/>
    </xf>
    <xf numFmtId="0" fontId="56" fillId="2" borderId="22" xfId="1" applyFont="1" applyFill="1" applyBorder="1" applyAlignment="1">
      <alignment horizontal="center" vertical="center"/>
    </xf>
    <xf numFmtId="0" fontId="2" fillId="3" borderId="7" xfId="0" applyFont="1" applyFill="1" applyBorder="1" applyAlignment="1" applyProtection="1">
      <alignment horizontal="center" vertical="center"/>
      <protection locked="0"/>
    </xf>
    <xf numFmtId="0" fontId="2" fillId="3" borderId="7" xfId="0" applyFont="1" applyFill="1" applyBorder="1" applyAlignment="1" applyProtection="1">
      <alignment horizontal="left" vertical="center" shrinkToFit="1"/>
      <protection locked="0"/>
    </xf>
    <xf numFmtId="0" fontId="2" fillId="2" borderId="13" xfId="0" applyFont="1" applyFill="1" applyBorder="1" applyAlignment="1">
      <alignment horizontal="left" vertical="center" shrinkToFit="1"/>
    </xf>
    <xf numFmtId="0" fontId="2" fillId="2" borderId="3" xfId="0" applyFont="1" applyFill="1" applyBorder="1" applyAlignment="1">
      <alignment horizontal="left" vertical="center" shrinkToFit="1"/>
    </xf>
    <xf numFmtId="0" fontId="2" fillId="2" borderId="39" xfId="0" applyFont="1" applyFill="1" applyBorder="1" applyAlignment="1">
      <alignment horizontal="left" vertical="center" shrinkToFit="1"/>
    </xf>
    <xf numFmtId="0" fontId="2" fillId="2" borderId="6" xfId="0" applyFont="1" applyFill="1" applyBorder="1" applyAlignment="1">
      <alignment horizontal="left" vertical="center" shrinkToFit="1"/>
    </xf>
    <xf numFmtId="38" fontId="2" fillId="4" borderId="5" xfId="3" applyFont="1" applyFill="1" applyBorder="1" applyAlignment="1" applyProtection="1">
      <alignment horizontal="right" vertical="center" shrinkToFit="1"/>
    </xf>
    <xf numFmtId="38" fontId="2" fillId="4" borderId="1" xfId="3" applyFont="1" applyFill="1" applyBorder="1" applyAlignment="1" applyProtection="1">
      <alignment horizontal="right" vertical="center" shrinkToFit="1"/>
    </xf>
    <xf numFmtId="176" fontId="52" fillId="4" borderId="34" xfId="3" applyNumberFormat="1" applyFont="1" applyFill="1" applyBorder="1" applyAlignment="1">
      <alignment horizontal="center" vertical="center" shrinkToFit="1"/>
    </xf>
    <xf numFmtId="40" fontId="2" fillId="3" borderId="3" xfId="3" applyNumberFormat="1" applyFont="1" applyFill="1" applyBorder="1" applyAlignment="1" applyProtection="1">
      <alignment horizontal="center" vertical="center" shrinkToFit="1"/>
      <protection locked="0"/>
    </xf>
    <xf numFmtId="40" fontId="2" fillId="3" borderId="6" xfId="3" applyNumberFormat="1" applyFont="1" applyFill="1" applyBorder="1" applyAlignment="1" applyProtection="1">
      <alignment horizontal="center" vertical="center" shrinkToFit="1"/>
      <protection locked="0"/>
    </xf>
    <xf numFmtId="176" fontId="14" fillId="4" borderId="45" xfId="3" applyNumberFormat="1" applyFont="1" applyFill="1" applyBorder="1" applyAlignment="1">
      <alignment horizontal="center" vertical="center" shrinkToFit="1"/>
    </xf>
    <xf numFmtId="0" fontId="3" fillId="2" borderId="7" xfId="0" applyFont="1" applyFill="1" applyBorder="1" applyAlignment="1">
      <alignment horizontal="left" vertical="center"/>
    </xf>
    <xf numFmtId="176" fontId="2" fillId="3" borderId="5" xfId="3" applyNumberFormat="1" applyFont="1" applyFill="1" applyBorder="1" applyAlignment="1" applyProtection="1">
      <alignment horizontal="center" vertical="center" shrinkToFit="1"/>
      <protection locked="0"/>
    </xf>
    <xf numFmtId="0" fontId="2" fillId="0" borderId="13" xfId="0" applyFont="1" applyBorder="1" applyAlignment="1">
      <alignment vertical="center" shrinkToFit="1"/>
    </xf>
    <xf numFmtId="0" fontId="2" fillId="0" borderId="3" xfId="0" applyFont="1" applyBorder="1" applyAlignment="1">
      <alignment vertical="center" shrinkToFit="1"/>
    </xf>
    <xf numFmtId="38" fontId="2" fillId="3" borderId="3" xfId="3" applyFont="1" applyFill="1" applyBorder="1" applyAlignment="1" applyProtection="1">
      <alignment horizontal="center" vertical="center" shrinkToFit="1"/>
      <protection locked="0"/>
    </xf>
    <xf numFmtId="0" fontId="18" fillId="2" borderId="13" xfId="0" applyFont="1" applyFill="1" applyBorder="1" applyAlignment="1">
      <alignment horizontal="left" vertical="center" shrinkToFit="1"/>
    </xf>
    <xf numFmtId="0" fontId="18" fillId="2" borderId="3" xfId="0" applyFont="1" applyFill="1" applyBorder="1" applyAlignment="1">
      <alignment horizontal="left" vertical="center" shrinkToFit="1"/>
    </xf>
    <xf numFmtId="38" fontId="2" fillId="4" borderId="31" xfId="3" applyFont="1" applyFill="1" applyBorder="1" applyAlignment="1">
      <alignment horizontal="center" vertical="center" shrinkToFit="1"/>
    </xf>
    <xf numFmtId="38" fontId="2" fillId="4" borderId="1" xfId="3" applyFont="1" applyFill="1" applyBorder="1" applyAlignment="1">
      <alignment horizontal="center" vertical="center" shrinkToFit="1"/>
    </xf>
    <xf numFmtId="176" fontId="14" fillId="4" borderId="1" xfId="3" applyNumberFormat="1" applyFont="1" applyFill="1" applyBorder="1" applyAlignment="1">
      <alignment horizontal="center" vertical="center" shrinkToFit="1"/>
    </xf>
    <xf numFmtId="38" fontId="2" fillId="3" borderId="6" xfId="3" applyFont="1" applyFill="1" applyBorder="1" applyAlignment="1" applyProtection="1">
      <alignment horizontal="center" vertical="center" shrinkToFit="1"/>
      <protection locked="0"/>
    </xf>
    <xf numFmtId="38" fontId="2" fillId="4" borderId="3" xfId="3" applyFont="1" applyFill="1" applyBorder="1" applyAlignment="1" applyProtection="1">
      <alignment horizontal="center" vertical="center" shrinkToFit="1"/>
    </xf>
    <xf numFmtId="0" fontId="52" fillId="2" borderId="0" xfId="0" applyFont="1" applyFill="1" applyBorder="1" applyAlignment="1">
      <alignment horizontal="left" vertical="center"/>
    </xf>
    <xf numFmtId="38" fontId="2" fillId="3" borderId="5" xfId="3" applyFont="1" applyFill="1" applyBorder="1" applyAlignment="1" applyProtection="1">
      <alignment horizontal="right" vertical="center" shrinkToFit="1"/>
      <protection locked="0"/>
    </xf>
    <xf numFmtId="38" fontId="2" fillId="3" borderId="31" xfId="3" applyFont="1" applyFill="1" applyBorder="1" applyAlignment="1" applyProtection="1">
      <alignment horizontal="right" vertical="center" shrinkToFit="1"/>
      <protection locked="0"/>
    </xf>
    <xf numFmtId="38" fontId="2" fillId="4" borderId="34" xfId="3" applyFont="1" applyFill="1" applyBorder="1" applyAlignment="1" applyProtection="1">
      <alignment horizontal="right" vertical="center" shrinkToFit="1"/>
    </xf>
    <xf numFmtId="38" fontId="2" fillId="3" borderId="6" xfId="3" applyFont="1" applyFill="1" applyBorder="1" applyAlignment="1" applyProtection="1">
      <alignment horizontal="right" vertical="center" shrinkToFit="1"/>
      <protection locked="0"/>
    </xf>
    <xf numFmtId="38" fontId="2" fillId="4" borderId="7" xfId="3" applyFont="1" applyFill="1" applyBorder="1" applyAlignment="1" applyProtection="1">
      <alignment horizontal="right" vertical="center" shrinkToFit="1"/>
    </xf>
    <xf numFmtId="176" fontId="2" fillId="4" borderId="5" xfId="3" applyNumberFormat="1" applyFont="1" applyFill="1" applyBorder="1" applyAlignment="1">
      <alignment horizontal="center" vertical="center" shrinkToFit="1"/>
    </xf>
    <xf numFmtId="38" fontId="2" fillId="4" borderId="3" xfId="3" applyFont="1" applyFill="1" applyBorder="1" applyAlignment="1">
      <alignment horizontal="center" vertical="center" shrinkToFit="1"/>
    </xf>
    <xf numFmtId="0" fontId="2" fillId="3" borderId="0" xfId="0" applyFont="1" applyFill="1" applyAlignment="1" applyProtection="1">
      <alignment horizontal="center" vertical="center"/>
      <protection locked="0"/>
    </xf>
    <xf numFmtId="0" fontId="3" fillId="0" borderId="0" xfId="0" applyFont="1" applyAlignment="1">
      <alignment horizontal="left" vertical="center"/>
    </xf>
    <xf numFmtId="0" fontId="2" fillId="4" borderId="10"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2" borderId="0" xfId="0" applyFont="1" applyFill="1" applyAlignment="1">
      <alignment horizontal="left" vertical="center" shrinkToFit="1"/>
    </xf>
    <xf numFmtId="0" fontId="2" fillId="2" borderId="36" xfId="0" applyFont="1" applyFill="1" applyBorder="1" applyAlignment="1">
      <alignment horizontal="left" vertical="center" shrinkToFit="1"/>
    </xf>
    <xf numFmtId="0" fontId="2" fillId="2" borderId="0" xfId="0" applyFont="1" applyFill="1" applyAlignment="1">
      <alignment horizontal="left" vertical="center"/>
    </xf>
    <xf numFmtId="0" fontId="2" fillId="2" borderId="36" xfId="0" applyFont="1" applyFill="1" applyBorder="1" applyAlignment="1">
      <alignment horizontal="left" vertical="center"/>
    </xf>
    <xf numFmtId="0" fontId="14" fillId="4" borderId="18" xfId="0" applyFont="1" applyFill="1" applyBorder="1" applyAlignment="1">
      <alignment horizontal="center" vertical="center"/>
    </xf>
    <xf numFmtId="0" fontId="14" fillId="4" borderId="19" xfId="0" applyFont="1" applyFill="1" applyBorder="1" applyAlignment="1">
      <alignment horizontal="center" vertical="center"/>
    </xf>
    <xf numFmtId="0" fontId="14" fillId="4" borderId="20"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3" borderId="19" xfId="0" applyFont="1" applyFill="1" applyBorder="1" applyAlignment="1" applyProtection="1">
      <alignment horizontal="center" vertical="center"/>
      <protection locked="0"/>
    </xf>
    <xf numFmtId="0" fontId="14" fillId="4" borderId="26" xfId="0" applyFont="1" applyFill="1" applyBorder="1" applyAlignment="1">
      <alignment horizontal="center" vertical="center"/>
    </xf>
    <xf numFmtId="0" fontId="3" fillId="2" borderId="7"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10" xfId="0" applyFont="1" applyFill="1" applyBorder="1" applyAlignment="1" applyProtection="1">
      <alignment horizontal="center" vertical="center"/>
      <protection locked="0"/>
    </xf>
    <xf numFmtId="0" fontId="2" fillId="3" borderId="3" xfId="0" applyFont="1" applyFill="1" applyBorder="1" applyAlignment="1" applyProtection="1">
      <alignment horizontal="center" vertical="center"/>
      <protection locked="0"/>
    </xf>
    <xf numFmtId="0" fontId="2" fillId="3" borderId="4" xfId="0" applyFont="1" applyFill="1" applyBorder="1" applyAlignment="1" applyProtection="1">
      <alignment horizontal="center" vertical="center"/>
      <protection locked="0"/>
    </xf>
    <xf numFmtId="0" fontId="2" fillId="2" borderId="0" xfId="0" applyFont="1" applyFill="1" applyAlignment="1">
      <alignment horizontal="left" vertical="center" wrapText="1" shrinkToFit="1"/>
    </xf>
    <xf numFmtId="0" fontId="2" fillId="2" borderId="36" xfId="0" applyFont="1" applyFill="1" applyBorder="1" applyAlignment="1">
      <alignment horizontal="left" vertical="center" wrapText="1" shrinkToFit="1"/>
    </xf>
    <xf numFmtId="49" fontId="2" fillId="3" borderId="10" xfId="0" applyNumberFormat="1" applyFont="1" applyFill="1" applyBorder="1" applyAlignment="1" applyProtection="1">
      <alignment horizontal="center" vertical="center"/>
      <protection locked="0"/>
    </xf>
    <xf numFmtId="49" fontId="2" fillId="3" borderId="3" xfId="0" applyNumberFormat="1" applyFont="1" applyFill="1" applyBorder="1" applyAlignment="1" applyProtection="1">
      <alignment horizontal="center" vertical="center"/>
      <protection locked="0"/>
    </xf>
    <xf numFmtId="49" fontId="2" fillId="3" borderId="4" xfId="0" applyNumberFormat="1" applyFont="1" applyFill="1" applyBorder="1" applyAlignment="1" applyProtection="1">
      <alignment horizontal="center" vertical="center"/>
      <protection locked="0"/>
    </xf>
    <xf numFmtId="0" fontId="4" fillId="0" borderId="22" xfId="1" applyBorder="1" applyAlignment="1">
      <alignment horizontal="center" vertical="center"/>
    </xf>
    <xf numFmtId="0" fontId="4" fillId="0" borderId="0" xfId="1" applyBorder="1" applyAlignment="1">
      <alignment horizontal="center" vertical="center"/>
    </xf>
    <xf numFmtId="0" fontId="4" fillId="0" borderId="10" xfId="1" applyBorder="1" applyAlignment="1">
      <alignment horizontal="center" vertical="center"/>
    </xf>
  </cellXfs>
  <cellStyles count="5">
    <cellStyle name="パーセント" xfId="4" builtinId="5"/>
    <cellStyle name="桁区切り" xfId="3" builtinId="6"/>
    <cellStyle name="桁区切り 2" xfId="2" xr:uid="{00000000-0005-0000-0000-000001000000}"/>
    <cellStyle name="標準" xfId="0" builtinId="0"/>
    <cellStyle name="標準 2" xfId="1" xr:uid="{00000000-0005-0000-0000-000003000000}"/>
  </cellStyles>
  <dxfs count="24">
    <dxf>
      <fill>
        <patternFill>
          <bgColor theme="0" tint="-0.499984740745262"/>
        </patternFill>
      </fill>
    </dxf>
    <dxf>
      <fill>
        <patternFill>
          <bgColor theme="0" tint="-0.499984740745262"/>
        </patternFill>
      </fill>
    </dxf>
    <dxf>
      <fill>
        <patternFill>
          <bgColor theme="0" tint="-0.499984740745262"/>
        </patternFill>
      </fill>
    </dxf>
    <dxf>
      <font>
        <color rgb="FFFF0000"/>
      </font>
    </dxf>
    <dxf>
      <font>
        <color rgb="FFFF000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24994659260841701"/>
        </patternFill>
      </fill>
    </dxf>
    <dxf>
      <fill>
        <patternFill>
          <bgColor theme="0" tint="-0.24994659260841701"/>
        </patternFill>
      </fill>
    </dxf>
    <dxf>
      <fill>
        <patternFill>
          <bgColor rgb="FFFFFF00"/>
        </patternFill>
      </fill>
    </dxf>
    <dxf>
      <fill>
        <patternFill>
          <bgColor theme="0" tint="-0.24994659260841701"/>
        </patternFill>
      </fill>
    </dxf>
    <dxf>
      <font>
        <strike val="0"/>
      </font>
      <fill>
        <patternFill>
          <bgColor theme="0" tint="-0.24994659260841701"/>
        </patternFill>
      </fill>
    </dxf>
    <dxf>
      <fill>
        <patternFill>
          <bgColor theme="0" tint="-0.499984740745262"/>
        </patternFill>
      </fill>
    </dxf>
    <dxf>
      <fill>
        <patternFill>
          <bgColor rgb="FFFFFF00"/>
        </patternFill>
      </fill>
    </dxf>
    <dxf>
      <fill>
        <patternFill>
          <bgColor theme="0" tint="-0.499984740745262"/>
        </patternFill>
      </fill>
    </dxf>
    <dxf>
      <fill>
        <patternFill>
          <bgColor theme="0" tint="-0.499984740745262"/>
        </patternFill>
      </fill>
    </dxf>
    <dxf>
      <fill>
        <patternFill>
          <bgColor rgb="FFFFFF00"/>
        </patternFill>
      </fill>
    </dxf>
    <dxf>
      <fill>
        <patternFill>
          <bgColor theme="0" tint="-0.499984740745262"/>
        </patternFill>
      </fill>
    </dxf>
    <dxf>
      <fill>
        <patternFill>
          <bgColor rgb="FFFFFF00"/>
        </patternFill>
      </fill>
    </dxf>
  </dxfs>
  <tableStyles count="0" defaultTableStyle="TableStyleMedium2" defaultPivotStyle="PivotStyleLight16"/>
  <colors>
    <mruColors>
      <color rgb="FFFF99CC"/>
      <color rgb="FFFFFF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externalLinks/externalLink1.xml" Type="http://schemas.openxmlformats.org/officeDocument/2006/relationships/externalLink"/><Relationship Id="rId16" Target="externalLinks/externalLink2.xml" Type="http://schemas.openxmlformats.org/officeDocument/2006/relationships/externalLink"/><Relationship Id="rId17" Target="theme/theme1.xml" Type="http://schemas.openxmlformats.org/officeDocument/2006/relationships/theme"/><Relationship Id="rId18" Target="styles.xml" Type="http://schemas.openxmlformats.org/officeDocument/2006/relationships/styles"/><Relationship Id="rId19" Target="sharedStrings.xml" Type="http://schemas.openxmlformats.org/officeDocument/2006/relationships/sharedStrings"/><Relationship Id="rId2" Target="worksheets/sheet2.xml" Type="http://schemas.openxmlformats.org/officeDocument/2006/relationships/worksheet"/><Relationship Id="rId20" Target="calcChain.xml" Type="http://schemas.openxmlformats.org/officeDocument/2006/relationships/calcChain"/><Relationship Id="rId21" Target="../customXml/item1.xml" Type="http://schemas.openxmlformats.org/officeDocument/2006/relationships/customXml"/><Relationship Id="rId22" Target="../customXml/item2.xml" Type="http://schemas.openxmlformats.org/officeDocument/2006/relationships/customXml"/><Relationship Id="rId23"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fmlaLink="$AK$23" noThreeD="1"/>
</file>

<file path=xl/ctrlProps/ctrlProp10.xml><?xml version="1.0" encoding="utf-8"?>
<formControlPr xmlns="http://schemas.microsoft.com/office/spreadsheetml/2009/9/main" objectType="CheckBox" fmlaLink="$AK$23" lockText="1" noThreeD="1"/>
</file>

<file path=xl/ctrlProps/ctrlProp11.xml><?xml version="1.0" encoding="utf-8"?>
<formControlPr xmlns="http://schemas.microsoft.com/office/spreadsheetml/2009/9/main" objectType="CheckBox" fmlaLink="$AK$34" lockText="1" noThreeD="1"/>
</file>

<file path=xl/ctrlProps/ctrlProp12.xml><?xml version="1.0" encoding="utf-8"?>
<formControlPr xmlns="http://schemas.microsoft.com/office/spreadsheetml/2009/9/main" objectType="CheckBox" fmlaLink="$AK$9" lockText="1" noThreeD="1"/>
</file>

<file path=xl/ctrlProps/ctrlProp13.xml><?xml version="1.0" encoding="utf-8"?>
<formControlPr xmlns="http://schemas.microsoft.com/office/spreadsheetml/2009/9/main" objectType="CheckBox" fmlaLink="$AK$13" lockText="1" noThreeD="1"/>
</file>

<file path=xl/ctrlProps/ctrlProp14.xml><?xml version="1.0" encoding="utf-8"?>
<formControlPr xmlns="http://schemas.microsoft.com/office/spreadsheetml/2009/9/main" objectType="CheckBox" fmlaLink="$AM$57" lockText="1" noThreeD="1"/>
</file>

<file path=xl/ctrlProps/ctrlProp15.xml><?xml version="1.0" encoding="utf-8"?>
<formControlPr xmlns="http://schemas.microsoft.com/office/spreadsheetml/2009/9/main" objectType="CheckBox" fmlaLink="$AK$140" lockText="1" noThreeD="1"/>
</file>

<file path=xl/ctrlProps/ctrlProp16.xml><?xml version="1.0" encoding="utf-8"?>
<formControlPr xmlns="http://schemas.microsoft.com/office/spreadsheetml/2009/9/main" objectType="CheckBox" fmlaLink="$AK$142" lockText="1" noThreeD="1"/>
</file>

<file path=xl/ctrlProps/ctrlProp17.xml><?xml version="1.0" encoding="utf-8"?>
<formControlPr xmlns="http://schemas.microsoft.com/office/spreadsheetml/2009/9/main" objectType="CheckBox" fmlaLink="$AK$45" lockText="1" noThreeD="1"/>
</file>

<file path=xl/ctrlProps/ctrlProp18.xml><?xml version="1.0" encoding="utf-8"?>
<formControlPr xmlns="http://schemas.microsoft.com/office/spreadsheetml/2009/9/main" objectType="Radio" checked="Checked" firstButton="1" fmlaLink="$AP$115"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AK$9"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AK$13"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fmlaLink="$AK$34"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AK$36"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CheckBox" fmlaLink="$AK$146" lockText="1" noThreeD="1"/>
</file>

<file path=xl/ctrlProps/ctrlProp56.xml><?xml version="1.0" encoding="utf-8"?>
<formControlPr xmlns="http://schemas.microsoft.com/office/spreadsheetml/2009/9/main" objectType="CheckBox" fmlaLink="$AK$11" lockText="1" noThreeD="1"/>
</file>

<file path=xl/ctrlProps/ctrlProp57.xml><?xml version="1.0" encoding="utf-8"?>
<formControlPr xmlns="http://schemas.microsoft.com/office/spreadsheetml/2009/9/main" objectType="CheckBox" fmlaLink="$AK$12" lockText="1" noThreeD="1"/>
</file>

<file path=xl/ctrlProps/ctrlProp58.xml><?xml version="1.0" encoding="utf-8"?>
<formControlPr xmlns="http://schemas.microsoft.com/office/spreadsheetml/2009/9/main" objectType="CheckBox" fmlaLink="$AM$41" lockText="1" noThreeD="1"/>
</file>

<file path=xl/ctrlProps/ctrlProp59.xml><?xml version="1.0" encoding="utf-8"?>
<formControlPr xmlns="http://schemas.microsoft.com/office/spreadsheetml/2009/9/main" objectType="CheckBox" fmlaLink="$AH$9" lockText="1" noThreeD="1"/>
</file>

<file path=xl/ctrlProps/ctrlProp6.xml><?xml version="1.0" encoding="utf-8"?>
<formControlPr xmlns="http://schemas.microsoft.com/office/spreadsheetml/2009/9/main" objectType="CheckBox" fmlaLink="$AK$40" lockText="1" noThreeD="1"/>
</file>

<file path=xl/ctrlProps/ctrlProp60.xml><?xml version="1.0" encoding="utf-8"?>
<formControlPr xmlns="http://schemas.microsoft.com/office/spreadsheetml/2009/9/main" objectType="CheckBox" fmlaLink="$AH$10" lockText="1" noThreeD="1"/>
</file>

<file path=xl/ctrlProps/ctrlProp61.xml><?xml version="1.0" encoding="utf-8"?>
<formControlPr xmlns="http://schemas.microsoft.com/office/spreadsheetml/2009/9/main" objectType="CheckBox" fmlaLink="$AH$10" noThreeD="1"/>
</file>

<file path=xl/ctrlProps/ctrlProp62.xml><?xml version="1.0" encoding="utf-8"?>
<formControlPr xmlns="http://schemas.microsoft.com/office/spreadsheetml/2009/9/main" objectType="CheckBox" fmlaLink="$AH$11" noThreeD="1"/>
</file>

<file path=xl/ctrlProps/ctrlProp7.xml><?xml version="1.0" encoding="utf-8"?>
<formControlPr xmlns="http://schemas.microsoft.com/office/spreadsheetml/2009/9/main" objectType="CheckBox" fmlaLink="$AK$27" lockText="1" noThreeD="1"/>
</file>

<file path=xl/ctrlProps/ctrlProp8.xml><?xml version="1.0" encoding="utf-8"?>
<formControlPr xmlns="http://schemas.microsoft.com/office/spreadsheetml/2009/9/main" objectType="CheckBox" fmlaLink="$AK$28" lockText="1" noThreeD="1"/>
</file>

<file path=xl/ctrlProps/ctrlProp9.xml><?xml version="1.0" encoding="utf-8"?>
<formControlPr xmlns="http://schemas.microsoft.com/office/spreadsheetml/2009/9/main" objectType="CheckBox" fmlaLink="$AK$106" lockText="1" noThreeD="1"/>
</file>

<file path=xl/drawings/drawing1.xml><?xml version="1.0" encoding="utf-8"?>
<xdr:wsDr xmlns:xdr="http://schemas.openxmlformats.org/drawingml/2006/spreadsheetDrawing" xmlns:a="http://schemas.openxmlformats.org/drawingml/2006/main">
  <xdr:oneCellAnchor>
    <xdr:from>
      <xdr:col>52</xdr:col>
      <xdr:colOff>291353</xdr:colOff>
      <xdr:row>24</xdr:row>
      <xdr:rowOff>0</xdr:rowOff>
    </xdr:from>
    <xdr:ext cx="184731" cy="264560"/>
    <xdr:sp macro="" textlink="">
      <xdr:nvSpPr>
        <xdr:cNvPr id="2" name="テキスト ボックス 1">
          <a:extLst>
            <a:ext uri="{FF2B5EF4-FFF2-40B4-BE49-F238E27FC236}">
              <a16:creationId xmlns:a16="http://schemas.microsoft.com/office/drawing/2014/main" id="{EE06CD14-E14D-45BF-A68D-44B8EAE864BE}"/>
            </a:ext>
          </a:extLst>
        </xdr:cNvPr>
        <xdr:cNvSpPr txBox="1"/>
      </xdr:nvSpPr>
      <xdr:spPr>
        <a:xfrm>
          <a:off x="35952953"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21</xdr:row>
          <xdr:rowOff>171450</xdr:rowOff>
        </xdr:from>
        <xdr:to>
          <xdr:col>5</xdr:col>
          <xdr:colOff>266700</xdr:colOff>
          <xdr:row>23</xdr:row>
          <xdr:rowOff>9525</xdr:rowOff>
        </xdr:to>
        <xdr:sp macro="" textlink="">
          <xdr:nvSpPr>
            <xdr:cNvPr id="34822" name="Check Box 6" hidden="1">
              <a:extLst>
                <a:ext uri="{63B3BB69-23CF-44E3-9099-C40C66FF867C}">
                  <a14:compatExt spid="_x0000_s34822"/>
                </a:ext>
                <a:ext uri="{FF2B5EF4-FFF2-40B4-BE49-F238E27FC236}">
                  <a16:creationId xmlns:a16="http://schemas.microsoft.com/office/drawing/2014/main" id="{00000000-0008-0000-0000-00000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52</xdr:col>
      <xdr:colOff>291353</xdr:colOff>
      <xdr:row>13</xdr:row>
      <xdr:rowOff>0</xdr:rowOff>
    </xdr:from>
    <xdr:ext cx="184731" cy="264560"/>
    <xdr:sp macro="" textlink="">
      <xdr:nvSpPr>
        <xdr:cNvPr id="3" name="テキスト ボックス 2">
          <a:extLst>
            <a:ext uri="{FF2B5EF4-FFF2-40B4-BE49-F238E27FC236}">
              <a16:creationId xmlns:a16="http://schemas.microsoft.com/office/drawing/2014/main" id="{306C08E0-6316-489F-9B71-081A571E5E5A}"/>
            </a:ext>
          </a:extLst>
        </xdr:cNvPr>
        <xdr:cNvSpPr txBox="1"/>
      </xdr:nvSpPr>
      <xdr:spPr>
        <a:xfrm>
          <a:off x="35952953"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28575</xdr:colOff>
          <xdr:row>8</xdr:row>
          <xdr:rowOff>95250</xdr:rowOff>
        </xdr:from>
        <xdr:to>
          <xdr:col>2</xdr:col>
          <xdr:colOff>66675</xdr:colOff>
          <xdr:row>8</xdr:row>
          <xdr:rowOff>285750</xdr:rowOff>
        </xdr:to>
        <xdr:sp macro="" textlink="">
          <xdr:nvSpPr>
            <xdr:cNvPr id="34823" name="Check Box 7" hidden="1">
              <a:extLst>
                <a:ext uri="{63B3BB69-23CF-44E3-9099-C40C66FF867C}">
                  <a14:compatExt spid="_x0000_s34823"/>
                </a:ext>
                <a:ext uri="{FF2B5EF4-FFF2-40B4-BE49-F238E27FC236}">
                  <a16:creationId xmlns:a16="http://schemas.microsoft.com/office/drawing/2014/main" id="{00000000-0008-0000-0000-000007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12</xdr:row>
          <xdr:rowOff>95250</xdr:rowOff>
        </xdr:from>
        <xdr:to>
          <xdr:col>2</xdr:col>
          <xdr:colOff>66675</xdr:colOff>
          <xdr:row>12</xdr:row>
          <xdr:rowOff>285750</xdr:rowOff>
        </xdr:to>
        <xdr:sp macro="" textlink="">
          <xdr:nvSpPr>
            <xdr:cNvPr id="34824" name="Check Box 8" hidden="1">
              <a:extLst>
                <a:ext uri="{63B3BB69-23CF-44E3-9099-C40C66FF867C}">
                  <a14:compatExt spid="_x0000_s34824"/>
                </a:ext>
                <a:ext uri="{FF2B5EF4-FFF2-40B4-BE49-F238E27FC236}">
                  <a16:creationId xmlns:a16="http://schemas.microsoft.com/office/drawing/2014/main" id="{00000000-0008-0000-0000-000008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33</xdr:row>
          <xdr:rowOff>95250</xdr:rowOff>
        </xdr:from>
        <xdr:to>
          <xdr:col>3</xdr:col>
          <xdr:colOff>66675</xdr:colOff>
          <xdr:row>33</xdr:row>
          <xdr:rowOff>285750</xdr:rowOff>
        </xdr:to>
        <xdr:sp macro="" textlink="">
          <xdr:nvSpPr>
            <xdr:cNvPr id="34825" name="Check Box 9" hidden="1">
              <a:extLst>
                <a:ext uri="{63B3BB69-23CF-44E3-9099-C40C66FF867C}">
                  <a14:compatExt spid="_x0000_s34825"/>
                </a:ext>
                <a:ext uri="{FF2B5EF4-FFF2-40B4-BE49-F238E27FC236}">
                  <a16:creationId xmlns:a16="http://schemas.microsoft.com/office/drawing/2014/main" id="{00000000-0008-0000-0000-000009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35</xdr:row>
          <xdr:rowOff>95250</xdr:rowOff>
        </xdr:from>
        <xdr:to>
          <xdr:col>3</xdr:col>
          <xdr:colOff>66675</xdr:colOff>
          <xdr:row>35</xdr:row>
          <xdr:rowOff>285750</xdr:rowOff>
        </xdr:to>
        <xdr:sp macro="" textlink="">
          <xdr:nvSpPr>
            <xdr:cNvPr id="34826" name="Check Box 10" hidden="1">
              <a:extLst>
                <a:ext uri="{63B3BB69-23CF-44E3-9099-C40C66FF867C}">
                  <a14:compatExt spid="_x0000_s34826"/>
                </a:ext>
                <a:ext uri="{FF2B5EF4-FFF2-40B4-BE49-F238E27FC236}">
                  <a16:creationId xmlns:a16="http://schemas.microsoft.com/office/drawing/2014/main" id="{00000000-0008-0000-0000-00000A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39</xdr:row>
          <xdr:rowOff>76200</xdr:rowOff>
        </xdr:from>
        <xdr:to>
          <xdr:col>3</xdr:col>
          <xdr:colOff>66675</xdr:colOff>
          <xdr:row>39</xdr:row>
          <xdr:rowOff>266700</xdr:rowOff>
        </xdr:to>
        <xdr:sp macro="" textlink="">
          <xdr:nvSpPr>
            <xdr:cNvPr id="34827" name="Check Box 11" hidden="1">
              <a:extLst>
                <a:ext uri="{63B3BB69-23CF-44E3-9099-C40C66FF867C}">
                  <a14:compatExt spid="_x0000_s34827"/>
                </a:ext>
                <a:ext uri="{FF2B5EF4-FFF2-40B4-BE49-F238E27FC236}">
                  <a16:creationId xmlns:a16="http://schemas.microsoft.com/office/drawing/2014/main" id="{00000000-0008-0000-0000-00000B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26</xdr:row>
          <xdr:rowOff>38100</xdr:rowOff>
        </xdr:from>
        <xdr:to>
          <xdr:col>6</xdr:col>
          <xdr:colOff>0</xdr:colOff>
          <xdr:row>26</xdr:row>
          <xdr:rowOff>304800</xdr:rowOff>
        </xdr:to>
        <xdr:sp macro="" textlink="">
          <xdr:nvSpPr>
            <xdr:cNvPr id="36865" name="Check Box 1" hidden="1">
              <a:extLst>
                <a:ext uri="{63B3BB69-23CF-44E3-9099-C40C66FF867C}">
                  <a14:compatExt spid="_x0000_s36865"/>
                </a:ext>
                <a:ext uri="{FF2B5EF4-FFF2-40B4-BE49-F238E27FC236}">
                  <a16:creationId xmlns:a16="http://schemas.microsoft.com/office/drawing/2014/main" id="{00000000-0008-0000-0100-00000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38100</xdr:rowOff>
        </xdr:from>
        <xdr:to>
          <xdr:col>6</xdr:col>
          <xdr:colOff>0</xdr:colOff>
          <xdr:row>27</xdr:row>
          <xdr:rowOff>304800</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00000000-0008-0000-0100-00000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105</xdr:row>
      <xdr:rowOff>0</xdr:rowOff>
    </xdr:from>
    <xdr:ext cx="184731" cy="264560"/>
    <xdr:sp macro="" textlink="">
      <xdr:nvSpPr>
        <xdr:cNvPr id="2" name="テキスト ボックス 1">
          <a:extLst>
            <a:ext uri="{FF2B5EF4-FFF2-40B4-BE49-F238E27FC236}">
              <a16:creationId xmlns:a16="http://schemas.microsoft.com/office/drawing/2014/main" id="{5E5A15A6-99B0-4DD9-8D8D-BB6C027431B7}"/>
            </a:ext>
          </a:extLst>
        </xdr:cNvPr>
        <xdr:cNvSpPr txBox="1"/>
      </xdr:nvSpPr>
      <xdr:spPr>
        <a:xfrm>
          <a:off x="17569703" y="2958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105</xdr:row>
          <xdr:rowOff>38100</xdr:rowOff>
        </xdr:from>
        <xdr:to>
          <xdr:col>30</xdr:col>
          <xdr:colOff>257175</xdr:colOff>
          <xdr:row>105</xdr:row>
          <xdr:rowOff>304800</xdr:rowOff>
        </xdr:to>
        <xdr:sp macro="" textlink="">
          <xdr:nvSpPr>
            <xdr:cNvPr id="36868" name="Check Box 4" hidden="1">
              <a:extLst>
                <a:ext uri="{63B3BB69-23CF-44E3-9099-C40C66FF867C}">
                  <a14:compatExt spid="_x0000_s36868"/>
                </a:ext>
                <a:ext uri="{FF2B5EF4-FFF2-40B4-BE49-F238E27FC236}">
                  <a16:creationId xmlns:a16="http://schemas.microsoft.com/office/drawing/2014/main" id="{00000000-0008-0000-0100-00000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xdr:row>
          <xdr:rowOff>38100</xdr:rowOff>
        </xdr:from>
        <xdr:to>
          <xdr:col>6</xdr:col>
          <xdr:colOff>0</xdr:colOff>
          <xdr:row>22</xdr:row>
          <xdr:rowOff>304800</xdr:rowOff>
        </xdr:to>
        <xdr:sp macro="" textlink="">
          <xdr:nvSpPr>
            <xdr:cNvPr id="36869" name="Check Box 5" hidden="1">
              <a:extLst>
                <a:ext uri="{63B3BB69-23CF-44E3-9099-C40C66FF867C}">
                  <a14:compatExt spid="_x0000_s36869"/>
                </a:ext>
                <a:ext uri="{FF2B5EF4-FFF2-40B4-BE49-F238E27FC236}">
                  <a16:creationId xmlns:a16="http://schemas.microsoft.com/office/drawing/2014/main" id="{00000000-0008-0000-0100-00000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180975</xdr:colOff>
      <xdr:row>98</xdr:row>
      <xdr:rowOff>47625</xdr:rowOff>
    </xdr:from>
    <xdr:to>
      <xdr:col>31</xdr:col>
      <xdr:colOff>47624</xdr:colOff>
      <xdr:row>99</xdr:row>
      <xdr:rowOff>238125</xdr:rowOff>
    </xdr:to>
    <xdr:sp macro="" textlink="">
      <xdr:nvSpPr>
        <xdr:cNvPr id="3" name="Double Bracket 5">
          <a:extLst>
            <a:ext uri="{FF2B5EF4-FFF2-40B4-BE49-F238E27FC236}">
              <a16:creationId xmlns:a16="http://schemas.microsoft.com/office/drawing/2014/main" id="{4DF123A0-7B48-4154-8B13-DA39BC149C40}"/>
            </a:ext>
          </a:extLst>
        </xdr:cNvPr>
        <xdr:cNvSpPr/>
      </xdr:nvSpPr>
      <xdr:spPr>
        <a:xfrm>
          <a:off x="2114550" y="27822525"/>
          <a:ext cx="6496049" cy="438150"/>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oneCellAnchor>
    <xdr:from>
      <xdr:col>52</xdr:col>
      <xdr:colOff>291353</xdr:colOff>
      <xdr:row>105</xdr:row>
      <xdr:rowOff>0</xdr:rowOff>
    </xdr:from>
    <xdr:ext cx="184731" cy="264560"/>
    <xdr:sp macro="" textlink="">
      <xdr:nvSpPr>
        <xdr:cNvPr id="4" name="テキスト ボックス 3">
          <a:extLst>
            <a:ext uri="{FF2B5EF4-FFF2-40B4-BE49-F238E27FC236}">
              <a16:creationId xmlns:a16="http://schemas.microsoft.com/office/drawing/2014/main" id="{42449567-8A50-468F-9726-AC9C02B7DC85}"/>
            </a:ext>
          </a:extLst>
        </xdr:cNvPr>
        <xdr:cNvSpPr txBox="1"/>
      </xdr:nvSpPr>
      <xdr:spPr>
        <a:xfrm>
          <a:off x="17569703" y="2958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42</xdr:row>
      <xdr:rowOff>0</xdr:rowOff>
    </xdr:from>
    <xdr:ext cx="184731" cy="264560"/>
    <xdr:sp macro="" textlink="">
      <xdr:nvSpPr>
        <xdr:cNvPr id="5" name="テキスト ボックス 4">
          <a:extLst>
            <a:ext uri="{FF2B5EF4-FFF2-40B4-BE49-F238E27FC236}">
              <a16:creationId xmlns:a16="http://schemas.microsoft.com/office/drawing/2014/main" id="{4D372147-D06B-401F-B6D0-F7A556BA0B0F}"/>
            </a:ext>
          </a:extLst>
        </xdr:cNvPr>
        <xdr:cNvSpPr txBox="1"/>
      </xdr:nvSpPr>
      <xdr:spPr>
        <a:xfrm>
          <a:off x="17569703" y="1193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41</xdr:row>
      <xdr:rowOff>0</xdr:rowOff>
    </xdr:from>
    <xdr:ext cx="184731" cy="264560"/>
    <xdr:sp macro="" textlink="">
      <xdr:nvSpPr>
        <xdr:cNvPr id="6" name="テキスト ボックス 5">
          <a:extLst>
            <a:ext uri="{FF2B5EF4-FFF2-40B4-BE49-F238E27FC236}">
              <a16:creationId xmlns:a16="http://schemas.microsoft.com/office/drawing/2014/main" id="{E4CEB36A-061C-4F00-BB34-D2B48D28E4FF}"/>
            </a:ext>
          </a:extLst>
        </xdr:cNvPr>
        <xdr:cNvSpPr txBox="1"/>
      </xdr:nvSpPr>
      <xdr:spPr>
        <a:xfrm>
          <a:off x="17569703" y="1174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49</xdr:col>
      <xdr:colOff>291353</xdr:colOff>
      <xdr:row>71</xdr:row>
      <xdr:rowOff>0</xdr:rowOff>
    </xdr:from>
    <xdr:ext cx="184731" cy="264560"/>
    <xdr:sp macro="" textlink="">
      <xdr:nvSpPr>
        <xdr:cNvPr id="7" name="テキスト ボックス 6">
          <a:extLst>
            <a:ext uri="{FF2B5EF4-FFF2-40B4-BE49-F238E27FC236}">
              <a16:creationId xmlns:a16="http://schemas.microsoft.com/office/drawing/2014/main" id="{4129AEFA-3099-4DC4-A3E0-4FD7A54C880C}"/>
            </a:ext>
          </a:extLst>
        </xdr:cNvPr>
        <xdr:cNvSpPr txBox="1"/>
      </xdr:nvSpPr>
      <xdr:spPr>
        <a:xfrm>
          <a:off x="15512303" y="2051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102</xdr:row>
      <xdr:rowOff>0</xdr:rowOff>
    </xdr:from>
    <xdr:ext cx="184731" cy="264560"/>
    <xdr:sp macro="" textlink="">
      <xdr:nvSpPr>
        <xdr:cNvPr id="8" name="テキスト ボックス 7">
          <a:extLst>
            <a:ext uri="{FF2B5EF4-FFF2-40B4-BE49-F238E27FC236}">
              <a16:creationId xmlns:a16="http://schemas.microsoft.com/office/drawing/2014/main" id="{25B748DC-51F9-453F-B043-4B3E941879FE}"/>
            </a:ext>
          </a:extLst>
        </xdr:cNvPr>
        <xdr:cNvSpPr txBox="1"/>
      </xdr:nvSpPr>
      <xdr:spPr>
        <a:xfrm>
          <a:off x="17569703" y="287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102</xdr:row>
      <xdr:rowOff>0</xdr:rowOff>
    </xdr:from>
    <xdr:ext cx="184731" cy="264560"/>
    <xdr:sp macro="" textlink="">
      <xdr:nvSpPr>
        <xdr:cNvPr id="9" name="テキスト ボックス 8">
          <a:extLst>
            <a:ext uri="{FF2B5EF4-FFF2-40B4-BE49-F238E27FC236}">
              <a16:creationId xmlns:a16="http://schemas.microsoft.com/office/drawing/2014/main" id="{A47F0CEE-CA9B-4E55-8880-8973B28620E7}"/>
            </a:ext>
          </a:extLst>
        </xdr:cNvPr>
        <xdr:cNvSpPr txBox="1"/>
      </xdr:nvSpPr>
      <xdr:spPr>
        <a:xfrm>
          <a:off x="17569703" y="287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38</xdr:row>
      <xdr:rowOff>0</xdr:rowOff>
    </xdr:from>
    <xdr:ext cx="184731" cy="264560"/>
    <xdr:sp macro="" textlink="">
      <xdr:nvSpPr>
        <xdr:cNvPr id="13" name="テキスト ボックス 12">
          <a:extLst>
            <a:ext uri="{FF2B5EF4-FFF2-40B4-BE49-F238E27FC236}">
              <a16:creationId xmlns:a16="http://schemas.microsoft.com/office/drawing/2014/main" id="{CFDAF5DC-91BF-427E-8F8A-405952A55F35}"/>
            </a:ext>
          </a:extLst>
        </xdr:cNvPr>
        <xdr:cNvSpPr txBox="1"/>
      </xdr:nvSpPr>
      <xdr:spPr>
        <a:xfrm>
          <a:off x="17569703" y="1085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13</xdr:row>
      <xdr:rowOff>0</xdr:rowOff>
    </xdr:from>
    <xdr:ext cx="184731" cy="264560"/>
    <xdr:sp macro="" textlink="">
      <xdr:nvSpPr>
        <xdr:cNvPr id="14" name="テキスト ボックス 13">
          <a:extLst>
            <a:ext uri="{FF2B5EF4-FFF2-40B4-BE49-F238E27FC236}">
              <a16:creationId xmlns:a16="http://schemas.microsoft.com/office/drawing/2014/main" id="{F33B9164-D19D-45F2-B645-D3342698A549}"/>
            </a:ext>
          </a:extLst>
        </xdr:cNvPr>
        <xdr:cNvSpPr txBox="1"/>
      </xdr:nvSpPr>
      <xdr:spPr>
        <a:xfrm>
          <a:off x="17569703" y="379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29</xdr:row>
      <xdr:rowOff>0</xdr:rowOff>
    </xdr:from>
    <xdr:ext cx="184731" cy="264560"/>
    <xdr:sp macro="" textlink="">
      <xdr:nvSpPr>
        <xdr:cNvPr id="15" name="テキスト ボックス 14">
          <a:extLst>
            <a:ext uri="{FF2B5EF4-FFF2-40B4-BE49-F238E27FC236}">
              <a16:creationId xmlns:a16="http://schemas.microsoft.com/office/drawing/2014/main" id="{FA31F7EF-125E-494B-8A08-B757DB78603A}"/>
            </a:ext>
          </a:extLst>
        </xdr:cNvPr>
        <xdr:cNvSpPr txBox="1"/>
      </xdr:nvSpPr>
      <xdr:spPr>
        <a:xfrm>
          <a:off x="17569703" y="808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33</xdr:row>
          <xdr:rowOff>38100</xdr:rowOff>
        </xdr:from>
        <xdr:to>
          <xdr:col>30</xdr:col>
          <xdr:colOff>257175</xdr:colOff>
          <xdr:row>33</xdr:row>
          <xdr:rowOff>304800</xdr:rowOff>
        </xdr:to>
        <xdr:sp macro="" textlink="">
          <xdr:nvSpPr>
            <xdr:cNvPr id="36881" name="Check Box 17" hidden="1">
              <a:extLst>
                <a:ext uri="{63B3BB69-23CF-44E3-9099-C40C66FF867C}">
                  <a14:compatExt spid="_x0000_s36881"/>
                </a:ext>
                <a:ext uri="{FF2B5EF4-FFF2-40B4-BE49-F238E27FC236}">
                  <a16:creationId xmlns:a16="http://schemas.microsoft.com/office/drawing/2014/main" id="{00000000-0008-0000-0100-00001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29</xdr:row>
      <xdr:rowOff>0</xdr:rowOff>
    </xdr:from>
    <xdr:ext cx="184731" cy="264560"/>
    <xdr:sp macro="" textlink="">
      <xdr:nvSpPr>
        <xdr:cNvPr id="16" name="テキスト ボックス 15">
          <a:extLst>
            <a:ext uri="{FF2B5EF4-FFF2-40B4-BE49-F238E27FC236}">
              <a16:creationId xmlns:a16="http://schemas.microsoft.com/office/drawing/2014/main" id="{E33C1281-0AC1-4711-AB2B-B5C142C4D3FC}"/>
            </a:ext>
          </a:extLst>
        </xdr:cNvPr>
        <xdr:cNvSpPr txBox="1"/>
      </xdr:nvSpPr>
      <xdr:spPr>
        <a:xfrm>
          <a:off x="17569703" y="808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37</xdr:row>
      <xdr:rowOff>0</xdr:rowOff>
    </xdr:from>
    <xdr:ext cx="184731" cy="264560"/>
    <xdr:sp macro="" textlink="">
      <xdr:nvSpPr>
        <xdr:cNvPr id="17" name="テキスト ボックス 16">
          <a:extLst>
            <a:ext uri="{FF2B5EF4-FFF2-40B4-BE49-F238E27FC236}">
              <a16:creationId xmlns:a16="http://schemas.microsoft.com/office/drawing/2014/main" id="{A7E3191B-F542-495A-9E1C-886C13876749}"/>
            </a:ext>
          </a:extLst>
        </xdr:cNvPr>
        <xdr:cNvSpPr txBox="1"/>
      </xdr:nvSpPr>
      <xdr:spPr>
        <a:xfrm>
          <a:off x="17569703" y="1054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40</xdr:row>
      <xdr:rowOff>0</xdr:rowOff>
    </xdr:from>
    <xdr:ext cx="184731" cy="264560"/>
    <xdr:sp macro="" textlink="">
      <xdr:nvSpPr>
        <xdr:cNvPr id="18" name="テキスト ボックス 17">
          <a:extLst>
            <a:ext uri="{FF2B5EF4-FFF2-40B4-BE49-F238E27FC236}">
              <a16:creationId xmlns:a16="http://schemas.microsoft.com/office/drawing/2014/main" id="{7F6F8F28-39B9-4420-9BAC-AA27FBFDE3CE}"/>
            </a:ext>
          </a:extLst>
        </xdr:cNvPr>
        <xdr:cNvSpPr txBox="1"/>
      </xdr:nvSpPr>
      <xdr:spPr>
        <a:xfrm>
          <a:off x="17569703" y="1143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38100</xdr:colOff>
          <xdr:row>8</xdr:row>
          <xdr:rowOff>66675</xdr:rowOff>
        </xdr:from>
        <xdr:to>
          <xdr:col>1</xdr:col>
          <xdr:colOff>257175</xdr:colOff>
          <xdr:row>8</xdr:row>
          <xdr:rowOff>314325</xdr:rowOff>
        </xdr:to>
        <xdr:sp macro="" textlink="">
          <xdr:nvSpPr>
            <xdr:cNvPr id="36882" name="Check Box 18" hidden="1">
              <a:extLst>
                <a:ext uri="{63B3BB69-23CF-44E3-9099-C40C66FF867C}">
                  <a14:compatExt spid="_x0000_s36882"/>
                </a:ext>
                <a:ext uri="{FF2B5EF4-FFF2-40B4-BE49-F238E27FC236}">
                  <a16:creationId xmlns:a16="http://schemas.microsoft.com/office/drawing/2014/main" id="{00000000-0008-0000-0100-00001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12</xdr:row>
          <xdr:rowOff>66675</xdr:rowOff>
        </xdr:from>
        <xdr:to>
          <xdr:col>1</xdr:col>
          <xdr:colOff>257175</xdr:colOff>
          <xdr:row>12</xdr:row>
          <xdr:rowOff>314325</xdr:rowOff>
        </xdr:to>
        <xdr:sp macro="" textlink="">
          <xdr:nvSpPr>
            <xdr:cNvPr id="36883" name="Check Box 19" hidden="1">
              <a:extLst>
                <a:ext uri="{63B3BB69-23CF-44E3-9099-C40C66FF867C}">
                  <a14:compatExt spid="_x0000_s36883"/>
                </a:ext>
                <a:ext uri="{FF2B5EF4-FFF2-40B4-BE49-F238E27FC236}">
                  <a16:creationId xmlns:a16="http://schemas.microsoft.com/office/drawing/2014/main" id="{00000000-0008-0000-0100-00001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44</xdr:row>
          <xdr:rowOff>38100</xdr:rowOff>
        </xdr:from>
        <xdr:to>
          <xdr:col>23</xdr:col>
          <xdr:colOff>0</xdr:colOff>
          <xdr:row>44</xdr:row>
          <xdr:rowOff>304800</xdr:rowOff>
        </xdr:to>
        <xdr:sp macro="" textlink="">
          <xdr:nvSpPr>
            <xdr:cNvPr id="36913" name="Check Box 49" hidden="1">
              <a:extLst>
                <a:ext uri="{63B3BB69-23CF-44E3-9099-C40C66FF867C}">
                  <a14:compatExt spid="_x0000_s36913"/>
                </a:ext>
                <a:ext uri="{FF2B5EF4-FFF2-40B4-BE49-F238E27FC236}">
                  <a16:creationId xmlns:a16="http://schemas.microsoft.com/office/drawing/2014/main" id="{00000000-0008-0000-0100-00003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246530</xdr:colOff>
      <xdr:row>90</xdr:row>
      <xdr:rowOff>67235</xdr:rowOff>
    </xdr:from>
    <xdr:to>
      <xdr:col>16</xdr:col>
      <xdr:colOff>50670</xdr:colOff>
      <xdr:row>90</xdr:row>
      <xdr:rowOff>261696</xdr:rowOff>
    </xdr:to>
    <xdr:sp macro="" textlink="">
      <xdr:nvSpPr>
        <xdr:cNvPr id="25" name="三角形 8">
          <a:extLst>
            <a:ext uri="{FF2B5EF4-FFF2-40B4-BE49-F238E27FC236}">
              <a16:creationId xmlns:a16="http://schemas.microsoft.com/office/drawing/2014/main" id="{64A9E8BE-EE85-436F-ACFD-FC629025533A}"/>
            </a:ext>
          </a:extLst>
        </xdr:cNvPr>
        <xdr:cNvSpPr>
          <a:spLocks noChangeAspect="1"/>
        </xdr:cNvSpPr>
      </xdr:nvSpPr>
      <xdr:spPr>
        <a:xfrm rot="10800000">
          <a:off x="4113680" y="25594235"/>
          <a:ext cx="356590" cy="108736"/>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mc:AlternateContent xmlns:mc="http://schemas.openxmlformats.org/markup-compatibility/2006">
    <mc:Choice xmlns:a14="http://schemas.microsoft.com/office/drawing/2010/main" Requires="a14">
      <xdr:twoCellAnchor editAs="oneCell">
        <xdr:from>
          <xdr:col>33</xdr:col>
          <xdr:colOff>28575</xdr:colOff>
          <xdr:row>55</xdr:row>
          <xdr:rowOff>38100</xdr:rowOff>
        </xdr:from>
        <xdr:to>
          <xdr:col>34</xdr:col>
          <xdr:colOff>0</xdr:colOff>
          <xdr:row>56</xdr:row>
          <xdr:rowOff>257175</xdr:rowOff>
        </xdr:to>
        <xdr:sp macro="" textlink="">
          <xdr:nvSpPr>
            <xdr:cNvPr id="36963" name="Check Box 99" hidden="1">
              <a:extLst>
                <a:ext uri="{63B3BB69-23CF-44E3-9099-C40C66FF867C}">
                  <a14:compatExt spid="_x0000_s36963"/>
                </a:ext>
                <a:ext uri="{FF2B5EF4-FFF2-40B4-BE49-F238E27FC236}">
                  <a16:creationId xmlns:a16="http://schemas.microsoft.com/office/drawing/2014/main" id="{00000000-0008-0000-0100-00006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139</xdr:row>
          <xdr:rowOff>95250</xdr:rowOff>
        </xdr:from>
        <xdr:to>
          <xdr:col>2</xdr:col>
          <xdr:colOff>238125</xdr:colOff>
          <xdr:row>140</xdr:row>
          <xdr:rowOff>76200</xdr:rowOff>
        </xdr:to>
        <xdr:sp macro="" textlink="">
          <xdr:nvSpPr>
            <xdr:cNvPr id="36964" name="Check Box 100" hidden="1">
              <a:extLst>
                <a:ext uri="{63B3BB69-23CF-44E3-9099-C40C66FF867C}">
                  <a14:compatExt spid="_x0000_s36964"/>
                </a:ext>
                <a:ext uri="{FF2B5EF4-FFF2-40B4-BE49-F238E27FC236}">
                  <a16:creationId xmlns:a16="http://schemas.microsoft.com/office/drawing/2014/main" id="{00000000-0008-0000-0100-00006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141</xdr:row>
          <xdr:rowOff>95250</xdr:rowOff>
        </xdr:from>
        <xdr:to>
          <xdr:col>2</xdr:col>
          <xdr:colOff>209550</xdr:colOff>
          <xdr:row>142</xdr:row>
          <xdr:rowOff>95250</xdr:rowOff>
        </xdr:to>
        <xdr:sp macro="" textlink="">
          <xdr:nvSpPr>
            <xdr:cNvPr id="36965" name="Check Box 101" hidden="1">
              <a:extLst>
                <a:ext uri="{63B3BB69-23CF-44E3-9099-C40C66FF867C}">
                  <a14:compatExt spid="_x0000_s36965"/>
                </a:ext>
                <a:ext uri="{FF2B5EF4-FFF2-40B4-BE49-F238E27FC236}">
                  <a16:creationId xmlns:a16="http://schemas.microsoft.com/office/drawing/2014/main" id="{00000000-0008-0000-0100-00006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113</xdr:row>
          <xdr:rowOff>314325</xdr:rowOff>
        </xdr:from>
        <xdr:to>
          <xdr:col>4</xdr:col>
          <xdr:colOff>257175</xdr:colOff>
          <xdr:row>114</xdr:row>
          <xdr:rowOff>304800</xdr:rowOff>
        </xdr:to>
        <xdr:sp macro="" textlink="">
          <xdr:nvSpPr>
            <xdr:cNvPr id="37009" name="Option Button 145" hidden="1">
              <a:extLst>
                <a:ext uri="{63B3BB69-23CF-44E3-9099-C40C66FF867C}">
                  <a14:compatExt spid="_x0000_s37009"/>
                </a:ext>
                <a:ext uri="{FF2B5EF4-FFF2-40B4-BE49-F238E27FC236}">
                  <a16:creationId xmlns:a16="http://schemas.microsoft.com/office/drawing/2014/main" id="{00000000-0008-0000-0100-00009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115</xdr:row>
          <xdr:rowOff>0</xdr:rowOff>
        </xdr:from>
        <xdr:to>
          <xdr:col>4</xdr:col>
          <xdr:colOff>257175</xdr:colOff>
          <xdr:row>115</xdr:row>
          <xdr:rowOff>304800</xdr:rowOff>
        </xdr:to>
        <xdr:sp macro="" textlink="">
          <xdr:nvSpPr>
            <xdr:cNvPr id="37010" name="Option Button 146" hidden="1">
              <a:extLst>
                <a:ext uri="{63B3BB69-23CF-44E3-9099-C40C66FF867C}">
                  <a14:compatExt spid="_x0000_s37010"/>
                </a:ext>
                <a:ext uri="{FF2B5EF4-FFF2-40B4-BE49-F238E27FC236}">
                  <a16:creationId xmlns:a16="http://schemas.microsoft.com/office/drawing/2014/main" id="{00000000-0008-0000-0100-00009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116</xdr:row>
          <xdr:rowOff>0</xdr:rowOff>
        </xdr:from>
        <xdr:to>
          <xdr:col>4</xdr:col>
          <xdr:colOff>257175</xdr:colOff>
          <xdr:row>116</xdr:row>
          <xdr:rowOff>304800</xdr:rowOff>
        </xdr:to>
        <xdr:sp macro="" textlink="">
          <xdr:nvSpPr>
            <xdr:cNvPr id="37011" name="Option Button 147" hidden="1">
              <a:extLst>
                <a:ext uri="{63B3BB69-23CF-44E3-9099-C40C66FF867C}">
                  <a14:compatExt spid="_x0000_s37011"/>
                </a:ext>
                <a:ext uri="{FF2B5EF4-FFF2-40B4-BE49-F238E27FC236}">
                  <a16:creationId xmlns:a16="http://schemas.microsoft.com/office/drawing/2014/main" id="{00000000-0008-0000-0100-00009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117</xdr:row>
          <xdr:rowOff>0</xdr:rowOff>
        </xdr:from>
        <xdr:to>
          <xdr:col>4</xdr:col>
          <xdr:colOff>257175</xdr:colOff>
          <xdr:row>117</xdr:row>
          <xdr:rowOff>304800</xdr:rowOff>
        </xdr:to>
        <xdr:sp macro="" textlink="">
          <xdr:nvSpPr>
            <xdr:cNvPr id="37012" name="Option Button 148" hidden="1">
              <a:extLst>
                <a:ext uri="{63B3BB69-23CF-44E3-9099-C40C66FF867C}">
                  <a14:compatExt spid="_x0000_s37012"/>
                </a:ext>
                <a:ext uri="{FF2B5EF4-FFF2-40B4-BE49-F238E27FC236}">
                  <a16:creationId xmlns:a16="http://schemas.microsoft.com/office/drawing/2014/main" id="{00000000-0008-0000-0100-00009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118</xdr:row>
          <xdr:rowOff>0</xdr:rowOff>
        </xdr:from>
        <xdr:to>
          <xdr:col>4</xdr:col>
          <xdr:colOff>257175</xdr:colOff>
          <xdr:row>118</xdr:row>
          <xdr:rowOff>304800</xdr:rowOff>
        </xdr:to>
        <xdr:sp macro="" textlink="">
          <xdr:nvSpPr>
            <xdr:cNvPr id="37013" name="Option Button 149" hidden="1">
              <a:extLst>
                <a:ext uri="{63B3BB69-23CF-44E3-9099-C40C66FF867C}">
                  <a14:compatExt spid="_x0000_s37013"/>
                </a:ext>
                <a:ext uri="{FF2B5EF4-FFF2-40B4-BE49-F238E27FC236}">
                  <a16:creationId xmlns:a16="http://schemas.microsoft.com/office/drawing/2014/main" id="{00000000-0008-0000-0100-00009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119</xdr:row>
          <xdr:rowOff>0</xdr:rowOff>
        </xdr:from>
        <xdr:to>
          <xdr:col>4</xdr:col>
          <xdr:colOff>257175</xdr:colOff>
          <xdr:row>119</xdr:row>
          <xdr:rowOff>304800</xdr:rowOff>
        </xdr:to>
        <xdr:sp macro="" textlink="">
          <xdr:nvSpPr>
            <xdr:cNvPr id="37014" name="Option Button 150" hidden="1">
              <a:extLst>
                <a:ext uri="{63B3BB69-23CF-44E3-9099-C40C66FF867C}">
                  <a14:compatExt spid="_x0000_s37014"/>
                </a:ext>
                <a:ext uri="{FF2B5EF4-FFF2-40B4-BE49-F238E27FC236}">
                  <a16:creationId xmlns:a16="http://schemas.microsoft.com/office/drawing/2014/main" id="{00000000-0008-0000-0100-00009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120</xdr:row>
          <xdr:rowOff>0</xdr:rowOff>
        </xdr:from>
        <xdr:to>
          <xdr:col>4</xdr:col>
          <xdr:colOff>257175</xdr:colOff>
          <xdr:row>120</xdr:row>
          <xdr:rowOff>304800</xdr:rowOff>
        </xdr:to>
        <xdr:sp macro="" textlink="">
          <xdr:nvSpPr>
            <xdr:cNvPr id="37015" name="Option Button 151" hidden="1">
              <a:extLst>
                <a:ext uri="{63B3BB69-23CF-44E3-9099-C40C66FF867C}">
                  <a14:compatExt spid="_x0000_s37015"/>
                </a:ext>
                <a:ext uri="{FF2B5EF4-FFF2-40B4-BE49-F238E27FC236}">
                  <a16:creationId xmlns:a16="http://schemas.microsoft.com/office/drawing/2014/main" id="{00000000-0008-0000-0100-00009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121</xdr:row>
          <xdr:rowOff>0</xdr:rowOff>
        </xdr:from>
        <xdr:to>
          <xdr:col>4</xdr:col>
          <xdr:colOff>257175</xdr:colOff>
          <xdr:row>121</xdr:row>
          <xdr:rowOff>304800</xdr:rowOff>
        </xdr:to>
        <xdr:sp macro="" textlink="">
          <xdr:nvSpPr>
            <xdr:cNvPr id="37016" name="Option Button 152" hidden="1">
              <a:extLst>
                <a:ext uri="{63B3BB69-23CF-44E3-9099-C40C66FF867C}">
                  <a14:compatExt spid="_x0000_s37016"/>
                </a:ext>
                <a:ext uri="{FF2B5EF4-FFF2-40B4-BE49-F238E27FC236}">
                  <a16:creationId xmlns:a16="http://schemas.microsoft.com/office/drawing/2014/main" id="{00000000-0008-0000-0100-00009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122</xdr:row>
          <xdr:rowOff>0</xdr:rowOff>
        </xdr:from>
        <xdr:to>
          <xdr:col>4</xdr:col>
          <xdr:colOff>257175</xdr:colOff>
          <xdr:row>122</xdr:row>
          <xdr:rowOff>304800</xdr:rowOff>
        </xdr:to>
        <xdr:sp macro="" textlink="">
          <xdr:nvSpPr>
            <xdr:cNvPr id="37017" name="Option Button 153" hidden="1">
              <a:extLst>
                <a:ext uri="{63B3BB69-23CF-44E3-9099-C40C66FF867C}">
                  <a14:compatExt spid="_x0000_s37017"/>
                </a:ext>
                <a:ext uri="{FF2B5EF4-FFF2-40B4-BE49-F238E27FC236}">
                  <a16:creationId xmlns:a16="http://schemas.microsoft.com/office/drawing/2014/main" id="{00000000-0008-0000-0100-00009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123</xdr:row>
          <xdr:rowOff>0</xdr:rowOff>
        </xdr:from>
        <xdr:to>
          <xdr:col>4</xdr:col>
          <xdr:colOff>257175</xdr:colOff>
          <xdr:row>123</xdr:row>
          <xdr:rowOff>304800</xdr:rowOff>
        </xdr:to>
        <xdr:sp macro="" textlink="">
          <xdr:nvSpPr>
            <xdr:cNvPr id="37018" name="Option Button 154" hidden="1">
              <a:extLst>
                <a:ext uri="{63B3BB69-23CF-44E3-9099-C40C66FF867C}">
                  <a14:compatExt spid="_x0000_s37018"/>
                </a:ext>
                <a:ext uri="{FF2B5EF4-FFF2-40B4-BE49-F238E27FC236}">
                  <a16:creationId xmlns:a16="http://schemas.microsoft.com/office/drawing/2014/main" id="{00000000-0008-0000-0100-00009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124</xdr:row>
          <xdr:rowOff>0</xdr:rowOff>
        </xdr:from>
        <xdr:to>
          <xdr:col>4</xdr:col>
          <xdr:colOff>257175</xdr:colOff>
          <xdr:row>124</xdr:row>
          <xdr:rowOff>304800</xdr:rowOff>
        </xdr:to>
        <xdr:sp macro="" textlink="">
          <xdr:nvSpPr>
            <xdr:cNvPr id="37019" name="Option Button 155" hidden="1">
              <a:extLst>
                <a:ext uri="{63B3BB69-23CF-44E3-9099-C40C66FF867C}">
                  <a14:compatExt spid="_x0000_s37019"/>
                </a:ext>
                <a:ext uri="{FF2B5EF4-FFF2-40B4-BE49-F238E27FC236}">
                  <a16:creationId xmlns:a16="http://schemas.microsoft.com/office/drawing/2014/main" id="{00000000-0008-0000-0100-00009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125</xdr:row>
          <xdr:rowOff>0</xdr:rowOff>
        </xdr:from>
        <xdr:to>
          <xdr:col>4</xdr:col>
          <xdr:colOff>257175</xdr:colOff>
          <xdr:row>125</xdr:row>
          <xdr:rowOff>304800</xdr:rowOff>
        </xdr:to>
        <xdr:sp macro="" textlink="">
          <xdr:nvSpPr>
            <xdr:cNvPr id="37020" name="Option Button 156" hidden="1">
              <a:extLst>
                <a:ext uri="{63B3BB69-23CF-44E3-9099-C40C66FF867C}">
                  <a14:compatExt spid="_x0000_s37020"/>
                </a:ext>
                <a:ext uri="{FF2B5EF4-FFF2-40B4-BE49-F238E27FC236}">
                  <a16:creationId xmlns:a16="http://schemas.microsoft.com/office/drawing/2014/main" id="{00000000-0008-0000-0100-00009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126</xdr:row>
          <xdr:rowOff>0</xdr:rowOff>
        </xdr:from>
        <xdr:to>
          <xdr:col>4</xdr:col>
          <xdr:colOff>257175</xdr:colOff>
          <xdr:row>126</xdr:row>
          <xdr:rowOff>304800</xdr:rowOff>
        </xdr:to>
        <xdr:sp macro="" textlink="">
          <xdr:nvSpPr>
            <xdr:cNvPr id="37021" name="Option Button 157" hidden="1">
              <a:extLst>
                <a:ext uri="{63B3BB69-23CF-44E3-9099-C40C66FF867C}">
                  <a14:compatExt spid="_x0000_s37021"/>
                </a:ext>
                <a:ext uri="{FF2B5EF4-FFF2-40B4-BE49-F238E27FC236}">
                  <a16:creationId xmlns:a16="http://schemas.microsoft.com/office/drawing/2014/main" id="{00000000-0008-0000-0100-00009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127</xdr:row>
          <xdr:rowOff>0</xdr:rowOff>
        </xdr:from>
        <xdr:to>
          <xdr:col>4</xdr:col>
          <xdr:colOff>257175</xdr:colOff>
          <xdr:row>127</xdr:row>
          <xdr:rowOff>304800</xdr:rowOff>
        </xdr:to>
        <xdr:sp macro="" textlink="">
          <xdr:nvSpPr>
            <xdr:cNvPr id="37022" name="Option Button 158" hidden="1">
              <a:extLst>
                <a:ext uri="{63B3BB69-23CF-44E3-9099-C40C66FF867C}">
                  <a14:compatExt spid="_x0000_s37022"/>
                </a:ext>
                <a:ext uri="{FF2B5EF4-FFF2-40B4-BE49-F238E27FC236}">
                  <a16:creationId xmlns:a16="http://schemas.microsoft.com/office/drawing/2014/main" id="{00000000-0008-0000-0100-00009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128</xdr:row>
          <xdr:rowOff>0</xdr:rowOff>
        </xdr:from>
        <xdr:to>
          <xdr:col>4</xdr:col>
          <xdr:colOff>257175</xdr:colOff>
          <xdr:row>128</xdr:row>
          <xdr:rowOff>304800</xdr:rowOff>
        </xdr:to>
        <xdr:sp macro="" textlink="">
          <xdr:nvSpPr>
            <xdr:cNvPr id="37023" name="Option Button 159" hidden="1">
              <a:extLst>
                <a:ext uri="{63B3BB69-23CF-44E3-9099-C40C66FF867C}">
                  <a14:compatExt spid="_x0000_s37023"/>
                </a:ext>
                <a:ext uri="{FF2B5EF4-FFF2-40B4-BE49-F238E27FC236}">
                  <a16:creationId xmlns:a16="http://schemas.microsoft.com/office/drawing/2014/main" id="{00000000-0008-0000-0100-00009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129</xdr:row>
          <xdr:rowOff>0</xdr:rowOff>
        </xdr:from>
        <xdr:to>
          <xdr:col>4</xdr:col>
          <xdr:colOff>257175</xdr:colOff>
          <xdr:row>129</xdr:row>
          <xdr:rowOff>304800</xdr:rowOff>
        </xdr:to>
        <xdr:sp macro="" textlink="">
          <xdr:nvSpPr>
            <xdr:cNvPr id="37024" name="Option Button 160" hidden="1">
              <a:extLst>
                <a:ext uri="{63B3BB69-23CF-44E3-9099-C40C66FF867C}">
                  <a14:compatExt spid="_x0000_s37024"/>
                </a:ext>
                <a:ext uri="{FF2B5EF4-FFF2-40B4-BE49-F238E27FC236}">
                  <a16:creationId xmlns:a16="http://schemas.microsoft.com/office/drawing/2014/main" id="{00000000-0008-0000-0100-0000A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130</xdr:row>
          <xdr:rowOff>0</xdr:rowOff>
        </xdr:from>
        <xdr:to>
          <xdr:col>4</xdr:col>
          <xdr:colOff>257175</xdr:colOff>
          <xdr:row>130</xdr:row>
          <xdr:rowOff>304800</xdr:rowOff>
        </xdr:to>
        <xdr:sp macro="" textlink="">
          <xdr:nvSpPr>
            <xdr:cNvPr id="37025" name="Option Button 161" hidden="1">
              <a:extLst>
                <a:ext uri="{63B3BB69-23CF-44E3-9099-C40C66FF867C}">
                  <a14:compatExt spid="_x0000_s37025"/>
                </a:ext>
                <a:ext uri="{FF2B5EF4-FFF2-40B4-BE49-F238E27FC236}">
                  <a16:creationId xmlns:a16="http://schemas.microsoft.com/office/drawing/2014/main" id="{00000000-0008-0000-0100-0000A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131</xdr:row>
          <xdr:rowOff>0</xdr:rowOff>
        </xdr:from>
        <xdr:to>
          <xdr:col>4</xdr:col>
          <xdr:colOff>257175</xdr:colOff>
          <xdr:row>131</xdr:row>
          <xdr:rowOff>304800</xdr:rowOff>
        </xdr:to>
        <xdr:sp macro="" textlink="">
          <xdr:nvSpPr>
            <xdr:cNvPr id="37026" name="Option Button 162" hidden="1">
              <a:extLst>
                <a:ext uri="{63B3BB69-23CF-44E3-9099-C40C66FF867C}">
                  <a14:compatExt spid="_x0000_s37026"/>
                </a:ext>
                <a:ext uri="{FF2B5EF4-FFF2-40B4-BE49-F238E27FC236}">
                  <a16:creationId xmlns:a16="http://schemas.microsoft.com/office/drawing/2014/main" id="{00000000-0008-0000-0100-0000A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132</xdr:row>
          <xdr:rowOff>0</xdr:rowOff>
        </xdr:from>
        <xdr:to>
          <xdr:col>4</xdr:col>
          <xdr:colOff>257175</xdr:colOff>
          <xdr:row>132</xdr:row>
          <xdr:rowOff>304800</xdr:rowOff>
        </xdr:to>
        <xdr:sp macro="" textlink="">
          <xdr:nvSpPr>
            <xdr:cNvPr id="37027" name="Option Button 163" hidden="1">
              <a:extLst>
                <a:ext uri="{63B3BB69-23CF-44E3-9099-C40C66FF867C}">
                  <a14:compatExt spid="_x0000_s37027"/>
                </a:ext>
                <a:ext uri="{FF2B5EF4-FFF2-40B4-BE49-F238E27FC236}">
                  <a16:creationId xmlns:a16="http://schemas.microsoft.com/office/drawing/2014/main" id="{00000000-0008-0000-0100-0000A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115</xdr:row>
          <xdr:rowOff>0</xdr:rowOff>
        </xdr:from>
        <xdr:to>
          <xdr:col>18</xdr:col>
          <xdr:colOff>257175</xdr:colOff>
          <xdr:row>115</xdr:row>
          <xdr:rowOff>304800</xdr:rowOff>
        </xdr:to>
        <xdr:sp macro="" textlink="">
          <xdr:nvSpPr>
            <xdr:cNvPr id="37028" name="Option Button 164" hidden="1">
              <a:extLst>
                <a:ext uri="{63B3BB69-23CF-44E3-9099-C40C66FF867C}">
                  <a14:compatExt spid="_x0000_s37028"/>
                </a:ext>
                <a:ext uri="{FF2B5EF4-FFF2-40B4-BE49-F238E27FC236}">
                  <a16:creationId xmlns:a16="http://schemas.microsoft.com/office/drawing/2014/main" id="{00000000-0008-0000-0100-0000A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116</xdr:row>
          <xdr:rowOff>0</xdr:rowOff>
        </xdr:from>
        <xdr:to>
          <xdr:col>18</xdr:col>
          <xdr:colOff>257175</xdr:colOff>
          <xdr:row>116</xdr:row>
          <xdr:rowOff>304800</xdr:rowOff>
        </xdr:to>
        <xdr:sp macro="" textlink="">
          <xdr:nvSpPr>
            <xdr:cNvPr id="37029" name="Option Button 165" hidden="1">
              <a:extLst>
                <a:ext uri="{63B3BB69-23CF-44E3-9099-C40C66FF867C}">
                  <a14:compatExt spid="_x0000_s37029"/>
                </a:ext>
                <a:ext uri="{FF2B5EF4-FFF2-40B4-BE49-F238E27FC236}">
                  <a16:creationId xmlns:a16="http://schemas.microsoft.com/office/drawing/2014/main" id="{00000000-0008-0000-0100-0000A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117</xdr:row>
          <xdr:rowOff>0</xdr:rowOff>
        </xdr:from>
        <xdr:to>
          <xdr:col>18</xdr:col>
          <xdr:colOff>257175</xdr:colOff>
          <xdr:row>117</xdr:row>
          <xdr:rowOff>304800</xdr:rowOff>
        </xdr:to>
        <xdr:sp macro="" textlink="">
          <xdr:nvSpPr>
            <xdr:cNvPr id="37030" name="Option Button 166" hidden="1">
              <a:extLst>
                <a:ext uri="{63B3BB69-23CF-44E3-9099-C40C66FF867C}">
                  <a14:compatExt spid="_x0000_s37030"/>
                </a:ext>
                <a:ext uri="{FF2B5EF4-FFF2-40B4-BE49-F238E27FC236}">
                  <a16:creationId xmlns:a16="http://schemas.microsoft.com/office/drawing/2014/main" id="{00000000-0008-0000-0100-0000A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118</xdr:row>
          <xdr:rowOff>0</xdr:rowOff>
        </xdr:from>
        <xdr:to>
          <xdr:col>18</xdr:col>
          <xdr:colOff>257175</xdr:colOff>
          <xdr:row>118</xdr:row>
          <xdr:rowOff>304800</xdr:rowOff>
        </xdr:to>
        <xdr:sp macro="" textlink="">
          <xdr:nvSpPr>
            <xdr:cNvPr id="37031" name="Option Button 167" hidden="1">
              <a:extLst>
                <a:ext uri="{63B3BB69-23CF-44E3-9099-C40C66FF867C}">
                  <a14:compatExt spid="_x0000_s37031"/>
                </a:ext>
                <a:ext uri="{FF2B5EF4-FFF2-40B4-BE49-F238E27FC236}">
                  <a16:creationId xmlns:a16="http://schemas.microsoft.com/office/drawing/2014/main" id="{00000000-0008-0000-0100-0000A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119</xdr:row>
          <xdr:rowOff>0</xdr:rowOff>
        </xdr:from>
        <xdr:to>
          <xdr:col>18</xdr:col>
          <xdr:colOff>257175</xdr:colOff>
          <xdr:row>119</xdr:row>
          <xdr:rowOff>304800</xdr:rowOff>
        </xdr:to>
        <xdr:sp macro="" textlink="">
          <xdr:nvSpPr>
            <xdr:cNvPr id="37032" name="Option Button 168" hidden="1">
              <a:extLst>
                <a:ext uri="{63B3BB69-23CF-44E3-9099-C40C66FF867C}">
                  <a14:compatExt spid="_x0000_s37032"/>
                </a:ext>
                <a:ext uri="{FF2B5EF4-FFF2-40B4-BE49-F238E27FC236}">
                  <a16:creationId xmlns:a16="http://schemas.microsoft.com/office/drawing/2014/main" id="{00000000-0008-0000-0100-0000A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120</xdr:row>
          <xdr:rowOff>0</xdr:rowOff>
        </xdr:from>
        <xdr:to>
          <xdr:col>18</xdr:col>
          <xdr:colOff>257175</xdr:colOff>
          <xdr:row>120</xdr:row>
          <xdr:rowOff>304800</xdr:rowOff>
        </xdr:to>
        <xdr:sp macro="" textlink="">
          <xdr:nvSpPr>
            <xdr:cNvPr id="37033" name="Option Button 169" hidden="1">
              <a:extLst>
                <a:ext uri="{63B3BB69-23CF-44E3-9099-C40C66FF867C}">
                  <a14:compatExt spid="_x0000_s37033"/>
                </a:ext>
                <a:ext uri="{FF2B5EF4-FFF2-40B4-BE49-F238E27FC236}">
                  <a16:creationId xmlns:a16="http://schemas.microsoft.com/office/drawing/2014/main" id="{00000000-0008-0000-0100-0000A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121</xdr:row>
          <xdr:rowOff>0</xdr:rowOff>
        </xdr:from>
        <xdr:to>
          <xdr:col>18</xdr:col>
          <xdr:colOff>257175</xdr:colOff>
          <xdr:row>121</xdr:row>
          <xdr:rowOff>304800</xdr:rowOff>
        </xdr:to>
        <xdr:sp macro="" textlink="">
          <xdr:nvSpPr>
            <xdr:cNvPr id="37034" name="Option Button 170" hidden="1">
              <a:extLst>
                <a:ext uri="{63B3BB69-23CF-44E3-9099-C40C66FF867C}">
                  <a14:compatExt spid="_x0000_s37034"/>
                </a:ext>
                <a:ext uri="{FF2B5EF4-FFF2-40B4-BE49-F238E27FC236}">
                  <a16:creationId xmlns:a16="http://schemas.microsoft.com/office/drawing/2014/main" id="{00000000-0008-0000-0100-0000A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122</xdr:row>
          <xdr:rowOff>0</xdr:rowOff>
        </xdr:from>
        <xdr:to>
          <xdr:col>18</xdr:col>
          <xdr:colOff>257175</xdr:colOff>
          <xdr:row>122</xdr:row>
          <xdr:rowOff>304800</xdr:rowOff>
        </xdr:to>
        <xdr:sp macro="" textlink="">
          <xdr:nvSpPr>
            <xdr:cNvPr id="37035" name="Option Button 171" hidden="1">
              <a:extLst>
                <a:ext uri="{63B3BB69-23CF-44E3-9099-C40C66FF867C}">
                  <a14:compatExt spid="_x0000_s37035"/>
                </a:ext>
                <a:ext uri="{FF2B5EF4-FFF2-40B4-BE49-F238E27FC236}">
                  <a16:creationId xmlns:a16="http://schemas.microsoft.com/office/drawing/2014/main" id="{00000000-0008-0000-0100-0000A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123</xdr:row>
          <xdr:rowOff>0</xdr:rowOff>
        </xdr:from>
        <xdr:to>
          <xdr:col>18</xdr:col>
          <xdr:colOff>257175</xdr:colOff>
          <xdr:row>123</xdr:row>
          <xdr:rowOff>304800</xdr:rowOff>
        </xdr:to>
        <xdr:sp macro="" textlink="">
          <xdr:nvSpPr>
            <xdr:cNvPr id="37036" name="Option Button 172" hidden="1">
              <a:extLst>
                <a:ext uri="{63B3BB69-23CF-44E3-9099-C40C66FF867C}">
                  <a14:compatExt spid="_x0000_s37036"/>
                </a:ext>
                <a:ext uri="{FF2B5EF4-FFF2-40B4-BE49-F238E27FC236}">
                  <a16:creationId xmlns:a16="http://schemas.microsoft.com/office/drawing/2014/main" id="{00000000-0008-0000-0100-0000A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124</xdr:row>
          <xdr:rowOff>0</xdr:rowOff>
        </xdr:from>
        <xdr:to>
          <xdr:col>18</xdr:col>
          <xdr:colOff>257175</xdr:colOff>
          <xdr:row>124</xdr:row>
          <xdr:rowOff>304800</xdr:rowOff>
        </xdr:to>
        <xdr:sp macro="" textlink="">
          <xdr:nvSpPr>
            <xdr:cNvPr id="37037" name="Option Button 173" hidden="1">
              <a:extLst>
                <a:ext uri="{63B3BB69-23CF-44E3-9099-C40C66FF867C}">
                  <a14:compatExt spid="_x0000_s37037"/>
                </a:ext>
                <a:ext uri="{FF2B5EF4-FFF2-40B4-BE49-F238E27FC236}">
                  <a16:creationId xmlns:a16="http://schemas.microsoft.com/office/drawing/2014/main" id="{00000000-0008-0000-0100-0000A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125</xdr:row>
          <xdr:rowOff>0</xdr:rowOff>
        </xdr:from>
        <xdr:to>
          <xdr:col>18</xdr:col>
          <xdr:colOff>257175</xdr:colOff>
          <xdr:row>125</xdr:row>
          <xdr:rowOff>304800</xdr:rowOff>
        </xdr:to>
        <xdr:sp macro="" textlink="">
          <xdr:nvSpPr>
            <xdr:cNvPr id="37038" name="Option Button 174" hidden="1">
              <a:extLst>
                <a:ext uri="{63B3BB69-23CF-44E3-9099-C40C66FF867C}">
                  <a14:compatExt spid="_x0000_s37038"/>
                </a:ext>
                <a:ext uri="{FF2B5EF4-FFF2-40B4-BE49-F238E27FC236}">
                  <a16:creationId xmlns:a16="http://schemas.microsoft.com/office/drawing/2014/main" id="{00000000-0008-0000-0100-0000A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126</xdr:row>
          <xdr:rowOff>0</xdr:rowOff>
        </xdr:from>
        <xdr:to>
          <xdr:col>18</xdr:col>
          <xdr:colOff>257175</xdr:colOff>
          <xdr:row>126</xdr:row>
          <xdr:rowOff>304800</xdr:rowOff>
        </xdr:to>
        <xdr:sp macro="" textlink="">
          <xdr:nvSpPr>
            <xdr:cNvPr id="37039" name="Option Button 175" hidden="1">
              <a:extLst>
                <a:ext uri="{63B3BB69-23CF-44E3-9099-C40C66FF867C}">
                  <a14:compatExt spid="_x0000_s37039"/>
                </a:ext>
                <a:ext uri="{FF2B5EF4-FFF2-40B4-BE49-F238E27FC236}">
                  <a16:creationId xmlns:a16="http://schemas.microsoft.com/office/drawing/2014/main" id="{00000000-0008-0000-0100-0000A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127</xdr:row>
          <xdr:rowOff>0</xdr:rowOff>
        </xdr:from>
        <xdr:to>
          <xdr:col>18</xdr:col>
          <xdr:colOff>257175</xdr:colOff>
          <xdr:row>127</xdr:row>
          <xdr:rowOff>304800</xdr:rowOff>
        </xdr:to>
        <xdr:sp macro="" textlink="">
          <xdr:nvSpPr>
            <xdr:cNvPr id="37040" name="Option Button 176" hidden="1">
              <a:extLst>
                <a:ext uri="{63B3BB69-23CF-44E3-9099-C40C66FF867C}">
                  <a14:compatExt spid="_x0000_s37040"/>
                </a:ext>
                <a:ext uri="{FF2B5EF4-FFF2-40B4-BE49-F238E27FC236}">
                  <a16:creationId xmlns:a16="http://schemas.microsoft.com/office/drawing/2014/main" id="{00000000-0008-0000-0100-0000B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128</xdr:row>
          <xdr:rowOff>0</xdr:rowOff>
        </xdr:from>
        <xdr:to>
          <xdr:col>18</xdr:col>
          <xdr:colOff>257175</xdr:colOff>
          <xdr:row>128</xdr:row>
          <xdr:rowOff>304800</xdr:rowOff>
        </xdr:to>
        <xdr:sp macro="" textlink="">
          <xdr:nvSpPr>
            <xdr:cNvPr id="37041" name="Option Button 177" hidden="1">
              <a:extLst>
                <a:ext uri="{63B3BB69-23CF-44E3-9099-C40C66FF867C}">
                  <a14:compatExt spid="_x0000_s37041"/>
                </a:ext>
                <a:ext uri="{FF2B5EF4-FFF2-40B4-BE49-F238E27FC236}">
                  <a16:creationId xmlns:a16="http://schemas.microsoft.com/office/drawing/2014/main" id="{00000000-0008-0000-0100-0000B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129</xdr:row>
          <xdr:rowOff>0</xdr:rowOff>
        </xdr:from>
        <xdr:to>
          <xdr:col>18</xdr:col>
          <xdr:colOff>257175</xdr:colOff>
          <xdr:row>129</xdr:row>
          <xdr:rowOff>304800</xdr:rowOff>
        </xdr:to>
        <xdr:sp macro="" textlink="">
          <xdr:nvSpPr>
            <xdr:cNvPr id="37042" name="Option Button 178" hidden="1">
              <a:extLst>
                <a:ext uri="{63B3BB69-23CF-44E3-9099-C40C66FF867C}">
                  <a14:compatExt spid="_x0000_s37042"/>
                </a:ext>
                <a:ext uri="{FF2B5EF4-FFF2-40B4-BE49-F238E27FC236}">
                  <a16:creationId xmlns:a16="http://schemas.microsoft.com/office/drawing/2014/main" id="{00000000-0008-0000-0100-0000B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130</xdr:row>
          <xdr:rowOff>0</xdr:rowOff>
        </xdr:from>
        <xdr:to>
          <xdr:col>18</xdr:col>
          <xdr:colOff>257175</xdr:colOff>
          <xdr:row>130</xdr:row>
          <xdr:rowOff>304800</xdr:rowOff>
        </xdr:to>
        <xdr:sp macro="" textlink="">
          <xdr:nvSpPr>
            <xdr:cNvPr id="37043" name="Option Button 179" hidden="1">
              <a:extLst>
                <a:ext uri="{63B3BB69-23CF-44E3-9099-C40C66FF867C}">
                  <a14:compatExt spid="_x0000_s37043"/>
                </a:ext>
                <a:ext uri="{FF2B5EF4-FFF2-40B4-BE49-F238E27FC236}">
                  <a16:creationId xmlns:a16="http://schemas.microsoft.com/office/drawing/2014/main" id="{00000000-0008-0000-0100-0000B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131</xdr:row>
          <xdr:rowOff>0</xdr:rowOff>
        </xdr:from>
        <xdr:to>
          <xdr:col>18</xdr:col>
          <xdr:colOff>257175</xdr:colOff>
          <xdr:row>131</xdr:row>
          <xdr:rowOff>304800</xdr:rowOff>
        </xdr:to>
        <xdr:sp macro="" textlink="">
          <xdr:nvSpPr>
            <xdr:cNvPr id="37044" name="Option Button 180" hidden="1">
              <a:extLst>
                <a:ext uri="{63B3BB69-23CF-44E3-9099-C40C66FF867C}">
                  <a14:compatExt spid="_x0000_s37044"/>
                </a:ext>
                <a:ext uri="{FF2B5EF4-FFF2-40B4-BE49-F238E27FC236}">
                  <a16:creationId xmlns:a16="http://schemas.microsoft.com/office/drawing/2014/main" id="{00000000-0008-0000-0100-0000B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132</xdr:row>
          <xdr:rowOff>0</xdr:rowOff>
        </xdr:from>
        <xdr:to>
          <xdr:col>18</xdr:col>
          <xdr:colOff>257175</xdr:colOff>
          <xdr:row>132</xdr:row>
          <xdr:rowOff>304800</xdr:rowOff>
        </xdr:to>
        <xdr:sp macro="" textlink="">
          <xdr:nvSpPr>
            <xdr:cNvPr id="37045" name="Option Button 181" hidden="1">
              <a:extLst>
                <a:ext uri="{63B3BB69-23CF-44E3-9099-C40C66FF867C}">
                  <a14:compatExt spid="_x0000_s37045"/>
                </a:ext>
                <a:ext uri="{FF2B5EF4-FFF2-40B4-BE49-F238E27FC236}">
                  <a16:creationId xmlns:a16="http://schemas.microsoft.com/office/drawing/2014/main" id="{00000000-0008-0000-0100-0000B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145</xdr:row>
          <xdr:rowOff>76200</xdr:rowOff>
        </xdr:from>
        <xdr:to>
          <xdr:col>3</xdr:col>
          <xdr:colOff>66675</xdr:colOff>
          <xdr:row>145</xdr:row>
          <xdr:rowOff>266700</xdr:rowOff>
        </xdr:to>
        <xdr:sp macro="" textlink="">
          <xdr:nvSpPr>
            <xdr:cNvPr id="37047" name="Check Box 183" hidden="1">
              <a:extLst>
                <a:ext uri="{63B3BB69-23CF-44E3-9099-C40C66FF867C}">
                  <a14:compatExt spid="_x0000_s37047"/>
                </a:ext>
                <a:ext uri="{FF2B5EF4-FFF2-40B4-BE49-F238E27FC236}">
                  <a16:creationId xmlns:a16="http://schemas.microsoft.com/office/drawing/2014/main" id="{00000000-0008-0000-0100-0000B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257174</xdr:colOff>
      <xdr:row>37</xdr:row>
      <xdr:rowOff>19050</xdr:rowOff>
    </xdr:from>
    <xdr:to>
      <xdr:col>35</xdr:col>
      <xdr:colOff>238125</xdr:colOff>
      <xdr:row>39</xdr:row>
      <xdr:rowOff>47625</xdr:rowOff>
    </xdr:to>
    <xdr:sp macro="" textlink="">
      <xdr:nvSpPr>
        <xdr:cNvPr id="10" name="大かっこ 9">
          <a:extLst>
            <a:ext uri="{FF2B5EF4-FFF2-40B4-BE49-F238E27FC236}">
              <a16:creationId xmlns:a16="http://schemas.microsoft.com/office/drawing/2014/main" id="{38AB5D5A-A39D-8B70-81AC-0376D93C5CC0}"/>
            </a:ext>
          </a:extLst>
        </xdr:cNvPr>
        <xdr:cNvSpPr/>
      </xdr:nvSpPr>
      <xdr:spPr>
        <a:xfrm>
          <a:off x="533399" y="11353800"/>
          <a:ext cx="9372601" cy="533400"/>
        </a:xfrm>
        <a:prstGeom prst="bracketPair">
          <a:avLst/>
        </a:prstGeom>
        <a:ln w="19050">
          <a:solidFill>
            <a:schemeClr val="bg2">
              <a:lumMod val="2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52</xdr:col>
      <xdr:colOff>291353</xdr:colOff>
      <xdr:row>47</xdr:row>
      <xdr:rowOff>0</xdr:rowOff>
    </xdr:from>
    <xdr:ext cx="184731" cy="264560"/>
    <xdr:sp macro="" textlink="">
      <xdr:nvSpPr>
        <xdr:cNvPr id="2" name="テキスト ボックス 1">
          <a:extLst>
            <a:ext uri="{FF2B5EF4-FFF2-40B4-BE49-F238E27FC236}">
              <a16:creationId xmlns:a16="http://schemas.microsoft.com/office/drawing/2014/main" id="{CFF48722-08DA-4AED-9E46-D55188D2F9EB}"/>
            </a:ext>
          </a:extLst>
        </xdr:cNvPr>
        <xdr:cNvSpPr txBox="1"/>
      </xdr:nvSpPr>
      <xdr:spPr>
        <a:xfrm>
          <a:off x="35952953" y="1285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47</xdr:row>
      <xdr:rowOff>0</xdr:rowOff>
    </xdr:from>
    <xdr:ext cx="184731" cy="264560"/>
    <xdr:sp macro="" textlink="">
      <xdr:nvSpPr>
        <xdr:cNvPr id="3" name="テキスト ボックス 2">
          <a:extLst>
            <a:ext uri="{FF2B5EF4-FFF2-40B4-BE49-F238E27FC236}">
              <a16:creationId xmlns:a16="http://schemas.microsoft.com/office/drawing/2014/main" id="{F5E53CC2-1958-4F9A-9CC3-0A6A322BF8F2}"/>
            </a:ext>
          </a:extLst>
        </xdr:cNvPr>
        <xdr:cNvSpPr txBox="1"/>
      </xdr:nvSpPr>
      <xdr:spPr>
        <a:xfrm>
          <a:off x="35952953" y="1285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40</xdr:row>
      <xdr:rowOff>0</xdr:rowOff>
    </xdr:from>
    <xdr:ext cx="184731" cy="264560"/>
    <xdr:sp macro="" textlink="">
      <xdr:nvSpPr>
        <xdr:cNvPr id="4" name="テキスト ボックス 3">
          <a:extLst>
            <a:ext uri="{FF2B5EF4-FFF2-40B4-BE49-F238E27FC236}">
              <a16:creationId xmlns:a16="http://schemas.microsoft.com/office/drawing/2014/main" id="{09DA2164-3AB4-46A4-BAD4-05B5EE803DAE}"/>
            </a:ext>
          </a:extLst>
        </xdr:cNvPr>
        <xdr:cNvSpPr txBox="1"/>
      </xdr:nvSpPr>
      <xdr:spPr>
        <a:xfrm>
          <a:off x="35952953" y="1119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17</xdr:row>
      <xdr:rowOff>0</xdr:rowOff>
    </xdr:from>
    <xdr:ext cx="184731" cy="264560"/>
    <xdr:sp macro="" textlink="">
      <xdr:nvSpPr>
        <xdr:cNvPr id="5" name="テキスト ボックス 4">
          <a:extLst>
            <a:ext uri="{FF2B5EF4-FFF2-40B4-BE49-F238E27FC236}">
              <a16:creationId xmlns:a16="http://schemas.microsoft.com/office/drawing/2014/main" id="{CDF1AF64-7D84-45C6-BBBE-8C46F0B39F76}"/>
            </a:ext>
          </a:extLst>
        </xdr:cNvPr>
        <xdr:cNvSpPr txBox="1"/>
      </xdr:nvSpPr>
      <xdr:spPr>
        <a:xfrm>
          <a:off x="35952953" y="619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49</xdr:col>
      <xdr:colOff>291353</xdr:colOff>
      <xdr:row>47</xdr:row>
      <xdr:rowOff>0</xdr:rowOff>
    </xdr:from>
    <xdr:ext cx="184731" cy="264560"/>
    <xdr:sp macro="" textlink="">
      <xdr:nvSpPr>
        <xdr:cNvPr id="6" name="テキスト ボックス 5">
          <a:extLst>
            <a:ext uri="{FF2B5EF4-FFF2-40B4-BE49-F238E27FC236}">
              <a16:creationId xmlns:a16="http://schemas.microsoft.com/office/drawing/2014/main" id="{005179FC-1EE0-4FE9-A606-CF730361AC35}"/>
            </a:ext>
          </a:extLst>
        </xdr:cNvPr>
        <xdr:cNvSpPr txBox="1"/>
      </xdr:nvSpPr>
      <xdr:spPr>
        <a:xfrm>
          <a:off x="33895553" y="1285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47</xdr:row>
      <xdr:rowOff>0</xdr:rowOff>
    </xdr:from>
    <xdr:ext cx="184731" cy="264560"/>
    <xdr:sp macro="" textlink="">
      <xdr:nvSpPr>
        <xdr:cNvPr id="7" name="テキスト ボックス 6">
          <a:extLst>
            <a:ext uri="{FF2B5EF4-FFF2-40B4-BE49-F238E27FC236}">
              <a16:creationId xmlns:a16="http://schemas.microsoft.com/office/drawing/2014/main" id="{EE8119DF-F1E0-4D7A-A622-6A2A68D65BC5}"/>
            </a:ext>
          </a:extLst>
        </xdr:cNvPr>
        <xdr:cNvSpPr txBox="1"/>
      </xdr:nvSpPr>
      <xdr:spPr>
        <a:xfrm>
          <a:off x="35952953" y="1285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47</xdr:row>
      <xdr:rowOff>0</xdr:rowOff>
    </xdr:from>
    <xdr:ext cx="184731" cy="264560"/>
    <xdr:sp macro="" textlink="">
      <xdr:nvSpPr>
        <xdr:cNvPr id="8" name="テキスト ボックス 7">
          <a:extLst>
            <a:ext uri="{FF2B5EF4-FFF2-40B4-BE49-F238E27FC236}">
              <a16:creationId xmlns:a16="http://schemas.microsoft.com/office/drawing/2014/main" id="{9CE924C7-6E94-4AE6-9EAE-BD14FF3D36C0}"/>
            </a:ext>
          </a:extLst>
        </xdr:cNvPr>
        <xdr:cNvSpPr txBox="1"/>
      </xdr:nvSpPr>
      <xdr:spPr>
        <a:xfrm>
          <a:off x="35952953" y="1285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16</xdr:row>
      <xdr:rowOff>0</xdr:rowOff>
    </xdr:from>
    <xdr:ext cx="184731" cy="264560"/>
    <xdr:sp macro="" textlink="">
      <xdr:nvSpPr>
        <xdr:cNvPr id="13" name="テキスト ボックス 12">
          <a:extLst>
            <a:ext uri="{FF2B5EF4-FFF2-40B4-BE49-F238E27FC236}">
              <a16:creationId xmlns:a16="http://schemas.microsoft.com/office/drawing/2014/main" id="{100E8BE5-EB8E-4531-BBA5-B25706BE95D7}"/>
            </a:ext>
          </a:extLst>
        </xdr:cNvPr>
        <xdr:cNvSpPr txBox="1"/>
      </xdr:nvSpPr>
      <xdr:spPr>
        <a:xfrm>
          <a:off x="35952953" y="595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15</xdr:row>
      <xdr:rowOff>0</xdr:rowOff>
    </xdr:from>
    <xdr:ext cx="184731" cy="264560"/>
    <xdr:sp macro="" textlink="">
      <xdr:nvSpPr>
        <xdr:cNvPr id="14" name="テキスト ボックス 13">
          <a:extLst>
            <a:ext uri="{FF2B5EF4-FFF2-40B4-BE49-F238E27FC236}">
              <a16:creationId xmlns:a16="http://schemas.microsoft.com/office/drawing/2014/main" id="{E9E7FE3B-AE1C-4EA7-9305-0943C2B0AB94}"/>
            </a:ext>
          </a:extLst>
        </xdr:cNvPr>
        <xdr:cNvSpPr txBox="1"/>
      </xdr:nvSpPr>
      <xdr:spPr>
        <a:xfrm>
          <a:off x="35952953" y="476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47</xdr:row>
      <xdr:rowOff>0</xdr:rowOff>
    </xdr:from>
    <xdr:ext cx="184731" cy="264560"/>
    <xdr:sp macro="" textlink="">
      <xdr:nvSpPr>
        <xdr:cNvPr id="15" name="テキスト ボックス 14">
          <a:extLst>
            <a:ext uri="{FF2B5EF4-FFF2-40B4-BE49-F238E27FC236}">
              <a16:creationId xmlns:a16="http://schemas.microsoft.com/office/drawing/2014/main" id="{890E9D8F-0196-4549-9519-92E4AFA6B19F}"/>
            </a:ext>
          </a:extLst>
        </xdr:cNvPr>
        <xdr:cNvSpPr txBox="1"/>
      </xdr:nvSpPr>
      <xdr:spPr>
        <a:xfrm>
          <a:off x="35952953" y="1285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47106" name="Check Box 2" hidden="1">
              <a:extLst>
                <a:ext uri="{63B3BB69-23CF-44E3-9099-C40C66FF867C}">
                  <a14:compatExt spid="_x0000_s47106"/>
                </a:ext>
                <a:ext uri="{FF2B5EF4-FFF2-40B4-BE49-F238E27FC236}">
                  <a16:creationId xmlns:a16="http://schemas.microsoft.com/office/drawing/2014/main" id="{00000000-0008-0000-0200-00000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xdr:row>
          <xdr:rowOff>38100</xdr:rowOff>
        </xdr:from>
        <xdr:to>
          <xdr:col>5</xdr:col>
          <xdr:colOff>266700</xdr:colOff>
          <xdr:row>11</xdr:row>
          <xdr:rowOff>295275</xdr:rowOff>
        </xdr:to>
        <xdr:sp macro="" textlink="">
          <xdr:nvSpPr>
            <xdr:cNvPr id="47107" name="Check Box 3" hidden="1">
              <a:extLst>
                <a:ext uri="{63B3BB69-23CF-44E3-9099-C40C66FF867C}">
                  <a14:compatExt spid="_x0000_s47107"/>
                </a:ext>
                <a:ext uri="{FF2B5EF4-FFF2-40B4-BE49-F238E27FC236}">
                  <a16:creationId xmlns:a16="http://schemas.microsoft.com/office/drawing/2014/main" id="{00000000-0008-0000-0200-00000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59</xdr:row>
      <xdr:rowOff>0</xdr:rowOff>
    </xdr:from>
    <xdr:ext cx="184731" cy="264560"/>
    <xdr:sp macro="" textlink="">
      <xdr:nvSpPr>
        <xdr:cNvPr id="16" name="テキスト ボックス 15">
          <a:extLst>
            <a:ext uri="{FF2B5EF4-FFF2-40B4-BE49-F238E27FC236}">
              <a16:creationId xmlns:a16="http://schemas.microsoft.com/office/drawing/2014/main" id="{C5E91AF3-31C2-4419-A623-1D23C55D8B00}"/>
            </a:ext>
          </a:extLst>
        </xdr:cNvPr>
        <xdr:cNvSpPr txBox="1"/>
      </xdr:nvSpPr>
      <xdr:spPr>
        <a:xfrm>
          <a:off x="35952953"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xdr:row>
      <xdr:rowOff>0</xdr:rowOff>
    </xdr:from>
    <xdr:ext cx="184731" cy="264560"/>
    <xdr:sp macro="" textlink="">
      <xdr:nvSpPr>
        <xdr:cNvPr id="17" name="テキスト ボックス 16">
          <a:extLst>
            <a:ext uri="{FF2B5EF4-FFF2-40B4-BE49-F238E27FC236}">
              <a16:creationId xmlns:a16="http://schemas.microsoft.com/office/drawing/2014/main" id="{4C037EC0-867D-4EEC-BF4F-C5721DA860D3}"/>
            </a:ext>
          </a:extLst>
        </xdr:cNvPr>
        <xdr:cNvSpPr txBox="1"/>
      </xdr:nvSpPr>
      <xdr:spPr>
        <a:xfrm>
          <a:off x="35952953"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28573</xdr:colOff>
      <xdr:row>48</xdr:row>
      <xdr:rowOff>66674</xdr:rowOff>
    </xdr:from>
    <xdr:to>
      <xdr:col>35</xdr:col>
      <xdr:colOff>244928</xdr:colOff>
      <xdr:row>58</xdr:row>
      <xdr:rowOff>95249</xdr:rowOff>
    </xdr:to>
    <xdr:sp macro="" textlink="">
      <xdr:nvSpPr>
        <xdr:cNvPr id="10" name="テキスト ボックス 18">
          <a:extLst>
            <a:ext uri="{FF2B5EF4-FFF2-40B4-BE49-F238E27FC236}">
              <a16:creationId xmlns:a16="http://schemas.microsoft.com/office/drawing/2014/main" id="{DBC04F3A-72EF-4CCF-8FF1-951E1182ED73}"/>
            </a:ext>
          </a:extLst>
        </xdr:cNvPr>
        <xdr:cNvSpPr txBox="1"/>
      </xdr:nvSpPr>
      <xdr:spPr>
        <a:xfrm>
          <a:off x="28573" y="15782924"/>
          <a:ext cx="9741355" cy="193357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「２」については、届出を行う評価料について☑を記載すること。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２　「３」の（１）の（</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）「当該評価料」は、届け出る施設基準に係る評価料の項目を表す。</a:t>
          </a:r>
        </a:p>
        <a:p>
          <a:pPr marL="216000" indent="-457200"/>
          <a:r>
            <a:rPr kumimoji="1" lang="ja-JP" altLang="en-US" sz="1050">
              <a:latin typeface="ＭＳ ゴシック" panose="020B0609070205080204" pitchFamily="49" charset="-128"/>
              <a:ea typeface="ＭＳ ゴシック" panose="020B0609070205080204" pitchFamily="49" charset="-128"/>
            </a:rPr>
            <a:t>３　「３」の（１）の（</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）「算定を開始する月」は、当該評価料を新たに算定し始める月のことをいう。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４　「３」の（１）の（</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）「対象職員の常勤換算数」は、当該時点における対象職員の人数を常勤換算で記載すること。常勤の職員の常勤換算数は１とする。</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５　「３」の（１）「基本給等総額」は、対象職員の基本給又は決まって毎月支払われる手当の合計を計上すること。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６　「３」の（１）（</a:t>
          </a:r>
          <a:r>
            <a:rPr kumimoji="1" lang="en-US" altLang="ja-JP" sz="1050">
              <a:latin typeface="ＭＳ ゴシック" panose="020B0609070205080204" pitchFamily="49" charset="-128"/>
              <a:ea typeface="ＭＳ ゴシック" panose="020B0609070205080204" pitchFamily="49" charset="-128"/>
            </a:rPr>
            <a:t>Ⅳ</a:t>
          </a:r>
          <a:r>
            <a:rPr kumimoji="1" lang="ja-JP" altLang="en-US" sz="1050">
              <a:latin typeface="ＭＳ ゴシック" panose="020B0609070205080204" pitchFamily="49" charset="-128"/>
              <a:ea typeface="ＭＳ ゴシック" panose="020B0609070205080204" pitchFamily="49" charset="-128"/>
            </a:rPr>
            <a:t>）「（</a:t>
          </a:r>
          <a:r>
            <a:rPr kumimoji="1" lang="en-US" altLang="ja-JP" sz="1050">
              <a:latin typeface="ＭＳ ゴシック" panose="020B0609070205080204" pitchFamily="49" charset="-128"/>
              <a:ea typeface="ＭＳ ゴシック" panose="020B0609070205080204" pitchFamily="49" charset="-128"/>
            </a:rPr>
            <a:t>Ⅲ</a:t>
          </a:r>
          <a:r>
            <a:rPr kumimoji="1" lang="ja-JP" altLang="en-US" sz="1050">
              <a:latin typeface="ＭＳ ゴシック" panose="020B0609070205080204" pitchFamily="49" charset="-128"/>
              <a:ea typeface="ＭＳ ゴシック" panose="020B0609070205080204" pitchFamily="49" charset="-128"/>
            </a:rPr>
            <a:t>）と同じ対象職員で、令和６年３月時点の給与体系に基づいた基本給等総額</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賃金改善前の基本給等総額</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」は</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Ⅲ</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）と同</a:t>
          </a:r>
          <a:r>
            <a:rPr kumimoji="1" lang="ja-JP" altLang="en-US" sz="1050">
              <a:latin typeface="ＭＳ ゴシック" panose="020B0609070205080204" pitchFamily="49" charset="-128"/>
              <a:ea typeface="ＭＳ ゴシック" panose="020B0609070205080204" pitchFamily="49" charset="-128"/>
            </a:rPr>
            <a:t>じ対象職員が令和６年３月時点にいると仮定し、令和６年３月時点の給与体系に当てはめた場合の基本給等総額を求めること。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７　「３」の（１）の（</a:t>
          </a:r>
          <a:r>
            <a:rPr kumimoji="1" lang="en-US" altLang="ja-JP" sz="1050">
              <a:latin typeface="ＭＳ ゴシック" panose="020B0609070205080204" pitchFamily="49" charset="-128"/>
              <a:ea typeface="ＭＳ ゴシック" panose="020B0609070205080204" pitchFamily="49" charset="-128"/>
            </a:rPr>
            <a:t>Ⅴ</a:t>
          </a:r>
          <a:r>
            <a:rPr kumimoji="1" lang="ja-JP" altLang="en-US" sz="1050">
              <a:latin typeface="ＭＳ ゴシック" panose="020B0609070205080204" pitchFamily="49" charset="-128"/>
              <a:ea typeface="ＭＳ ゴシック" panose="020B0609070205080204" pitchFamily="49" charset="-128"/>
            </a:rPr>
            <a:t>）「必要な賃上げ額」は、届け出る施設基準の要件によって、必要な賃上げ水準が異なる。</a:t>
          </a:r>
        </a:p>
        <a:p>
          <a:pPr marL="216000" indent="-457200"/>
          <a:r>
            <a:rPr kumimoji="1" lang="ja-JP" altLang="en-US" sz="1050">
              <a:latin typeface="ＭＳ ゴシック" panose="020B0609070205080204" pitchFamily="49" charset="-128"/>
              <a:ea typeface="ＭＳ ゴシック" panose="020B0609070205080204" pitchFamily="49" charset="-128"/>
            </a:rPr>
            <a:t>８　「４」「要件の該当可否」の結果に基づいて、算定可能となった場合、本用紙を地方厚生局に提出してください。</a:t>
          </a:r>
        </a:p>
        <a:p>
          <a:pPr marL="216000" indent="-457200"/>
          <a:endParaRPr kumimoji="1" lang="en-US" altLang="ja-JP" sz="1050">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52</xdr:col>
      <xdr:colOff>291353</xdr:colOff>
      <xdr:row>7</xdr:row>
      <xdr:rowOff>0</xdr:rowOff>
    </xdr:from>
    <xdr:ext cx="184731" cy="264560"/>
    <xdr:sp macro="" textlink="">
      <xdr:nvSpPr>
        <xdr:cNvPr id="2" name="テキスト ボックス 1">
          <a:extLst>
            <a:ext uri="{FF2B5EF4-FFF2-40B4-BE49-F238E27FC236}">
              <a16:creationId xmlns:a16="http://schemas.microsoft.com/office/drawing/2014/main" id="{D1A7ED9F-4F9F-44C6-BC92-C4C71DD4032E}"/>
            </a:ext>
          </a:extLst>
        </xdr:cNvPr>
        <xdr:cNvSpPr txBox="1"/>
      </xdr:nvSpPr>
      <xdr:spPr>
        <a:xfrm>
          <a:off x="17569703"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7</xdr:row>
      <xdr:rowOff>0</xdr:rowOff>
    </xdr:from>
    <xdr:ext cx="184731" cy="264560"/>
    <xdr:sp macro="" textlink="">
      <xdr:nvSpPr>
        <xdr:cNvPr id="3" name="テキスト ボックス 2">
          <a:extLst>
            <a:ext uri="{FF2B5EF4-FFF2-40B4-BE49-F238E27FC236}">
              <a16:creationId xmlns:a16="http://schemas.microsoft.com/office/drawing/2014/main" id="{7D7CA740-0EF4-4B13-B848-96AF39CAD9C2}"/>
            </a:ext>
          </a:extLst>
        </xdr:cNvPr>
        <xdr:cNvSpPr txBox="1"/>
      </xdr:nvSpPr>
      <xdr:spPr>
        <a:xfrm>
          <a:off x="17569703"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30</xdr:row>
      <xdr:rowOff>0</xdr:rowOff>
    </xdr:from>
    <xdr:ext cx="184731" cy="264560"/>
    <xdr:sp macro="" textlink="">
      <xdr:nvSpPr>
        <xdr:cNvPr id="4" name="テキスト ボックス 3">
          <a:extLst>
            <a:ext uri="{FF2B5EF4-FFF2-40B4-BE49-F238E27FC236}">
              <a16:creationId xmlns:a16="http://schemas.microsoft.com/office/drawing/2014/main" id="{9E9D23AA-F73C-4C57-B95E-BAC54AC28CC9}"/>
            </a:ext>
          </a:extLst>
        </xdr:cNvPr>
        <xdr:cNvSpPr txBox="1"/>
      </xdr:nvSpPr>
      <xdr:spPr>
        <a:xfrm>
          <a:off x="17569703" y="1698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10</xdr:row>
      <xdr:rowOff>0</xdr:rowOff>
    </xdr:from>
    <xdr:ext cx="184731" cy="264560"/>
    <xdr:sp macro="" textlink="">
      <xdr:nvSpPr>
        <xdr:cNvPr id="5" name="テキスト ボックス 4">
          <a:extLst>
            <a:ext uri="{FF2B5EF4-FFF2-40B4-BE49-F238E27FC236}">
              <a16:creationId xmlns:a16="http://schemas.microsoft.com/office/drawing/2014/main" id="{FF918034-7CFC-4AFA-B32E-1CAF3575B678}"/>
            </a:ext>
          </a:extLst>
        </xdr:cNvPr>
        <xdr:cNvSpPr txBox="1"/>
      </xdr:nvSpPr>
      <xdr:spPr>
        <a:xfrm>
          <a:off x="17569703" y="11306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49</xdr:col>
      <xdr:colOff>291353</xdr:colOff>
      <xdr:row>48</xdr:row>
      <xdr:rowOff>0</xdr:rowOff>
    </xdr:from>
    <xdr:ext cx="184731" cy="264560"/>
    <xdr:sp macro="" textlink="">
      <xdr:nvSpPr>
        <xdr:cNvPr id="6" name="テキスト ボックス 5">
          <a:extLst>
            <a:ext uri="{FF2B5EF4-FFF2-40B4-BE49-F238E27FC236}">
              <a16:creationId xmlns:a16="http://schemas.microsoft.com/office/drawing/2014/main" id="{265ECB16-552C-48C8-BB63-C702C21E4070}"/>
            </a:ext>
          </a:extLst>
        </xdr:cNvPr>
        <xdr:cNvSpPr txBox="1"/>
      </xdr:nvSpPr>
      <xdr:spPr>
        <a:xfrm>
          <a:off x="155123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48</xdr:row>
      <xdr:rowOff>0</xdr:rowOff>
    </xdr:from>
    <xdr:ext cx="184731" cy="264560"/>
    <xdr:sp macro="" textlink="">
      <xdr:nvSpPr>
        <xdr:cNvPr id="7" name="テキスト ボックス 6">
          <a:extLst>
            <a:ext uri="{FF2B5EF4-FFF2-40B4-BE49-F238E27FC236}">
              <a16:creationId xmlns:a16="http://schemas.microsoft.com/office/drawing/2014/main" id="{D102FA88-A34D-45C1-BCD6-7DFA5767877D}"/>
            </a:ext>
          </a:extLst>
        </xdr:cNvPr>
        <xdr:cNvSpPr txBox="1"/>
      </xdr:nvSpPr>
      <xdr:spPr>
        <a:xfrm>
          <a:off x="175697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48</xdr:row>
      <xdr:rowOff>0</xdr:rowOff>
    </xdr:from>
    <xdr:ext cx="184731" cy="264560"/>
    <xdr:sp macro="" textlink="">
      <xdr:nvSpPr>
        <xdr:cNvPr id="8" name="テキスト ボックス 7">
          <a:extLst>
            <a:ext uri="{FF2B5EF4-FFF2-40B4-BE49-F238E27FC236}">
              <a16:creationId xmlns:a16="http://schemas.microsoft.com/office/drawing/2014/main" id="{291E472E-408C-49BF-8983-9BCC0C74FD12}"/>
            </a:ext>
          </a:extLst>
        </xdr:cNvPr>
        <xdr:cNvSpPr txBox="1"/>
      </xdr:nvSpPr>
      <xdr:spPr>
        <a:xfrm>
          <a:off x="175697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13</xdr:row>
      <xdr:rowOff>0</xdr:rowOff>
    </xdr:from>
    <xdr:ext cx="184731" cy="264560"/>
    <xdr:sp macro="" textlink="">
      <xdr:nvSpPr>
        <xdr:cNvPr id="9" name="テキスト ボックス 8">
          <a:extLst>
            <a:ext uri="{FF2B5EF4-FFF2-40B4-BE49-F238E27FC236}">
              <a16:creationId xmlns:a16="http://schemas.microsoft.com/office/drawing/2014/main" id="{E272E7E2-7D2D-4182-BB55-A1C0BE79C940}"/>
            </a:ext>
          </a:extLst>
        </xdr:cNvPr>
        <xdr:cNvSpPr txBox="1"/>
      </xdr:nvSpPr>
      <xdr:spPr>
        <a:xfrm>
          <a:off x="17569703" y="1225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51</xdr:col>
      <xdr:colOff>291353</xdr:colOff>
      <xdr:row>48</xdr:row>
      <xdr:rowOff>0</xdr:rowOff>
    </xdr:from>
    <xdr:ext cx="184731" cy="264560"/>
    <xdr:sp macro="" textlink="">
      <xdr:nvSpPr>
        <xdr:cNvPr id="10" name="テキスト ボックス 9">
          <a:extLst>
            <a:ext uri="{FF2B5EF4-FFF2-40B4-BE49-F238E27FC236}">
              <a16:creationId xmlns:a16="http://schemas.microsoft.com/office/drawing/2014/main" id="{E491F8C4-FA1D-4495-A0BB-9BE76D9B1967}"/>
            </a:ext>
          </a:extLst>
        </xdr:cNvPr>
        <xdr:cNvSpPr txBox="1"/>
      </xdr:nvSpPr>
      <xdr:spPr>
        <a:xfrm>
          <a:off x="168839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2</xdr:row>
      <xdr:rowOff>0</xdr:rowOff>
    </xdr:from>
    <xdr:ext cx="184731" cy="264560"/>
    <xdr:sp macro="" textlink="">
      <xdr:nvSpPr>
        <xdr:cNvPr id="11" name="テキスト ボックス 10">
          <a:extLst>
            <a:ext uri="{FF2B5EF4-FFF2-40B4-BE49-F238E27FC236}">
              <a16:creationId xmlns:a16="http://schemas.microsoft.com/office/drawing/2014/main" id="{5267C330-053D-481E-A48F-1B7FAECE8C0A}"/>
            </a:ext>
          </a:extLst>
        </xdr:cNvPr>
        <xdr:cNvSpPr txBox="1"/>
      </xdr:nvSpPr>
      <xdr:spPr>
        <a:xfrm>
          <a:off x="17569703" y="3228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9</xdr:row>
      <xdr:rowOff>0</xdr:rowOff>
    </xdr:from>
    <xdr:ext cx="184731" cy="264560"/>
    <xdr:sp macro="" textlink="">
      <xdr:nvSpPr>
        <xdr:cNvPr id="12" name="テキスト ボックス 11">
          <a:extLst>
            <a:ext uri="{FF2B5EF4-FFF2-40B4-BE49-F238E27FC236}">
              <a16:creationId xmlns:a16="http://schemas.microsoft.com/office/drawing/2014/main" id="{89E0695A-77DC-4C76-9CD5-F9E8611360EB}"/>
            </a:ext>
          </a:extLst>
        </xdr:cNvPr>
        <xdr:cNvSpPr txBox="1"/>
      </xdr:nvSpPr>
      <xdr:spPr>
        <a:xfrm>
          <a:off x="17569703" y="1099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12</xdr:row>
      <xdr:rowOff>0</xdr:rowOff>
    </xdr:from>
    <xdr:ext cx="184731" cy="264560"/>
    <xdr:sp macro="" textlink="">
      <xdr:nvSpPr>
        <xdr:cNvPr id="13" name="テキスト ボックス 12">
          <a:extLst>
            <a:ext uri="{FF2B5EF4-FFF2-40B4-BE49-F238E27FC236}">
              <a16:creationId xmlns:a16="http://schemas.microsoft.com/office/drawing/2014/main" id="{CE79F1AC-AA49-46AF-A645-DB72E4EE6E74}"/>
            </a:ext>
          </a:extLst>
        </xdr:cNvPr>
        <xdr:cNvSpPr txBox="1"/>
      </xdr:nvSpPr>
      <xdr:spPr>
        <a:xfrm>
          <a:off x="17569703" y="1187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48</xdr:row>
      <xdr:rowOff>0</xdr:rowOff>
    </xdr:from>
    <xdr:ext cx="184731" cy="264560"/>
    <xdr:sp macro="" textlink="">
      <xdr:nvSpPr>
        <xdr:cNvPr id="16" name="テキスト ボックス 15">
          <a:extLst>
            <a:ext uri="{FF2B5EF4-FFF2-40B4-BE49-F238E27FC236}">
              <a16:creationId xmlns:a16="http://schemas.microsoft.com/office/drawing/2014/main" id="{81593C61-C2F3-4F42-90F1-480D026A4A45}"/>
            </a:ext>
          </a:extLst>
        </xdr:cNvPr>
        <xdr:cNvSpPr txBox="1"/>
      </xdr:nvSpPr>
      <xdr:spPr>
        <a:xfrm>
          <a:off x="175697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48</xdr:row>
      <xdr:rowOff>0</xdr:rowOff>
    </xdr:from>
    <xdr:ext cx="184731" cy="264560"/>
    <xdr:sp macro="" textlink="">
      <xdr:nvSpPr>
        <xdr:cNvPr id="17" name="テキスト ボックス 16">
          <a:extLst>
            <a:ext uri="{FF2B5EF4-FFF2-40B4-BE49-F238E27FC236}">
              <a16:creationId xmlns:a16="http://schemas.microsoft.com/office/drawing/2014/main" id="{20B4DDE1-4FE2-483B-B039-9A00FF7F24C4}"/>
            </a:ext>
          </a:extLst>
        </xdr:cNvPr>
        <xdr:cNvSpPr txBox="1"/>
      </xdr:nvSpPr>
      <xdr:spPr>
        <a:xfrm>
          <a:off x="175697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30</xdr:row>
      <xdr:rowOff>0</xdr:rowOff>
    </xdr:from>
    <xdr:ext cx="184731" cy="264560"/>
    <xdr:sp macro="" textlink="">
      <xdr:nvSpPr>
        <xdr:cNvPr id="18" name="テキスト ボックス 17">
          <a:extLst>
            <a:ext uri="{FF2B5EF4-FFF2-40B4-BE49-F238E27FC236}">
              <a16:creationId xmlns:a16="http://schemas.microsoft.com/office/drawing/2014/main" id="{CD8B3A15-30FB-4D49-8304-E99D6F66210F}"/>
            </a:ext>
          </a:extLst>
        </xdr:cNvPr>
        <xdr:cNvSpPr txBox="1"/>
      </xdr:nvSpPr>
      <xdr:spPr>
        <a:xfrm>
          <a:off x="17569703" y="1698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48</xdr:row>
      <xdr:rowOff>0</xdr:rowOff>
    </xdr:from>
    <xdr:ext cx="184731" cy="264560"/>
    <xdr:sp macro="" textlink="">
      <xdr:nvSpPr>
        <xdr:cNvPr id="19" name="テキスト ボックス 18">
          <a:extLst>
            <a:ext uri="{FF2B5EF4-FFF2-40B4-BE49-F238E27FC236}">
              <a16:creationId xmlns:a16="http://schemas.microsoft.com/office/drawing/2014/main" id="{864259B8-296B-4707-811D-743EB793FA56}"/>
            </a:ext>
          </a:extLst>
        </xdr:cNvPr>
        <xdr:cNvSpPr txBox="1"/>
      </xdr:nvSpPr>
      <xdr:spPr>
        <a:xfrm>
          <a:off x="175697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48</xdr:row>
      <xdr:rowOff>0</xdr:rowOff>
    </xdr:from>
    <xdr:ext cx="184731" cy="264560"/>
    <xdr:sp macro="" textlink="">
      <xdr:nvSpPr>
        <xdr:cNvPr id="20" name="テキスト ボックス 19">
          <a:extLst>
            <a:ext uri="{FF2B5EF4-FFF2-40B4-BE49-F238E27FC236}">
              <a16:creationId xmlns:a16="http://schemas.microsoft.com/office/drawing/2014/main" id="{68FC0223-F13C-4FC4-B0B9-967F1DD0C20C}"/>
            </a:ext>
          </a:extLst>
        </xdr:cNvPr>
        <xdr:cNvSpPr txBox="1"/>
      </xdr:nvSpPr>
      <xdr:spPr>
        <a:xfrm>
          <a:off x="175697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48</xdr:row>
      <xdr:rowOff>0</xdr:rowOff>
    </xdr:from>
    <xdr:ext cx="184731" cy="264560"/>
    <xdr:sp macro="" textlink="">
      <xdr:nvSpPr>
        <xdr:cNvPr id="21" name="テキスト ボックス 20">
          <a:extLst>
            <a:ext uri="{FF2B5EF4-FFF2-40B4-BE49-F238E27FC236}">
              <a16:creationId xmlns:a16="http://schemas.microsoft.com/office/drawing/2014/main" id="{E018F079-A454-4AE2-A732-C6E8147DA1C2}"/>
            </a:ext>
          </a:extLst>
        </xdr:cNvPr>
        <xdr:cNvSpPr txBox="1"/>
      </xdr:nvSpPr>
      <xdr:spPr>
        <a:xfrm>
          <a:off x="175697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48</xdr:row>
      <xdr:rowOff>0</xdr:rowOff>
    </xdr:from>
    <xdr:ext cx="184731" cy="264560"/>
    <xdr:sp macro="" textlink="">
      <xdr:nvSpPr>
        <xdr:cNvPr id="22" name="テキスト ボックス 21">
          <a:extLst>
            <a:ext uri="{FF2B5EF4-FFF2-40B4-BE49-F238E27FC236}">
              <a16:creationId xmlns:a16="http://schemas.microsoft.com/office/drawing/2014/main" id="{7270B947-1251-4280-9452-E0D65BC0B9D7}"/>
            </a:ext>
          </a:extLst>
        </xdr:cNvPr>
        <xdr:cNvSpPr txBox="1"/>
      </xdr:nvSpPr>
      <xdr:spPr>
        <a:xfrm>
          <a:off x="175697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14</xdr:row>
      <xdr:rowOff>0</xdr:rowOff>
    </xdr:from>
    <xdr:ext cx="184731" cy="264560"/>
    <xdr:sp macro="" textlink="">
      <xdr:nvSpPr>
        <xdr:cNvPr id="23" name="テキスト ボックス 22">
          <a:extLst>
            <a:ext uri="{FF2B5EF4-FFF2-40B4-BE49-F238E27FC236}">
              <a16:creationId xmlns:a16="http://schemas.microsoft.com/office/drawing/2014/main" id="{F5C4AA75-672E-427B-AF02-2B54134E3C0C}"/>
            </a:ext>
          </a:extLst>
        </xdr:cNvPr>
        <xdr:cNvSpPr txBox="1"/>
      </xdr:nvSpPr>
      <xdr:spPr>
        <a:xfrm>
          <a:off x="17569703" y="12449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14</xdr:row>
      <xdr:rowOff>0</xdr:rowOff>
    </xdr:from>
    <xdr:ext cx="184731" cy="264560"/>
    <xdr:sp macro="" textlink="">
      <xdr:nvSpPr>
        <xdr:cNvPr id="24" name="テキスト ボックス 23">
          <a:extLst>
            <a:ext uri="{FF2B5EF4-FFF2-40B4-BE49-F238E27FC236}">
              <a16:creationId xmlns:a16="http://schemas.microsoft.com/office/drawing/2014/main" id="{6C881AC9-6CC6-4ED2-89D7-E5F1412C096A}"/>
            </a:ext>
          </a:extLst>
        </xdr:cNvPr>
        <xdr:cNvSpPr txBox="1"/>
      </xdr:nvSpPr>
      <xdr:spPr>
        <a:xfrm>
          <a:off x="17569703" y="12449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19</xdr:row>
      <xdr:rowOff>0</xdr:rowOff>
    </xdr:from>
    <xdr:ext cx="184731" cy="264560"/>
    <xdr:sp macro="" textlink="">
      <xdr:nvSpPr>
        <xdr:cNvPr id="25" name="テキスト ボックス 24">
          <a:extLst>
            <a:ext uri="{FF2B5EF4-FFF2-40B4-BE49-F238E27FC236}">
              <a16:creationId xmlns:a16="http://schemas.microsoft.com/office/drawing/2014/main" id="{0AE35B1A-5D3C-4838-A932-68951F6B7D47}"/>
            </a:ext>
          </a:extLst>
        </xdr:cNvPr>
        <xdr:cNvSpPr txBox="1"/>
      </xdr:nvSpPr>
      <xdr:spPr>
        <a:xfrm>
          <a:off x="17569703" y="1389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16</xdr:row>
      <xdr:rowOff>0</xdr:rowOff>
    </xdr:from>
    <xdr:ext cx="184731" cy="264560"/>
    <xdr:sp macro="" textlink="">
      <xdr:nvSpPr>
        <xdr:cNvPr id="26" name="テキスト ボックス 25">
          <a:extLst>
            <a:ext uri="{FF2B5EF4-FFF2-40B4-BE49-F238E27FC236}">
              <a16:creationId xmlns:a16="http://schemas.microsoft.com/office/drawing/2014/main" id="{F2FAA4E6-74E4-408C-8E4A-5B3FEE1176CE}"/>
            </a:ext>
          </a:extLst>
        </xdr:cNvPr>
        <xdr:cNvSpPr txBox="1"/>
      </xdr:nvSpPr>
      <xdr:spPr>
        <a:xfrm>
          <a:off x="17569703" y="1307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25</xdr:row>
      <xdr:rowOff>0</xdr:rowOff>
    </xdr:from>
    <xdr:ext cx="184731" cy="264560"/>
    <xdr:sp macro="" textlink="">
      <xdr:nvSpPr>
        <xdr:cNvPr id="27" name="テキスト ボックス 26">
          <a:extLst>
            <a:ext uri="{FF2B5EF4-FFF2-40B4-BE49-F238E27FC236}">
              <a16:creationId xmlns:a16="http://schemas.microsoft.com/office/drawing/2014/main" id="{EBA49724-514F-477E-862E-F6C0A41EC88B}"/>
            </a:ext>
          </a:extLst>
        </xdr:cNvPr>
        <xdr:cNvSpPr txBox="1"/>
      </xdr:nvSpPr>
      <xdr:spPr>
        <a:xfrm>
          <a:off x="17569703" y="1553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33</xdr:col>
          <xdr:colOff>38100</xdr:colOff>
          <xdr:row>38</xdr:row>
          <xdr:rowOff>47625</xdr:rowOff>
        </xdr:from>
        <xdr:to>
          <xdr:col>34</xdr:col>
          <xdr:colOff>0</xdr:colOff>
          <xdr:row>39</xdr:row>
          <xdr:rowOff>257175</xdr:rowOff>
        </xdr:to>
        <xdr:sp macro="" textlink="">
          <xdr:nvSpPr>
            <xdr:cNvPr id="60431" name="Check Box 15" hidden="1">
              <a:extLst>
                <a:ext uri="{63B3BB69-23CF-44E3-9099-C40C66FF867C}">
                  <a14:compatExt spid="_x0000_s60431"/>
                </a:ext>
                <a:ext uri="{FF2B5EF4-FFF2-40B4-BE49-F238E27FC236}">
                  <a16:creationId xmlns:a16="http://schemas.microsoft.com/office/drawing/2014/main" id="{00000000-0008-0000-0300-00000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268941</xdr:colOff>
      <xdr:row>8</xdr:row>
      <xdr:rowOff>358588</xdr:rowOff>
    </xdr:from>
    <xdr:to>
      <xdr:col>35</xdr:col>
      <xdr:colOff>246529</xdr:colOff>
      <xdr:row>11</xdr:row>
      <xdr:rowOff>6723</xdr:rowOff>
    </xdr:to>
    <xdr:sp macro="" textlink="">
      <xdr:nvSpPr>
        <xdr:cNvPr id="15" name="大かっこ 14">
          <a:extLst>
            <a:ext uri="{FF2B5EF4-FFF2-40B4-BE49-F238E27FC236}">
              <a16:creationId xmlns:a16="http://schemas.microsoft.com/office/drawing/2014/main" id="{BAF513A4-B754-46E0-8626-44830FC0DB80}"/>
            </a:ext>
          </a:extLst>
        </xdr:cNvPr>
        <xdr:cNvSpPr/>
      </xdr:nvSpPr>
      <xdr:spPr>
        <a:xfrm>
          <a:off x="549088" y="2711823"/>
          <a:ext cx="9502588" cy="533400"/>
        </a:xfrm>
        <a:prstGeom prst="bracketPair">
          <a:avLst/>
        </a:prstGeom>
        <a:ln w="19050">
          <a:solidFill>
            <a:schemeClr val="bg2">
              <a:lumMod val="2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174349</xdr:colOff>
      <xdr:row>31</xdr:row>
      <xdr:rowOff>85725</xdr:rowOff>
    </xdr:from>
    <xdr:to>
      <xdr:col>7</xdr:col>
      <xdr:colOff>505239</xdr:colOff>
      <xdr:row>40</xdr:row>
      <xdr:rowOff>94837</xdr:rowOff>
    </xdr:to>
    <xdr:sp macro="" textlink="">
      <xdr:nvSpPr>
        <xdr:cNvPr id="24" name="テキスト ボックス 1">
          <a:extLst>
            <a:ext uri="{FF2B5EF4-FFF2-40B4-BE49-F238E27FC236}">
              <a16:creationId xmlns:a16="http://schemas.microsoft.com/office/drawing/2014/main" id="{5CE4B24D-553D-4D02-9067-85B96E8C23C5}"/>
            </a:ext>
          </a:extLst>
        </xdr:cNvPr>
        <xdr:cNvSpPr txBox="1"/>
      </xdr:nvSpPr>
      <xdr:spPr>
        <a:xfrm>
          <a:off x="174349" y="5467350"/>
          <a:ext cx="5131490" cy="1552162"/>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「訪問看護ベースアップ評価料（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）」及び「訪問看護ベースアップ評　　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）」を算定する訪問看護ステーションについては、別添４の１の「実績報告書・中間報告書」を提出すること。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２</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法人内の同一の給与体系に基づく複数の複数の訪問看護ステーションにおいて、訪問看護ステーションの「月額賃金総額」及び「対象職員数」を通算して届出を行う場合には、別添４の２「実績報告書・中間報告書（法人）」を用いること。</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9B52A68E-B673-4FCE-8750-3E067A4BCCA5}"/>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7</xdr:row>
          <xdr:rowOff>190500</xdr:rowOff>
        </xdr:from>
        <xdr:to>
          <xdr:col>2</xdr:col>
          <xdr:colOff>38100</xdr:colOff>
          <xdr:row>9</xdr:row>
          <xdr:rowOff>0</xdr:rowOff>
        </xdr:to>
        <xdr:sp macro="" textlink="">
          <xdr:nvSpPr>
            <xdr:cNvPr id="62471" name="Check Box 7" hidden="1">
              <a:extLst>
                <a:ext uri="{63B3BB69-23CF-44E3-9099-C40C66FF867C}">
                  <a14:compatExt spid="_x0000_s62471"/>
                </a:ext>
                <a:ext uri="{FF2B5EF4-FFF2-40B4-BE49-F238E27FC236}">
                  <a16:creationId xmlns:a16="http://schemas.microsoft.com/office/drawing/2014/main" id="{00000000-0008-0000-0600-000007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xdr:row>
          <xdr:rowOff>228600</xdr:rowOff>
        </xdr:from>
        <xdr:to>
          <xdr:col>2</xdr:col>
          <xdr:colOff>38100</xdr:colOff>
          <xdr:row>9</xdr:row>
          <xdr:rowOff>238125</xdr:rowOff>
        </xdr:to>
        <xdr:sp macro="" textlink="">
          <xdr:nvSpPr>
            <xdr:cNvPr id="62472" name="Check Box 8" hidden="1">
              <a:extLst>
                <a:ext uri="{63B3BB69-23CF-44E3-9099-C40C66FF867C}">
                  <a14:compatExt spid="_x0000_s62472"/>
                </a:ext>
                <a:ext uri="{FF2B5EF4-FFF2-40B4-BE49-F238E27FC236}">
                  <a16:creationId xmlns:a16="http://schemas.microsoft.com/office/drawing/2014/main" id="{00000000-0008-0000-0600-000008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9</xdr:row>
          <xdr:rowOff>0</xdr:rowOff>
        </xdr:from>
        <xdr:to>
          <xdr:col>2</xdr:col>
          <xdr:colOff>0</xdr:colOff>
          <xdr:row>9</xdr:row>
          <xdr:rowOff>238125</xdr:rowOff>
        </xdr:to>
        <xdr:sp macro="" textlink="">
          <xdr:nvSpPr>
            <xdr:cNvPr id="63489" name="Check Box 1" hidden="1">
              <a:extLst>
                <a:ext uri="{63B3BB69-23CF-44E3-9099-C40C66FF867C}">
                  <a14:compatExt spid="_x0000_s63489"/>
                </a:ext>
                <a:ext uri="{FF2B5EF4-FFF2-40B4-BE49-F238E27FC236}">
                  <a16:creationId xmlns:a16="http://schemas.microsoft.com/office/drawing/2014/main" id="{00000000-0008-0000-0700-00000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xdr:row>
          <xdr:rowOff>228600</xdr:rowOff>
        </xdr:from>
        <xdr:to>
          <xdr:col>3</xdr:col>
          <xdr:colOff>66675</xdr:colOff>
          <xdr:row>10</xdr:row>
          <xdr:rowOff>219075</xdr:rowOff>
        </xdr:to>
        <xdr:sp macro="" textlink="">
          <xdr:nvSpPr>
            <xdr:cNvPr id="63490" name="Check Box 2" hidden="1">
              <a:extLst>
                <a:ext uri="{63B3BB69-23CF-44E3-9099-C40C66FF867C}">
                  <a14:compatExt spid="_x0000_s63490"/>
                </a:ext>
                <a:ext uri="{FF2B5EF4-FFF2-40B4-BE49-F238E27FC236}">
                  <a16:creationId xmlns:a16="http://schemas.microsoft.com/office/drawing/2014/main" id="{00000000-0008-0000-0700-00000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externalLinks/_rels/externalLink1.xml.rels><?xml version="1.0" encoding="UTF-8" standalone="yes"?><Relationships xmlns="http://schemas.openxmlformats.org/package/2006/relationships"><Relationship Id="rId1" Target="http://invalid.uri" TargetMode="External" Type="http://schemas.microsoft.com/office/2006/relationships/xlExternalLinkPath/xlPathMissing"/></Relationships>
</file>

<file path=xl/externalLinks/_rels/externalLink2.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 val="共通様式 (2)"/>
      <sheetName val="共通別紙"/>
      <sheetName val="Sheet3"/>
      <sheetName val="共通様式_(2)"/>
      <sheetName val="様式3"/>
      <sheetName val="様式４"/>
      <sheetName val="様式4添付１"/>
      <sheetName val="様式2添付3（周知方法）"/>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基本データ"/>
      <sheetName val="kyuuyohyou"/>
      <sheetName val="職務手当"/>
    </sheetNames>
    <sheetDataSet>
      <sheetData sheetId="0"/>
      <sheetData sheetId="1">
        <row r="15">
          <cell r="M15" t="str">
            <v>○○ケアサービス</v>
          </cell>
        </row>
      </sheetData>
      <sheetData sheetId="2"/>
      <sheetData sheetId="3"/>
      <sheetData sheetId="4" refreshError="1"/>
      <sheetData sheetId="5"/>
      <sheetData sheetId="6"/>
      <sheetData sheetId="7"/>
      <sheetData sheetId="8">
        <row r="4">
          <cell r="B4" t="str">
            <v>訪問介護（介護予防含む）</v>
          </cell>
        </row>
      </sheetData>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row r="4">
          <cell r="A4" t="str">
            <v>訪問介護</v>
          </cell>
        </row>
      </sheetData>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row r="4">
          <cell r="A4" t="str">
            <v>訪問介護（介護予防含む）</v>
          </cell>
        </row>
      </sheetData>
      <sheetData sheetId="28">
        <row r="4">
          <cell r="A4" t="str">
            <v>訪問介護（介護予防含む）</v>
          </cell>
        </row>
      </sheetData>
      <sheetData sheetId="29" refreshError="1"/>
      <sheetData sheetId="30" refreshError="1"/>
      <sheetData sheetId="31"/>
      <sheetData sheetId="32"/>
      <sheetData sheetId="33"/>
      <sheetData sheetId="34"/>
      <sheetData sheetId="35"/>
      <sheetData sheetId="36" refreshError="1"/>
      <sheetData sheetId="37" refreshError="1"/>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omments1.xml" Type="http://schemas.openxmlformats.org/officeDocument/2006/relationships/comment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10.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13.xml" Type="http://schemas.openxmlformats.org/officeDocument/2006/relationships/ctrlProp"/><Relationship Id="rId11" Target="../ctrlProps/ctrlProp14.xml" Type="http://schemas.openxmlformats.org/officeDocument/2006/relationships/ctrlProp"/><Relationship Id="rId12" Target="../ctrlProps/ctrlProp15.xml" Type="http://schemas.openxmlformats.org/officeDocument/2006/relationships/ctrlProp"/><Relationship Id="rId13" Target="../ctrlProps/ctrlProp16.xml" Type="http://schemas.openxmlformats.org/officeDocument/2006/relationships/ctrlProp"/><Relationship Id="rId14" Target="../ctrlProps/ctrlProp17.xml" Type="http://schemas.openxmlformats.org/officeDocument/2006/relationships/ctrlProp"/><Relationship Id="rId15" Target="../ctrlProps/ctrlProp18.xml" Type="http://schemas.openxmlformats.org/officeDocument/2006/relationships/ctrlProp"/><Relationship Id="rId16" Target="../ctrlProps/ctrlProp19.xml" Type="http://schemas.openxmlformats.org/officeDocument/2006/relationships/ctrlProp"/><Relationship Id="rId17" Target="../ctrlProps/ctrlProp20.xml" Type="http://schemas.openxmlformats.org/officeDocument/2006/relationships/ctrlProp"/><Relationship Id="rId18" Target="../ctrlProps/ctrlProp21.xml" Type="http://schemas.openxmlformats.org/officeDocument/2006/relationships/ctrlProp"/><Relationship Id="rId19" Target="../ctrlProps/ctrlProp22.xml" Type="http://schemas.openxmlformats.org/officeDocument/2006/relationships/ctrlProp"/><Relationship Id="rId2" Target="../drawings/drawing2.xml" Type="http://schemas.openxmlformats.org/officeDocument/2006/relationships/drawing"/><Relationship Id="rId20" Target="../ctrlProps/ctrlProp23.xml" Type="http://schemas.openxmlformats.org/officeDocument/2006/relationships/ctrlProp"/><Relationship Id="rId21" Target="../ctrlProps/ctrlProp24.xml" Type="http://schemas.openxmlformats.org/officeDocument/2006/relationships/ctrlProp"/><Relationship Id="rId22" Target="../ctrlProps/ctrlProp25.xml" Type="http://schemas.openxmlformats.org/officeDocument/2006/relationships/ctrlProp"/><Relationship Id="rId23" Target="../ctrlProps/ctrlProp26.xml" Type="http://schemas.openxmlformats.org/officeDocument/2006/relationships/ctrlProp"/><Relationship Id="rId24" Target="../ctrlProps/ctrlProp27.xml" Type="http://schemas.openxmlformats.org/officeDocument/2006/relationships/ctrlProp"/><Relationship Id="rId25" Target="../ctrlProps/ctrlProp28.xml" Type="http://schemas.openxmlformats.org/officeDocument/2006/relationships/ctrlProp"/><Relationship Id="rId26" Target="../ctrlProps/ctrlProp29.xml" Type="http://schemas.openxmlformats.org/officeDocument/2006/relationships/ctrlProp"/><Relationship Id="rId27" Target="../ctrlProps/ctrlProp30.xml" Type="http://schemas.openxmlformats.org/officeDocument/2006/relationships/ctrlProp"/><Relationship Id="rId28" Target="../ctrlProps/ctrlProp31.xml" Type="http://schemas.openxmlformats.org/officeDocument/2006/relationships/ctrlProp"/><Relationship Id="rId29" Target="../ctrlProps/ctrlProp32.xml" Type="http://schemas.openxmlformats.org/officeDocument/2006/relationships/ctrlProp"/><Relationship Id="rId3" Target="../drawings/vmlDrawing2.vml" Type="http://schemas.openxmlformats.org/officeDocument/2006/relationships/vmlDrawing"/><Relationship Id="rId30" Target="../ctrlProps/ctrlProp33.xml" Type="http://schemas.openxmlformats.org/officeDocument/2006/relationships/ctrlProp"/><Relationship Id="rId31" Target="../ctrlProps/ctrlProp34.xml" Type="http://schemas.openxmlformats.org/officeDocument/2006/relationships/ctrlProp"/><Relationship Id="rId32" Target="../ctrlProps/ctrlProp35.xml" Type="http://schemas.openxmlformats.org/officeDocument/2006/relationships/ctrlProp"/><Relationship Id="rId33" Target="../ctrlProps/ctrlProp36.xml" Type="http://schemas.openxmlformats.org/officeDocument/2006/relationships/ctrlProp"/><Relationship Id="rId34" Target="../ctrlProps/ctrlProp37.xml" Type="http://schemas.openxmlformats.org/officeDocument/2006/relationships/ctrlProp"/><Relationship Id="rId35" Target="../ctrlProps/ctrlProp38.xml" Type="http://schemas.openxmlformats.org/officeDocument/2006/relationships/ctrlProp"/><Relationship Id="rId36" Target="../ctrlProps/ctrlProp39.xml" Type="http://schemas.openxmlformats.org/officeDocument/2006/relationships/ctrlProp"/><Relationship Id="rId37" Target="../ctrlProps/ctrlProp40.xml" Type="http://schemas.openxmlformats.org/officeDocument/2006/relationships/ctrlProp"/><Relationship Id="rId38" Target="../ctrlProps/ctrlProp41.xml" Type="http://schemas.openxmlformats.org/officeDocument/2006/relationships/ctrlProp"/><Relationship Id="rId39" Target="../ctrlProps/ctrlProp42.xml" Type="http://schemas.openxmlformats.org/officeDocument/2006/relationships/ctrlProp"/><Relationship Id="rId4" Target="../ctrlProps/ctrlProp7.xml" Type="http://schemas.openxmlformats.org/officeDocument/2006/relationships/ctrlProp"/><Relationship Id="rId40" Target="../ctrlProps/ctrlProp43.xml" Type="http://schemas.openxmlformats.org/officeDocument/2006/relationships/ctrlProp"/><Relationship Id="rId41" Target="../ctrlProps/ctrlProp44.xml" Type="http://schemas.openxmlformats.org/officeDocument/2006/relationships/ctrlProp"/><Relationship Id="rId42" Target="../ctrlProps/ctrlProp45.xml" Type="http://schemas.openxmlformats.org/officeDocument/2006/relationships/ctrlProp"/><Relationship Id="rId43" Target="../ctrlProps/ctrlProp46.xml" Type="http://schemas.openxmlformats.org/officeDocument/2006/relationships/ctrlProp"/><Relationship Id="rId44" Target="../ctrlProps/ctrlProp47.xml" Type="http://schemas.openxmlformats.org/officeDocument/2006/relationships/ctrlProp"/><Relationship Id="rId45" Target="../ctrlProps/ctrlProp48.xml" Type="http://schemas.openxmlformats.org/officeDocument/2006/relationships/ctrlProp"/><Relationship Id="rId46" Target="../ctrlProps/ctrlProp49.xml" Type="http://schemas.openxmlformats.org/officeDocument/2006/relationships/ctrlProp"/><Relationship Id="rId47" Target="../ctrlProps/ctrlProp50.xml" Type="http://schemas.openxmlformats.org/officeDocument/2006/relationships/ctrlProp"/><Relationship Id="rId48" Target="../ctrlProps/ctrlProp51.xml" Type="http://schemas.openxmlformats.org/officeDocument/2006/relationships/ctrlProp"/><Relationship Id="rId49" Target="../ctrlProps/ctrlProp52.xml" Type="http://schemas.openxmlformats.org/officeDocument/2006/relationships/ctrlProp"/><Relationship Id="rId5" Target="../ctrlProps/ctrlProp8.xml" Type="http://schemas.openxmlformats.org/officeDocument/2006/relationships/ctrlProp"/><Relationship Id="rId50" Target="../ctrlProps/ctrlProp53.xml" Type="http://schemas.openxmlformats.org/officeDocument/2006/relationships/ctrlProp"/><Relationship Id="rId51" Target="../ctrlProps/ctrlProp54.xml" Type="http://schemas.openxmlformats.org/officeDocument/2006/relationships/ctrlProp"/><Relationship Id="rId52" Target="../ctrlProps/ctrlProp55.xml" Type="http://schemas.openxmlformats.org/officeDocument/2006/relationships/ctrlProp"/><Relationship Id="rId53" Target="../comments2.xml" Type="http://schemas.openxmlformats.org/officeDocument/2006/relationships/comments"/><Relationship Id="rId6" Target="../ctrlProps/ctrlProp9.xml" Type="http://schemas.openxmlformats.org/officeDocument/2006/relationships/ctrlProp"/><Relationship Id="rId7" Target="../ctrlProps/ctrlProp10.xml" Type="http://schemas.openxmlformats.org/officeDocument/2006/relationships/ctrlProp"/><Relationship Id="rId8" Target="../ctrlProps/ctrlProp11.xml" Type="http://schemas.openxmlformats.org/officeDocument/2006/relationships/ctrlProp"/><Relationship Id="rId9" Target="../ctrlProps/ctrlProp12.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trlProps/ctrlProp56.xml" Type="http://schemas.openxmlformats.org/officeDocument/2006/relationships/ctrlProp"/><Relationship Id="rId5" Target="../ctrlProps/ctrlProp57.xml" Type="http://schemas.openxmlformats.org/officeDocument/2006/relationships/ctrlProp"/><Relationship Id="rId6"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58.xml" Type="http://schemas.openxmlformats.org/officeDocument/2006/relationships/ctrlProp"/><Relationship Id="rId5" Target="../comments4.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5.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6.xml" Type="http://schemas.openxmlformats.org/officeDocument/2006/relationships/drawing"/><Relationship Id="rId3" Target="../drawings/vmlDrawing5.vml" Type="http://schemas.openxmlformats.org/officeDocument/2006/relationships/vmlDrawing"/><Relationship Id="rId4" Target="../ctrlProps/ctrlProp59.xml" Type="http://schemas.openxmlformats.org/officeDocument/2006/relationships/ctrlProp"/><Relationship Id="rId5" Target="../ctrlProps/ctrlProp60.xml" Type="http://schemas.openxmlformats.org/officeDocument/2006/relationships/ctrlProp"/></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7.xml" Type="http://schemas.openxmlformats.org/officeDocument/2006/relationships/drawing"/><Relationship Id="rId3" Target="../drawings/vmlDrawing6.vml" Type="http://schemas.openxmlformats.org/officeDocument/2006/relationships/vmlDrawing"/><Relationship Id="rId4" Target="../ctrlProps/ctrlProp61.xml" Type="http://schemas.openxmlformats.org/officeDocument/2006/relationships/ctrlProp"/><Relationship Id="rId5" Target="../ctrlProps/ctrlProp62.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0281D-2AFD-4F59-AA18-27DD12B2BCB5}">
  <sheetPr codeName="Sheet7">
    <tabColor theme="5" tint="0.79998168889431442"/>
  </sheetPr>
  <dimension ref="A1:BM76"/>
  <sheetViews>
    <sheetView showGridLines="0" view="pageBreakPreview" zoomScaleNormal="100" zoomScaleSheetLayoutView="100" workbookViewId="0"/>
  </sheetViews>
  <sheetFormatPr defaultRowHeight="17.25" outlineLevelRow="1" outlineLevelCol="1"/>
  <cols>
    <col min="1" max="5" width="3.625" style="29" customWidth="1"/>
    <col min="6" max="6" width="3.625" style="80" customWidth="1"/>
    <col min="7" max="32" width="3.625" style="29" customWidth="1"/>
    <col min="33" max="36" width="3.625" style="29" hidden="1" customWidth="1" outlineLevel="1"/>
    <col min="37" max="37" width="8.625" style="78" hidden="1" customWidth="1" outlineLevel="1"/>
    <col min="38" max="38" width="8.375" style="29" hidden="1" customWidth="1" outlineLevel="1"/>
    <col min="39" max="41" width="3.625" style="29" hidden="1" customWidth="1" outlineLevel="1"/>
    <col min="42" max="42" width="3.625" style="29" customWidth="1" collapsed="1"/>
    <col min="43" max="49" width="3.625" style="29" customWidth="1"/>
    <col min="50" max="16384" width="9" style="29"/>
  </cols>
  <sheetData>
    <row r="1" spans="1:54" ht="24.75" customHeight="1">
      <c r="A1" s="22" t="s">
        <v>31</v>
      </c>
      <c r="B1" s="22"/>
      <c r="C1" s="22"/>
      <c r="D1" s="22"/>
      <c r="E1" s="22"/>
      <c r="G1" s="22"/>
      <c r="H1" s="22"/>
      <c r="I1" s="22"/>
      <c r="J1" s="22"/>
      <c r="K1" s="22"/>
      <c r="L1" s="22"/>
      <c r="M1" s="22"/>
      <c r="N1" s="22"/>
      <c r="O1" s="22"/>
      <c r="P1" s="22"/>
      <c r="Q1" s="22"/>
      <c r="R1" s="22"/>
      <c r="S1" s="22"/>
      <c r="T1" s="22"/>
      <c r="U1" s="22"/>
      <c r="V1" s="22"/>
      <c r="W1" s="22"/>
      <c r="X1" s="22"/>
      <c r="Y1" s="22"/>
      <c r="Z1" s="22"/>
      <c r="AA1" s="22"/>
      <c r="AB1" s="22"/>
      <c r="AC1" s="22"/>
      <c r="AD1" s="64">
        <v>20240612</v>
      </c>
      <c r="AF1" s="29">
        <v>20260424</v>
      </c>
    </row>
    <row r="2" spans="1:54" ht="24.75" customHeight="1">
      <c r="A2" s="22"/>
      <c r="B2" s="22"/>
      <c r="C2" s="22"/>
      <c r="D2" s="22"/>
      <c r="E2" s="22"/>
      <c r="G2" s="22"/>
      <c r="H2" s="22"/>
      <c r="I2" s="22"/>
      <c r="J2" s="22"/>
      <c r="K2" s="22"/>
      <c r="L2" s="22"/>
      <c r="M2" s="22"/>
      <c r="N2" s="22"/>
      <c r="O2" s="22"/>
      <c r="P2" s="22"/>
      <c r="S2" s="305" t="s">
        <v>82</v>
      </c>
      <c r="T2" s="306"/>
      <c r="U2" s="306"/>
      <c r="V2" s="307"/>
      <c r="W2" s="308" t="s">
        <v>282</v>
      </c>
      <c r="X2" s="309"/>
      <c r="Y2" s="309"/>
      <c r="Z2" s="309"/>
      <c r="AA2" s="309"/>
      <c r="AB2" s="309"/>
      <c r="AC2" s="309"/>
      <c r="AD2" s="309"/>
      <c r="AE2" s="309"/>
      <c r="AF2" s="310"/>
    </row>
    <row r="3" spans="1:54" ht="12" customHeight="1">
      <c r="A3" s="22"/>
      <c r="B3" s="22"/>
      <c r="C3" s="22"/>
      <c r="D3" s="22"/>
      <c r="E3" s="22"/>
      <c r="G3" s="22"/>
      <c r="H3" s="22"/>
      <c r="I3" s="22"/>
      <c r="J3" s="22"/>
      <c r="K3" s="22"/>
      <c r="L3" s="22"/>
      <c r="M3" s="22"/>
      <c r="N3" s="22"/>
      <c r="O3" s="22"/>
      <c r="P3" s="22"/>
      <c r="Q3" s="78"/>
      <c r="R3" s="78"/>
      <c r="S3" s="78"/>
      <c r="T3" s="78"/>
      <c r="U3" s="78"/>
      <c r="V3" s="78"/>
      <c r="W3" s="78"/>
      <c r="X3" s="78"/>
      <c r="Y3" s="78"/>
      <c r="Z3" s="78"/>
      <c r="AA3" s="78"/>
      <c r="AB3" s="78"/>
      <c r="AC3" s="78"/>
      <c r="AD3" s="78"/>
      <c r="AF3" s="33"/>
      <c r="AG3" s="33"/>
      <c r="AH3" s="33"/>
    </row>
    <row r="4" spans="1:54" ht="24.75" customHeight="1">
      <c r="A4" s="22"/>
      <c r="B4" s="314" t="s">
        <v>83</v>
      </c>
      <c r="C4" s="314"/>
      <c r="D4" s="314"/>
      <c r="E4" s="314"/>
      <c r="F4" s="315" t="s">
        <v>84</v>
      </c>
      <c r="G4" s="315"/>
      <c r="H4" s="315"/>
      <c r="I4" s="315"/>
      <c r="J4" s="315"/>
      <c r="K4" s="315"/>
      <c r="L4" s="315"/>
      <c r="M4" s="315"/>
      <c r="N4" s="315"/>
      <c r="O4" s="315"/>
      <c r="P4" s="78"/>
      <c r="S4" s="305" t="s">
        <v>85</v>
      </c>
      <c r="T4" s="306"/>
      <c r="U4" s="306"/>
      <c r="V4" s="307"/>
      <c r="W4" s="308" t="s">
        <v>84</v>
      </c>
      <c r="X4" s="309"/>
      <c r="Y4" s="309"/>
      <c r="Z4" s="309"/>
      <c r="AA4" s="309"/>
      <c r="AB4" s="309"/>
      <c r="AC4" s="309"/>
      <c r="AD4" s="309"/>
      <c r="AE4" s="309"/>
      <c r="AF4" s="310"/>
    </row>
    <row r="5" spans="1:54" ht="49.5" customHeight="1">
      <c r="A5" s="318" t="s">
        <v>767</v>
      </c>
      <c r="B5" s="318"/>
      <c r="C5" s="318"/>
      <c r="D5" s="318"/>
      <c r="E5" s="318"/>
      <c r="F5" s="318"/>
      <c r="G5" s="318"/>
      <c r="H5" s="318"/>
      <c r="I5" s="318"/>
      <c r="J5" s="318"/>
      <c r="K5" s="318"/>
      <c r="L5" s="318"/>
      <c r="M5" s="318"/>
      <c r="N5" s="318"/>
      <c r="O5" s="318"/>
      <c r="P5" s="318"/>
      <c r="Q5" s="318"/>
      <c r="R5" s="318"/>
      <c r="S5" s="318"/>
      <c r="T5" s="318"/>
      <c r="U5" s="318"/>
      <c r="V5" s="318"/>
      <c r="W5" s="318"/>
      <c r="X5" s="318"/>
      <c r="Y5" s="318"/>
      <c r="Z5" s="318"/>
      <c r="AA5" s="318"/>
      <c r="AB5" s="318"/>
      <c r="AC5" s="318"/>
      <c r="AD5" s="318"/>
    </row>
    <row r="6" spans="1:54" ht="30" customHeight="1">
      <c r="A6" s="65" t="s">
        <v>109</v>
      </c>
      <c r="B6" s="236"/>
      <c r="C6" s="235"/>
      <c r="D6" s="235"/>
      <c r="E6" s="235"/>
      <c r="F6" s="132"/>
      <c r="G6" s="27"/>
      <c r="H6" s="235"/>
      <c r="I6" s="235"/>
      <c r="J6" s="235"/>
      <c r="K6" s="235"/>
      <c r="L6" s="235"/>
      <c r="M6" s="66"/>
      <c r="N6" s="66"/>
      <c r="O6" s="66"/>
      <c r="P6" s="66"/>
      <c r="Q6" s="66"/>
      <c r="R6" s="66"/>
      <c r="S6" s="66"/>
      <c r="T6" s="66"/>
      <c r="U6" s="66"/>
      <c r="V6" s="66"/>
      <c r="W6" s="66"/>
      <c r="X6" s="66"/>
      <c r="Y6" s="235"/>
      <c r="Z6" s="235"/>
      <c r="AA6" s="235"/>
      <c r="AB6" s="235"/>
      <c r="AC6" s="235"/>
      <c r="AD6" s="235"/>
      <c r="AE6" s="235"/>
      <c r="AF6" s="235"/>
      <c r="AG6" s="33"/>
      <c r="AH6" s="33"/>
      <c r="AI6" s="33"/>
      <c r="AJ6" s="33"/>
      <c r="AK6" s="29"/>
      <c r="AL6" s="67"/>
      <c r="AM6" s="68"/>
      <c r="AN6" s="67"/>
      <c r="AR6" s="69"/>
      <c r="AS6" s="22"/>
      <c r="AT6" s="22"/>
      <c r="AU6" s="22"/>
      <c r="AV6" s="22"/>
      <c r="AW6" s="22"/>
      <c r="AX6" s="22"/>
      <c r="AY6" s="22"/>
      <c r="AZ6" s="22"/>
      <c r="BA6" s="22"/>
      <c r="BB6" s="22"/>
    </row>
    <row r="7" spans="1:54" ht="30" customHeight="1">
      <c r="A7" s="65"/>
      <c r="B7" s="319" t="str">
        <f>IF(OR(AK9=FALSE,AK13=FALSE),"※項目が未チェックです","")</f>
        <v>※項目が未チェックです</v>
      </c>
      <c r="C7" s="319"/>
      <c r="D7" s="319"/>
      <c r="E7" s="319"/>
      <c r="F7" s="319"/>
      <c r="G7" s="319"/>
      <c r="H7" s="319"/>
      <c r="I7" s="235"/>
      <c r="J7" s="235"/>
      <c r="K7" s="235"/>
      <c r="L7" s="235"/>
      <c r="M7" s="66"/>
      <c r="N7" s="66"/>
      <c r="O7" s="66"/>
      <c r="P7" s="66"/>
      <c r="Q7" s="66"/>
      <c r="R7" s="66"/>
      <c r="S7" s="66"/>
      <c r="T7" s="66"/>
      <c r="U7" s="66"/>
      <c r="V7" s="66"/>
      <c r="W7" s="66"/>
      <c r="X7" s="66"/>
      <c r="Y7" s="235"/>
      <c r="Z7" s="235"/>
      <c r="AA7" s="235"/>
      <c r="AB7" s="235"/>
      <c r="AC7" s="235"/>
      <c r="AD7" s="235"/>
      <c r="AE7" s="235"/>
      <c r="AF7" s="235"/>
      <c r="AG7" s="33"/>
      <c r="AH7" s="33"/>
      <c r="AI7" s="33"/>
      <c r="AJ7" s="33"/>
      <c r="AK7" s="29"/>
      <c r="AL7" s="67"/>
      <c r="AM7" s="68"/>
      <c r="AN7" s="67"/>
      <c r="AR7" s="69"/>
      <c r="AS7" s="22"/>
      <c r="AT7" s="22"/>
      <c r="AU7" s="22"/>
      <c r="AV7" s="22"/>
      <c r="AW7" s="22"/>
      <c r="AX7" s="22"/>
      <c r="AY7" s="22"/>
      <c r="AZ7" s="22"/>
      <c r="BA7" s="22"/>
      <c r="BB7" s="22"/>
    </row>
    <row r="8" spans="1:54" ht="30" customHeight="1" thickBot="1">
      <c r="A8" s="65"/>
      <c r="B8" s="80"/>
      <c r="C8" s="79"/>
      <c r="D8" s="79"/>
      <c r="E8" s="79"/>
      <c r="F8" s="82"/>
      <c r="G8" s="27"/>
      <c r="H8" s="79"/>
      <c r="I8" s="79"/>
      <c r="J8" s="79"/>
      <c r="K8" s="79"/>
      <c r="L8" s="79"/>
      <c r="M8" s="66"/>
      <c r="N8" s="66"/>
      <c r="O8" s="240" t="s">
        <v>312</v>
      </c>
      <c r="P8" s="66"/>
      <c r="Q8" s="66"/>
      <c r="R8" s="66"/>
      <c r="S8" s="66"/>
      <c r="T8" s="66"/>
      <c r="U8" s="66"/>
      <c r="V8" s="66"/>
      <c r="W8" s="66"/>
      <c r="X8" s="66"/>
      <c r="Y8" s="79"/>
      <c r="Z8" s="79"/>
      <c r="AA8" s="79"/>
      <c r="AB8" s="79"/>
      <c r="AC8" s="79"/>
      <c r="AD8" s="79"/>
      <c r="AE8" s="79"/>
      <c r="AF8" s="79"/>
      <c r="AG8" s="33"/>
      <c r="AH8" s="33"/>
      <c r="AI8" s="33"/>
      <c r="AJ8" s="33"/>
      <c r="AK8" s="29"/>
      <c r="AL8" s="67"/>
      <c r="AM8" s="68"/>
      <c r="AN8" s="67"/>
      <c r="AR8" s="69"/>
      <c r="AS8" s="22"/>
      <c r="AT8" s="22"/>
      <c r="AU8" s="22"/>
      <c r="AV8" s="22"/>
      <c r="AW8" s="22"/>
      <c r="AX8" s="22"/>
      <c r="AY8" s="22"/>
      <c r="AZ8" s="22"/>
      <c r="BA8" s="22"/>
      <c r="BB8" s="22"/>
    </row>
    <row r="9" spans="1:54" ht="30" customHeight="1" thickBot="1">
      <c r="A9" s="23"/>
      <c r="B9" s="70"/>
      <c r="C9" s="22"/>
      <c r="D9" s="282" t="s">
        <v>451</v>
      </c>
      <c r="E9" s="78"/>
      <c r="F9" s="78"/>
      <c r="G9" s="78"/>
      <c r="H9" s="78"/>
      <c r="I9" s="78"/>
      <c r="J9" s="78"/>
      <c r="K9" s="78"/>
      <c r="L9" s="78"/>
      <c r="M9" s="78"/>
      <c r="N9" s="78"/>
      <c r="O9" s="78"/>
      <c r="P9" s="78"/>
      <c r="Q9" s="78"/>
      <c r="R9" s="78"/>
      <c r="S9" s="78"/>
      <c r="AK9" s="71" t="b">
        <v>0</v>
      </c>
      <c r="AL9" s="67"/>
      <c r="AM9" s="68"/>
      <c r="AN9" s="67"/>
      <c r="AR9" s="72" t="str">
        <f>IF(AK9&lt;&gt;TRUE,"チェックをしてください","")</f>
        <v>チェックをしてください</v>
      </c>
      <c r="AS9" s="22"/>
      <c r="AT9" s="22"/>
      <c r="AU9" s="22"/>
      <c r="AV9" s="22"/>
      <c r="AW9" s="22"/>
      <c r="AX9" s="22"/>
      <c r="AY9" s="22"/>
      <c r="AZ9" s="22"/>
      <c r="BA9" s="22"/>
      <c r="BB9" s="22"/>
    </row>
    <row r="10" spans="1:54" s="22" customFormat="1" ht="30" customHeight="1">
      <c r="A10" s="23"/>
      <c r="D10" s="80" t="s">
        <v>450</v>
      </c>
      <c r="E10" s="78"/>
      <c r="F10" s="78"/>
      <c r="G10" s="78"/>
      <c r="H10" s="78"/>
      <c r="I10" s="78"/>
      <c r="J10" s="78"/>
      <c r="K10" s="78"/>
      <c r="L10" s="78"/>
      <c r="M10" s="78"/>
      <c r="N10" s="78"/>
      <c r="O10" s="78"/>
      <c r="P10" s="78"/>
      <c r="Q10" s="78"/>
      <c r="R10" s="78"/>
      <c r="S10" s="78"/>
      <c r="T10" s="29"/>
      <c r="U10" s="29"/>
      <c r="V10" s="29"/>
      <c r="W10" s="29"/>
      <c r="X10" s="29"/>
      <c r="Y10" s="29"/>
      <c r="Z10" s="29"/>
      <c r="AA10" s="29"/>
      <c r="AB10" s="29"/>
      <c r="AC10" s="29"/>
      <c r="AD10" s="29"/>
      <c r="AE10" s="29"/>
      <c r="AF10" s="29"/>
      <c r="AG10" s="29"/>
      <c r="AI10" s="29"/>
      <c r="AJ10" s="29"/>
      <c r="AL10" s="67"/>
      <c r="AM10" s="68"/>
      <c r="AN10" s="67"/>
      <c r="AO10" s="29"/>
      <c r="AP10" s="29"/>
      <c r="AQ10" s="29"/>
      <c r="AR10" s="69"/>
    </row>
    <row r="11" spans="1:54" s="22" customFormat="1" ht="30" customHeight="1">
      <c r="A11" s="23"/>
      <c r="D11" s="80" t="s">
        <v>452</v>
      </c>
      <c r="E11" s="78"/>
      <c r="F11" s="78"/>
      <c r="G11" s="78"/>
      <c r="H11" s="78"/>
      <c r="I11" s="78"/>
      <c r="J11" s="78"/>
      <c r="K11" s="78"/>
      <c r="L11" s="78"/>
      <c r="M11" s="78"/>
      <c r="N11" s="78"/>
      <c r="O11" s="78"/>
      <c r="P11" s="78"/>
      <c r="Q11" s="78"/>
      <c r="R11" s="78"/>
      <c r="S11" s="78"/>
      <c r="T11" s="29"/>
      <c r="U11" s="29"/>
      <c r="V11" s="29"/>
      <c r="W11" s="29"/>
      <c r="X11" s="29"/>
      <c r="Y11" s="29"/>
      <c r="Z11" s="29"/>
      <c r="AA11" s="29"/>
      <c r="AB11" s="29"/>
      <c r="AC11" s="29"/>
      <c r="AD11" s="29"/>
      <c r="AE11" s="29"/>
      <c r="AF11" s="29"/>
      <c r="AG11" s="29"/>
      <c r="AH11" s="73"/>
      <c r="AI11" s="29"/>
      <c r="AJ11" s="29"/>
      <c r="AK11" s="29"/>
      <c r="AL11" s="67"/>
      <c r="AM11" s="68"/>
      <c r="AN11" s="67"/>
      <c r="AO11" s="29"/>
      <c r="AP11" s="29"/>
      <c r="AQ11" s="29"/>
      <c r="AR11" s="69"/>
    </row>
    <row r="12" spans="1:54" s="22" customFormat="1" ht="15" customHeight="1" thickBot="1">
      <c r="A12" s="23"/>
      <c r="D12" s="80"/>
      <c r="E12" s="78"/>
      <c r="F12" s="78"/>
      <c r="G12" s="78"/>
      <c r="H12" s="78"/>
      <c r="I12" s="78"/>
      <c r="J12" s="78"/>
      <c r="K12" s="78"/>
      <c r="L12" s="78"/>
      <c r="M12" s="78"/>
      <c r="N12" s="78"/>
      <c r="O12" s="78"/>
      <c r="P12" s="78"/>
      <c r="Q12" s="78"/>
      <c r="R12" s="78"/>
      <c r="S12" s="78"/>
      <c r="T12" s="29"/>
      <c r="U12" s="29"/>
      <c r="V12" s="29"/>
      <c r="W12" s="29"/>
      <c r="X12" s="29"/>
      <c r="Y12" s="29"/>
      <c r="Z12" s="29"/>
      <c r="AA12" s="29"/>
      <c r="AB12" s="29"/>
      <c r="AC12" s="29"/>
      <c r="AD12" s="29"/>
      <c r="AE12" s="29"/>
      <c r="AF12" s="29"/>
      <c r="AG12" s="29"/>
      <c r="AH12" s="73"/>
      <c r="AI12" s="29"/>
      <c r="AJ12" s="29"/>
      <c r="AK12" s="29"/>
      <c r="AL12" s="67"/>
      <c r="AM12" s="68"/>
      <c r="AN12" s="67"/>
      <c r="AO12" s="29"/>
      <c r="AP12" s="29"/>
      <c r="AQ12" s="29"/>
      <c r="AR12" s="69"/>
    </row>
    <row r="13" spans="1:54" ht="30" customHeight="1" thickBot="1">
      <c r="A13" s="23"/>
      <c r="B13" s="70"/>
      <c r="C13" s="22"/>
      <c r="D13" s="22" t="s">
        <v>453</v>
      </c>
      <c r="E13" s="78"/>
      <c r="F13" s="78"/>
      <c r="G13" s="78"/>
      <c r="H13" s="78"/>
      <c r="I13" s="78"/>
      <c r="J13" s="78"/>
      <c r="K13" s="78"/>
      <c r="L13" s="78"/>
      <c r="M13" s="78"/>
      <c r="N13" s="78"/>
      <c r="O13" s="78"/>
      <c r="P13" s="78"/>
      <c r="Q13" s="78"/>
      <c r="R13" s="78"/>
      <c r="S13" s="78"/>
      <c r="AK13" s="71" t="b">
        <v>0</v>
      </c>
      <c r="AL13" s="67"/>
      <c r="AM13" s="68"/>
      <c r="AN13" s="67"/>
      <c r="AR13" s="72" t="str">
        <f>IF(AK13&lt;&gt;TRUE,"チェックをしてください","")</f>
        <v>チェックをしてください</v>
      </c>
      <c r="AS13" s="22"/>
      <c r="AT13" s="22"/>
      <c r="AU13" s="22"/>
      <c r="AV13" s="22"/>
      <c r="AW13" s="22"/>
      <c r="AX13" s="22"/>
      <c r="AY13" s="22"/>
      <c r="AZ13" s="22"/>
      <c r="BA13" s="22"/>
      <c r="BB13" s="22"/>
    </row>
    <row r="14" spans="1:54" s="62" customFormat="1" ht="15" customHeight="1">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R14" s="3"/>
    </row>
    <row r="15" spans="1:54" s="62" customFormat="1" ht="30" customHeight="1" thickBot="1">
      <c r="A15" s="2"/>
      <c r="B15" s="2"/>
      <c r="C15" s="2"/>
      <c r="D15" s="302"/>
      <c r="E15" s="302"/>
      <c r="F15" s="2" t="s">
        <v>17</v>
      </c>
      <c r="G15" s="302"/>
      <c r="H15" s="302"/>
      <c r="I15" s="2" t="s">
        <v>18</v>
      </c>
      <c r="J15" s="302"/>
      <c r="K15" s="302"/>
      <c r="L15" s="2" t="s">
        <v>23</v>
      </c>
      <c r="M15" s="2"/>
      <c r="N15" s="2"/>
      <c r="O15" s="2" t="s">
        <v>25</v>
      </c>
      <c r="P15" s="2"/>
      <c r="Q15" s="2"/>
      <c r="R15" s="2"/>
      <c r="S15" s="303"/>
      <c r="T15" s="303"/>
      <c r="U15" s="303"/>
      <c r="V15" s="303"/>
      <c r="W15" s="303"/>
      <c r="X15" s="303"/>
      <c r="Y15" s="303"/>
      <c r="Z15" s="303"/>
      <c r="AA15" s="303"/>
      <c r="AB15" s="303"/>
      <c r="AC15" s="303"/>
      <c r="AD15" s="303"/>
      <c r="AE15" s="2"/>
      <c r="AH15" s="74"/>
      <c r="AR15" s="3"/>
    </row>
    <row r="16" spans="1:54" s="62" customFormat="1" ht="15" customHeight="1">
      <c r="A16" s="3"/>
      <c r="B16" s="3"/>
      <c r="C16" s="3"/>
      <c r="F16" s="3"/>
      <c r="I16" s="3"/>
      <c r="L16" s="3"/>
      <c r="M16" s="3"/>
      <c r="N16" s="3"/>
      <c r="O16" s="3"/>
      <c r="P16" s="3"/>
      <c r="Q16" s="3"/>
      <c r="R16" s="3"/>
      <c r="S16" s="75"/>
      <c r="T16" s="75"/>
      <c r="U16" s="75"/>
      <c r="V16" s="75"/>
      <c r="W16" s="75"/>
      <c r="X16" s="75"/>
      <c r="Y16" s="75"/>
      <c r="Z16" s="75"/>
      <c r="AA16" s="75"/>
      <c r="AB16" s="75"/>
      <c r="AC16" s="75"/>
      <c r="AD16" s="75"/>
      <c r="AE16" s="3"/>
      <c r="AR16" s="3"/>
    </row>
    <row r="17" spans="1:54" ht="30" customHeight="1">
      <c r="A17" s="65" t="s">
        <v>111</v>
      </c>
      <c r="B17" s="80"/>
      <c r="C17" s="79"/>
      <c r="D17" s="79"/>
      <c r="E17" s="79"/>
      <c r="F17" s="82"/>
      <c r="G17" s="27"/>
      <c r="H17" s="79"/>
      <c r="I17" s="79"/>
      <c r="J17" s="79"/>
      <c r="K17" s="79"/>
      <c r="L17" s="79"/>
      <c r="N17" s="66"/>
      <c r="O17" s="66"/>
      <c r="P17" s="66"/>
      <c r="Q17" s="66"/>
      <c r="R17" s="66"/>
      <c r="S17" s="66" t="str">
        <f>IF(M18="","",IF(LEN(M18)=7,"","↓訪問看護ステーションコードを7桁で記載してください"))</f>
        <v/>
      </c>
      <c r="T17" s="66"/>
      <c r="U17" s="66"/>
      <c r="V17" s="66"/>
      <c r="W17" s="66"/>
      <c r="X17" s="66"/>
      <c r="Y17" s="79"/>
      <c r="Z17" s="79"/>
      <c r="AA17" s="79"/>
      <c r="AB17" s="79"/>
      <c r="AC17" s="79"/>
      <c r="AD17" s="79"/>
      <c r="AE17" s="79"/>
      <c r="AF17" s="79"/>
      <c r="AG17" s="33"/>
      <c r="AH17" s="33"/>
      <c r="AI17" s="33"/>
      <c r="AJ17" s="33"/>
      <c r="AK17" s="29"/>
      <c r="AL17" s="67"/>
      <c r="AM17" s="68"/>
      <c r="AN17" s="67"/>
      <c r="AR17" s="69"/>
      <c r="AS17" s="22"/>
      <c r="AT17" s="22"/>
      <c r="AU17" s="22"/>
      <c r="AV17" s="22"/>
      <c r="AW17" s="22"/>
      <c r="AX17" s="22"/>
      <c r="AY17" s="22"/>
      <c r="AZ17" s="22"/>
      <c r="BA17" s="22"/>
      <c r="BB17" s="22"/>
    </row>
    <row r="18" spans="1:54" ht="30" customHeight="1">
      <c r="A18" s="23" t="s">
        <v>0</v>
      </c>
      <c r="B18" s="22" t="s">
        <v>116</v>
      </c>
      <c r="C18" s="22"/>
      <c r="D18" s="22"/>
      <c r="E18" s="22"/>
      <c r="F18" s="22"/>
      <c r="G18" s="22"/>
      <c r="M18" s="304"/>
      <c r="N18" s="304"/>
      <c r="O18" s="304"/>
      <c r="P18" s="304"/>
      <c r="Q18" s="304"/>
      <c r="R18" s="304"/>
      <c r="S18" s="304"/>
      <c r="T18" s="304"/>
      <c r="U18" s="304"/>
      <c r="V18" s="304"/>
      <c r="W18" s="304"/>
      <c r="X18" s="304"/>
      <c r="Y18" s="304"/>
    </row>
    <row r="19" spans="1:54" ht="30" customHeight="1">
      <c r="B19" s="22" t="s">
        <v>32</v>
      </c>
      <c r="C19" s="22"/>
      <c r="D19" s="22"/>
      <c r="E19" s="22"/>
      <c r="F19" s="22"/>
      <c r="G19" s="22"/>
      <c r="M19" s="316"/>
      <c r="N19" s="316"/>
      <c r="O19" s="316"/>
      <c r="P19" s="316"/>
      <c r="Q19" s="316"/>
      <c r="R19" s="316"/>
      <c r="S19" s="316"/>
      <c r="T19" s="316"/>
      <c r="U19" s="316"/>
      <c r="V19" s="316"/>
      <c r="W19" s="316"/>
      <c r="X19" s="316"/>
      <c r="Y19" s="316"/>
    </row>
    <row r="20" spans="1:54" ht="15" customHeight="1">
      <c r="A20" s="23"/>
      <c r="B20" s="80"/>
      <c r="D20" s="78"/>
      <c r="E20" s="78"/>
      <c r="G20" s="78"/>
      <c r="H20" s="78"/>
      <c r="I20" s="78"/>
      <c r="J20" s="78"/>
      <c r="K20" s="78"/>
      <c r="L20" s="78"/>
      <c r="M20" s="78"/>
      <c r="N20" s="78"/>
      <c r="O20" s="78"/>
      <c r="P20" s="78"/>
      <c r="Q20" s="78"/>
      <c r="R20" s="78"/>
      <c r="S20" s="78"/>
    </row>
    <row r="21" spans="1:54" ht="30" customHeight="1">
      <c r="A21" s="23" t="s">
        <v>1</v>
      </c>
      <c r="B21" s="80" t="s">
        <v>2</v>
      </c>
      <c r="C21" s="78"/>
      <c r="D21" s="78"/>
      <c r="E21" s="78"/>
      <c r="H21" s="78"/>
      <c r="I21" s="78"/>
      <c r="J21" s="78"/>
      <c r="K21" s="78"/>
      <c r="L21" s="78"/>
      <c r="M21" s="78"/>
      <c r="N21" s="78"/>
      <c r="O21" s="78"/>
      <c r="P21" s="78"/>
      <c r="Q21" s="78"/>
      <c r="R21" s="78"/>
      <c r="S21" s="78"/>
    </row>
    <row r="22" spans="1:54" ht="15" customHeight="1">
      <c r="A22" s="23"/>
      <c r="B22" s="80"/>
      <c r="C22" s="78"/>
      <c r="D22" s="78"/>
      <c r="E22" s="78"/>
    </row>
    <row r="23" spans="1:54" ht="24.75" customHeight="1">
      <c r="A23" s="23"/>
      <c r="B23" s="78"/>
      <c r="C23" s="78"/>
      <c r="D23" s="78"/>
      <c r="E23" s="78"/>
      <c r="F23" s="53"/>
      <c r="G23" s="80" t="s">
        <v>33</v>
      </c>
      <c r="H23" s="33"/>
      <c r="AK23" s="76" t="b">
        <v>0</v>
      </c>
    </row>
    <row r="24" spans="1:54" ht="15" customHeight="1">
      <c r="A24" s="23"/>
      <c r="B24" s="80"/>
      <c r="D24" s="78"/>
      <c r="E24" s="78"/>
      <c r="H24" s="78"/>
      <c r="I24" s="78"/>
      <c r="J24" s="78"/>
      <c r="K24" s="78"/>
      <c r="L24" s="78"/>
      <c r="M24" s="78"/>
      <c r="N24" s="78"/>
      <c r="O24" s="78"/>
      <c r="P24" s="78"/>
      <c r="Q24" s="78"/>
      <c r="R24" s="78"/>
      <c r="S24" s="78"/>
      <c r="AK24" s="76"/>
    </row>
    <row r="25" spans="1:54" ht="30" customHeight="1">
      <c r="A25" s="23" t="s">
        <v>3</v>
      </c>
      <c r="B25" s="80" t="s">
        <v>5</v>
      </c>
      <c r="D25" s="78"/>
      <c r="E25" s="78"/>
      <c r="F25" s="78"/>
      <c r="G25" s="78"/>
      <c r="J25" s="78"/>
      <c r="K25" s="78"/>
      <c r="L25" s="78"/>
      <c r="M25" s="78"/>
      <c r="N25" s="78"/>
      <c r="O25" s="78"/>
      <c r="P25" s="78"/>
      <c r="Q25" s="78"/>
      <c r="R25" s="78"/>
      <c r="S25" s="78"/>
    </row>
    <row r="26" spans="1:54" ht="24.75" customHeight="1">
      <c r="A26" s="23"/>
      <c r="D26" s="78"/>
      <c r="E26" s="78"/>
      <c r="F26" s="317"/>
      <c r="G26" s="317"/>
      <c r="H26" s="317"/>
      <c r="I26" s="317"/>
      <c r="J26" s="317"/>
      <c r="K26" s="317"/>
      <c r="L26" s="317"/>
      <c r="M26" s="78" t="s">
        <v>6</v>
      </c>
      <c r="N26" s="78"/>
      <c r="O26" s="78"/>
      <c r="P26" s="78"/>
      <c r="Q26" s="78"/>
      <c r="R26" s="78"/>
      <c r="S26" s="78"/>
    </row>
    <row r="27" spans="1:54" ht="18" customHeight="1">
      <c r="A27" s="23"/>
      <c r="D27" s="78"/>
      <c r="E27" s="78"/>
      <c r="F27" s="78"/>
      <c r="G27" s="78"/>
      <c r="H27" s="78"/>
      <c r="I27" s="78"/>
      <c r="J27" s="78"/>
      <c r="K27" s="78"/>
      <c r="L27" s="78"/>
      <c r="M27" s="78"/>
      <c r="N27" s="78"/>
      <c r="O27" s="78"/>
      <c r="P27" s="78"/>
      <c r="Q27" s="78"/>
      <c r="R27" s="78"/>
      <c r="S27" s="78"/>
      <c r="AK27" s="80"/>
    </row>
    <row r="28" spans="1:54" ht="18" customHeight="1">
      <c r="A28" s="23"/>
      <c r="B28" s="320" t="s">
        <v>757</v>
      </c>
      <c r="C28" s="321"/>
      <c r="D28" s="321"/>
      <c r="E28" s="321"/>
      <c r="F28" s="321"/>
      <c r="G28" s="321"/>
      <c r="H28" s="321"/>
      <c r="I28" s="321"/>
      <c r="J28" s="321"/>
      <c r="K28" s="321"/>
      <c r="L28" s="321"/>
      <c r="M28" s="321"/>
      <c r="N28" s="321"/>
      <c r="O28" s="321"/>
      <c r="P28" s="321"/>
      <c r="Q28" s="321"/>
      <c r="R28" s="321"/>
      <c r="S28" s="321"/>
      <c r="T28" s="321"/>
      <c r="U28" s="321"/>
      <c r="V28" s="321"/>
      <c r="W28" s="321"/>
      <c r="X28" s="321"/>
      <c r="Y28" s="321"/>
      <c r="Z28" s="321"/>
      <c r="AA28" s="321"/>
      <c r="AB28" s="321"/>
      <c r="AC28" s="321"/>
      <c r="AK28" s="80"/>
    </row>
    <row r="29" spans="1:54" ht="24.75" customHeight="1">
      <c r="A29" s="23"/>
      <c r="B29" s="321"/>
      <c r="C29" s="321"/>
      <c r="D29" s="321"/>
      <c r="E29" s="321"/>
      <c r="F29" s="321"/>
      <c r="G29" s="321"/>
      <c r="H29" s="321"/>
      <c r="I29" s="321"/>
      <c r="J29" s="321"/>
      <c r="K29" s="321"/>
      <c r="L29" s="321"/>
      <c r="M29" s="321"/>
      <c r="N29" s="321"/>
      <c r="O29" s="321"/>
      <c r="P29" s="321"/>
      <c r="Q29" s="321"/>
      <c r="R29" s="321"/>
      <c r="S29" s="321"/>
      <c r="T29" s="321"/>
      <c r="U29" s="321"/>
      <c r="V29" s="321"/>
      <c r="W29" s="321"/>
      <c r="X29" s="321"/>
      <c r="Y29" s="321"/>
      <c r="Z29" s="321"/>
      <c r="AA29" s="321"/>
      <c r="AB29" s="321"/>
      <c r="AC29" s="321"/>
      <c r="AK29" s="80"/>
    </row>
    <row r="30" spans="1:54" s="22" customFormat="1" ht="24.75" customHeight="1">
      <c r="A30" s="23"/>
      <c r="B30" s="321"/>
      <c r="C30" s="321"/>
      <c r="D30" s="321"/>
      <c r="E30" s="321"/>
      <c r="F30" s="321"/>
      <c r="G30" s="321"/>
      <c r="H30" s="321"/>
      <c r="I30" s="321"/>
      <c r="J30" s="321"/>
      <c r="K30" s="321"/>
      <c r="L30" s="321"/>
      <c r="M30" s="321"/>
      <c r="N30" s="321"/>
      <c r="O30" s="321"/>
      <c r="P30" s="321"/>
      <c r="Q30" s="321"/>
      <c r="R30" s="321"/>
      <c r="S30" s="321"/>
      <c r="T30" s="321"/>
      <c r="U30" s="321"/>
      <c r="V30" s="321"/>
      <c r="W30" s="321"/>
      <c r="X30" s="321"/>
      <c r="Y30" s="321"/>
      <c r="Z30" s="321"/>
      <c r="AA30" s="321"/>
      <c r="AB30" s="321"/>
      <c r="AC30" s="321"/>
      <c r="AK30" s="78"/>
    </row>
    <row r="31" spans="1:54" ht="30" customHeight="1">
      <c r="A31" s="23" t="s">
        <v>4</v>
      </c>
      <c r="B31" s="80" t="s">
        <v>115</v>
      </c>
      <c r="D31" s="78"/>
      <c r="E31" s="78"/>
      <c r="F31" s="78"/>
      <c r="G31" s="78"/>
      <c r="J31" s="78"/>
      <c r="K31" s="78"/>
      <c r="L31" s="78"/>
      <c r="M31" s="78"/>
      <c r="N31" s="78"/>
      <c r="O31" s="78"/>
      <c r="P31" s="78"/>
      <c r="Q31" s="78"/>
      <c r="R31" s="78"/>
      <c r="S31" s="78"/>
    </row>
    <row r="32" spans="1:54" ht="24.95" customHeight="1">
      <c r="B32" s="280" t="s">
        <v>445</v>
      </c>
      <c r="D32" s="132"/>
      <c r="E32" s="132"/>
      <c r="F32" s="27"/>
      <c r="G32" s="88"/>
      <c r="H32" s="132"/>
      <c r="I32" s="35"/>
      <c r="J32" s="35"/>
      <c r="K32" s="35"/>
      <c r="L32" s="35"/>
      <c r="M32" s="35"/>
      <c r="N32" s="35"/>
      <c r="O32" s="35"/>
      <c r="P32" s="35"/>
      <c r="Q32" s="35"/>
      <c r="R32" s="35"/>
      <c r="S32" s="132"/>
      <c r="T32" s="88"/>
      <c r="U32" s="88"/>
      <c r="V32" s="88"/>
      <c r="W32" s="88"/>
      <c r="X32" s="88"/>
      <c r="Y32" s="88"/>
      <c r="Z32" s="88"/>
      <c r="AA32" s="88"/>
      <c r="AB32" s="88"/>
      <c r="AC32" s="88"/>
      <c r="AD32" s="88"/>
      <c r="AE32" s="88"/>
      <c r="AF32" s="88"/>
      <c r="AK32" s="29"/>
      <c r="AL32" s="76"/>
      <c r="AM32" s="54"/>
      <c r="AN32" s="54"/>
      <c r="AO32" s="54"/>
      <c r="AP32" s="54"/>
      <c r="AQ32" s="54"/>
    </row>
    <row r="33" spans="1:65" ht="24.95" customHeight="1">
      <c r="A33" s="281"/>
      <c r="B33" s="243" t="s">
        <v>457</v>
      </c>
      <c r="C33" s="88"/>
      <c r="D33" s="132"/>
      <c r="E33" s="132"/>
      <c r="F33" s="27"/>
      <c r="G33" s="88"/>
      <c r="H33" s="132"/>
      <c r="I33" s="35"/>
      <c r="J33" s="35"/>
      <c r="K33" s="35"/>
      <c r="L33" s="35"/>
      <c r="M33" s="35"/>
      <c r="N33" s="35"/>
      <c r="O33" s="35"/>
      <c r="P33" s="35"/>
      <c r="Q33" s="35"/>
      <c r="R33" s="35"/>
      <c r="S33" s="132"/>
      <c r="T33" s="88"/>
      <c r="U33" s="88"/>
      <c r="V33" s="88"/>
      <c r="W33" s="88"/>
      <c r="X33" s="88"/>
      <c r="Y33" s="88"/>
      <c r="Z33" s="88"/>
      <c r="AA33" s="88"/>
      <c r="AB33" s="88"/>
      <c r="AC33" s="88"/>
      <c r="AD33" s="88"/>
      <c r="AE33" s="88"/>
      <c r="AF33" s="88"/>
      <c r="AK33" s="29"/>
      <c r="AL33" s="76"/>
      <c r="AM33" s="54"/>
      <c r="AN33" s="54"/>
      <c r="AO33" s="54"/>
      <c r="AP33" s="54"/>
      <c r="AQ33" s="54"/>
    </row>
    <row r="34" spans="1:65" ht="24.95" customHeight="1" outlineLevel="1">
      <c r="A34" s="23"/>
      <c r="B34" s="29" t="s">
        <v>446</v>
      </c>
      <c r="C34" s="53"/>
      <c r="D34" s="80" t="s">
        <v>114</v>
      </c>
      <c r="E34" s="78"/>
      <c r="AK34" s="54" t="b">
        <v>0</v>
      </c>
      <c r="AL34" s="54"/>
      <c r="AM34" s="54"/>
      <c r="AN34" s="54"/>
      <c r="AO34" s="54"/>
      <c r="AP34" s="54"/>
      <c r="AX34" s="78"/>
      <c r="AY34" s="300"/>
      <c r="AZ34" s="301"/>
      <c r="BA34" s="300"/>
      <c r="BB34" s="300"/>
      <c r="BC34" s="301"/>
      <c r="BD34" s="300"/>
      <c r="BE34" s="300"/>
      <c r="BF34" s="301"/>
      <c r="BG34" s="300"/>
      <c r="BH34" s="300"/>
      <c r="BI34" s="301"/>
      <c r="BJ34" s="300"/>
      <c r="BK34" s="300"/>
      <c r="BL34" s="300"/>
    </row>
    <row r="35" spans="1:65" ht="24.95" customHeight="1" outlineLevel="1">
      <c r="A35" s="23"/>
      <c r="C35" s="53"/>
      <c r="D35" s="80" t="s">
        <v>113</v>
      </c>
      <c r="E35" s="78"/>
      <c r="X35" s="80"/>
      <c r="Y35" s="80"/>
      <c r="AK35" s="76"/>
      <c r="AL35" s="54"/>
      <c r="AM35" s="54"/>
      <c r="AN35" s="54"/>
      <c r="AO35" s="54"/>
      <c r="AP35" s="54"/>
      <c r="AX35" s="78"/>
      <c r="AY35" s="300"/>
      <c r="AZ35" s="301"/>
      <c r="BA35" s="300"/>
      <c r="BB35" s="300"/>
      <c r="BC35" s="301"/>
      <c r="BD35" s="300"/>
      <c r="BE35" s="300"/>
      <c r="BF35" s="301"/>
      <c r="BG35" s="300"/>
      <c r="BH35" s="300"/>
      <c r="BI35" s="301"/>
      <c r="BJ35" s="300"/>
      <c r="BK35" s="300"/>
      <c r="BL35" s="300"/>
    </row>
    <row r="36" spans="1:65" ht="24.95" customHeight="1" outlineLevel="1">
      <c r="A36" s="23"/>
      <c r="B36" s="29" t="s">
        <v>447</v>
      </c>
      <c r="C36" s="53"/>
      <c r="D36" s="80" t="s">
        <v>448</v>
      </c>
      <c r="E36" s="78"/>
      <c r="AK36" s="54" t="b">
        <v>0</v>
      </c>
      <c r="AL36" s="54"/>
      <c r="AM36" s="54"/>
      <c r="AN36" s="54"/>
      <c r="AO36" s="54"/>
      <c r="AP36" s="54"/>
      <c r="AX36" s="78"/>
      <c r="AY36" s="78"/>
      <c r="AZ36" s="77"/>
      <c r="BA36" s="300"/>
      <c r="BB36" s="300"/>
      <c r="BC36" s="77"/>
      <c r="BD36" s="300"/>
      <c r="BE36" s="300"/>
      <c r="BF36" s="77"/>
      <c r="BG36" s="300"/>
      <c r="BH36" s="300"/>
      <c r="BI36" s="77"/>
      <c r="BJ36" s="300"/>
      <c r="BK36" s="300"/>
      <c r="BL36" s="78"/>
    </row>
    <row r="37" spans="1:65" ht="24.95" customHeight="1">
      <c r="A37" s="23"/>
      <c r="B37" s="80"/>
      <c r="C37" s="95"/>
      <c r="D37" s="80" t="s">
        <v>421</v>
      </c>
      <c r="E37" s="78"/>
      <c r="H37" s="78"/>
      <c r="I37" s="22"/>
      <c r="J37" s="22"/>
      <c r="K37" s="22"/>
      <c r="L37" s="22"/>
      <c r="M37" s="22"/>
      <c r="N37" s="22"/>
      <c r="O37" s="22"/>
      <c r="P37" s="22"/>
      <c r="Q37" s="22"/>
      <c r="R37" s="78"/>
      <c r="V37" s="237"/>
      <c r="AB37" s="237"/>
      <c r="AK37" s="76"/>
      <c r="AL37" s="54"/>
      <c r="AM37" s="54"/>
      <c r="AN37" s="54"/>
      <c r="AO37" s="54"/>
      <c r="AP37" s="54"/>
    </row>
    <row r="38" spans="1:65" ht="15" customHeight="1">
      <c r="A38" s="23"/>
      <c r="B38" s="80"/>
      <c r="D38" s="65" t="str">
        <f>IF(AK36=TRUE,"➡　別添１の届出が必要です。","")</f>
        <v/>
      </c>
      <c r="E38" s="89"/>
      <c r="H38" s="78"/>
      <c r="I38" s="22"/>
      <c r="J38" s="22"/>
      <c r="K38" s="22"/>
      <c r="L38" s="22"/>
      <c r="M38" s="22"/>
      <c r="N38" s="22"/>
      <c r="O38" s="22"/>
      <c r="P38" s="22"/>
      <c r="Q38" s="22"/>
      <c r="R38" s="22"/>
      <c r="S38" s="78"/>
      <c r="AK38" s="76"/>
      <c r="AL38" s="54"/>
      <c r="AM38" s="54"/>
      <c r="AN38" s="54"/>
      <c r="AO38" s="54"/>
      <c r="AP38" s="54"/>
    </row>
    <row r="39" spans="1:65" ht="24.95" customHeight="1">
      <c r="A39" s="281"/>
      <c r="B39" s="243" t="s">
        <v>458</v>
      </c>
      <c r="C39" s="88"/>
      <c r="D39" s="132"/>
      <c r="E39" s="132"/>
      <c r="F39" s="27"/>
      <c r="G39" s="88"/>
      <c r="H39" s="132"/>
      <c r="I39" s="35"/>
      <c r="J39" s="35"/>
      <c r="K39" s="35"/>
      <c r="L39" s="35"/>
      <c r="M39" s="35"/>
      <c r="N39" s="35"/>
      <c r="O39" s="35"/>
      <c r="P39" s="35"/>
      <c r="Q39" s="35"/>
      <c r="R39" s="35"/>
      <c r="S39" s="132"/>
      <c r="T39" s="88"/>
      <c r="U39" s="88"/>
      <c r="V39" s="88"/>
      <c r="W39" s="88"/>
      <c r="X39" s="88"/>
      <c r="Y39" s="88"/>
      <c r="Z39" s="88"/>
      <c r="AA39" s="88"/>
      <c r="AB39" s="88"/>
      <c r="AC39" s="88"/>
      <c r="AD39" s="88"/>
      <c r="AE39" s="88"/>
      <c r="AF39" s="88"/>
      <c r="AK39" s="29"/>
      <c r="AL39" s="76"/>
      <c r="AM39" s="54"/>
      <c r="AN39" s="54"/>
      <c r="AO39" s="54"/>
      <c r="AP39" s="54"/>
      <c r="AQ39" s="54"/>
    </row>
    <row r="40" spans="1:65" ht="24.95" customHeight="1" outlineLevel="1">
      <c r="A40" s="23"/>
      <c r="B40" s="29" t="s">
        <v>449</v>
      </c>
      <c r="C40" s="53"/>
      <c r="D40" s="265" t="s">
        <v>459</v>
      </c>
      <c r="E40" s="266"/>
      <c r="F40" s="265"/>
      <c r="AK40" s="54" t="b">
        <v>0</v>
      </c>
      <c r="AM40" s="54"/>
      <c r="AN40" s="54"/>
      <c r="AO40" s="54"/>
      <c r="AP40" s="54"/>
      <c r="AQ40" s="54"/>
      <c r="AY40" s="266"/>
      <c r="AZ40" s="266"/>
      <c r="BA40" s="267"/>
      <c r="BB40" s="300"/>
      <c r="BC40" s="300"/>
      <c r="BD40" s="267"/>
      <c r="BE40" s="300"/>
      <c r="BF40" s="300"/>
      <c r="BG40" s="267"/>
      <c r="BH40" s="300"/>
      <c r="BI40" s="300"/>
      <c r="BJ40" s="267"/>
      <c r="BK40" s="300"/>
      <c r="BL40" s="300"/>
      <c r="BM40" s="266"/>
    </row>
    <row r="41" spans="1:65" ht="24.75" customHeight="1">
      <c r="A41" s="23"/>
      <c r="B41" s="29" t="s">
        <v>309</v>
      </c>
      <c r="E41" s="78"/>
      <c r="F41" s="78"/>
      <c r="G41" s="78"/>
      <c r="H41" s="78"/>
      <c r="I41" s="78"/>
      <c r="J41" s="78"/>
      <c r="K41" s="78"/>
      <c r="L41" s="78"/>
      <c r="M41" s="78"/>
      <c r="N41" s="78"/>
      <c r="O41" s="78"/>
      <c r="AK41" s="76"/>
      <c r="AL41" s="54"/>
      <c r="AM41" s="54"/>
      <c r="AN41" s="54"/>
      <c r="AO41" s="54"/>
      <c r="AP41" s="54"/>
    </row>
    <row r="42" spans="1:65" s="91" customFormat="1" ht="35.1" customHeight="1" thickBot="1">
      <c r="A42" s="90"/>
      <c r="F42" s="92"/>
      <c r="I42" s="312" t="str">
        <f>IF(AK23=TRUE,IF(AK34=TRUE,"訪問看護ベースアップ評価料（Ⅰ）の注３",IF(AK36=TRUE,"訪問看護ベースアップ評価料（Ⅰ）の注３(様式提出必須）","訪問看護ベースアップ評価料（Ⅰ）")),"")</f>
        <v/>
      </c>
      <c r="J42" s="312"/>
      <c r="K42" s="312"/>
      <c r="L42" s="312"/>
      <c r="M42" s="312"/>
      <c r="N42" s="312"/>
      <c r="O42" s="312"/>
      <c r="P42" s="312"/>
      <c r="Q42" s="312"/>
      <c r="R42" s="312"/>
      <c r="S42" s="312"/>
      <c r="T42" s="312"/>
      <c r="U42" s="312"/>
      <c r="V42" s="312"/>
      <c r="W42" s="312"/>
      <c r="X42" s="312"/>
      <c r="Y42" s="312"/>
      <c r="Z42" s="312"/>
      <c r="AA42" s="312"/>
      <c r="AB42" s="312"/>
      <c r="AK42" s="93"/>
      <c r="AL42" s="94"/>
      <c r="AM42" s="94"/>
      <c r="AN42" s="94"/>
      <c r="AO42" s="94"/>
      <c r="AP42" s="94"/>
    </row>
    <row r="43" spans="1:65" ht="15" customHeight="1">
      <c r="A43" s="23"/>
      <c r="D43" s="78"/>
      <c r="E43" s="78"/>
      <c r="H43" s="78"/>
      <c r="I43" s="22"/>
      <c r="J43" s="22"/>
      <c r="K43" s="22"/>
      <c r="L43" s="22"/>
      <c r="M43" s="22"/>
      <c r="N43" s="22"/>
      <c r="O43" s="22"/>
      <c r="P43" s="22"/>
      <c r="Q43" s="22"/>
      <c r="R43" s="22"/>
      <c r="S43" s="78"/>
      <c r="AK43" s="76"/>
      <c r="AL43" s="54"/>
      <c r="AM43" s="54"/>
      <c r="AN43" s="54"/>
      <c r="AO43" s="54"/>
      <c r="AP43" s="54"/>
    </row>
    <row r="44" spans="1:65" s="54" customFormat="1" ht="15" customHeight="1">
      <c r="A44" s="23"/>
      <c r="B44" s="80"/>
      <c r="C44" s="29"/>
      <c r="D44" s="78"/>
      <c r="E44" s="78"/>
      <c r="F44" s="78"/>
      <c r="G44" s="78"/>
      <c r="H44" s="78"/>
      <c r="I44" s="313"/>
      <c r="J44" s="313"/>
      <c r="K44" s="313"/>
      <c r="L44" s="313"/>
      <c r="M44" s="313"/>
      <c r="N44" s="313"/>
      <c r="O44" s="313"/>
      <c r="P44" s="313"/>
      <c r="Q44" s="313"/>
      <c r="R44" s="313"/>
      <c r="S44" s="313"/>
      <c r="T44" s="313"/>
      <c r="U44" s="313"/>
      <c r="V44" s="313"/>
      <c r="W44" s="313"/>
      <c r="X44" s="313"/>
      <c r="Y44" s="313"/>
      <c r="Z44" s="313"/>
      <c r="AA44" s="313"/>
      <c r="AB44" s="313"/>
      <c r="AC44" s="29"/>
      <c r="AD44" s="29"/>
      <c r="AE44" s="29"/>
      <c r="AF44" s="29"/>
      <c r="AG44" s="29"/>
      <c r="AH44" s="29"/>
      <c r="AI44" s="29"/>
      <c r="AJ44" s="29"/>
      <c r="AK44" s="76"/>
      <c r="AQ44" s="29"/>
      <c r="AR44" s="29"/>
      <c r="AS44" s="29"/>
      <c r="AT44" s="29"/>
      <c r="AU44" s="29"/>
      <c r="AV44" s="29"/>
      <c r="AW44" s="29"/>
      <c r="AX44" s="29"/>
      <c r="AY44" s="29"/>
      <c r="AZ44" s="29"/>
      <c r="BA44" s="29"/>
      <c r="BB44" s="29"/>
      <c r="BC44" s="29"/>
      <c r="BD44" s="29"/>
      <c r="BE44" s="29"/>
      <c r="BF44" s="29"/>
      <c r="BG44" s="29"/>
      <c r="BH44" s="29"/>
      <c r="BI44" s="29"/>
      <c r="BJ44" s="29"/>
      <c r="BK44" s="29"/>
      <c r="BL44" s="29"/>
    </row>
    <row r="45" spans="1:65" ht="24.75" customHeight="1">
      <c r="A45" s="29" t="s">
        <v>7</v>
      </c>
    </row>
    <row r="46" spans="1:65" ht="24.75" customHeight="1">
      <c r="B46" s="311" t="s">
        <v>444</v>
      </c>
      <c r="C46" s="311"/>
      <c r="D46" s="311"/>
      <c r="E46" s="311"/>
      <c r="F46" s="311"/>
      <c r="G46" s="311"/>
      <c r="H46" s="311"/>
      <c r="I46" s="311"/>
      <c r="J46" s="311"/>
      <c r="K46" s="311"/>
      <c r="L46" s="311"/>
      <c r="M46" s="311"/>
      <c r="N46" s="311"/>
      <c r="O46" s="311"/>
      <c r="P46" s="311"/>
      <c r="Q46" s="311"/>
      <c r="R46" s="311"/>
      <c r="S46" s="311"/>
      <c r="T46" s="311"/>
      <c r="U46" s="311"/>
      <c r="V46" s="311"/>
      <c r="W46" s="311"/>
      <c r="X46" s="311"/>
      <c r="Y46" s="311"/>
      <c r="Z46" s="311"/>
      <c r="AA46" s="311"/>
      <c r="AB46" s="311"/>
      <c r="AC46" s="311"/>
    </row>
    <row r="47" spans="1:65" ht="24.75" customHeight="1">
      <c r="A47" s="29" t="s">
        <v>112</v>
      </c>
      <c r="B47" s="311"/>
      <c r="C47" s="311"/>
      <c r="D47" s="311"/>
      <c r="E47" s="311"/>
      <c r="F47" s="311"/>
      <c r="G47" s="311"/>
      <c r="H47" s="311"/>
      <c r="I47" s="311"/>
      <c r="J47" s="311"/>
      <c r="K47" s="311"/>
      <c r="L47" s="311"/>
      <c r="M47" s="311"/>
      <c r="N47" s="311"/>
      <c r="O47" s="311"/>
      <c r="P47" s="311"/>
      <c r="Q47" s="311"/>
      <c r="R47" s="311"/>
      <c r="S47" s="311"/>
      <c r="T47" s="311"/>
      <c r="U47" s="311"/>
      <c r="V47" s="311"/>
      <c r="W47" s="311"/>
      <c r="X47" s="311"/>
      <c r="Y47" s="311"/>
      <c r="Z47" s="311"/>
      <c r="AA47" s="311"/>
      <c r="AB47" s="311"/>
      <c r="AC47" s="311"/>
    </row>
    <row r="48" spans="1:65" ht="24.75" customHeight="1">
      <c r="B48" s="311"/>
      <c r="C48" s="311"/>
      <c r="D48" s="311"/>
      <c r="E48" s="311"/>
      <c r="F48" s="311"/>
      <c r="G48" s="311"/>
      <c r="H48" s="311"/>
      <c r="I48" s="311"/>
      <c r="J48" s="311"/>
      <c r="K48" s="311"/>
      <c r="L48" s="311"/>
      <c r="M48" s="311"/>
      <c r="N48" s="311"/>
      <c r="O48" s="311"/>
      <c r="P48" s="311"/>
      <c r="Q48" s="311"/>
      <c r="R48" s="311"/>
      <c r="S48" s="311"/>
      <c r="T48" s="311"/>
      <c r="U48" s="311"/>
      <c r="V48" s="311"/>
      <c r="W48" s="311"/>
      <c r="X48" s="311"/>
      <c r="Y48" s="311"/>
      <c r="Z48" s="311"/>
      <c r="AA48" s="311"/>
      <c r="AB48" s="311"/>
      <c r="AC48" s="311"/>
    </row>
    <row r="49" spans="1:37" ht="24.75" customHeight="1">
      <c r="A49" s="29" t="s">
        <v>112</v>
      </c>
      <c r="B49" s="311"/>
      <c r="C49" s="311"/>
      <c r="D49" s="311"/>
      <c r="E49" s="311"/>
      <c r="F49" s="311"/>
      <c r="G49" s="311"/>
      <c r="H49" s="311"/>
      <c r="I49" s="311"/>
      <c r="J49" s="311"/>
      <c r="K49" s="311"/>
      <c r="L49" s="311"/>
      <c r="M49" s="311"/>
      <c r="N49" s="311"/>
      <c r="O49" s="311"/>
      <c r="P49" s="311"/>
      <c r="Q49" s="311"/>
      <c r="R49" s="311"/>
      <c r="S49" s="311"/>
      <c r="T49" s="311"/>
      <c r="U49" s="311"/>
      <c r="V49" s="311"/>
      <c r="W49" s="311"/>
      <c r="X49" s="311"/>
      <c r="Y49" s="311"/>
      <c r="Z49" s="311"/>
      <c r="AA49" s="311"/>
      <c r="AB49" s="311"/>
      <c r="AC49" s="311"/>
    </row>
    <row r="50" spans="1:37" ht="24.75" customHeight="1">
      <c r="B50" s="311"/>
      <c r="C50" s="311"/>
      <c r="D50" s="311"/>
      <c r="E50" s="311"/>
      <c r="F50" s="311"/>
      <c r="G50" s="311"/>
      <c r="H50" s="311"/>
      <c r="I50" s="311"/>
      <c r="J50" s="311"/>
      <c r="K50" s="311"/>
      <c r="L50" s="311"/>
      <c r="M50" s="311"/>
      <c r="N50" s="311"/>
      <c r="O50" s="311"/>
      <c r="P50" s="311"/>
      <c r="Q50" s="311"/>
      <c r="R50" s="311"/>
      <c r="S50" s="311"/>
      <c r="T50" s="311"/>
      <c r="U50" s="311"/>
      <c r="V50" s="311"/>
      <c r="W50" s="311"/>
      <c r="X50" s="311"/>
      <c r="Y50" s="311"/>
      <c r="Z50" s="311"/>
      <c r="AA50" s="311"/>
      <c r="AB50" s="311"/>
      <c r="AC50" s="311"/>
    </row>
    <row r="51" spans="1:37" ht="24.75" customHeight="1"/>
    <row r="52" spans="1:37" ht="24.75" customHeight="1"/>
    <row r="53" spans="1:37" ht="24.75" customHeight="1"/>
    <row r="54" spans="1:37" ht="24.75" customHeight="1">
      <c r="A54" s="80"/>
      <c r="F54" s="29"/>
      <c r="AK54" s="29"/>
    </row>
    <row r="55" spans="1:37" ht="24.95" customHeight="1">
      <c r="F55" s="29"/>
      <c r="AK55" s="29"/>
    </row>
    <row r="56" spans="1:37" ht="24.95" customHeight="1">
      <c r="F56" s="29"/>
      <c r="AK56" s="29"/>
    </row>
    <row r="57" spans="1:37" ht="24.95" customHeight="1">
      <c r="F57" s="29"/>
      <c r="AK57" s="29"/>
    </row>
    <row r="58" spans="1:37" ht="24.95" customHeight="1">
      <c r="F58" s="29"/>
      <c r="AK58" s="29"/>
    </row>
    <row r="59" spans="1:37" ht="24.95" customHeight="1">
      <c r="F59" s="29"/>
      <c r="AK59" s="29"/>
    </row>
    <row r="60" spans="1:37" ht="24.95" customHeight="1">
      <c r="F60" s="29"/>
      <c r="AK60" s="29"/>
    </row>
    <row r="61" spans="1:37" ht="24.95" customHeight="1">
      <c r="F61" s="29"/>
      <c r="AK61" s="29"/>
    </row>
    <row r="62" spans="1:37" ht="24.95" customHeight="1">
      <c r="F62" s="29"/>
      <c r="AK62" s="29"/>
    </row>
    <row r="63" spans="1:37" ht="24.95" customHeight="1">
      <c r="F63" s="29"/>
      <c r="AK63" s="29"/>
    </row>
    <row r="64" spans="1:37" ht="24.95" customHeight="1">
      <c r="F64" s="29"/>
      <c r="AK64" s="29"/>
    </row>
    <row r="65" s="29" customFormat="1" ht="24.95" customHeight="1"/>
    <row r="66" s="29" customFormat="1" ht="24.95" customHeight="1"/>
    <row r="67" s="29" customFormat="1" ht="24.95" customHeight="1"/>
    <row r="68" s="29" customFormat="1" ht="24.95" customHeight="1"/>
    <row r="69" s="29" customFormat="1" ht="24.95" customHeight="1"/>
    <row r="70" s="29" customFormat="1" ht="24.95" customHeight="1"/>
    <row r="71" s="29" customFormat="1" ht="24.95" customHeight="1"/>
    <row r="72" s="29" customFormat="1" ht="24.95" customHeight="1"/>
    <row r="73" s="29" customFormat="1" ht="24.95" customHeight="1"/>
    <row r="74" s="29" customFormat="1" ht="24.95" customHeight="1"/>
    <row r="75" s="29" customFormat="1" ht="24.95" customHeight="1"/>
    <row r="76" s="29" customFormat="1" ht="24.95" customHeight="1"/>
  </sheetData>
  <sheetProtection algorithmName="SHA-512" hashValue="2wdY6fphB1ghl6W9DM8oS3qVRJCu0DDD7m5BNg1SbfdkTv+Ok/Ehl9IdjkFmntVeD0jETpo8IByiUcqG8KH8rw==" saltValue="29IdOz3d2C59uQbxrG38FQ==" spinCount="100000" sheet="1" objects="1" scenarios="1"/>
  <mergeCells count="37">
    <mergeCell ref="S2:V2"/>
    <mergeCell ref="W4:AF4"/>
    <mergeCell ref="S4:V4"/>
    <mergeCell ref="B46:AC50"/>
    <mergeCell ref="I42:AB42"/>
    <mergeCell ref="I44:AB44"/>
    <mergeCell ref="B4:E4"/>
    <mergeCell ref="F4:O4"/>
    <mergeCell ref="D15:E15"/>
    <mergeCell ref="G15:H15"/>
    <mergeCell ref="M19:Y19"/>
    <mergeCell ref="F26:L26"/>
    <mergeCell ref="A5:AD5"/>
    <mergeCell ref="B7:H7"/>
    <mergeCell ref="W2:AF2"/>
    <mergeCell ref="B28:AC30"/>
    <mergeCell ref="J15:K15"/>
    <mergeCell ref="S15:AD15"/>
    <mergeCell ref="M18:Y18"/>
    <mergeCell ref="BL34:BL35"/>
    <mergeCell ref="BC34:BC35"/>
    <mergeCell ref="BD34:BE35"/>
    <mergeCell ref="BF34:BF35"/>
    <mergeCell ref="BG34:BH35"/>
    <mergeCell ref="BI34:BI35"/>
    <mergeCell ref="BJ34:BK35"/>
    <mergeCell ref="BB40:BC40"/>
    <mergeCell ref="BE40:BF40"/>
    <mergeCell ref="BH40:BI40"/>
    <mergeCell ref="BK40:BL40"/>
    <mergeCell ref="AY34:AY35"/>
    <mergeCell ref="AZ34:AZ35"/>
    <mergeCell ref="BA34:BB35"/>
    <mergeCell ref="BA36:BB36"/>
    <mergeCell ref="BD36:BE36"/>
    <mergeCell ref="BG36:BH36"/>
    <mergeCell ref="BJ36:BK36"/>
  </mergeCells>
  <phoneticPr fontId="1"/>
  <conditionalFormatting sqref="B7:H7">
    <cfRule type="expression" dxfId="23" priority="3">
      <formula>OR($AK$8=FALSE,$AK$12=FALSE)</formula>
    </cfRule>
  </conditionalFormatting>
  <conditionalFormatting sqref="C34:AF37">
    <cfRule type="expression" dxfId="22" priority="1">
      <formula>$AK$40=TRUE</formula>
    </cfRule>
  </conditionalFormatting>
  <conditionalFormatting sqref="I7">
    <cfRule type="expression" dxfId="21" priority="4">
      <formula>OR(AR9=FALSE,AR13=FALSE)</formula>
    </cfRule>
  </conditionalFormatting>
  <dataValidations count="2">
    <dataValidation type="whole" operator="greaterThanOrEqual" allowBlank="1" showInputMessage="1" showErrorMessage="1" sqref="Y9:Y14 Y16" xr:uid="{C4E7F92B-BD00-4DDD-BDE9-E306B88F7C65}">
      <formula1>0</formula1>
    </dataValidation>
    <dataValidation type="textLength" operator="equal" allowBlank="1" showInputMessage="1" showErrorMessage="1" sqref="M18:Y18" xr:uid="{CB9611C8-58D6-453F-AAAE-77B437C72E9D}">
      <formula1>7</formula1>
    </dataValidation>
  </dataValidations>
  <printOptions horizontalCentered="1"/>
  <pageMargins left="0.23622047244094491" right="0.23622047244094491" top="0.55118110236220474" bottom="0.55118110236220474" header="0.31496062992125984" footer="0.31496062992125984"/>
  <pageSetup paperSize="9" scale="62" fitToHeight="2" orientation="portrait" r:id="rId1"/>
  <headerFooter alignWithMargins="0"/>
  <colBreaks count="1" manualBreakCount="1">
    <brk id="32" max="49" man="1"/>
  </colBreaks>
  <drawing r:id="rId2"/>
  <legacyDrawing r:id="rId3"/>
  <mc:AlternateContent xmlns:mc="http://schemas.openxmlformats.org/markup-compatibility/2006">
    <mc:Choice Requires="x14">
      <controls>
        <mc:AlternateContent xmlns:mc="http://schemas.openxmlformats.org/markup-compatibility/2006">
          <mc:Choice Requires="x14">
            <control shapeId="34822" r:id="rId4" name="Check Box 6">
              <controlPr locked="0" defaultSize="0" autoFill="0" autoLine="0" autoPict="0">
                <anchor moveWithCells="1">
                  <from>
                    <xdr:col>5</xdr:col>
                    <xdr:colOff>28575</xdr:colOff>
                    <xdr:row>21</xdr:row>
                    <xdr:rowOff>171450</xdr:rowOff>
                  </from>
                  <to>
                    <xdr:col>5</xdr:col>
                    <xdr:colOff>266700</xdr:colOff>
                    <xdr:row>23</xdr:row>
                    <xdr:rowOff>9525</xdr:rowOff>
                  </to>
                </anchor>
              </controlPr>
            </control>
          </mc:Choice>
        </mc:AlternateContent>
        <mc:AlternateContent xmlns:mc="http://schemas.openxmlformats.org/markup-compatibility/2006">
          <mc:Choice Requires="x14">
            <control shapeId="34823" r:id="rId5" name="Check Box 7">
              <controlPr defaultSize="0" autoFill="0" autoLine="0" autoPict="0">
                <anchor moveWithCells="1">
                  <from>
                    <xdr:col>1</xdr:col>
                    <xdr:colOff>28575</xdr:colOff>
                    <xdr:row>8</xdr:row>
                    <xdr:rowOff>95250</xdr:rowOff>
                  </from>
                  <to>
                    <xdr:col>2</xdr:col>
                    <xdr:colOff>66675</xdr:colOff>
                    <xdr:row>8</xdr:row>
                    <xdr:rowOff>285750</xdr:rowOff>
                  </to>
                </anchor>
              </controlPr>
            </control>
          </mc:Choice>
        </mc:AlternateContent>
        <mc:AlternateContent xmlns:mc="http://schemas.openxmlformats.org/markup-compatibility/2006">
          <mc:Choice Requires="x14">
            <control shapeId="34824" r:id="rId6" name="Check Box 8">
              <controlPr defaultSize="0" autoFill="0" autoLine="0" autoPict="0">
                <anchor moveWithCells="1">
                  <from>
                    <xdr:col>1</xdr:col>
                    <xdr:colOff>28575</xdr:colOff>
                    <xdr:row>12</xdr:row>
                    <xdr:rowOff>95250</xdr:rowOff>
                  </from>
                  <to>
                    <xdr:col>2</xdr:col>
                    <xdr:colOff>66675</xdr:colOff>
                    <xdr:row>12</xdr:row>
                    <xdr:rowOff>285750</xdr:rowOff>
                  </to>
                </anchor>
              </controlPr>
            </control>
          </mc:Choice>
        </mc:AlternateContent>
        <mc:AlternateContent xmlns:mc="http://schemas.openxmlformats.org/markup-compatibility/2006">
          <mc:Choice Requires="x14">
            <control shapeId="34825" r:id="rId7" name="Check Box 9">
              <controlPr defaultSize="0" autoFill="0" autoLine="0" autoPict="0">
                <anchor moveWithCells="1">
                  <from>
                    <xdr:col>2</xdr:col>
                    <xdr:colOff>28575</xdr:colOff>
                    <xdr:row>33</xdr:row>
                    <xdr:rowOff>95250</xdr:rowOff>
                  </from>
                  <to>
                    <xdr:col>3</xdr:col>
                    <xdr:colOff>66675</xdr:colOff>
                    <xdr:row>33</xdr:row>
                    <xdr:rowOff>285750</xdr:rowOff>
                  </to>
                </anchor>
              </controlPr>
            </control>
          </mc:Choice>
        </mc:AlternateContent>
        <mc:AlternateContent xmlns:mc="http://schemas.openxmlformats.org/markup-compatibility/2006">
          <mc:Choice Requires="x14">
            <control shapeId="34826" r:id="rId8" name="Check Box 10">
              <controlPr defaultSize="0" autoFill="0" autoLine="0" autoPict="0">
                <anchor moveWithCells="1">
                  <from>
                    <xdr:col>2</xdr:col>
                    <xdr:colOff>28575</xdr:colOff>
                    <xdr:row>35</xdr:row>
                    <xdr:rowOff>95250</xdr:rowOff>
                  </from>
                  <to>
                    <xdr:col>3</xdr:col>
                    <xdr:colOff>66675</xdr:colOff>
                    <xdr:row>35</xdr:row>
                    <xdr:rowOff>285750</xdr:rowOff>
                  </to>
                </anchor>
              </controlPr>
            </control>
          </mc:Choice>
        </mc:AlternateContent>
        <mc:AlternateContent xmlns:mc="http://schemas.openxmlformats.org/markup-compatibility/2006">
          <mc:Choice Requires="x14">
            <control shapeId="34827" r:id="rId9" name="Check Box 11">
              <controlPr defaultSize="0" autoFill="0" autoLine="0" autoPict="0">
                <anchor moveWithCells="1">
                  <from>
                    <xdr:col>2</xdr:col>
                    <xdr:colOff>28575</xdr:colOff>
                    <xdr:row>39</xdr:row>
                    <xdr:rowOff>76200</xdr:rowOff>
                  </from>
                  <to>
                    <xdr:col>3</xdr:col>
                    <xdr:colOff>66675</xdr:colOff>
                    <xdr:row>39</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405F234E-3F77-4111-99A0-E633D1CB6341}">
          <x14:formula1>
            <xm:f>プルダウンリスト一覧!$A$2:$A$5</xm:f>
          </x14:formula1>
          <xm:sqref>D15:E15</xm:sqref>
        </x14:dataValidation>
        <x14:dataValidation type="list" allowBlank="1" showInputMessage="1" showErrorMessage="1" xr:uid="{8056CD27-F44A-4D1F-8970-31744BC88198}">
          <x14:formula1>
            <xm:f>プルダウンリスト一覧!$B$2:$B$13</xm:f>
          </x14:formula1>
          <xm:sqref>G15:H15</xm:sqref>
        </x14:dataValidation>
        <x14:dataValidation type="list" allowBlank="1" showInputMessage="1" showErrorMessage="1" xr:uid="{6FB1CA5A-042D-4E7B-A473-CECF6138C100}">
          <x14:formula1>
            <xm:f>プルダウンリスト一覧!$C$2:$C$32</xm:f>
          </x14:formula1>
          <xm:sqref>J15:K15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1355D-5925-47A5-95DD-588623553DDF}">
  <sheetPr codeName="Sheet8"/>
  <dimension ref="A1:L22"/>
  <sheetViews>
    <sheetView workbookViewId="0">
      <selection activeCell="G25" sqref="G25"/>
    </sheetView>
  </sheetViews>
  <sheetFormatPr defaultRowHeight="18.75"/>
  <cols>
    <col min="3" max="3" width="37.625" customWidth="1"/>
    <col min="6" max="6" width="15" customWidth="1"/>
    <col min="7" max="7" width="15.5" customWidth="1"/>
    <col min="11" max="11" width="39.375" customWidth="1"/>
  </cols>
  <sheetData>
    <row r="1" spans="1:12" s="17" customFormat="1" ht="13.5">
      <c r="A1" s="21"/>
      <c r="B1" s="21"/>
    </row>
    <row r="2" spans="1:12" s="17" customFormat="1" ht="13.5">
      <c r="A2" s="501" t="s">
        <v>26</v>
      </c>
      <c r="B2" s="501"/>
      <c r="C2" s="501" t="s">
        <v>55</v>
      </c>
      <c r="D2" s="501" t="s">
        <v>54</v>
      </c>
    </row>
    <row r="3" spans="1:12" s="17" customFormat="1" ht="13.5">
      <c r="A3" s="20" t="s">
        <v>27</v>
      </c>
      <c r="B3" s="20" t="s">
        <v>28</v>
      </c>
      <c r="C3" s="501"/>
      <c r="D3" s="501"/>
      <c r="I3" s="34" t="s">
        <v>29</v>
      </c>
      <c r="J3" s="34" t="s">
        <v>30</v>
      </c>
    </row>
    <row r="4" spans="1:12" s="17" customFormat="1" ht="13.5">
      <c r="B4" s="17">
        <v>45</v>
      </c>
      <c r="C4" s="17" t="s">
        <v>36</v>
      </c>
      <c r="D4" s="17">
        <v>30</v>
      </c>
      <c r="F4" s="220" t="e">
        <f>【A】-A4</f>
        <v>#VALUE!</v>
      </c>
      <c r="G4" s="220" t="e">
        <f t="shared" ref="G4:G21" si="0">【A】-B4</f>
        <v>#VALUE!</v>
      </c>
      <c r="H4" s="17" t="e">
        <f>F4*G4</f>
        <v>#VALUE!</v>
      </c>
      <c r="I4" s="17" t="e">
        <f t="shared" ref="I4:I20" si="1">IF(【A】=B4,"",IF(H4&lt;=0,"該当",""))</f>
        <v>#VALUE!</v>
      </c>
      <c r="J4" s="17" t="str">
        <f>IF(B4&gt;【A】,"該当","")</f>
        <v/>
      </c>
      <c r="K4" s="17" t="s">
        <v>36</v>
      </c>
      <c r="L4" s="17">
        <v>1</v>
      </c>
    </row>
    <row r="5" spans="1:12" s="17" customFormat="1" ht="13.5">
      <c r="A5" s="17">
        <v>45</v>
      </c>
      <c r="B5" s="17">
        <v>75</v>
      </c>
      <c r="C5" s="17" t="s">
        <v>37</v>
      </c>
      <c r="D5" s="17">
        <v>60</v>
      </c>
      <c r="F5" s="220" t="e">
        <f t="shared" ref="F5:F21" si="2">【A】-A5</f>
        <v>#VALUE!</v>
      </c>
      <c r="G5" s="220" t="e">
        <f t="shared" si="0"/>
        <v>#VALUE!</v>
      </c>
      <c r="H5" s="17" t="e">
        <f>F5*G5</f>
        <v>#VALUE!</v>
      </c>
      <c r="I5" s="17" t="e">
        <f t="shared" si="1"/>
        <v>#VALUE!</v>
      </c>
      <c r="J5" s="17" t="str">
        <f>IF(B5&gt;【A】,"該当","")</f>
        <v/>
      </c>
      <c r="K5" s="17" t="s">
        <v>37</v>
      </c>
      <c r="L5" s="17">
        <v>2</v>
      </c>
    </row>
    <row r="6" spans="1:12" s="17" customFormat="1" ht="13.5">
      <c r="A6" s="17">
        <v>75</v>
      </c>
      <c r="B6" s="17">
        <v>105</v>
      </c>
      <c r="C6" s="17" t="s">
        <v>38</v>
      </c>
      <c r="D6" s="17">
        <v>90</v>
      </c>
      <c r="F6" s="220" t="e">
        <f t="shared" si="2"/>
        <v>#VALUE!</v>
      </c>
      <c r="G6" s="220" t="e">
        <f t="shared" si="0"/>
        <v>#VALUE!</v>
      </c>
      <c r="H6" s="17" t="e">
        <f t="shared" ref="H6:H21" si="3">F6*G6</f>
        <v>#VALUE!</v>
      </c>
      <c r="I6" s="17" t="e">
        <f t="shared" si="1"/>
        <v>#VALUE!</v>
      </c>
      <c r="J6" s="17" t="str">
        <f>IF(B6&gt;【A】,"該当","")</f>
        <v/>
      </c>
      <c r="K6" s="17" t="s">
        <v>38</v>
      </c>
      <c r="L6" s="17">
        <v>3</v>
      </c>
    </row>
    <row r="7" spans="1:12" s="17" customFormat="1" ht="13.5">
      <c r="A7" s="17">
        <v>105</v>
      </c>
      <c r="B7" s="17">
        <v>135</v>
      </c>
      <c r="C7" s="17" t="s">
        <v>39</v>
      </c>
      <c r="D7" s="17">
        <v>120</v>
      </c>
      <c r="F7" s="220" t="e">
        <f t="shared" si="2"/>
        <v>#VALUE!</v>
      </c>
      <c r="G7" s="220" t="e">
        <f t="shared" si="0"/>
        <v>#VALUE!</v>
      </c>
      <c r="H7" s="17" t="e">
        <f t="shared" si="3"/>
        <v>#VALUE!</v>
      </c>
      <c r="I7" s="17" t="e">
        <f t="shared" si="1"/>
        <v>#VALUE!</v>
      </c>
      <c r="J7" s="17" t="str">
        <f t="shared" ref="J7:J20" si="4">IF(B7&gt;【A】,"該当","")</f>
        <v/>
      </c>
      <c r="K7" s="17" t="s">
        <v>39</v>
      </c>
      <c r="L7" s="17">
        <v>4</v>
      </c>
    </row>
    <row r="8" spans="1:12" s="17" customFormat="1" ht="13.5">
      <c r="A8" s="17">
        <v>135</v>
      </c>
      <c r="B8" s="17">
        <v>165</v>
      </c>
      <c r="C8" s="17" t="s">
        <v>40</v>
      </c>
      <c r="D8" s="17">
        <v>150</v>
      </c>
      <c r="F8" s="220" t="e">
        <f t="shared" si="2"/>
        <v>#VALUE!</v>
      </c>
      <c r="G8" s="220" t="e">
        <f t="shared" si="0"/>
        <v>#VALUE!</v>
      </c>
      <c r="H8" s="17" t="e">
        <f t="shared" si="3"/>
        <v>#VALUE!</v>
      </c>
      <c r="I8" s="17" t="e">
        <f t="shared" si="1"/>
        <v>#VALUE!</v>
      </c>
      <c r="J8" s="17" t="str">
        <f t="shared" si="4"/>
        <v/>
      </c>
      <c r="K8" s="17" t="s">
        <v>40</v>
      </c>
      <c r="L8" s="17">
        <v>5</v>
      </c>
    </row>
    <row r="9" spans="1:12" s="17" customFormat="1" ht="13.5">
      <c r="A9" s="17">
        <v>165</v>
      </c>
      <c r="B9" s="17">
        <v>195</v>
      </c>
      <c r="C9" s="17" t="s">
        <v>41</v>
      </c>
      <c r="D9" s="17">
        <v>180</v>
      </c>
      <c r="F9" s="220" t="e">
        <f t="shared" si="2"/>
        <v>#VALUE!</v>
      </c>
      <c r="G9" s="220" t="e">
        <f t="shared" si="0"/>
        <v>#VALUE!</v>
      </c>
      <c r="H9" s="17" t="e">
        <f t="shared" si="3"/>
        <v>#VALUE!</v>
      </c>
      <c r="I9" s="17" t="e">
        <f t="shared" si="1"/>
        <v>#VALUE!</v>
      </c>
      <c r="J9" s="17" t="str">
        <f t="shared" si="4"/>
        <v/>
      </c>
      <c r="K9" s="17" t="s">
        <v>41</v>
      </c>
      <c r="L9" s="17">
        <v>6</v>
      </c>
    </row>
    <row r="10" spans="1:12" s="17" customFormat="1" ht="13.5">
      <c r="A10" s="17">
        <v>195</v>
      </c>
      <c r="B10" s="17">
        <v>225</v>
      </c>
      <c r="C10" s="17" t="s">
        <v>42</v>
      </c>
      <c r="D10" s="17">
        <v>210</v>
      </c>
      <c r="F10" s="220" t="e">
        <f t="shared" si="2"/>
        <v>#VALUE!</v>
      </c>
      <c r="G10" s="220" t="e">
        <f t="shared" si="0"/>
        <v>#VALUE!</v>
      </c>
      <c r="H10" s="17" t="e">
        <f t="shared" si="3"/>
        <v>#VALUE!</v>
      </c>
      <c r="I10" s="17" t="e">
        <f t="shared" si="1"/>
        <v>#VALUE!</v>
      </c>
      <c r="J10" s="17" t="str">
        <f>IF(B10&gt;【A】,"該当","")</f>
        <v/>
      </c>
      <c r="K10" s="17" t="s">
        <v>42</v>
      </c>
      <c r="L10" s="17">
        <v>7</v>
      </c>
    </row>
    <row r="11" spans="1:12" s="17" customFormat="1" ht="13.5">
      <c r="A11" s="17">
        <v>225</v>
      </c>
      <c r="B11" s="17">
        <v>255</v>
      </c>
      <c r="C11" s="17" t="s">
        <v>43</v>
      </c>
      <c r="D11" s="17">
        <v>240</v>
      </c>
      <c r="F11" s="220" t="e">
        <f t="shared" si="2"/>
        <v>#VALUE!</v>
      </c>
      <c r="G11" s="220" t="e">
        <f t="shared" si="0"/>
        <v>#VALUE!</v>
      </c>
      <c r="H11" s="17" t="e">
        <f t="shared" si="3"/>
        <v>#VALUE!</v>
      </c>
      <c r="I11" s="17" t="e">
        <f t="shared" si="1"/>
        <v>#VALUE!</v>
      </c>
      <c r="J11" s="17" t="str">
        <f t="shared" si="4"/>
        <v/>
      </c>
      <c r="K11" s="17" t="s">
        <v>43</v>
      </c>
      <c r="L11" s="17">
        <v>8</v>
      </c>
    </row>
    <row r="12" spans="1:12" s="17" customFormat="1" ht="13.5">
      <c r="A12" s="17">
        <v>255</v>
      </c>
      <c r="B12" s="17">
        <v>285</v>
      </c>
      <c r="C12" s="17" t="s">
        <v>44</v>
      </c>
      <c r="D12" s="17">
        <v>270</v>
      </c>
      <c r="F12" s="220" t="e">
        <f t="shared" si="2"/>
        <v>#VALUE!</v>
      </c>
      <c r="G12" s="220" t="e">
        <f t="shared" si="0"/>
        <v>#VALUE!</v>
      </c>
      <c r="H12" s="17" t="e">
        <f t="shared" si="3"/>
        <v>#VALUE!</v>
      </c>
      <c r="I12" s="17" t="e">
        <f t="shared" si="1"/>
        <v>#VALUE!</v>
      </c>
      <c r="J12" s="17" t="str">
        <f t="shared" si="4"/>
        <v/>
      </c>
      <c r="K12" s="17" t="s">
        <v>44</v>
      </c>
      <c r="L12" s="17">
        <v>9</v>
      </c>
    </row>
    <row r="13" spans="1:12" s="17" customFormat="1" ht="13.5">
      <c r="A13" s="17">
        <v>285</v>
      </c>
      <c r="B13" s="17">
        <v>315</v>
      </c>
      <c r="C13" s="17" t="s">
        <v>45</v>
      </c>
      <c r="D13" s="17">
        <v>300</v>
      </c>
      <c r="F13" s="220" t="e">
        <f t="shared" si="2"/>
        <v>#VALUE!</v>
      </c>
      <c r="G13" s="220" t="e">
        <f t="shared" si="0"/>
        <v>#VALUE!</v>
      </c>
      <c r="H13" s="17" t="e">
        <f t="shared" si="3"/>
        <v>#VALUE!</v>
      </c>
      <c r="I13" s="17" t="e">
        <f t="shared" si="1"/>
        <v>#VALUE!</v>
      </c>
      <c r="J13" s="17" t="str">
        <f t="shared" si="4"/>
        <v/>
      </c>
      <c r="K13" s="17" t="s">
        <v>45</v>
      </c>
      <c r="L13" s="17">
        <v>10</v>
      </c>
    </row>
    <row r="14" spans="1:12" s="17" customFormat="1" ht="13.5">
      <c r="A14" s="17">
        <v>315</v>
      </c>
      <c r="B14" s="17">
        <v>345</v>
      </c>
      <c r="C14" s="17" t="s">
        <v>46</v>
      </c>
      <c r="D14" s="17">
        <v>330</v>
      </c>
      <c r="F14" s="220" t="e">
        <f t="shared" si="2"/>
        <v>#VALUE!</v>
      </c>
      <c r="G14" s="220" t="e">
        <f t="shared" si="0"/>
        <v>#VALUE!</v>
      </c>
      <c r="H14" s="17" t="e">
        <f t="shared" si="3"/>
        <v>#VALUE!</v>
      </c>
      <c r="I14" s="17" t="e">
        <f t="shared" si="1"/>
        <v>#VALUE!</v>
      </c>
      <c r="J14" s="17" t="str">
        <f t="shared" si="4"/>
        <v/>
      </c>
      <c r="K14" s="17" t="s">
        <v>46</v>
      </c>
      <c r="L14" s="17">
        <v>11</v>
      </c>
    </row>
    <row r="15" spans="1:12" s="17" customFormat="1" ht="13.5">
      <c r="A15" s="17">
        <v>345</v>
      </c>
      <c r="B15" s="17">
        <v>375</v>
      </c>
      <c r="C15" s="17" t="s">
        <v>47</v>
      </c>
      <c r="D15" s="17">
        <v>360</v>
      </c>
      <c r="F15" s="220" t="e">
        <f t="shared" si="2"/>
        <v>#VALUE!</v>
      </c>
      <c r="G15" s="220" t="e">
        <f t="shared" si="0"/>
        <v>#VALUE!</v>
      </c>
      <c r="H15" s="17" t="e">
        <f t="shared" si="3"/>
        <v>#VALUE!</v>
      </c>
      <c r="I15" s="17" t="e">
        <f t="shared" si="1"/>
        <v>#VALUE!</v>
      </c>
      <c r="J15" s="17" t="str">
        <f t="shared" si="4"/>
        <v/>
      </c>
      <c r="K15" s="17" t="s">
        <v>47</v>
      </c>
      <c r="L15" s="17">
        <v>12</v>
      </c>
    </row>
    <row r="16" spans="1:12" s="17" customFormat="1" ht="13.5">
      <c r="A16" s="17">
        <v>375</v>
      </c>
      <c r="B16" s="17">
        <v>405</v>
      </c>
      <c r="C16" s="17" t="s">
        <v>48</v>
      </c>
      <c r="D16" s="17">
        <v>390</v>
      </c>
      <c r="F16" s="220" t="e">
        <f t="shared" si="2"/>
        <v>#VALUE!</v>
      </c>
      <c r="G16" s="220" t="e">
        <f t="shared" si="0"/>
        <v>#VALUE!</v>
      </c>
      <c r="H16" s="17" t="e">
        <f t="shared" si="3"/>
        <v>#VALUE!</v>
      </c>
      <c r="I16" s="17" t="e">
        <f t="shared" si="1"/>
        <v>#VALUE!</v>
      </c>
      <c r="J16" s="17" t="str">
        <f t="shared" si="4"/>
        <v/>
      </c>
      <c r="K16" s="17" t="s">
        <v>48</v>
      </c>
      <c r="L16" s="17">
        <v>13</v>
      </c>
    </row>
    <row r="17" spans="1:12" s="17" customFormat="1" ht="13.5">
      <c r="A17" s="17">
        <v>405</v>
      </c>
      <c r="B17" s="17">
        <v>435</v>
      </c>
      <c r="C17" s="17" t="s">
        <v>49</v>
      </c>
      <c r="D17" s="17">
        <v>420</v>
      </c>
      <c r="F17" s="220" t="e">
        <f t="shared" si="2"/>
        <v>#VALUE!</v>
      </c>
      <c r="G17" s="220" t="e">
        <f t="shared" si="0"/>
        <v>#VALUE!</v>
      </c>
      <c r="H17" s="17" t="e">
        <f t="shared" si="3"/>
        <v>#VALUE!</v>
      </c>
      <c r="I17" s="17" t="e">
        <f t="shared" si="1"/>
        <v>#VALUE!</v>
      </c>
      <c r="J17" s="17" t="str">
        <f t="shared" si="4"/>
        <v/>
      </c>
      <c r="K17" s="17" t="s">
        <v>49</v>
      </c>
      <c r="L17" s="17">
        <v>14</v>
      </c>
    </row>
    <row r="18" spans="1:12" s="17" customFormat="1" ht="13.5">
      <c r="A18" s="17">
        <v>435</v>
      </c>
      <c r="B18" s="17">
        <v>465</v>
      </c>
      <c r="C18" s="17" t="s">
        <v>50</v>
      </c>
      <c r="D18" s="17">
        <v>450</v>
      </c>
      <c r="F18" s="220" t="e">
        <f t="shared" si="2"/>
        <v>#VALUE!</v>
      </c>
      <c r="G18" s="220" t="e">
        <f t="shared" si="0"/>
        <v>#VALUE!</v>
      </c>
      <c r="H18" s="17" t="e">
        <f t="shared" si="3"/>
        <v>#VALUE!</v>
      </c>
      <c r="I18" s="17" t="e">
        <f t="shared" si="1"/>
        <v>#VALUE!</v>
      </c>
      <c r="J18" s="17" t="str">
        <f t="shared" si="4"/>
        <v/>
      </c>
      <c r="K18" s="17" t="s">
        <v>50</v>
      </c>
      <c r="L18" s="17">
        <v>15</v>
      </c>
    </row>
    <row r="19" spans="1:12" s="17" customFormat="1" ht="13.5">
      <c r="A19" s="17">
        <v>465</v>
      </c>
      <c r="B19" s="17">
        <v>495</v>
      </c>
      <c r="C19" s="17" t="s">
        <v>51</v>
      </c>
      <c r="D19" s="17">
        <v>480</v>
      </c>
      <c r="F19" s="220" t="e">
        <f t="shared" si="2"/>
        <v>#VALUE!</v>
      </c>
      <c r="G19" s="220" t="e">
        <f t="shared" si="0"/>
        <v>#VALUE!</v>
      </c>
      <c r="H19" s="17" t="e">
        <f t="shared" si="3"/>
        <v>#VALUE!</v>
      </c>
      <c r="I19" s="17" t="e">
        <f t="shared" si="1"/>
        <v>#VALUE!</v>
      </c>
      <c r="J19" s="17" t="str">
        <f t="shared" si="4"/>
        <v/>
      </c>
      <c r="K19" s="17" t="s">
        <v>51</v>
      </c>
      <c r="L19" s="17">
        <v>16</v>
      </c>
    </row>
    <row r="20" spans="1:12" s="17" customFormat="1" ht="13.5">
      <c r="A20" s="17">
        <v>495</v>
      </c>
      <c r="B20" s="17">
        <v>525</v>
      </c>
      <c r="C20" s="17" t="s">
        <v>52</v>
      </c>
      <c r="D20" s="17">
        <v>510</v>
      </c>
      <c r="F20" s="220" t="e">
        <f t="shared" si="2"/>
        <v>#VALUE!</v>
      </c>
      <c r="G20" s="220" t="e">
        <f t="shared" si="0"/>
        <v>#VALUE!</v>
      </c>
      <c r="H20" s="17" t="e">
        <f>F20*G20</f>
        <v>#VALUE!</v>
      </c>
      <c r="I20" s="17" t="e">
        <f t="shared" si="1"/>
        <v>#VALUE!</v>
      </c>
      <c r="J20" s="17" t="str">
        <f t="shared" si="4"/>
        <v/>
      </c>
      <c r="K20" s="17" t="s">
        <v>52</v>
      </c>
      <c r="L20" s="17">
        <v>17</v>
      </c>
    </row>
    <row r="21" spans="1:12" s="17" customFormat="1" ht="13.5">
      <c r="A21" s="17">
        <v>525</v>
      </c>
      <c r="C21" s="17" t="s">
        <v>53</v>
      </c>
      <c r="D21" s="17">
        <v>540</v>
      </c>
      <c r="F21" s="220" t="e">
        <f t="shared" si="2"/>
        <v>#VALUE!</v>
      </c>
      <c r="G21" s="220" t="e">
        <f t="shared" si="0"/>
        <v>#VALUE!</v>
      </c>
      <c r="H21" s="17" t="e">
        <f t="shared" si="3"/>
        <v>#VALUE!</v>
      </c>
      <c r="I21" s="218" t="s">
        <v>80</v>
      </c>
      <c r="J21" s="218" t="s">
        <v>80</v>
      </c>
      <c r="K21" s="17" t="s">
        <v>53</v>
      </c>
      <c r="L21" s="17">
        <v>18</v>
      </c>
    </row>
    <row r="22" spans="1:12" s="17" customFormat="1" ht="13.5">
      <c r="C22" s="17" t="s">
        <v>81</v>
      </c>
      <c r="D22" s="17" t="s">
        <v>272</v>
      </c>
      <c r="I22" s="219"/>
    </row>
  </sheetData>
  <mergeCells count="3">
    <mergeCell ref="A2:B2"/>
    <mergeCell ref="C2:C3"/>
    <mergeCell ref="D2:D3"/>
  </mergeCells>
  <phoneticPr fontId="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5FBCB-FE9D-4CC6-9DEC-872E288BF7DD}">
  <sheetPr codeName="Sheet9"/>
  <dimension ref="A1:L43"/>
  <sheetViews>
    <sheetView workbookViewId="0">
      <selection activeCell="G25" sqref="G25"/>
    </sheetView>
  </sheetViews>
  <sheetFormatPr defaultRowHeight="18.75"/>
  <cols>
    <col min="3" max="3" width="37.625" customWidth="1"/>
    <col min="6" max="7" width="11" bestFit="1" customWidth="1"/>
    <col min="11" max="11" width="39.375" customWidth="1"/>
  </cols>
  <sheetData>
    <row r="1" spans="1:12" s="17" customFormat="1" ht="13.5">
      <c r="A1" s="21"/>
      <c r="B1" s="21"/>
    </row>
    <row r="2" spans="1:12" s="17" customFormat="1" ht="13.5">
      <c r="A2" s="501" t="s">
        <v>26</v>
      </c>
      <c r="B2" s="501"/>
      <c r="C2" s="501" t="s">
        <v>55</v>
      </c>
      <c r="D2" s="501" t="s">
        <v>54</v>
      </c>
    </row>
    <row r="3" spans="1:12" s="17" customFormat="1" ht="13.5">
      <c r="A3" s="20" t="s">
        <v>27</v>
      </c>
      <c r="B3" s="20" t="s">
        <v>28</v>
      </c>
      <c r="C3" s="501"/>
      <c r="D3" s="501"/>
      <c r="I3" s="34" t="s">
        <v>29</v>
      </c>
      <c r="J3" s="34" t="s">
        <v>30</v>
      </c>
    </row>
    <row r="4" spans="1:12" s="17" customFormat="1" ht="13.5">
      <c r="B4" s="17">
        <v>45</v>
      </c>
      <c r="C4" s="17" t="s">
        <v>36</v>
      </c>
      <c r="D4" s="17">
        <v>30</v>
      </c>
      <c r="F4" s="220" t="e">
        <f t="shared" ref="F4:F39" si="0">【A】-A4</f>
        <v>#VALUE!</v>
      </c>
      <c r="G4" s="220" t="e">
        <f t="shared" ref="G4:G39" si="1">【A】-B4</f>
        <v>#VALUE!</v>
      </c>
      <c r="H4" s="17" t="e">
        <f>F4*G4</f>
        <v>#VALUE!</v>
      </c>
      <c r="I4" s="17" t="e">
        <f t="shared" ref="I4:I38" si="2">IF(【A】=B4,"",IF(H4&lt;=0,"該当",""))</f>
        <v>#VALUE!</v>
      </c>
      <c r="J4" s="17" t="str">
        <f t="shared" ref="J4:J38" si="3">IF(B4&gt;【A】,"該当","")</f>
        <v/>
      </c>
      <c r="K4" s="17" t="s">
        <v>36</v>
      </c>
      <c r="L4" s="17">
        <v>1</v>
      </c>
    </row>
    <row r="5" spans="1:12" s="17" customFormat="1" ht="13.5">
      <c r="A5" s="17">
        <v>45</v>
      </c>
      <c r="B5" s="17">
        <v>75</v>
      </c>
      <c r="C5" s="17" t="s">
        <v>37</v>
      </c>
      <c r="D5" s="17">
        <v>60</v>
      </c>
      <c r="F5" s="220" t="e">
        <f t="shared" si="0"/>
        <v>#VALUE!</v>
      </c>
      <c r="G5" s="220" t="e">
        <f t="shared" si="1"/>
        <v>#VALUE!</v>
      </c>
      <c r="H5" s="17" t="e">
        <f>F5*G5</f>
        <v>#VALUE!</v>
      </c>
      <c r="I5" s="17" t="e">
        <f t="shared" si="2"/>
        <v>#VALUE!</v>
      </c>
      <c r="J5" s="17" t="str">
        <f t="shared" si="3"/>
        <v/>
      </c>
      <c r="K5" s="17" t="s">
        <v>37</v>
      </c>
      <c r="L5" s="17">
        <v>2</v>
      </c>
    </row>
    <row r="6" spans="1:12" s="17" customFormat="1" ht="13.5">
      <c r="A6" s="17">
        <v>75</v>
      </c>
      <c r="B6" s="17">
        <v>105</v>
      </c>
      <c r="C6" s="17" t="s">
        <v>38</v>
      </c>
      <c r="D6" s="17">
        <v>90</v>
      </c>
      <c r="F6" s="220" t="e">
        <f t="shared" si="0"/>
        <v>#VALUE!</v>
      </c>
      <c r="G6" s="220" t="e">
        <f t="shared" si="1"/>
        <v>#VALUE!</v>
      </c>
      <c r="H6" s="17" t="e">
        <f t="shared" ref="H6:H39" si="4">F6*G6</f>
        <v>#VALUE!</v>
      </c>
      <c r="I6" s="17" t="e">
        <f t="shared" si="2"/>
        <v>#VALUE!</v>
      </c>
      <c r="J6" s="17" t="str">
        <f t="shared" si="3"/>
        <v/>
      </c>
      <c r="K6" s="17" t="s">
        <v>38</v>
      </c>
      <c r="L6" s="17">
        <v>3</v>
      </c>
    </row>
    <row r="7" spans="1:12" s="17" customFormat="1" ht="13.5">
      <c r="A7" s="17">
        <v>105</v>
      </c>
      <c r="B7" s="17">
        <v>135</v>
      </c>
      <c r="C7" s="17" t="s">
        <v>39</v>
      </c>
      <c r="D7" s="17">
        <v>120</v>
      </c>
      <c r="F7" s="220" t="e">
        <f t="shared" si="0"/>
        <v>#VALUE!</v>
      </c>
      <c r="G7" s="220" t="e">
        <f t="shared" si="1"/>
        <v>#VALUE!</v>
      </c>
      <c r="H7" s="17" t="e">
        <f t="shared" si="4"/>
        <v>#VALUE!</v>
      </c>
      <c r="I7" s="17" t="e">
        <f t="shared" si="2"/>
        <v>#VALUE!</v>
      </c>
      <c r="J7" s="17" t="str">
        <f t="shared" si="3"/>
        <v/>
      </c>
      <c r="K7" s="17" t="s">
        <v>39</v>
      </c>
      <c r="L7" s="17">
        <v>4</v>
      </c>
    </row>
    <row r="8" spans="1:12" s="17" customFormat="1" ht="13.5">
      <c r="A8" s="17">
        <v>135</v>
      </c>
      <c r="B8" s="17">
        <v>165</v>
      </c>
      <c r="C8" s="17" t="s">
        <v>40</v>
      </c>
      <c r="D8" s="17">
        <v>150</v>
      </c>
      <c r="F8" s="220" t="e">
        <f t="shared" si="0"/>
        <v>#VALUE!</v>
      </c>
      <c r="G8" s="220" t="e">
        <f t="shared" si="1"/>
        <v>#VALUE!</v>
      </c>
      <c r="H8" s="17" t="e">
        <f t="shared" si="4"/>
        <v>#VALUE!</v>
      </c>
      <c r="I8" s="17" t="e">
        <f t="shared" si="2"/>
        <v>#VALUE!</v>
      </c>
      <c r="J8" s="17" t="str">
        <f t="shared" si="3"/>
        <v/>
      </c>
      <c r="K8" s="17" t="s">
        <v>40</v>
      </c>
      <c r="L8" s="17">
        <v>5</v>
      </c>
    </row>
    <row r="9" spans="1:12" s="17" customFormat="1" ht="13.5">
      <c r="A9" s="17">
        <v>165</v>
      </c>
      <c r="B9" s="17">
        <v>195</v>
      </c>
      <c r="C9" s="17" t="s">
        <v>41</v>
      </c>
      <c r="D9" s="17">
        <v>180</v>
      </c>
      <c r="F9" s="220" t="e">
        <f t="shared" si="0"/>
        <v>#VALUE!</v>
      </c>
      <c r="G9" s="220" t="e">
        <f t="shared" si="1"/>
        <v>#VALUE!</v>
      </c>
      <c r="H9" s="17" t="e">
        <f t="shared" si="4"/>
        <v>#VALUE!</v>
      </c>
      <c r="I9" s="17" t="e">
        <f t="shared" si="2"/>
        <v>#VALUE!</v>
      </c>
      <c r="J9" s="17" t="str">
        <f t="shared" si="3"/>
        <v/>
      </c>
      <c r="K9" s="17" t="s">
        <v>41</v>
      </c>
      <c r="L9" s="17">
        <v>6</v>
      </c>
    </row>
    <row r="10" spans="1:12" s="17" customFormat="1" ht="13.5">
      <c r="A10" s="17">
        <v>195</v>
      </c>
      <c r="B10" s="17">
        <v>225</v>
      </c>
      <c r="C10" s="17" t="s">
        <v>42</v>
      </c>
      <c r="D10" s="17">
        <v>210</v>
      </c>
      <c r="F10" s="220" t="e">
        <f t="shared" si="0"/>
        <v>#VALUE!</v>
      </c>
      <c r="G10" s="220" t="e">
        <f t="shared" si="1"/>
        <v>#VALUE!</v>
      </c>
      <c r="H10" s="17" t="e">
        <f t="shared" si="4"/>
        <v>#VALUE!</v>
      </c>
      <c r="I10" s="17" t="e">
        <f t="shared" si="2"/>
        <v>#VALUE!</v>
      </c>
      <c r="J10" s="17" t="str">
        <f t="shared" si="3"/>
        <v/>
      </c>
      <c r="K10" s="17" t="s">
        <v>42</v>
      </c>
      <c r="L10" s="17">
        <v>7</v>
      </c>
    </row>
    <row r="11" spans="1:12" s="17" customFormat="1" ht="13.5">
      <c r="A11" s="17">
        <v>225</v>
      </c>
      <c r="B11" s="17">
        <v>255</v>
      </c>
      <c r="C11" s="17" t="s">
        <v>43</v>
      </c>
      <c r="D11" s="17">
        <v>240</v>
      </c>
      <c r="F11" s="220" t="e">
        <f t="shared" si="0"/>
        <v>#VALUE!</v>
      </c>
      <c r="G11" s="220" t="e">
        <f t="shared" si="1"/>
        <v>#VALUE!</v>
      </c>
      <c r="H11" s="17" t="e">
        <f t="shared" si="4"/>
        <v>#VALUE!</v>
      </c>
      <c r="I11" s="17" t="e">
        <f t="shared" si="2"/>
        <v>#VALUE!</v>
      </c>
      <c r="J11" s="17" t="str">
        <f t="shared" si="3"/>
        <v/>
      </c>
      <c r="K11" s="17" t="s">
        <v>43</v>
      </c>
      <c r="L11" s="17">
        <v>8</v>
      </c>
    </row>
    <row r="12" spans="1:12" s="17" customFormat="1" ht="13.5">
      <c r="A12" s="17">
        <v>255</v>
      </c>
      <c r="B12" s="17">
        <v>285</v>
      </c>
      <c r="C12" s="17" t="s">
        <v>44</v>
      </c>
      <c r="D12" s="17">
        <v>270</v>
      </c>
      <c r="F12" s="220" t="e">
        <f t="shared" si="0"/>
        <v>#VALUE!</v>
      </c>
      <c r="G12" s="220" t="e">
        <f t="shared" si="1"/>
        <v>#VALUE!</v>
      </c>
      <c r="H12" s="17" t="e">
        <f t="shared" si="4"/>
        <v>#VALUE!</v>
      </c>
      <c r="I12" s="17" t="e">
        <f t="shared" si="2"/>
        <v>#VALUE!</v>
      </c>
      <c r="J12" s="17" t="str">
        <f t="shared" si="3"/>
        <v/>
      </c>
      <c r="K12" s="17" t="s">
        <v>44</v>
      </c>
      <c r="L12" s="17">
        <v>9</v>
      </c>
    </row>
    <row r="13" spans="1:12" s="17" customFormat="1" ht="13.5">
      <c r="A13" s="17">
        <v>285</v>
      </c>
      <c r="B13" s="17">
        <v>315</v>
      </c>
      <c r="C13" s="17" t="s">
        <v>45</v>
      </c>
      <c r="D13" s="17">
        <v>300</v>
      </c>
      <c r="F13" s="220" t="e">
        <f t="shared" si="0"/>
        <v>#VALUE!</v>
      </c>
      <c r="G13" s="220" t="e">
        <f t="shared" si="1"/>
        <v>#VALUE!</v>
      </c>
      <c r="H13" s="17" t="e">
        <f t="shared" si="4"/>
        <v>#VALUE!</v>
      </c>
      <c r="I13" s="17" t="e">
        <f t="shared" si="2"/>
        <v>#VALUE!</v>
      </c>
      <c r="J13" s="17" t="str">
        <f t="shared" si="3"/>
        <v/>
      </c>
      <c r="K13" s="17" t="s">
        <v>45</v>
      </c>
      <c r="L13" s="17">
        <v>10</v>
      </c>
    </row>
    <row r="14" spans="1:12" s="17" customFormat="1" ht="13.5">
      <c r="A14" s="17">
        <v>315</v>
      </c>
      <c r="B14" s="17">
        <v>345</v>
      </c>
      <c r="C14" s="17" t="s">
        <v>46</v>
      </c>
      <c r="D14" s="17">
        <v>330</v>
      </c>
      <c r="F14" s="220" t="e">
        <f t="shared" si="0"/>
        <v>#VALUE!</v>
      </c>
      <c r="G14" s="220" t="e">
        <f t="shared" si="1"/>
        <v>#VALUE!</v>
      </c>
      <c r="H14" s="17" t="e">
        <f t="shared" si="4"/>
        <v>#VALUE!</v>
      </c>
      <c r="I14" s="17" t="e">
        <f t="shared" si="2"/>
        <v>#VALUE!</v>
      </c>
      <c r="J14" s="17" t="str">
        <f t="shared" si="3"/>
        <v/>
      </c>
      <c r="K14" s="17" t="s">
        <v>46</v>
      </c>
      <c r="L14" s="17">
        <v>11</v>
      </c>
    </row>
    <row r="15" spans="1:12" s="17" customFormat="1" ht="13.5">
      <c r="A15" s="17">
        <v>345</v>
      </c>
      <c r="B15" s="17">
        <v>375</v>
      </c>
      <c r="C15" s="17" t="s">
        <v>47</v>
      </c>
      <c r="D15" s="17">
        <v>360</v>
      </c>
      <c r="F15" s="220" t="e">
        <f t="shared" si="0"/>
        <v>#VALUE!</v>
      </c>
      <c r="G15" s="220" t="e">
        <f t="shared" si="1"/>
        <v>#VALUE!</v>
      </c>
      <c r="H15" s="17" t="e">
        <f t="shared" si="4"/>
        <v>#VALUE!</v>
      </c>
      <c r="I15" s="17" t="e">
        <f t="shared" si="2"/>
        <v>#VALUE!</v>
      </c>
      <c r="J15" s="17" t="str">
        <f t="shared" si="3"/>
        <v/>
      </c>
      <c r="K15" s="17" t="s">
        <v>47</v>
      </c>
      <c r="L15" s="17">
        <v>12</v>
      </c>
    </row>
    <row r="16" spans="1:12" s="17" customFormat="1" ht="13.5">
      <c r="A16" s="17">
        <v>375</v>
      </c>
      <c r="B16" s="17">
        <v>405</v>
      </c>
      <c r="C16" s="17" t="s">
        <v>48</v>
      </c>
      <c r="D16" s="17">
        <v>390</v>
      </c>
      <c r="F16" s="220" t="e">
        <f t="shared" si="0"/>
        <v>#VALUE!</v>
      </c>
      <c r="G16" s="220" t="e">
        <f t="shared" si="1"/>
        <v>#VALUE!</v>
      </c>
      <c r="H16" s="17" t="e">
        <f t="shared" si="4"/>
        <v>#VALUE!</v>
      </c>
      <c r="I16" s="17" t="e">
        <f t="shared" si="2"/>
        <v>#VALUE!</v>
      </c>
      <c r="J16" s="17" t="str">
        <f t="shared" si="3"/>
        <v/>
      </c>
      <c r="K16" s="17" t="s">
        <v>48</v>
      </c>
      <c r="L16" s="17">
        <v>13</v>
      </c>
    </row>
    <row r="17" spans="1:12" s="17" customFormat="1" ht="13.5">
      <c r="A17" s="17">
        <v>405</v>
      </c>
      <c r="B17" s="17">
        <v>435</v>
      </c>
      <c r="C17" s="17" t="s">
        <v>49</v>
      </c>
      <c r="D17" s="17">
        <v>420</v>
      </c>
      <c r="F17" s="220" t="e">
        <f t="shared" si="0"/>
        <v>#VALUE!</v>
      </c>
      <c r="G17" s="220" t="e">
        <f t="shared" si="1"/>
        <v>#VALUE!</v>
      </c>
      <c r="H17" s="17" t="e">
        <f t="shared" si="4"/>
        <v>#VALUE!</v>
      </c>
      <c r="I17" s="17" t="e">
        <f t="shared" si="2"/>
        <v>#VALUE!</v>
      </c>
      <c r="J17" s="17" t="str">
        <f t="shared" si="3"/>
        <v/>
      </c>
      <c r="K17" s="17" t="s">
        <v>49</v>
      </c>
      <c r="L17" s="17">
        <v>14</v>
      </c>
    </row>
    <row r="18" spans="1:12" s="17" customFormat="1" ht="13.5">
      <c r="A18" s="17">
        <v>435</v>
      </c>
      <c r="B18" s="17">
        <v>465</v>
      </c>
      <c r="C18" s="17" t="s">
        <v>50</v>
      </c>
      <c r="D18" s="17">
        <v>450</v>
      </c>
      <c r="F18" s="220" t="e">
        <f t="shared" si="0"/>
        <v>#VALUE!</v>
      </c>
      <c r="G18" s="220" t="e">
        <f t="shared" si="1"/>
        <v>#VALUE!</v>
      </c>
      <c r="H18" s="17" t="e">
        <f t="shared" si="4"/>
        <v>#VALUE!</v>
      </c>
      <c r="I18" s="17" t="e">
        <f t="shared" si="2"/>
        <v>#VALUE!</v>
      </c>
      <c r="J18" s="17" t="str">
        <f t="shared" si="3"/>
        <v/>
      </c>
      <c r="K18" s="17" t="s">
        <v>50</v>
      </c>
      <c r="L18" s="17">
        <v>15</v>
      </c>
    </row>
    <row r="19" spans="1:12" s="17" customFormat="1" ht="13.5">
      <c r="A19" s="17">
        <v>465</v>
      </c>
      <c r="B19" s="17">
        <v>495</v>
      </c>
      <c r="C19" s="17" t="s">
        <v>51</v>
      </c>
      <c r="D19" s="17">
        <v>480</v>
      </c>
      <c r="F19" s="220" t="e">
        <f t="shared" si="0"/>
        <v>#VALUE!</v>
      </c>
      <c r="G19" s="220" t="e">
        <f t="shared" si="1"/>
        <v>#VALUE!</v>
      </c>
      <c r="H19" s="17" t="e">
        <f t="shared" si="4"/>
        <v>#VALUE!</v>
      </c>
      <c r="I19" s="17" t="e">
        <f t="shared" si="2"/>
        <v>#VALUE!</v>
      </c>
      <c r="J19" s="17" t="str">
        <f t="shared" si="3"/>
        <v/>
      </c>
      <c r="K19" s="17" t="s">
        <v>51</v>
      </c>
      <c r="L19" s="17">
        <v>16</v>
      </c>
    </row>
    <row r="20" spans="1:12" s="17" customFormat="1" ht="12.75" customHeight="1">
      <c r="A20" s="17">
        <v>495</v>
      </c>
      <c r="B20" s="17">
        <v>525</v>
      </c>
      <c r="C20" s="17" t="s">
        <v>52</v>
      </c>
      <c r="D20" s="17">
        <v>510</v>
      </c>
      <c r="F20" s="220" t="e">
        <f t="shared" si="0"/>
        <v>#VALUE!</v>
      </c>
      <c r="G20" s="220" t="e">
        <f t="shared" si="1"/>
        <v>#VALUE!</v>
      </c>
      <c r="H20" s="17" t="e">
        <f>F20*G20</f>
        <v>#VALUE!</v>
      </c>
      <c r="I20" s="17" t="e">
        <f t="shared" si="2"/>
        <v>#VALUE!</v>
      </c>
      <c r="J20" s="17" t="str">
        <f t="shared" si="3"/>
        <v/>
      </c>
      <c r="K20" s="17" t="s">
        <v>52</v>
      </c>
      <c r="L20" s="17">
        <v>17</v>
      </c>
    </row>
    <row r="21" spans="1:12" s="17" customFormat="1" ht="13.5">
      <c r="A21" s="17">
        <v>525</v>
      </c>
      <c r="B21" s="17">
        <v>555</v>
      </c>
      <c r="C21" s="17" t="s">
        <v>53</v>
      </c>
      <c r="D21" s="17">
        <v>540</v>
      </c>
      <c r="F21" s="220" t="e">
        <f t="shared" si="0"/>
        <v>#VALUE!</v>
      </c>
      <c r="G21" s="220" t="e">
        <f t="shared" si="1"/>
        <v>#VALUE!</v>
      </c>
      <c r="H21" s="17" t="e">
        <f t="shared" si="4"/>
        <v>#VALUE!</v>
      </c>
      <c r="I21" s="17" t="e">
        <f t="shared" si="2"/>
        <v>#VALUE!</v>
      </c>
      <c r="J21" s="17" t="str">
        <f t="shared" si="3"/>
        <v/>
      </c>
      <c r="K21" s="17" t="s">
        <v>53</v>
      </c>
      <c r="L21" s="17">
        <v>18</v>
      </c>
    </row>
    <row r="22" spans="1:12" s="17" customFormat="1" ht="12.75" customHeight="1">
      <c r="A22" s="17">
        <v>555</v>
      </c>
      <c r="B22" s="17">
        <v>585</v>
      </c>
      <c r="C22" s="17" t="s">
        <v>273</v>
      </c>
      <c r="D22" s="17">
        <v>570</v>
      </c>
      <c r="F22" s="220" t="e">
        <f t="shared" si="0"/>
        <v>#VALUE!</v>
      </c>
      <c r="G22" s="220" t="e">
        <f t="shared" si="1"/>
        <v>#VALUE!</v>
      </c>
      <c r="H22" s="17" t="e">
        <f t="shared" si="4"/>
        <v>#VALUE!</v>
      </c>
      <c r="I22" s="17" t="e">
        <f t="shared" si="2"/>
        <v>#VALUE!</v>
      </c>
      <c r="J22" s="17" t="str">
        <f t="shared" si="3"/>
        <v/>
      </c>
      <c r="K22" s="17" t="s">
        <v>273</v>
      </c>
      <c r="L22" s="17">
        <v>19</v>
      </c>
    </row>
    <row r="23" spans="1:12" ht="12.75" customHeight="1">
      <c r="A23" s="17">
        <v>585</v>
      </c>
      <c r="B23" s="17">
        <v>615</v>
      </c>
      <c r="C23" s="17" t="s">
        <v>162</v>
      </c>
      <c r="D23" s="17">
        <v>600</v>
      </c>
      <c r="F23" s="220" t="e">
        <f t="shared" si="0"/>
        <v>#VALUE!</v>
      </c>
      <c r="G23" s="220" t="e">
        <f t="shared" si="1"/>
        <v>#VALUE!</v>
      </c>
      <c r="H23" s="17" t="e">
        <f t="shared" si="4"/>
        <v>#VALUE!</v>
      </c>
      <c r="I23" s="17" t="e">
        <f t="shared" si="2"/>
        <v>#VALUE!</v>
      </c>
      <c r="J23" s="17" t="str">
        <f t="shared" si="3"/>
        <v/>
      </c>
      <c r="K23" s="17" t="s">
        <v>162</v>
      </c>
      <c r="L23" s="17">
        <v>20</v>
      </c>
    </row>
    <row r="24" spans="1:12" ht="12.75" customHeight="1">
      <c r="A24" s="17">
        <v>615</v>
      </c>
      <c r="B24" s="17">
        <v>645</v>
      </c>
      <c r="C24" s="17" t="s">
        <v>274</v>
      </c>
      <c r="D24" s="17">
        <v>630</v>
      </c>
      <c r="F24" s="220" t="e">
        <f t="shared" si="0"/>
        <v>#VALUE!</v>
      </c>
      <c r="G24" s="220" t="e">
        <f t="shared" si="1"/>
        <v>#VALUE!</v>
      </c>
      <c r="H24" s="17" t="e">
        <f t="shared" si="4"/>
        <v>#VALUE!</v>
      </c>
      <c r="I24" s="17" t="e">
        <f t="shared" si="2"/>
        <v>#VALUE!</v>
      </c>
      <c r="J24" s="17" t="str">
        <f t="shared" si="3"/>
        <v/>
      </c>
      <c r="K24" s="17" t="s">
        <v>274</v>
      </c>
      <c r="L24" s="17">
        <v>21</v>
      </c>
    </row>
    <row r="25" spans="1:12" ht="12.75" customHeight="1">
      <c r="A25" s="17">
        <v>645</v>
      </c>
      <c r="B25" s="17">
        <v>675</v>
      </c>
      <c r="C25" s="17" t="s">
        <v>164</v>
      </c>
      <c r="D25" s="17">
        <v>660</v>
      </c>
      <c r="F25" s="220" t="e">
        <f t="shared" si="0"/>
        <v>#VALUE!</v>
      </c>
      <c r="G25" s="220" t="e">
        <f t="shared" si="1"/>
        <v>#VALUE!</v>
      </c>
      <c r="H25" s="17" t="e">
        <f t="shared" si="4"/>
        <v>#VALUE!</v>
      </c>
      <c r="I25" s="17" t="e">
        <f t="shared" si="2"/>
        <v>#VALUE!</v>
      </c>
      <c r="J25" s="17" t="str">
        <f t="shared" si="3"/>
        <v/>
      </c>
      <c r="K25" s="17" t="s">
        <v>164</v>
      </c>
      <c r="L25" s="17">
        <v>22</v>
      </c>
    </row>
    <row r="26" spans="1:12" ht="12.75" customHeight="1">
      <c r="A26" s="17">
        <v>675</v>
      </c>
      <c r="B26" s="17">
        <v>705</v>
      </c>
      <c r="C26" s="17" t="s">
        <v>275</v>
      </c>
      <c r="D26" s="17">
        <v>690</v>
      </c>
      <c r="F26" s="220" t="e">
        <f t="shared" si="0"/>
        <v>#VALUE!</v>
      </c>
      <c r="G26" s="220" t="e">
        <f t="shared" si="1"/>
        <v>#VALUE!</v>
      </c>
      <c r="H26" s="17" t="e">
        <f t="shared" si="4"/>
        <v>#VALUE!</v>
      </c>
      <c r="I26" s="17" t="e">
        <f t="shared" si="2"/>
        <v>#VALUE!</v>
      </c>
      <c r="J26" s="17" t="str">
        <f t="shared" si="3"/>
        <v/>
      </c>
      <c r="K26" s="17" t="s">
        <v>275</v>
      </c>
      <c r="L26" s="17">
        <v>23</v>
      </c>
    </row>
    <row r="27" spans="1:12" ht="12.75" customHeight="1">
      <c r="A27" s="17">
        <v>705</v>
      </c>
      <c r="B27" s="17">
        <v>735</v>
      </c>
      <c r="C27" s="17" t="s">
        <v>166</v>
      </c>
      <c r="D27" s="17">
        <v>720</v>
      </c>
      <c r="F27" s="220" t="e">
        <f t="shared" si="0"/>
        <v>#VALUE!</v>
      </c>
      <c r="G27" s="220" t="e">
        <f t="shared" si="1"/>
        <v>#VALUE!</v>
      </c>
      <c r="H27" s="17" t="e">
        <f t="shared" si="4"/>
        <v>#VALUE!</v>
      </c>
      <c r="I27" s="17" t="e">
        <f t="shared" si="2"/>
        <v>#VALUE!</v>
      </c>
      <c r="J27" s="17" t="str">
        <f t="shared" si="3"/>
        <v/>
      </c>
      <c r="K27" s="17" t="s">
        <v>166</v>
      </c>
      <c r="L27" s="17">
        <v>24</v>
      </c>
    </row>
    <row r="28" spans="1:12" ht="12.75" customHeight="1">
      <c r="A28" s="17">
        <v>735</v>
      </c>
      <c r="B28" s="17">
        <v>765</v>
      </c>
      <c r="C28" s="17" t="s">
        <v>276</v>
      </c>
      <c r="D28" s="17">
        <v>750</v>
      </c>
      <c r="F28" s="220" t="e">
        <f t="shared" si="0"/>
        <v>#VALUE!</v>
      </c>
      <c r="G28" s="220" t="e">
        <f t="shared" si="1"/>
        <v>#VALUE!</v>
      </c>
      <c r="H28" s="17" t="e">
        <f t="shared" si="4"/>
        <v>#VALUE!</v>
      </c>
      <c r="I28" s="17" t="e">
        <f t="shared" si="2"/>
        <v>#VALUE!</v>
      </c>
      <c r="J28" s="17" t="str">
        <f t="shared" si="3"/>
        <v/>
      </c>
      <c r="K28" s="17" t="s">
        <v>276</v>
      </c>
      <c r="L28" s="17">
        <v>25</v>
      </c>
    </row>
    <row r="29" spans="1:12" ht="12.75" customHeight="1">
      <c r="A29" s="17">
        <v>765</v>
      </c>
      <c r="B29" s="17">
        <v>795</v>
      </c>
      <c r="C29" s="17" t="s">
        <v>168</v>
      </c>
      <c r="D29" s="17">
        <v>780</v>
      </c>
      <c r="F29" s="220" t="e">
        <f t="shared" si="0"/>
        <v>#VALUE!</v>
      </c>
      <c r="G29" s="220" t="e">
        <f t="shared" si="1"/>
        <v>#VALUE!</v>
      </c>
      <c r="H29" s="17" t="e">
        <f t="shared" si="4"/>
        <v>#VALUE!</v>
      </c>
      <c r="I29" s="17" t="e">
        <f t="shared" si="2"/>
        <v>#VALUE!</v>
      </c>
      <c r="J29" s="17" t="str">
        <f t="shared" si="3"/>
        <v/>
      </c>
      <c r="K29" s="17" t="s">
        <v>168</v>
      </c>
      <c r="L29" s="17">
        <v>26</v>
      </c>
    </row>
    <row r="30" spans="1:12" ht="12.75" customHeight="1">
      <c r="A30" s="17">
        <v>795</v>
      </c>
      <c r="B30" s="17">
        <v>825</v>
      </c>
      <c r="C30" s="17" t="s">
        <v>277</v>
      </c>
      <c r="D30" s="17">
        <v>810</v>
      </c>
      <c r="F30" s="220" t="e">
        <f t="shared" si="0"/>
        <v>#VALUE!</v>
      </c>
      <c r="G30" s="220" t="e">
        <f t="shared" si="1"/>
        <v>#VALUE!</v>
      </c>
      <c r="H30" s="17" t="e">
        <f t="shared" si="4"/>
        <v>#VALUE!</v>
      </c>
      <c r="I30" s="17" t="e">
        <f t="shared" si="2"/>
        <v>#VALUE!</v>
      </c>
      <c r="J30" s="17" t="str">
        <f t="shared" si="3"/>
        <v/>
      </c>
      <c r="K30" s="17" t="s">
        <v>277</v>
      </c>
      <c r="L30" s="17">
        <v>27</v>
      </c>
    </row>
    <row r="31" spans="1:12" ht="12.75" customHeight="1">
      <c r="A31" s="17">
        <v>825</v>
      </c>
      <c r="B31" s="17">
        <v>855</v>
      </c>
      <c r="C31" s="17" t="s">
        <v>170</v>
      </c>
      <c r="D31" s="17">
        <v>840</v>
      </c>
      <c r="F31" s="220" t="e">
        <f t="shared" si="0"/>
        <v>#VALUE!</v>
      </c>
      <c r="G31" s="220" t="e">
        <f t="shared" si="1"/>
        <v>#VALUE!</v>
      </c>
      <c r="H31" s="17" t="e">
        <f t="shared" si="4"/>
        <v>#VALUE!</v>
      </c>
      <c r="I31" s="17" t="e">
        <f t="shared" si="2"/>
        <v>#VALUE!</v>
      </c>
      <c r="J31" s="17" t="str">
        <f t="shared" si="3"/>
        <v/>
      </c>
      <c r="K31" s="17" t="s">
        <v>170</v>
      </c>
      <c r="L31" s="17">
        <v>28</v>
      </c>
    </row>
    <row r="32" spans="1:12" ht="12.75" customHeight="1">
      <c r="A32" s="17">
        <v>855</v>
      </c>
      <c r="B32" s="17">
        <v>885</v>
      </c>
      <c r="C32" s="17" t="s">
        <v>278</v>
      </c>
      <c r="D32" s="17">
        <v>870</v>
      </c>
      <c r="F32" s="220" t="e">
        <f t="shared" si="0"/>
        <v>#VALUE!</v>
      </c>
      <c r="G32" s="220" t="e">
        <f t="shared" si="1"/>
        <v>#VALUE!</v>
      </c>
      <c r="H32" s="17" t="e">
        <f t="shared" si="4"/>
        <v>#VALUE!</v>
      </c>
      <c r="I32" s="17" t="e">
        <f t="shared" si="2"/>
        <v>#VALUE!</v>
      </c>
      <c r="J32" s="17" t="str">
        <f t="shared" si="3"/>
        <v/>
      </c>
      <c r="K32" s="17" t="s">
        <v>278</v>
      </c>
      <c r="L32" s="17">
        <v>29</v>
      </c>
    </row>
    <row r="33" spans="1:12" ht="12.75" customHeight="1">
      <c r="A33" s="17">
        <v>885</v>
      </c>
      <c r="B33" s="17">
        <v>915</v>
      </c>
      <c r="C33" s="17" t="s">
        <v>172</v>
      </c>
      <c r="D33" s="17">
        <v>900</v>
      </c>
      <c r="F33" s="220" t="e">
        <f t="shared" si="0"/>
        <v>#VALUE!</v>
      </c>
      <c r="G33" s="220" t="e">
        <f t="shared" si="1"/>
        <v>#VALUE!</v>
      </c>
      <c r="H33" s="17" t="e">
        <f t="shared" si="4"/>
        <v>#VALUE!</v>
      </c>
      <c r="I33" s="17" t="e">
        <f t="shared" si="2"/>
        <v>#VALUE!</v>
      </c>
      <c r="J33" s="17" t="str">
        <f t="shared" si="3"/>
        <v/>
      </c>
      <c r="K33" s="17" t="s">
        <v>172</v>
      </c>
      <c r="L33" s="17">
        <v>30</v>
      </c>
    </row>
    <row r="34" spans="1:12" ht="12.75" customHeight="1">
      <c r="A34" s="17">
        <v>915</v>
      </c>
      <c r="B34" s="17">
        <v>945</v>
      </c>
      <c r="C34" s="17" t="s">
        <v>279</v>
      </c>
      <c r="D34" s="17">
        <v>930</v>
      </c>
      <c r="F34" s="220" t="e">
        <f t="shared" si="0"/>
        <v>#VALUE!</v>
      </c>
      <c r="G34" s="220" t="e">
        <f t="shared" si="1"/>
        <v>#VALUE!</v>
      </c>
      <c r="H34" s="17" t="e">
        <f t="shared" si="4"/>
        <v>#VALUE!</v>
      </c>
      <c r="I34" s="17" t="e">
        <f t="shared" si="2"/>
        <v>#VALUE!</v>
      </c>
      <c r="J34" s="17" t="str">
        <f t="shared" si="3"/>
        <v/>
      </c>
      <c r="K34" s="17" t="s">
        <v>279</v>
      </c>
      <c r="L34" s="17">
        <v>31</v>
      </c>
    </row>
    <row r="35" spans="1:12" ht="12.75" customHeight="1">
      <c r="A35" s="17">
        <v>945</v>
      </c>
      <c r="B35" s="17">
        <v>975</v>
      </c>
      <c r="C35" s="17" t="s">
        <v>175</v>
      </c>
      <c r="D35" s="17">
        <v>960</v>
      </c>
      <c r="F35" s="220" t="e">
        <f t="shared" si="0"/>
        <v>#VALUE!</v>
      </c>
      <c r="G35" s="220" t="e">
        <f t="shared" si="1"/>
        <v>#VALUE!</v>
      </c>
      <c r="H35" s="17" t="e">
        <f t="shared" si="4"/>
        <v>#VALUE!</v>
      </c>
      <c r="I35" s="17" t="e">
        <f t="shared" si="2"/>
        <v>#VALUE!</v>
      </c>
      <c r="J35" s="17" t="str">
        <f t="shared" si="3"/>
        <v/>
      </c>
      <c r="K35" s="17" t="s">
        <v>175</v>
      </c>
      <c r="L35" s="17">
        <v>32</v>
      </c>
    </row>
    <row r="36" spans="1:12" ht="12.75" customHeight="1">
      <c r="A36" s="17">
        <v>975</v>
      </c>
      <c r="B36" s="17">
        <v>1005</v>
      </c>
      <c r="C36" s="17" t="s">
        <v>280</v>
      </c>
      <c r="D36" s="17">
        <v>990</v>
      </c>
      <c r="F36" s="220" t="e">
        <f t="shared" si="0"/>
        <v>#VALUE!</v>
      </c>
      <c r="G36" s="220" t="e">
        <f t="shared" si="1"/>
        <v>#VALUE!</v>
      </c>
      <c r="H36" s="17" t="e">
        <f t="shared" si="4"/>
        <v>#VALUE!</v>
      </c>
      <c r="I36" s="17" t="e">
        <f t="shared" si="2"/>
        <v>#VALUE!</v>
      </c>
      <c r="J36" s="17" t="str">
        <f t="shared" si="3"/>
        <v/>
      </c>
      <c r="K36" s="17" t="s">
        <v>280</v>
      </c>
      <c r="L36" s="17">
        <v>33</v>
      </c>
    </row>
    <row r="37" spans="1:12" ht="12.75" customHeight="1">
      <c r="A37" s="17">
        <v>1005</v>
      </c>
      <c r="B37" s="17">
        <v>1035</v>
      </c>
      <c r="C37" s="17" t="s">
        <v>177</v>
      </c>
      <c r="D37" s="17">
        <v>1020</v>
      </c>
      <c r="F37" s="220" t="e">
        <f t="shared" si="0"/>
        <v>#VALUE!</v>
      </c>
      <c r="G37" s="220" t="e">
        <f t="shared" si="1"/>
        <v>#VALUE!</v>
      </c>
      <c r="H37" s="17" t="e">
        <f t="shared" si="4"/>
        <v>#VALUE!</v>
      </c>
      <c r="I37" s="17" t="e">
        <f t="shared" si="2"/>
        <v>#VALUE!</v>
      </c>
      <c r="J37" s="17" t="str">
        <f t="shared" si="3"/>
        <v/>
      </c>
      <c r="K37" s="17" t="s">
        <v>177</v>
      </c>
      <c r="L37" s="17">
        <v>34</v>
      </c>
    </row>
    <row r="38" spans="1:12" ht="12.75" customHeight="1">
      <c r="A38" s="17">
        <v>1035</v>
      </c>
      <c r="B38" s="17">
        <v>1065</v>
      </c>
      <c r="C38" s="17" t="s">
        <v>281</v>
      </c>
      <c r="D38" s="17">
        <v>1050</v>
      </c>
      <c r="F38" s="220" t="e">
        <f t="shared" si="0"/>
        <v>#VALUE!</v>
      </c>
      <c r="G38" s="220" t="e">
        <f t="shared" si="1"/>
        <v>#VALUE!</v>
      </c>
      <c r="H38" s="17" t="e">
        <f t="shared" si="4"/>
        <v>#VALUE!</v>
      </c>
      <c r="I38" s="17" t="e">
        <f t="shared" si="2"/>
        <v>#VALUE!</v>
      </c>
      <c r="J38" s="17" t="str">
        <f t="shared" si="3"/>
        <v/>
      </c>
      <c r="K38" s="17" t="s">
        <v>281</v>
      </c>
      <c r="L38" s="17">
        <v>35</v>
      </c>
    </row>
    <row r="39" spans="1:12" ht="12.75" customHeight="1">
      <c r="A39" s="17">
        <v>1065</v>
      </c>
      <c r="C39" s="17" t="s">
        <v>179</v>
      </c>
      <c r="D39" s="17">
        <v>1080</v>
      </c>
      <c r="F39" s="220" t="e">
        <f t="shared" si="0"/>
        <v>#VALUE!</v>
      </c>
      <c r="G39" s="220" t="e">
        <f t="shared" si="1"/>
        <v>#VALUE!</v>
      </c>
      <c r="H39" s="17" t="e">
        <f t="shared" si="4"/>
        <v>#VALUE!</v>
      </c>
      <c r="I39" s="218" t="s">
        <v>80</v>
      </c>
      <c r="J39" s="218" t="s">
        <v>80</v>
      </c>
      <c r="K39" s="17" t="s">
        <v>179</v>
      </c>
      <c r="L39" s="17">
        <v>36</v>
      </c>
    </row>
    <row r="40" spans="1:12" ht="12.75" customHeight="1">
      <c r="C40" s="17" t="s">
        <v>81</v>
      </c>
      <c r="D40" s="17" t="s">
        <v>272</v>
      </c>
      <c r="G40" s="220"/>
    </row>
    <row r="41" spans="1:12" ht="12.75" customHeight="1"/>
    <row r="42" spans="1:12" ht="12.75" customHeight="1"/>
    <row r="43" spans="1:12" ht="12.75" customHeight="1"/>
  </sheetData>
  <mergeCells count="3">
    <mergeCell ref="A2:B2"/>
    <mergeCell ref="C2:C3"/>
    <mergeCell ref="D2:D3"/>
  </mergeCells>
  <phoneticPr fontId="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B4B03-78F1-4769-A325-EDE76AEFD0E4}">
  <dimension ref="A1:E50"/>
  <sheetViews>
    <sheetView workbookViewId="0">
      <selection activeCell="G25" sqref="G25"/>
    </sheetView>
  </sheetViews>
  <sheetFormatPr defaultRowHeight="18.75"/>
  <sheetData>
    <row r="1" spans="1:5">
      <c r="A1" t="s">
        <v>17</v>
      </c>
      <c r="B1" t="s">
        <v>18</v>
      </c>
      <c r="C1" t="s">
        <v>324</v>
      </c>
      <c r="D1" t="s">
        <v>325</v>
      </c>
      <c r="E1" t="s">
        <v>326</v>
      </c>
    </row>
    <row r="2" spans="1:5">
      <c r="A2" s="175">
        <v>8</v>
      </c>
      <c r="B2" s="175">
        <v>1</v>
      </c>
      <c r="C2" s="175">
        <v>1</v>
      </c>
      <c r="D2" s="268" t="s">
        <v>327</v>
      </c>
      <c r="E2" s="268" t="s">
        <v>328</v>
      </c>
    </row>
    <row r="3" spans="1:5">
      <c r="A3" s="175">
        <v>9</v>
      </c>
      <c r="B3" s="175">
        <v>2</v>
      </c>
      <c r="C3" s="175">
        <v>2</v>
      </c>
      <c r="D3" s="268" t="s">
        <v>329</v>
      </c>
      <c r="E3" s="268" t="s">
        <v>330</v>
      </c>
    </row>
    <row r="4" spans="1:5">
      <c r="A4" s="175">
        <v>10</v>
      </c>
      <c r="B4" s="175">
        <v>3</v>
      </c>
      <c r="C4" s="175">
        <v>3</v>
      </c>
      <c r="D4" s="268" t="s">
        <v>331</v>
      </c>
      <c r="E4" s="268" t="s">
        <v>332</v>
      </c>
    </row>
    <row r="5" spans="1:5">
      <c r="A5" s="175">
        <v>11</v>
      </c>
      <c r="B5" s="175">
        <v>4</v>
      </c>
      <c r="C5" s="175">
        <v>4</v>
      </c>
      <c r="D5" s="268" t="s">
        <v>333</v>
      </c>
      <c r="E5" s="268" t="s">
        <v>334</v>
      </c>
    </row>
    <row r="6" spans="1:5">
      <c r="A6" s="175"/>
      <c r="B6" s="175">
        <v>5</v>
      </c>
      <c r="C6" s="175">
        <v>5</v>
      </c>
      <c r="D6" s="268" t="s">
        <v>335</v>
      </c>
      <c r="E6" s="268" t="s">
        <v>336</v>
      </c>
    </row>
    <row r="7" spans="1:5">
      <c r="A7" s="175"/>
      <c r="B7" s="175">
        <v>6</v>
      </c>
      <c r="C7" s="175">
        <v>6</v>
      </c>
      <c r="D7" s="268" t="s">
        <v>337</v>
      </c>
      <c r="E7" s="268" t="s">
        <v>338</v>
      </c>
    </row>
    <row r="8" spans="1:5">
      <c r="A8" s="175"/>
      <c r="B8" s="175">
        <v>7</v>
      </c>
      <c r="C8" s="175">
        <v>7</v>
      </c>
      <c r="D8" s="268" t="s">
        <v>339</v>
      </c>
      <c r="E8" s="268" t="s">
        <v>340</v>
      </c>
    </row>
    <row r="9" spans="1:5">
      <c r="A9" s="175"/>
      <c r="B9" s="175">
        <v>8</v>
      </c>
      <c r="C9" s="175">
        <v>8</v>
      </c>
      <c r="D9" s="268" t="s">
        <v>341</v>
      </c>
      <c r="E9" s="268" t="s">
        <v>342</v>
      </c>
    </row>
    <row r="10" spans="1:5">
      <c r="A10" s="175"/>
      <c r="B10" s="175">
        <v>9</v>
      </c>
      <c r="C10" s="175">
        <v>9</v>
      </c>
      <c r="D10" s="268" t="s">
        <v>343</v>
      </c>
      <c r="E10" s="268" t="s">
        <v>344</v>
      </c>
    </row>
    <row r="11" spans="1:5">
      <c r="A11" s="175"/>
      <c r="B11" s="175">
        <v>10</v>
      </c>
      <c r="C11" s="175">
        <v>10</v>
      </c>
      <c r="D11" s="268" t="s">
        <v>345</v>
      </c>
      <c r="E11" s="268" t="s">
        <v>346</v>
      </c>
    </row>
    <row r="12" spans="1:5">
      <c r="A12" s="175"/>
      <c r="B12" s="175">
        <v>11</v>
      </c>
      <c r="C12" s="175">
        <v>11</v>
      </c>
      <c r="D12" s="268" t="s">
        <v>347</v>
      </c>
      <c r="E12" s="268" t="s">
        <v>348</v>
      </c>
    </row>
    <row r="13" spans="1:5">
      <c r="A13" s="175"/>
      <c r="B13" s="175">
        <v>12</v>
      </c>
      <c r="C13" s="175">
        <v>12</v>
      </c>
      <c r="D13" s="268" t="s">
        <v>349</v>
      </c>
      <c r="E13" s="268" t="s">
        <v>350</v>
      </c>
    </row>
    <row r="14" spans="1:5">
      <c r="A14" s="175"/>
      <c r="B14" s="175"/>
      <c r="C14" s="175">
        <v>13</v>
      </c>
      <c r="D14" s="268" t="s">
        <v>351</v>
      </c>
      <c r="E14" s="268" t="s">
        <v>352</v>
      </c>
    </row>
    <row r="15" spans="1:5">
      <c r="A15" s="175"/>
      <c r="B15" s="175"/>
      <c r="C15" s="175">
        <v>14</v>
      </c>
      <c r="D15" s="268" t="s">
        <v>353</v>
      </c>
      <c r="E15" s="268" t="s">
        <v>354</v>
      </c>
    </row>
    <row r="16" spans="1:5">
      <c r="A16" s="175"/>
      <c r="B16" s="175"/>
      <c r="C16" s="175">
        <v>15</v>
      </c>
      <c r="D16" s="268" t="s">
        <v>355</v>
      </c>
      <c r="E16" s="268" t="s">
        <v>356</v>
      </c>
    </row>
    <row r="17" spans="1:5">
      <c r="A17" s="175"/>
      <c r="B17" s="175"/>
      <c r="C17" s="175">
        <v>16</v>
      </c>
      <c r="D17" s="268" t="s">
        <v>357</v>
      </c>
      <c r="E17" s="268" t="s">
        <v>358</v>
      </c>
    </row>
    <row r="18" spans="1:5">
      <c r="A18" s="175"/>
      <c r="B18" s="175"/>
      <c r="C18" s="175">
        <v>17</v>
      </c>
      <c r="D18" s="268" t="s">
        <v>359</v>
      </c>
      <c r="E18" s="268" t="s">
        <v>360</v>
      </c>
    </row>
    <row r="19" spans="1:5">
      <c r="A19" s="175"/>
      <c r="B19" s="175"/>
      <c r="C19" s="175">
        <v>18</v>
      </c>
      <c r="D19" s="268" t="s">
        <v>361</v>
      </c>
      <c r="E19" s="268" t="s">
        <v>362</v>
      </c>
    </row>
    <row r="20" spans="1:5">
      <c r="A20" s="175"/>
      <c r="B20" s="175"/>
      <c r="C20" s="175">
        <v>19</v>
      </c>
      <c r="D20" s="268" t="s">
        <v>363</v>
      </c>
      <c r="E20" s="268" t="s">
        <v>364</v>
      </c>
    </row>
    <row r="21" spans="1:5">
      <c r="A21" s="175"/>
      <c r="B21" s="175"/>
      <c r="C21" s="175">
        <v>20</v>
      </c>
      <c r="D21" s="268" t="s">
        <v>365</v>
      </c>
      <c r="E21" s="268" t="s">
        <v>366</v>
      </c>
    </row>
    <row r="22" spans="1:5">
      <c r="A22" s="175"/>
      <c r="B22" s="175"/>
      <c r="C22" s="175">
        <v>21</v>
      </c>
      <c r="D22" s="268" t="s">
        <v>367</v>
      </c>
      <c r="E22" s="268" t="s">
        <v>368</v>
      </c>
    </row>
    <row r="23" spans="1:5">
      <c r="A23" s="175"/>
      <c r="B23" s="175"/>
      <c r="C23" s="175">
        <v>22</v>
      </c>
      <c r="D23" s="268" t="s">
        <v>369</v>
      </c>
      <c r="E23" s="268" t="s">
        <v>370</v>
      </c>
    </row>
    <row r="24" spans="1:5">
      <c r="A24" s="175"/>
      <c r="B24" s="175"/>
      <c r="C24" s="175">
        <v>23</v>
      </c>
      <c r="D24" s="268" t="s">
        <v>371</v>
      </c>
      <c r="E24" s="268" t="s">
        <v>372</v>
      </c>
    </row>
    <row r="25" spans="1:5">
      <c r="A25" s="175"/>
      <c r="B25" s="175"/>
      <c r="C25" s="175">
        <v>24</v>
      </c>
      <c r="D25" s="268" t="s">
        <v>373</v>
      </c>
      <c r="E25" s="268" t="s">
        <v>374</v>
      </c>
    </row>
    <row r="26" spans="1:5">
      <c r="A26" s="175"/>
      <c r="B26" s="175"/>
      <c r="C26" s="175">
        <v>25</v>
      </c>
      <c r="D26" s="268" t="s">
        <v>375</v>
      </c>
      <c r="E26" s="268" t="s">
        <v>376</v>
      </c>
    </row>
    <row r="27" spans="1:5">
      <c r="A27" s="175"/>
      <c r="B27" s="175"/>
      <c r="C27" s="175">
        <v>26</v>
      </c>
      <c r="D27" s="268" t="s">
        <v>377</v>
      </c>
      <c r="E27" s="268" t="s">
        <v>378</v>
      </c>
    </row>
    <row r="28" spans="1:5">
      <c r="A28" s="175"/>
      <c r="B28" s="175"/>
      <c r="C28" s="175">
        <v>27</v>
      </c>
      <c r="D28" s="268" t="s">
        <v>379</v>
      </c>
      <c r="E28" s="268" t="s">
        <v>380</v>
      </c>
    </row>
    <row r="29" spans="1:5">
      <c r="A29" s="175"/>
      <c r="B29" s="175"/>
      <c r="C29" s="175">
        <v>28</v>
      </c>
      <c r="D29" s="268" t="s">
        <v>381</v>
      </c>
      <c r="E29" s="268" t="s">
        <v>382</v>
      </c>
    </row>
    <row r="30" spans="1:5">
      <c r="A30" s="175"/>
      <c r="B30" s="175"/>
      <c r="C30" s="175">
        <v>29</v>
      </c>
      <c r="D30" s="268" t="s">
        <v>383</v>
      </c>
      <c r="E30" s="268" t="s">
        <v>384</v>
      </c>
    </row>
    <row r="31" spans="1:5">
      <c r="A31" s="175"/>
      <c r="B31" s="175"/>
      <c r="C31" s="175">
        <v>30</v>
      </c>
      <c r="D31" s="268" t="s">
        <v>385</v>
      </c>
      <c r="E31" s="268" t="s">
        <v>386</v>
      </c>
    </row>
    <row r="32" spans="1:5">
      <c r="A32" s="175"/>
      <c r="B32" s="175"/>
      <c r="C32" s="175">
        <v>31</v>
      </c>
      <c r="D32" s="268" t="s">
        <v>387</v>
      </c>
      <c r="E32" s="268" t="s">
        <v>388</v>
      </c>
    </row>
    <row r="33" spans="1:5">
      <c r="A33" s="175"/>
      <c r="B33" s="175"/>
      <c r="C33" s="175"/>
      <c r="D33" s="268" t="s">
        <v>389</v>
      </c>
      <c r="E33" s="268" t="s">
        <v>390</v>
      </c>
    </row>
    <row r="34" spans="1:5">
      <c r="A34" s="175"/>
      <c r="B34" s="175"/>
      <c r="C34" s="175"/>
      <c r="D34" s="268" t="s">
        <v>391</v>
      </c>
      <c r="E34" s="268" t="s">
        <v>392</v>
      </c>
    </row>
    <row r="35" spans="1:5">
      <c r="A35" s="175"/>
      <c r="B35" s="175"/>
      <c r="C35" s="175"/>
      <c r="D35" s="268" t="s">
        <v>393</v>
      </c>
      <c r="E35" s="268" t="s">
        <v>394</v>
      </c>
    </row>
    <row r="36" spans="1:5">
      <c r="A36" s="175"/>
      <c r="B36" s="175"/>
      <c r="C36" s="175"/>
      <c r="D36" s="268" t="s">
        <v>395</v>
      </c>
      <c r="E36" s="268" t="s">
        <v>396</v>
      </c>
    </row>
    <row r="37" spans="1:5">
      <c r="A37" s="175"/>
      <c r="B37" s="175"/>
      <c r="C37" s="175"/>
      <c r="D37" s="268" t="s">
        <v>397</v>
      </c>
      <c r="E37" s="268" t="s">
        <v>398</v>
      </c>
    </row>
    <row r="38" spans="1:5">
      <c r="A38" s="175"/>
      <c r="B38" s="175"/>
      <c r="C38" s="175"/>
      <c r="D38" s="268" t="s">
        <v>399</v>
      </c>
      <c r="E38" s="268" t="s">
        <v>400</v>
      </c>
    </row>
    <row r="39" spans="1:5">
      <c r="A39" s="175"/>
      <c r="B39" s="175"/>
      <c r="C39" s="175"/>
      <c r="D39" s="268" t="s">
        <v>401</v>
      </c>
      <c r="E39" s="268" t="s">
        <v>402</v>
      </c>
    </row>
    <row r="40" spans="1:5">
      <c r="A40" s="175"/>
      <c r="B40" s="175"/>
      <c r="C40" s="175"/>
      <c r="D40" s="268" t="s">
        <v>403</v>
      </c>
      <c r="E40" s="268" t="s">
        <v>404</v>
      </c>
    </row>
    <row r="41" spans="1:5">
      <c r="A41" s="175"/>
      <c r="B41" s="175"/>
      <c r="C41" s="175"/>
      <c r="D41" s="268" t="s">
        <v>405</v>
      </c>
      <c r="E41" s="268" t="s">
        <v>406</v>
      </c>
    </row>
    <row r="42" spans="1:5">
      <c r="A42" s="175"/>
      <c r="B42" s="175"/>
      <c r="C42" s="175"/>
      <c r="D42" s="268" t="s">
        <v>407</v>
      </c>
      <c r="E42" s="268" t="s">
        <v>408</v>
      </c>
    </row>
    <row r="43" spans="1:5">
      <c r="A43" s="175"/>
      <c r="B43" s="175"/>
      <c r="C43" s="175"/>
      <c r="D43" s="268" t="s">
        <v>409</v>
      </c>
      <c r="E43" s="268" t="s">
        <v>410</v>
      </c>
    </row>
    <row r="44" spans="1:5">
      <c r="A44" s="175"/>
      <c r="B44" s="175"/>
      <c r="C44" s="175"/>
      <c r="D44" s="268" t="s">
        <v>411</v>
      </c>
      <c r="E44" s="268" t="s">
        <v>412</v>
      </c>
    </row>
    <row r="45" spans="1:5">
      <c r="A45" s="175"/>
      <c r="B45" s="175"/>
      <c r="C45" s="175"/>
      <c r="D45" s="268" t="s">
        <v>413</v>
      </c>
      <c r="E45" s="268" t="s">
        <v>414</v>
      </c>
    </row>
    <row r="46" spans="1:5">
      <c r="A46" s="175"/>
      <c r="B46" s="175"/>
      <c r="C46" s="175"/>
      <c r="D46" s="268" t="s">
        <v>415</v>
      </c>
      <c r="E46" s="268" t="s">
        <v>416</v>
      </c>
    </row>
    <row r="47" spans="1:5">
      <c r="A47" s="175"/>
      <c r="B47" s="175"/>
      <c r="C47" s="175"/>
      <c r="D47" s="268" t="s">
        <v>417</v>
      </c>
      <c r="E47" s="268" t="s">
        <v>418</v>
      </c>
    </row>
    <row r="48" spans="1:5">
      <c r="A48" s="175"/>
      <c r="B48" s="175"/>
      <c r="C48" s="175"/>
      <c r="D48" s="268" t="s">
        <v>419</v>
      </c>
      <c r="E48" s="268" t="s">
        <v>420</v>
      </c>
    </row>
    <row r="49" spans="1:3">
      <c r="A49" s="175"/>
      <c r="B49" s="175"/>
      <c r="C49" s="175"/>
    </row>
    <row r="50" spans="1:3">
      <c r="A50" s="175"/>
      <c r="B50" s="175"/>
      <c r="C50" s="175"/>
    </row>
  </sheetData>
  <phoneticPr fontId="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021DC-6F87-4841-8ADD-6E3A206AB33C}">
  <sheetPr codeName="Sheet11"/>
  <dimension ref="A1"/>
  <sheetViews>
    <sheetView showGridLines="0" workbookViewId="0"/>
  </sheetViews>
  <sheetFormatPr defaultRowHeight="18.75"/>
  <sheetData/>
  <phoneticPr fontId="1"/>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sheetPr codeName="Sheet12"/>
  <dimension ref="A1:N156"/>
  <sheetViews>
    <sheetView showGridLines="0" workbookViewId="0">
      <selection activeCell="N21" sqref="N21"/>
    </sheetView>
  </sheetViews>
  <sheetFormatPr defaultRowHeight="13.5"/>
  <cols>
    <col min="1" max="2" width="9" style="17"/>
    <col min="3" max="3" width="37.625" style="17" bestFit="1" customWidth="1"/>
    <col min="4" max="11" width="9" style="17"/>
    <col min="12" max="12" width="27.25" style="17" bestFit="1" customWidth="1"/>
    <col min="13" max="13" width="34.5" style="17" bestFit="1" customWidth="1"/>
    <col min="14" max="16384" width="9" style="17"/>
  </cols>
  <sheetData>
    <row r="1" spans="1:14">
      <c r="A1" s="21"/>
      <c r="B1" s="21"/>
    </row>
    <row r="2" spans="1:14">
      <c r="A2" s="501" t="s">
        <v>26</v>
      </c>
      <c r="B2" s="501"/>
      <c r="C2" s="501" t="s">
        <v>55</v>
      </c>
      <c r="D2" s="503" t="s">
        <v>54</v>
      </c>
      <c r="E2" s="502"/>
    </row>
    <row r="3" spans="1:14">
      <c r="A3" s="20" t="s">
        <v>27</v>
      </c>
      <c r="B3" s="20" t="s">
        <v>28</v>
      </c>
      <c r="C3" s="501"/>
      <c r="D3" s="503"/>
      <c r="E3" s="502"/>
      <c r="J3" s="34" t="s">
        <v>29</v>
      </c>
      <c r="K3" s="34" t="s">
        <v>30</v>
      </c>
    </row>
    <row r="4" spans="1:14">
      <c r="B4" s="17">
        <v>15</v>
      </c>
      <c r="C4" s="17" t="s">
        <v>36</v>
      </c>
      <c r="D4" s="17">
        <v>10</v>
      </c>
      <c r="G4" s="43" t="e">
        <f>#REF!-A4</f>
        <v>#REF!</v>
      </c>
      <c r="H4" s="43" t="e">
        <f>#REF!-B4</f>
        <v>#REF!</v>
      </c>
      <c r="I4" s="17" t="e">
        <f t="shared" ref="I4:I9" si="0">G4*H4</f>
        <v>#REF!</v>
      </c>
      <c r="J4" s="17" t="e">
        <f>IF(#REF!=B4,"",IF(I4&lt;=0,"該当",""))</f>
        <v>#REF!</v>
      </c>
      <c r="K4" s="17" t="e">
        <f>IF(B4&gt;#REF!,"該当","")</f>
        <v>#REF!</v>
      </c>
      <c r="L4" s="17" t="s">
        <v>63</v>
      </c>
      <c r="N4" s="17">
        <v>1</v>
      </c>
    </row>
    <row r="5" spans="1:14">
      <c r="A5" s="17">
        <v>15</v>
      </c>
      <c r="B5" s="17">
        <v>25</v>
      </c>
      <c r="C5" s="17" t="s">
        <v>37</v>
      </c>
      <c r="D5" s="17">
        <v>20</v>
      </c>
      <c r="G5" s="43" t="e">
        <f>#REF!-A5</f>
        <v>#REF!</v>
      </c>
      <c r="H5" s="43" t="e">
        <f>#REF!-B5</f>
        <v>#REF!</v>
      </c>
      <c r="I5" s="17" t="e">
        <f t="shared" si="0"/>
        <v>#REF!</v>
      </c>
      <c r="J5" s="17" t="e">
        <f>IF(#REF!=B5,"",IF(I5&lt;=0,"該当",""))</f>
        <v>#REF!</v>
      </c>
      <c r="K5" s="17" t="e">
        <f>IF(B5&gt;#REF!,"該当","")</f>
        <v>#REF!</v>
      </c>
      <c r="L5" s="17" t="s">
        <v>56</v>
      </c>
      <c r="N5" s="17">
        <v>2</v>
      </c>
    </row>
    <row r="6" spans="1:14">
      <c r="A6" s="17">
        <v>25</v>
      </c>
      <c r="B6" s="17">
        <v>35</v>
      </c>
      <c r="C6" s="17" t="s">
        <v>38</v>
      </c>
      <c r="D6" s="17">
        <v>30</v>
      </c>
      <c r="G6" s="43" t="e">
        <f>#REF!-A6</f>
        <v>#REF!</v>
      </c>
      <c r="H6" s="43" t="e">
        <f>#REF!-B6</f>
        <v>#REF!</v>
      </c>
      <c r="I6" s="17" t="e">
        <f t="shared" si="0"/>
        <v>#REF!</v>
      </c>
      <c r="J6" s="17" t="e">
        <f>IF(#REF!=B6,"",IF(I6&lt;=0,"該当",""))</f>
        <v>#REF!</v>
      </c>
      <c r="K6" s="17" t="e">
        <f>IF(B6&gt;#REF!,"該当","")</f>
        <v>#REF!</v>
      </c>
      <c r="L6" s="17" t="s">
        <v>57</v>
      </c>
      <c r="N6" s="17">
        <v>3</v>
      </c>
    </row>
    <row r="7" spans="1:14">
      <c r="A7" s="17">
        <v>35</v>
      </c>
      <c r="B7" s="17">
        <v>45</v>
      </c>
      <c r="C7" s="17" t="s">
        <v>39</v>
      </c>
      <c r="D7" s="17">
        <v>40</v>
      </c>
      <c r="G7" s="43" t="e">
        <f>#REF!-A7</f>
        <v>#REF!</v>
      </c>
      <c r="H7" s="43" t="e">
        <f>#REF!-B7</f>
        <v>#REF!</v>
      </c>
      <c r="I7" s="17" t="e">
        <f t="shared" si="0"/>
        <v>#REF!</v>
      </c>
      <c r="J7" s="17" t="e">
        <f>IF(#REF!=B7,"",IF(I7&lt;=0,"該当",""))</f>
        <v>#REF!</v>
      </c>
      <c r="K7" s="17" t="e">
        <f>IF(B7&gt;#REF!,"該当","")</f>
        <v>#REF!</v>
      </c>
      <c r="L7" s="17" t="s">
        <v>58</v>
      </c>
      <c r="N7" s="17">
        <v>4</v>
      </c>
    </row>
    <row r="8" spans="1:14">
      <c r="A8" s="17">
        <v>45</v>
      </c>
      <c r="B8" s="17">
        <v>55</v>
      </c>
      <c r="C8" s="17" t="s">
        <v>40</v>
      </c>
      <c r="D8" s="17">
        <v>50</v>
      </c>
      <c r="G8" s="43" t="e">
        <f>#REF!-A8</f>
        <v>#REF!</v>
      </c>
      <c r="H8" s="43" t="e">
        <f>#REF!-B8</f>
        <v>#REF!</v>
      </c>
      <c r="I8" s="17" t="e">
        <f t="shared" si="0"/>
        <v>#REF!</v>
      </c>
      <c r="J8" s="17" t="e">
        <f>IF(#REF!=B8,"",IF(I8&lt;=0,"該当",""))</f>
        <v>#REF!</v>
      </c>
      <c r="K8" s="17" t="e">
        <f>IF(B8&gt;#REF!,"該当","")</f>
        <v>#REF!</v>
      </c>
      <c r="L8" s="17" t="s">
        <v>59</v>
      </c>
      <c r="N8" s="17">
        <v>5</v>
      </c>
    </row>
    <row r="9" spans="1:14">
      <c r="A9" s="17">
        <v>55</v>
      </c>
      <c r="B9" s="17">
        <v>65</v>
      </c>
      <c r="C9" s="17" t="s">
        <v>41</v>
      </c>
      <c r="D9" s="17">
        <v>60</v>
      </c>
      <c r="G9" s="43" t="e">
        <f>#REF!-A9</f>
        <v>#REF!</v>
      </c>
      <c r="H9" s="43" t="e">
        <f>#REF!-B9</f>
        <v>#REF!</v>
      </c>
      <c r="I9" s="17" t="e">
        <f t="shared" si="0"/>
        <v>#REF!</v>
      </c>
      <c r="J9" s="17" t="e">
        <f>IF(#REF!=B9,"",IF(I9&lt;=0,"該当",""))</f>
        <v>#REF!</v>
      </c>
      <c r="K9" s="17" t="e">
        <f>IF(B9&gt;#REF!,"該当","")</f>
        <v>#REF!</v>
      </c>
      <c r="L9" s="17" t="s">
        <v>60</v>
      </c>
      <c r="N9" s="17">
        <v>6</v>
      </c>
    </row>
    <row r="10" spans="1:14">
      <c r="A10" s="17">
        <v>65</v>
      </c>
      <c r="B10" s="17">
        <v>75</v>
      </c>
      <c r="C10" s="17" t="s">
        <v>42</v>
      </c>
      <c r="D10" s="17">
        <v>70</v>
      </c>
      <c r="G10" s="43" t="e">
        <f>#REF!-A10</f>
        <v>#REF!</v>
      </c>
      <c r="H10" s="43" t="e">
        <f>#REF!-B10</f>
        <v>#REF!</v>
      </c>
      <c r="I10" s="17" t="e">
        <f t="shared" ref="I10:I20" si="1">G10*H10</f>
        <v>#REF!</v>
      </c>
      <c r="J10" s="17" t="e">
        <f>IF(#REF!=B10,"",IF(I10&lt;=0,"該当",""))</f>
        <v>#REF!</v>
      </c>
      <c r="K10" s="17" t="e">
        <f>IF(B10&gt;#REF!,"該当","")</f>
        <v>#REF!</v>
      </c>
      <c r="L10" s="17" t="s">
        <v>61</v>
      </c>
      <c r="N10" s="17">
        <v>7</v>
      </c>
    </row>
    <row r="11" spans="1:14">
      <c r="A11" s="17">
        <v>75</v>
      </c>
      <c r="B11" s="17">
        <v>85</v>
      </c>
      <c r="C11" s="17" t="s">
        <v>43</v>
      </c>
      <c r="D11" s="17">
        <v>80</v>
      </c>
      <c r="G11" s="43" t="e">
        <f>#REF!-A11</f>
        <v>#REF!</v>
      </c>
      <c r="H11" s="43" t="e">
        <f>#REF!-B11</f>
        <v>#REF!</v>
      </c>
      <c r="I11" s="17" t="e">
        <f t="shared" si="1"/>
        <v>#REF!</v>
      </c>
      <c r="J11" s="17" t="e">
        <f>IF(#REF!=B11,"",IF(I11&lt;=0,"該当",""))</f>
        <v>#REF!</v>
      </c>
      <c r="K11" s="17" t="e">
        <f>IF(B11&gt;#REF!,"該当","")</f>
        <v>#REF!</v>
      </c>
      <c r="L11" s="17" t="s">
        <v>62</v>
      </c>
      <c r="N11" s="17">
        <v>8</v>
      </c>
    </row>
    <row r="12" spans="1:14">
      <c r="A12" s="17">
        <v>85</v>
      </c>
      <c r="B12" s="17">
        <v>95</v>
      </c>
      <c r="C12" s="17" t="s">
        <v>44</v>
      </c>
      <c r="D12" s="17">
        <v>90</v>
      </c>
      <c r="G12" s="43" t="e">
        <f>#REF!-A12</f>
        <v>#REF!</v>
      </c>
      <c r="H12" s="43" t="e">
        <f>#REF!-B12</f>
        <v>#REF!</v>
      </c>
      <c r="I12" s="17" t="e">
        <f t="shared" si="1"/>
        <v>#REF!</v>
      </c>
      <c r="J12" s="17" t="e">
        <f>IF(#REF!=B12,"",IF(I12&lt;=0,"該当",""))</f>
        <v>#REF!</v>
      </c>
      <c r="K12" s="17" t="e">
        <f>IF(B12&gt;#REF!,"該当","")</f>
        <v>#REF!</v>
      </c>
      <c r="L12" s="17" t="s">
        <v>64</v>
      </c>
      <c r="N12" s="17">
        <v>9</v>
      </c>
    </row>
    <row r="13" spans="1:14">
      <c r="A13" s="17">
        <v>95</v>
      </c>
      <c r="B13" s="17">
        <v>125</v>
      </c>
      <c r="C13" s="17" t="s">
        <v>45</v>
      </c>
      <c r="D13" s="17">
        <v>100</v>
      </c>
      <c r="G13" s="43" t="e">
        <f>#REF!-A13</f>
        <v>#REF!</v>
      </c>
      <c r="H13" s="43" t="e">
        <f>#REF!-B13</f>
        <v>#REF!</v>
      </c>
      <c r="I13" s="17" t="e">
        <f t="shared" si="1"/>
        <v>#REF!</v>
      </c>
      <c r="J13" s="17" t="e">
        <f>IF(#REF!=B13,"",IF(I13&lt;=0,"該当",""))</f>
        <v>#REF!</v>
      </c>
      <c r="K13" s="17" t="e">
        <f>IF(B13&gt;#REF!,"該当","")</f>
        <v>#REF!</v>
      </c>
      <c r="L13" s="17" t="s">
        <v>65</v>
      </c>
      <c r="N13" s="17">
        <v>10</v>
      </c>
    </row>
    <row r="14" spans="1:14">
      <c r="A14" s="17">
        <v>125</v>
      </c>
      <c r="B14" s="17">
        <v>175</v>
      </c>
      <c r="C14" s="17" t="s">
        <v>46</v>
      </c>
      <c r="D14" s="17">
        <v>150</v>
      </c>
      <c r="G14" s="43" t="e">
        <f>#REF!-A14</f>
        <v>#REF!</v>
      </c>
      <c r="H14" s="43" t="e">
        <f>#REF!-B14</f>
        <v>#REF!</v>
      </c>
      <c r="I14" s="17" t="e">
        <f t="shared" si="1"/>
        <v>#REF!</v>
      </c>
      <c r="J14" s="17" t="e">
        <f>IF(#REF!=B14,"",IF(I14&lt;=0,"該当",""))</f>
        <v>#REF!</v>
      </c>
      <c r="K14" s="17" t="e">
        <f>IF(B14&gt;#REF!,"該当","")</f>
        <v>#REF!</v>
      </c>
      <c r="L14" s="17" t="s">
        <v>66</v>
      </c>
      <c r="N14" s="17">
        <v>11</v>
      </c>
    </row>
    <row r="15" spans="1:14">
      <c r="A15" s="17">
        <v>175</v>
      </c>
      <c r="B15" s="17">
        <v>225</v>
      </c>
      <c r="C15" s="17" t="s">
        <v>47</v>
      </c>
      <c r="D15" s="17">
        <v>200</v>
      </c>
      <c r="G15" s="43" t="e">
        <f>#REF!-A15</f>
        <v>#REF!</v>
      </c>
      <c r="H15" s="43" t="e">
        <f>#REF!-B15</f>
        <v>#REF!</v>
      </c>
      <c r="I15" s="17" t="e">
        <f t="shared" si="1"/>
        <v>#REF!</v>
      </c>
      <c r="J15" s="17" t="e">
        <f>IF(#REF!=B15,"",IF(I15&lt;=0,"該当",""))</f>
        <v>#REF!</v>
      </c>
      <c r="K15" s="17" t="e">
        <f>IF(B15&gt;#REF!,"該当","")</f>
        <v>#REF!</v>
      </c>
      <c r="L15" s="17" t="s">
        <v>67</v>
      </c>
      <c r="N15" s="17">
        <v>12</v>
      </c>
    </row>
    <row r="16" spans="1:14">
      <c r="A16" s="17">
        <v>225</v>
      </c>
      <c r="B16" s="17">
        <v>275</v>
      </c>
      <c r="C16" s="17" t="s">
        <v>48</v>
      </c>
      <c r="D16" s="17">
        <v>250</v>
      </c>
      <c r="G16" s="43" t="e">
        <f>#REF!-A16</f>
        <v>#REF!</v>
      </c>
      <c r="H16" s="17" t="e">
        <f>#REF!-B16</f>
        <v>#REF!</v>
      </c>
      <c r="I16" s="17" t="e">
        <f t="shared" si="1"/>
        <v>#REF!</v>
      </c>
      <c r="J16" s="17" t="e">
        <f>IF(#REF!=B16,"",IF(I16&lt;=0,"該当",""))</f>
        <v>#REF!</v>
      </c>
      <c r="K16" s="17" t="e">
        <f>IF(B16&gt;#REF!,"該当","")</f>
        <v>#REF!</v>
      </c>
      <c r="L16" s="17" t="s">
        <v>68</v>
      </c>
      <c r="N16" s="17">
        <v>13</v>
      </c>
    </row>
    <row r="17" spans="1:14">
      <c r="A17" s="17">
        <v>275</v>
      </c>
      <c r="B17" s="17">
        <v>325</v>
      </c>
      <c r="C17" s="17" t="s">
        <v>49</v>
      </c>
      <c r="D17" s="17">
        <v>300</v>
      </c>
      <c r="G17" s="43" t="e">
        <f>#REF!-A17</f>
        <v>#REF!</v>
      </c>
      <c r="H17" s="17" t="e">
        <f>#REF!-B17</f>
        <v>#REF!</v>
      </c>
      <c r="I17" s="17" t="e">
        <f t="shared" si="1"/>
        <v>#REF!</v>
      </c>
      <c r="J17" s="17" t="e">
        <f>IF(#REF!=B17,"",IF(I17&lt;=0,"該当",""))</f>
        <v>#REF!</v>
      </c>
      <c r="K17" s="17" t="e">
        <f>IF(B17&gt;#REF!,"該当","")</f>
        <v>#REF!</v>
      </c>
      <c r="L17" s="17" t="s">
        <v>69</v>
      </c>
      <c r="N17" s="17">
        <v>14</v>
      </c>
    </row>
    <row r="18" spans="1:14">
      <c r="A18" s="17">
        <v>325</v>
      </c>
      <c r="B18" s="17">
        <v>375</v>
      </c>
      <c r="C18" s="17" t="s">
        <v>50</v>
      </c>
      <c r="D18" s="17">
        <v>350</v>
      </c>
      <c r="G18" s="43" t="e">
        <f>#REF!-A18</f>
        <v>#REF!</v>
      </c>
      <c r="H18" s="17" t="e">
        <f>#REF!-B18</f>
        <v>#REF!</v>
      </c>
      <c r="I18" s="17" t="e">
        <f t="shared" si="1"/>
        <v>#REF!</v>
      </c>
      <c r="J18" s="17" t="e">
        <f>IF(#REF!=B18,"",IF(I18&lt;=0,"該当",""))</f>
        <v>#REF!</v>
      </c>
      <c r="K18" s="17" t="e">
        <f>IF(B18&gt;#REF!,"該当","")</f>
        <v>#REF!</v>
      </c>
      <c r="L18" s="17" t="s">
        <v>70</v>
      </c>
      <c r="N18" s="17">
        <v>15</v>
      </c>
    </row>
    <row r="19" spans="1:14">
      <c r="A19" s="17">
        <v>375</v>
      </c>
      <c r="B19" s="17">
        <v>425</v>
      </c>
      <c r="C19" s="17" t="s">
        <v>51</v>
      </c>
      <c r="D19" s="17">
        <v>400</v>
      </c>
      <c r="G19" s="43" t="e">
        <f>#REF!-A19</f>
        <v>#REF!</v>
      </c>
      <c r="H19" s="17" t="e">
        <f>#REF!-B19</f>
        <v>#REF!</v>
      </c>
      <c r="I19" s="17" t="e">
        <f t="shared" si="1"/>
        <v>#REF!</v>
      </c>
      <c r="J19" s="17" t="e">
        <f>IF(#REF!=B19,"",IF(I19&lt;=0,"該当",""))</f>
        <v>#REF!</v>
      </c>
      <c r="K19" s="17" t="e">
        <f>IF(B19&gt;#REF!,"該当","")</f>
        <v>#REF!</v>
      </c>
      <c r="L19" s="17" t="s">
        <v>71</v>
      </c>
      <c r="N19" s="17">
        <v>16</v>
      </c>
    </row>
    <row r="20" spans="1:14">
      <c r="A20" s="17">
        <v>425</v>
      </c>
      <c r="B20" s="17">
        <v>475</v>
      </c>
      <c r="C20" s="17" t="s">
        <v>52</v>
      </c>
      <c r="D20" s="17">
        <v>450</v>
      </c>
      <c r="G20" s="43" t="e">
        <f>#REF!-A20</f>
        <v>#REF!</v>
      </c>
      <c r="H20" s="17" t="e">
        <f>#REF!-B20</f>
        <v>#REF!</v>
      </c>
      <c r="I20" s="17" t="e">
        <f t="shared" si="1"/>
        <v>#REF!</v>
      </c>
      <c r="J20" s="17" t="e">
        <f>IF(#REF!=B20,"",IF(I20&lt;=0,"該当",""))</f>
        <v>#REF!</v>
      </c>
      <c r="K20" s="17" t="e">
        <f>IF(B20&gt;#REF!,"該当","")</f>
        <v>#REF!</v>
      </c>
      <c r="L20" s="17" t="s">
        <v>72</v>
      </c>
      <c r="N20" s="17">
        <v>17</v>
      </c>
    </row>
    <row r="21" spans="1:14">
      <c r="A21" s="17">
        <v>475</v>
      </c>
      <c r="C21" s="17" t="s">
        <v>53</v>
      </c>
      <c r="D21" s="17">
        <v>500</v>
      </c>
      <c r="G21" s="43" t="e">
        <f>#REF!-A21</f>
        <v>#REF!</v>
      </c>
      <c r="H21" s="43" t="e">
        <f>#REF!-B21</f>
        <v>#REF!</v>
      </c>
      <c r="I21" s="17" t="e">
        <f>G21*H21</f>
        <v>#REF!</v>
      </c>
      <c r="J21" s="45" t="s">
        <v>80</v>
      </c>
      <c r="K21" s="45" t="s">
        <v>80</v>
      </c>
      <c r="L21" s="17" t="s">
        <v>73</v>
      </c>
      <c r="N21" s="17">
        <v>18</v>
      </c>
    </row>
    <row r="22" spans="1:14">
      <c r="C22" s="17" t="s">
        <v>81</v>
      </c>
    </row>
    <row r="143" spans="1:2">
      <c r="A143" s="19"/>
      <c r="B143" s="19"/>
    </row>
    <row r="144" spans="1:2">
      <c r="A144" s="19"/>
      <c r="B144" s="19"/>
    </row>
    <row r="145" spans="1:8">
      <c r="A145" s="19"/>
      <c r="B145" s="19"/>
    </row>
    <row r="146" spans="1:8">
      <c r="A146" s="19"/>
      <c r="B146" s="19"/>
    </row>
    <row r="147" spans="1:8">
      <c r="A147" s="19"/>
      <c r="B147" s="19"/>
    </row>
    <row r="148" spans="1:8">
      <c r="A148" s="19"/>
      <c r="B148" s="19"/>
    </row>
    <row r="149" spans="1:8">
      <c r="A149" s="19"/>
      <c r="B149" s="19"/>
    </row>
    <row r="150" spans="1:8">
      <c r="A150" s="19"/>
      <c r="B150" s="19"/>
    </row>
    <row r="151" spans="1:8">
      <c r="A151" s="19"/>
      <c r="B151" s="19"/>
    </row>
    <row r="152" spans="1:8">
      <c r="A152" s="19"/>
      <c r="B152" s="19"/>
    </row>
    <row r="153" spans="1:8">
      <c r="A153" s="19"/>
      <c r="B153" s="19"/>
    </row>
    <row r="154" spans="1:8">
      <c r="A154" s="19"/>
      <c r="B154" s="19"/>
    </row>
    <row r="155" spans="1:8">
      <c r="A155" s="19"/>
      <c r="B155" s="19"/>
    </row>
    <row r="156" spans="1:8">
      <c r="A156" s="19"/>
      <c r="H156" s="18"/>
    </row>
  </sheetData>
  <mergeCells count="4">
    <mergeCell ref="E2:E3"/>
    <mergeCell ref="A2:B2"/>
    <mergeCell ref="C2:C3"/>
    <mergeCell ref="D2:D3"/>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7937D-8007-43AD-B77B-84DEF30A2540}">
  <sheetPr codeName="Sheet6">
    <tabColor theme="7" tint="0.79998168889431442"/>
    <pageSetUpPr fitToPage="1"/>
  </sheetPr>
  <dimension ref="A1:BM195"/>
  <sheetViews>
    <sheetView showGridLines="0" view="pageBreakPreview" zoomScaleNormal="100" zoomScaleSheetLayoutView="100" workbookViewId="0"/>
  </sheetViews>
  <sheetFormatPr defaultRowHeight="17.25" outlineLevelCol="1"/>
  <cols>
    <col min="1" max="5" width="3.625" style="29" customWidth="1"/>
    <col min="6" max="6" width="3.625" style="80" customWidth="1"/>
    <col min="7" max="36" width="3.625" style="29" customWidth="1"/>
    <col min="37" max="37" width="8.625" style="76" hidden="1" customWidth="1" outlineLevel="1"/>
    <col min="38" max="38" width="3.625" style="54" hidden="1" customWidth="1" outlineLevel="1"/>
    <col min="39" max="39" width="10.125" style="54" hidden="1" customWidth="1" outlineLevel="1"/>
    <col min="40" max="41" width="3.625" style="54" hidden="1" customWidth="1" outlineLevel="1"/>
    <col min="42" max="42" width="14.25" style="54" hidden="1" customWidth="1" outlineLevel="1"/>
    <col min="43" max="43" width="9.75" style="29" hidden="1" customWidth="1" outlineLevel="1"/>
    <col min="44" max="44" width="10.5" style="29" hidden="1" customWidth="1" outlineLevel="1"/>
    <col min="45" max="45" width="3.625" style="29" customWidth="1" collapsed="1"/>
    <col min="46" max="49" width="3.625" style="29" customWidth="1"/>
    <col min="50" max="16384" width="9" style="29"/>
  </cols>
  <sheetData>
    <row r="1" spans="1:54" ht="24.75" customHeight="1">
      <c r="A1" s="22" t="s">
        <v>31</v>
      </c>
      <c r="B1" s="22"/>
      <c r="C1" s="22"/>
      <c r="D1" s="22"/>
      <c r="E1" s="22"/>
      <c r="F1" s="131"/>
      <c r="G1" s="22"/>
      <c r="H1" s="22"/>
      <c r="I1" s="22"/>
      <c r="J1" s="22"/>
      <c r="K1" s="22"/>
      <c r="L1" s="22"/>
      <c r="M1" s="22"/>
      <c r="N1" s="22"/>
      <c r="O1" s="22"/>
      <c r="P1" s="22"/>
      <c r="Q1" s="22"/>
      <c r="R1" s="22"/>
      <c r="S1" s="22"/>
      <c r="T1" s="22"/>
      <c r="U1" s="22"/>
      <c r="V1" s="22"/>
      <c r="W1" s="22"/>
      <c r="X1" s="22"/>
      <c r="Y1" s="22"/>
      <c r="Z1" s="22"/>
      <c r="AA1" s="22"/>
      <c r="AB1" s="22"/>
      <c r="AC1" s="22"/>
      <c r="AD1" s="64">
        <v>20240612</v>
      </c>
      <c r="AK1" s="127"/>
      <c r="AL1" s="29"/>
      <c r="AM1" s="29"/>
      <c r="AN1" s="29"/>
      <c r="AO1" s="29"/>
      <c r="AP1" s="29"/>
    </row>
    <row r="2" spans="1:54" ht="24.75" customHeight="1">
      <c r="A2" s="22"/>
      <c r="B2" s="22"/>
      <c r="C2" s="22"/>
      <c r="D2" s="22"/>
      <c r="E2" s="22"/>
      <c r="F2" s="131"/>
      <c r="G2" s="22"/>
      <c r="H2" s="22"/>
      <c r="I2" s="22"/>
      <c r="J2" s="22"/>
      <c r="K2" s="22"/>
      <c r="L2" s="22"/>
      <c r="M2" s="22"/>
      <c r="N2" s="22"/>
      <c r="O2" s="22"/>
      <c r="P2" s="22"/>
      <c r="W2" s="305" t="s">
        <v>82</v>
      </c>
      <c r="X2" s="306"/>
      <c r="Y2" s="306"/>
      <c r="Z2" s="307"/>
      <c r="AA2" s="308" t="s">
        <v>283</v>
      </c>
      <c r="AB2" s="309"/>
      <c r="AC2" s="309"/>
      <c r="AD2" s="309"/>
      <c r="AE2" s="309"/>
      <c r="AF2" s="309"/>
      <c r="AG2" s="309"/>
      <c r="AH2" s="309"/>
      <c r="AI2" s="309"/>
      <c r="AJ2" s="310"/>
      <c r="AK2" s="127"/>
      <c r="AL2" s="29"/>
      <c r="AM2" s="29"/>
      <c r="AN2" s="29"/>
      <c r="AO2" s="29"/>
      <c r="AP2" s="29"/>
    </row>
    <row r="3" spans="1:54" ht="12" customHeight="1">
      <c r="A3" s="22"/>
      <c r="B3" s="22"/>
      <c r="C3" s="22"/>
      <c r="D3" s="22"/>
      <c r="E3" s="22"/>
      <c r="F3" s="131"/>
      <c r="G3" s="22"/>
      <c r="H3" s="22"/>
      <c r="I3" s="22"/>
      <c r="J3" s="22"/>
      <c r="K3" s="22"/>
      <c r="L3" s="22"/>
      <c r="M3" s="22"/>
      <c r="N3" s="22"/>
      <c r="O3" s="22"/>
      <c r="P3" s="22"/>
      <c r="Q3" s="127"/>
      <c r="R3" s="127"/>
      <c r="S3" s="127"/>
      <c r="T3" s="127"/>
      <c r="U3" s="127"/>
      <c r="V3" s="127"/>
      <c r="W3" s="127"/>
      <c r="X3" s="127"/>
      <c r="Y3" s="127"/>
      <c r="Z3" s="127"/>
      <c r="AA3" s="127"/>
      <c r="AB3" s="127"/>
      <c r="AC3" s="127"/>
      <c r="AD3" s="127"/>
      <c r="AF3" s="33"/>
      <c r="AG3" s="33"/>
      <c r="AH3" s="33"/>
      <c r="AK3" s="127"/>
      <c r="AL3" s="29"/>
      <c r="AM3" s="29"/>
      <c r="AN3" s="29"/>
      <c r="AO3" s="29"/>
      <c r="AP3" s="29"/>
    </row>
    <row r="4" spans="1:54" ht="24.75" customHeight="1">
      <c r="A4" s="22"/>
      <c r="B4" s="314" t="s">
        <v>83</v>
      </c>
      <c r="C4" s="314"/>
      <c r="D4" s="314"/>
      <c r="E4" s="314"/>
      <c r="F4" s="315" t="s">
        <v>84</v>
      </c>
      <c r="G4" s="315"/>
      <c r="H4" s="315"/>
      <c r="I4" s="315"/>
      <c r="J4" s="315"/>
      <c r="K4" s="315"/>
      <c r="L4" s="315"/>
      <c r="M4" s="315"/>
      <c r="N4" s="315"/>
      <c r="O4" s="315"/>
      <c r="P4" s="127"/>
      <c r="W4" s="305" t="s">
        <v>85</v>
      </c>
      <c r="X4" s="306"/>
      <c r="Y4" s="306"/>
      <c r="Z4" s="307"/>
      <c r="AA4" s="308" t="s">
        <v>284</v>
      </c>
      <c r="AB4" s="309"/>
      <c r="AC4" s="309"/>
      <c r="AD4" s="309"/>
      <c r="AE4" s="309"/>
      <c r="AF4" s="309"/>
      <c r="AG4" s="309"/>
      <c r="AH4" s="309"/>
      <c r="AI4" s="309"/>
      <c r="AJ4" s="310"/>
      <c r="AK4" s="127"/>
      <c r="AL4" s="29"/>
      <c r="AM4" s="29"/>
      <c r="AN4" s="29"/>
      <c r="AO4" s="29"/>
      <c r="AP4" s="29"/>
    </row>
    <row r="5" spans="1:54" ht="49.5" customHeight="1">
      <c r="A5" s="300" t="s">
        <v>768</v>
      </c>
      <c r="B5" s="300"/>
      <c r="C5" s="300"/>
      <c r="D5" s="300"/>
      <c r="E5" s="300"/>
      <c r="F5" s="300"/>
      <c r="G5" s="300"/>
      <c r="H5" s="300"/>
      <c r="I5" s="300"/>
      <c r="J5" s="300"/>
      <c r="K5" s="300"/>
      <c r="L5" s="300"/>
      <c r="M5" s="300"/>
      <c r="N5" s="300"/>
      <c r="O5" s="300"/>
      <c r="P5" s="300"/>
      <c r="Q5" s="300"/>
      <c r="R5" s="300"/>
      <c r="S5" s="300"/>
      <c r="T5" s="300"/>
      <c r="U5" s="300"/>
      <c r="V5" s="300"/>
      <c r="W5" s="300"/>
      <c r="X5" s="300"/>
      <c r="Y5" s="300"/>
      <c r="Z5" s="300"/>
      <c r="AA5" s="300"/>
      <c r="AB5" s="300"/>
      <c r="AC5" s="300"/>
      <c r="AD5" s="300"/>
      <c r="AK5" s="78"/>
      <c r="AL5" s="29"/>
      <c r="AM5" s="29"/>
      <c r="AN5" s="29"/>
      <c r="AO5" s="29"/>
      <c r="AP5" s="29"/>
    </row>
    <row r="6" spans="1:54" ht="30" customHeight="1">
      <c r="A6" s="65" t="s">
        <v>518</v>
      </c>
      <c r="B6" s="283"/>
      <c r="C6" s="283"/>
      <c r="D6" s="283"/>
      <c r="E6" s="283"/>
      <c r="F6" s="283"/>
      <c r="G6" s="283"/>
      <c r="H6" s="283"/>
      <c r="I6" s="283"/>
      <c r="J6" s="283"/>
      <c r="K6" s="283"/>
      <c r="L6" s="283"/>
      <c r="M6" s="283"/>
      <c r="N6" s="283"/>
      <c r="O6" s="283"/>
      <c r="P6" s="283"/>
      <c r="Q6" s="283"/>
      <c r="R6" s="283"/>
      <c r="S6" s="283"/>
      <c r="T6" s="283"/>
      <c r="U6" s="283"/>
      <c r="V6" s="283"/>
      <c r="W6" s="283"/>
      <c r="X6" s="283"/>
      <c r="Y6" s="283"/>
      <c r="Z6" s="283"/>
      <c r="AA6" s="283"/>
      <c r="AB6" s="283"/>
      <c r="AC6" s="283"/>
      <c r="AD6" s="283"/>
      <c r="AK6" s="283"/>
      <c r="AL6" s="29"/>
      <c r="AM6" s="29"/>
      <c r="AN6" s="29"/>
      <c r="AO6" s="29"/>
      <c r="AP6" s="29"/>
    </row>
    <row r="7" spans="1:54" ht="30" customHeight="1">
      <c r="A7" s="65"/>
      <c r="B7" s="375" t="str">
        <f>IF(OR(AK9=FALSE,AK13=FALSE),"※項目が未チェックです","")</f>
        <v>※項目が未チェックです</v>
      </c>
      <c r="C7" s="375"/>
      <c r="D7" s="375"/>
      <c r="E7" s="375"/>
      <c r="F7" s="375"/>
      <c r="G7" s="375"/>
      <c r="H7" s="375"/>
      <c r="I7" s="235"/>
      <c r="J7" s="235"/>
      <c r="K7" s="235"/>
      <c r="L7" s="235"/>
      <c r="M7" s="66"/>
      <c r="N7" s="66"/>
      <c r="O7" s="66"/>
      <c r="P7" s="66"/>
      <c r="Q7" s="66"/>
      <c r="R7" s="66"/>
      <c r="S7" s="66"/>
      <c r="T7" s="66"/>
      <c r="U7" s="66"/>
      <c r="V7" s="66"/>
      <c r="W7" s="66"/>
      <c r="X7" s="66"/>
      <c r="Y7" s="235"/>
      <c r="Z7" s="235"/>
      <c r="AA7" s="235"/>
      <c r="AB7" s="235"/>
      <c r="AC7" s="235"/>
      <c r="AD7" s="235"/>
      <c r="AE7" s="235"/>
      <c r="AF7" s="235"/>
      <c r="AG7" s="33"/>
      <c r="AH7" s="33"/>
      <c r="AI7" s="33"/>
      <c r="AJ7" s="33"/>
      <c r="AK7" s="29"/>
      <c r="AL7" s="67"/>
      <c r="AM7" s="68"/>
      <c r="AN7" s="67"/>
      <c r="AO7" s="29"/>
      <c r="AP7" s="29"/>
      <c r="AR7" s="69"/>
      <c r="AS7" s="22"/>
      <c r="AT7" s="22"/>
      <c r="AU7" s="22"/>
      <c r="AV7" s="22"/>
      <c r="AW7" s="22"/>
      <c r="AX7" s="22"/>
      <c r="AY7" s="22"/>
      <c r="AZ7" s="22"/>
      <c r="BA7" s="22"/>
      <c r="BB7" s="22"/>
    </row>
    <row r="8" spans="1:54" ht="30" customHeight="1" thickBot="1">
      <c r="A8" s="238"/>
      <c r="D8" s="239"/>
      <c r="E8" s="239"/>
      <c r="F8" s="239"/>
      <c r="G8" s="239"/>
      <c r="H8" s="239"/>
      <c r="I8" s="235"/>
      <c r="J8" s="235"/>
      <c r="K8" s="235"/>
      <c r="L8" s="235"/>
      <c r="M8" s="66"/>
      <c r="N8" s="66"/>
      <c r="O8" s="240" t="s">
        <v>312</v>
      </c>
      <c r="Q8" s="66"/>
      <c r="R8" s="66"/>
      <c r="S8" s="66"/>
      <c r="T8" s="66"/>
      <c r="U8" s="66"/>
      <c r="V8" s="66"/>
      <c r="W8" s="66"/>
      <c r="X8" s="66"/>
      <c r="Y8" s="235"/>
      <c r="Z8" s="235"/>
      <c r="AA8" s="235"/>
      <c r="AB8" s="235"/>
      <c r="AC8" s="235"/>
      <c r="AD8" s="235"/>
      <c r="AE8" s="235"/>
      <c r="AF8" s="235"/>
      <c r="AG8" s="33"/>
      <c r="AH8" s="33"/>
      <c r="AI8" s="33"/>
      <c r="AJ8" s="33"/>
      <c r="AK8" s="29"/>
      <c r="AL8" s="67"/>
      <c r="AM8" s="68"/>
      <c r="AN8" s="67"/>
      <c r="AO8" s="29"/>
      <c r="AP8" s="29"/>
      <c r="AR8" s="69"/>
      <c r="AS8" s="22"/>
      <c r="AT8" s="22"/>
      <c r="AU8" s="22"/>
      <c r="AV8" s="22"/>
      <c r="AW8" s="22"/>
      <c r="AX8" s="22"/>
      <c r="AY8" s="22"/>
      <c r="AZ8" s="22"/>
      <c r="BA8" s="22"/>
      <c r="BB8" s="22"/>
    </row>
    <row r="9" spans="1:54" ht="30" customHeight="1" thickBot="1">
      <c r="A9" s="23"/>
      <c r="B9" s="70"/>
      <c r="C9" s="22"/>
      <c r="D9" s="22" t="s">
        <v>451</v>
      </c>
      <c r="E9" s="78"/>
      <c r="F9" s="78"/>
      <c r="G9" s="78"/>
      <c r="H9" s="78"/>
      <c r="I9" s="78"/>
      <c r="J9" s="78"/>
      <c r="K9" s="78"/>
      <c r="L9" s="78"/>
      <c r="M9" s="78"/>
      <c r="N9" s="78"/>
      <c r="O9" s="78"/>
      <c r="P9" s="78"/>
      <c r="Q9" s="78"/>
      <c r="R9" s="78"/>
      <c r="S9" s="78"/>
      <c r="AK9" s="71" t="b">
        <v>0</v>
      </c>
      <c r="AL9" s="67"/>
      <c r="AM9" s="68"/>
      <c r="AN9" s="67"/>
      <c r="AO9" s="29"/>
      <c r="AP9" s="29"/>
      <c r="AR9" s="72" t="str">
        <f>IF(AK9&lt;&gt;TRUE,"チェックをしてください","")</f>
        <v>チェックをしてください</v>
      </c>
      <c r="AS9" s="22"/>
      <c r="AT9" s="22"/>
      <c r="AU9" s="22"/>
      <c r="AV9" s="22"/>
      <c r="AW9" s="22"/>
      <c r="AX9" s="22"/>
      <c r="AY9" s="22"/>
      <c r="AZ9" s="22"/>
      <c r="BA9" s="22"/>
      <c r="BB9" s="22"/>
    </row>
    <row r="10" spans="1:54" s="22" customFormat="1" ht="30" customHeight="1">
      <c r="A10" s="23"/>
      <c r="D10" s="80" t="s">
        <v>450</v>
      </c>
      <c r="E10" s="78"/>
      <c r="F10" s="78"/>
      <c r="G10" s="78"/>
      <c r="H10" s="78"/>
      <c r="I10" s="78"/>
      <c r="J10" s="78"/>
      <c r="K10" s="78"/>
      <c r="L10" s="78"/>
      <c r="M10" s="78"/>
      <c r="N10" s="78"/>
      <c r="O10" s="78"/>
      <c r="P10" s="78"/>
      <c r="Q10" s="78"/>
      <c r="R10" s="78"/>
      <c r="S10" s="78"/>
      <c r="T10" s="29"/>
      <c r="U10" s="29"/>
      <c r="V10" s="29"/>
      <c r="W10" s="29"/>
      <c r="X10" s="29"/>
      <c r="Y10" s="29"/>
      <c r="Z10" s="29"/>
      <c r="AA10" s="29"/>
      <c r="AB10" s="29"/>
      <c r="AC10" s="29"/>
      <c r="AD10" s="29"/>
      <c r="AE10" s="29"/>
      <c r="AF10" s="29"/>
      <c r="AG10" s="29"/>
      <c r="AI10" s="29"/>
      <c r="AJ10" s="29"/>
      <c r="AL10" s="67"/>
      <c r="AM10" s="68"/>
      <c r="AN10" s="67"/>
      <c r="AO10" s="29"/>
      <c r="AP10" s="29"/>
      <c r="AQ10" s="29"/>
      <c r="AR10" s="69"/>
    </row>
    <row r="11" spans="1:54" s="22" customFormat="1" ht="30" customHeight="1">
      <c r="A11" s="23"/>
      <c r="D11" s="80" t="s">
        <v>454</v>
      </c>
      <c r="E11" s="78"/>
      <c r="F11" s="78"/>
      <c r="G11" s="78"/>
      <c r="H11" s="78"/>
      <c r="I11" s="78"/>
      <c r="J11" s="78"/>
      <c r="K11" s="78"/>
      <c r="L11" s="78"/>
      <c r="M11" s="78"/>
      <c r="N11" s="78"/>
      <c r="O11" s="78"/>
      <c r="P11" s="78"/>
      <c r="Q11" s="78"/>
      <c r="R11" s="78"/>
      <c r="S11" s="78"/>
      <c r="T11" s="29"/>
      <c r="U11" s="29"/>
      <c r="V11" s="29"/>
      <c r="W11" s="29"/>
      <c r="X11" s="29"/>
      <c r="Y11" s="29"/>
      <c r="Z11" s="29"/>
      <c r="AA11" s="29"/>
      <c r="AB11" s="29"/>
      <c r="AC11" s="29"/>
      <c r="AD11" s="29"/>
      <c r="AE11" s="29"/>
      <c r="AF11" s="29"/>
      <c r="AG11" s="29"/>
      <c r="AH11" s="73"/>
      <c r="AI11" s="29"/>
      <c r="AJ11" s="29"/>
      <c r="AK11" s="29"/>
      <c r="AL11" s="67"/>
      <c r="AM11" s="68"/>
      <c r="AN11" s="67"/>
      <c r="AO11" s="29"/>
      <c r="AP11" s="29"/>
      <c r="AQ11" s="29"/>
      <c r="AR11" s="69"/>
    </row>
    <row r="12" spans="1:54" s="22" customFormat="1" ht="15" customHeight="1" thickBot="1">
      <c r="A12" s="23"/>
      <c r="D12" s="80"/>
      <c r="E12" s="78"/>
      <c r="F12" s="78"/>
      <c r="G12" s="78"/>
      <c r="H12" s="78"/>
      <c r="I12" s="78"/>
      <c r="J12" s="78"/>
      <c r="K12" s="78"/>
      <c r="L12" s="78"/>
      <c r="M12" s="78"/>
      <c r="N12" s="78"/>
      <c r="O12" s="78"/>
      <c r="P12" s="78"/>
      <c r="Q12" s="78"/>
      <c r="R12" s="78"/>
      <c r="S12" s="78"/>
      <c r="T12" s="29"/>
      <c r="U12" s="29"/>
      <c r="V12" s="29"/>
      <c r="W12" s="29"/>
      <c r="X12" s="29"/>
      <c r="Y12" s="29"/>
      <c r="Z12" s="29"/>
      <c r="AA12" s="29"/>
      <c r="AB12" s="29"/>
      <c r="AC12" s="29"/>
      <c r="AD12" s="29"/>
      <c r="AE12" s="29"/>
      <c r="AF12" s="29"/>
      <c r="AG12" s="29"/>
      <c r="AH12" s="73"/>
      <c r="AI12" s="29"/>
      <c r="AJ12" s="29"/>
      <c r="AK12" s="29"/>
      <c r="AL12" s="67"/>
      <c r="AM12" s="68"/>
      <c r="AN12" s="67"/>
      <c r="AO12" s="29"/>
      <c r="AP12" s="29"/>
      <c r="AQ12" s="29"/>
      <c r="AR12" s="69"/>
    </row>
    <row r="13" spans="1:54" ht="30" customHeight="1" thickBot="1">
      <c r="A13" s="23"/>
      <c r="B13" s="70"/>
      <c r="C13" s="22"/>
      <c r="D13" s="22" t="s">
        <v>110</v>
      </c>
      <c r="E13" s="78"/>
      <c r="F13" s="78"/>
      <c r="G13" s="78"/>
      <c r="H13" s="78"/>
      <c r="I13" s="78"/>
      <c r="J13" s="78"/>
      <c r="K13" s="78"/>
      <c r="L13" s="78"/>
      <c r="M13" s="78"/>
      <c r="N13" s="78"/>
      <c r="O13" s="78"/>
      <c r="P13" s="78"/>
      <c r="Q13" s="78"/>
      <c r="R13" s="78"/>
      <c r="S13" s="78"/>
      <c r="AK13" s="71" t="b">
        <v>0</v>
      </c>
      <c r="AL13" s="67"/>
      <c r="AM13" s="68"/>
      <c r="AN13" s="67"/>
      <c r="AO13" s="29"/>
      <c r="AP13" s="29"/>
      <c r="AR13" s="72" t="str">
        <f>IF(AK13&lt;&gt;TRUE,"チェックをしてください","")</f>
        <v>チェックをしてください</v>
      </c>
      <c r="AS13" s="22"/>
      <c r="AT13" s="22"/>
      <c r="AU13" s="22"/>
      <c r="AV13" s="22"/>
      <c r="AW13" s="22"/>
      <c r="AX13" s="22"/>
      <c r="AY13" s="22"/>
      <c r="AZ13" s="22"/>
      <c r="BA13" s="22"/>
      <c r="BB13" s="22"/>
    </row>
    <row r="14" spans="1:54" s="62" customFormat="1" ht="15" customHeight="1">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R14" s="3"/>
    </row>
    <row r="15" spans="1:54" s="62" customFormat="1" ht="30" customHeight="1" thickBot="1">
      <c r="A15" s="2"/>
      <c r="B15" s="2"/>
      <c r="C15" s="2"/>
      <c r="D15" s="302"/>
      <c r="E15" s="302"/>
      <c r="F15" s="2" t="s">
        <v>17</v>
      </c>
      <c r="G15" s="302"/>
      <c r="H15" s="302"/>
      <c r="I15" s="2" t="s">
        <v>18</v>
      </c>
      <c r="J15" s="302"/>
      <c r="K15" s="302"/>
      <c r="L15" s="2" t="s">
        <v>23</v>
      </c>
      <c r="M15" s="2"/>
      <c r="N15" s="2"/>
      <c r="O15" s="2" t="s">
        <v>25</v>
      </c>
      <c r="P15" s="2"/>
      <c r="Q15" s="2"/>
      <c r="R15" s="2"/>
      <c r="S15" s="303"/>
      <c r="T15" s="303"/>
      <c r="U15" s="303"/>
      <c r="V15" s="303"/>
      <c r="W15" s="303"/>
      <c r="X15" s="303"/>
      <c r="Y15" s="303"/>
      <c r="Z15" s="303"/>
      <c r="AA15" s="303"/>
      <c r="AB15" s="303"/>
      <c r="AC15" s="303"/>
      <c r="AD15" s="303"/>
      <c r="AE15" s="2"/>
      <c r="AH15" s="74"/>
      <c r="AR15" s="3"/>
    </row>
    <row r="16" spans="1:54" s="62" customFormat="1" ht="15" customHeight="1">
      <c r="A16" s="3"/>
      <c r="B16" s="3"/>
      <c r="C16" s="3"/>
      <c r="F16" s="3"/>
      <c r="I16" s="3"/>
      <c r="L16" s="3"/>
      <c r="M16" s="3"/>
      <c r="N16" s="3"/>
      <c r="O16" s="3"/>
      <c r="P16" s="3"/>
      <c r="Q16" s="3"/>
      <c r="R16" s="3"/>
      <c r="S16" s="75"/>
      <c r="T16" s="75"/>
      <c r="U16" s="75"/>
      <c r="V16" s="75"/>
      <c r="W16" s="75"/>
      <c r="X16" s="75"/>
      <c r="Y16" s="75"/>
      <c r="Z16" s="75"/>
      <c r="AA16" s="75"/>
      <c r="AB16" s="75"/>
      <c r="AC16" s="75"/>
      <c r="AD16" s="75"/>
      <c r="AE16" s="3"/>
      <c r="AR16" s="3"/>
    </row>
    <row r="17" spans="1:64" ht="30" customHeight="1">
      <c r="A17" s="65" t="s">
        <v>111</v>
      </c>
      <c r="B17" s="80"/>
      <c r="C17" s="79"/>
      <c r="D17" s="79"/>
      <c r="E17" s="79"/>
      <c r="F17" s="82"/>
      <c r="G17" s="27"/>
      <c r="H17" s="79"/>
      <c r="I17" s="79"/>
      <c r="J17" s="79"/>
      <c r="K17" s="79"/>
      <c r="L17" s="79"/>
      <c r="M17" s="66"/>
      <c r="N17" s="66"/>
      <c r="O17" s="66"/>
      <c r="P17" s="66"/>
      <c r="Q17" s="66"/>
      <c r="R17" s="66"/>
      <c r="S17" s="66"/>
      <c r="T17" s="66"/>
      <c r="U17" s="66"/>
      <c r="V17" s="66"/>
      <c r="W17" s="66"/>
      <c r="X17" s="66"/>
      <c r="Y17" s="79"/>
      <c r="Z17" s="79"/>
      <c r="AA17" s="79"/>
      <c r="AB17" s="79"/>
      <c r="AC17" s="79"/>
      <c r="AD17" s="79"/>
      <c r="AE17" s="79"/>
      <c r="AF17" s="79"/>
      <c r="AG17" s="33"/>
      <c r="AH17" s="33"/>
      <c r="AI17" s="33"/>
      <c r="AJ17" s="33"/>
      <c r="AK17" s="29"/>
      <c r="AL17" s="67"/>
      <c r="AM17" s="68"/>
      <c r="AN17" s="67"/>
      <c r="AO17" s="29"/>
      <c r="AP17" s="29"/>
      <c r="AR17" s="69"/>
      <c r="AS17" s="22"/>
      <c r="AT17" s="22"/>
      <c r="AU17" s="22"/>
      <c r="AV17" s="22"/>
      <c r="AW17" s="22"/>
      <c r="AX17" s="22"/>
      <c r="AY17" s="22"/>
      <c r="AZ17" s="22"/>
      <c r="BA17" s="22"/>
      <c r="BB17" s="22"/>
    </row>
    <row r="18" spans="1:64" ht="24.95" customHeight="1">
      <c r="A18" s="23" t="s">
        <v>0</v>
      </c>
      <c r="B18" s="373" t="s">
        <v>116</v>
      </c>
      <c r="C18" s="373"/>
      <c r="D18" s="373"/>
      <c r="E18" s="373"/>
      <c r="F18" s="373"/>
      <c r="G18" s="373"/>
      <c r="H18" s="373"/>
      <c r="I18" s="373"/>
      <c r="J18" s="373"/>
      <c r="K18" s="373"/>
      <c r="L18" s="326" t="str">
        <f>IF(ステーションコード="","",ステーションコード)</f>
        <v/>
      </c>
      <c r="M18" s="326"/>
      <c r="N18" s="326"/>
      <c r="O18" s="326"/>
      <c r="P18" s="326"/>
      <c r="Q18" s="326"/>
      <c r="R18" s="326"/>
      <c r="S18" s="326"/>
      <c r="T18" s="326"/>
      <c r="U18" s="326"/>
      <c r="V18" s="326"/>
      <c r="W18" s="326"/>
      <c r="X18" s="326"/>
    </row>
    <row r="19" spans="1:64" ht="24.95" customHeight="1">
      <c r="B19" s="373" t="s">
        <v>32</v>
      </c>
      <c r="C19" s="373"/>
      <c r="D19" s="373"/>
      <c r="E19" s="373"/>
      <c r="F19" s="373"/>
      <c r="G19" s="373"/>
      <c r="H19" s="373"/>
      <c r="I19" s="373"/>
      <c r="J19" s="373"/>
      <c r="K19" s="373"/>
      <c r="L19" s="374" t="str">
        <f>IF(ステーション名="","",ステーション名)</f>
        <v/>
      </c>
      <c r="M19" s="374"/>
      <c r="N19" s="374"/>
      <c r="O19" s="374"/>
      <c r="P19" s="374"/>
      <c r="Q19" s="374"/>
      <c r="R19" s="374"/>
      <c r="S19" s="374"/>
      <c r="T19" s="374"/>
      <c r="U19" s="374"/>
      <c r="V19" s="374"/>
      <c r="W19" s="374"/>
      <c r="X19" s="374"/>
    </row>
    <row r="20" spans="1:64" ht="15" customHeight="1">
      <c r="A20" s="23"/>
      <c r="B20" s="80"/>
      <c r="D20" s="78"/>
      <c r="E20" s="78"/>
      <c r="G20" s="78"/>
      <c r="H20" s="78"/>
      <c r="I20" s="78"/>
      <c r="J20" s="78"/>
      <c r="K20" s="78"/>
      <c r="L20" s="78"/>
      <c r="M20" s="78"/>
      <c r="N20" s="78"/>
      <c r="O20" s="78"/>
      <c r="P20" s="78"/>
      <c r="Q20" s="78"/>
      <c r="R20" s="78"/>
      <c r="S20" s="78"/>
    </row>
    <row r="21" spans="1:64" ht="24.95" customHeight="1">
      <c r="A21" s="23" t="s">
        <v>1</v>
      </c>
      <c r="B21" s="80" t="s">
        <v>2</v>
      </c>
      <c r="D21" s="78"/>
      <c r="E21" s="78"/>
      <c r="G21" s="78"/>
      <c r="H21" s="78"/>
      <c r="I21" s="78"/>
      <c r="J21" s="78"/>
      <c r="K21" s="78"/>
      <c r="L21" s="78"/>
      <c r="M21" s="78"/>
      <c r="N21" s="78"/>
      <c r="O21" s="78"/>
      <c r="P21" s="78"/>
      <c r="Q21" s="78"/>
      <c r="R21" s="78"/>
      <c r="S21" s="78"/>
    </row>
    <row r="22" spans="1:64" ht="15" customHeight="1">
      <c r="A22" s="23"/>
      <c r="B22" s="80"/>
      <c r="D22" s="78"/>
      <c r="E22" s="78"/>
      <c r="G22" s="78"/>
      <c r="H22" s="78"/>
      <c r="I22" s="78"/>
      <c r="J22" s="78"/>
      <c r="K22" s="78"/>
      <c r="L22" s="78"/>
      <c r="M22" s="78"/>
      <c r="N22" s="78"/>
      <c r="O22" s="78"/>
      <c r="P22" s="78"/>
      <c r="Q22" s="78"/>
      <c r="R22" s="78"/>
      <c r="S22" s="78"/>
    </row>
    <row r="23" spans="1:64" ht="24.75" customHeight="1">
      <c r="A23" s="23"/>
      <c r="B23" s="80"/>
      <c r="D23" s="78"/>
      <c r="E23" s="78"/>
      <c r="F23" s="53"/>
      <c r="G23" s="80" t="s">
        <v>34</v>
      </c>
      <c r="H23" s="78"/>
      <c r="I23" s="78"/>
      <c r="J23" s="78"/>
      <c r="K23" s="78"/>
      <c r="L23" s="78"/>
      <c r="M23" s="78"/>
      <c r="N23" s="78"/>
      <c r="O23" s="78"/>
      <c r="P23" s="78"/>
      <c r="Q23" s="78"/>
      <c r="R23" s="78"/>
      <c r="S23" s="78"/>
      <c r="AK23" s="54" t="b">
        <v>0</v>
      </c>
    </row>
    <row r="24" spans="1:64" ht="15" customHeight="1">
      <c r="A24" s="23"/>
      <c r="B24" s="80"/>
      <c r="D24" s="78"/>
      <c r="E24" s="78"/>
      <c r="G24" s="78"/>
      <c r="H24" s="78"/>
      <c r="I24" s="78"/>
      <c r="J24" s="78"/>
      <c r="K24" s="78"/>
      <c r="L24" s="78"/>
      <c r="M24" s="78"/>
      <c r="N24" s="78"/>
      <c r="O24" s="78"/>
      <c r="P24" s="78"/>
      <c r="Q24" s="78"/>
      <c r="R24" s="78"/>
      <c r="S24" s="78"/>
    </row>
    <row r="25" spans="1:64" ht="24.95" customHeight="1">
      <c r="A25" s="23" t="s">
        <v>3</v>
      </c>
      <c r="B25" s="80" t="s">
        <v>8</v>
      </c>
      <c r="C25" s="78"/>
      <c r="D25" s="78"/>
      <c r="E25" s="78"/>
      <c r="H25" s="78"/>
      <c r="I25" s="78"/>
      <c r="J25" s="78"/>
      <c r="K25" s="78"/>
      <c r="L25" s="78"/>
      <c r="M25" s="78"/>
      <c r="N25" s="78"/>
      <c r="O25" s="78"/>
      <c r="P25" s="78"/>
      <c r="Q25" s="78"/>
      <c r="R25" s="78"/>
      <c r="S25" s="78"/>
    </row>
    <row r="26" spans="1:64" ht="15" customHeight="1">
      <c r="A26" s="23"/>
      <c r="B26" s="80"/>
      <c r="C26" s="78"/>
      <c r="D26" s="78"/>
      <c r="E26" s="78"/>
      <c r="H26" s="78"/>
      <c r="AX26" s="78"/>
      <c r="AY26" s="78"/>
      <c r="AZ26" s="80"/>
      <c r="BA26" s="78"/>
      <c r="BB26" s="78"/>
      <c r="BC26" s="78"/>
      <c r="BD26" s="78"/>
      <c r="BE26" s="78"/>
      <c r="BF26" s="78"/>
      <c r="BG26" s="78"/>
      <c r="BH26" s="78"/>
    </row>
    <row r="27" spans="1:64" ht="24.95" customHeight="1">
      <c r="A27" s="23"/>
      <c r="B27" s="78"/>
      <c r="C27" s="78"/>
      <c r="D27" s="78"/>
      <c r="E27" s="78"/>
      <c r="F27" s="53"/>
      <c r="G27" s="80" t="s">
        <v>117</v>
      </c>
      <c r="H27" s="78"/>
      <c r="AK27" s="54" t="b">
        <v>0</v>
      </c>
      <c r="AX27" s="78"/>
      <c r="AY27" s="300"/>
      <c r="AZ27" s="301"/>
      <c r="BA27" s="300"/>
      <c r="BB27" s="300"/>
      <c r="BC27" s="301"/>
      <c r="BD27" s="300"/>
      <c r="BE27" s="300"/>
      <c r="BF27" s="301"/>
      <c r="BG27" s="300"/>
      <c r="BH27" s="300"/>
      <c r="BI27" s="301"/>
      <c r="BJ27" s="300"/>
      <c r="BK27" s="300"/>
      <c r="BL27" s="300"/>
    </row>
    <row r="28" spans="1:64" ht="24.95" customHeight="1">
      <c r="A28" s="23"/>
      <c r="B28" s="78"/>
      <c r="C28" s="78"/>
      <c r="D28" s="78"/>
      <c r="E28" s="78"/>
      <c r="F28" s="53"/>
      <c r="G28" s="80" t="s">
        <v>9</v>
      </c>
      <c r="H28" s="78"/>
      <c r="X28" s="80"/>
      <c r="Y28" s="80"/>
      <c r="AK28" s="54" t="b">
        <v>0</v>
      </c>
      <c r="AX28" s="78"/>
      <c r="AY28" s="300"/>
      <c r="AZ28" s="301"/>
      <c r="BA28" s="300"/>
      <c r="BB28" s="300"/>
      <c r="BC28" s="301"/>
      <c r="BD28" s="300"/>
      <c r="BE28" s="300"/>
      <c r="BF28" s="301"/>
      <c r="BG28" s="300"/>
      <c r="BH28" s="300"/>
      <c r="BI28" s="301"/>
      <c r="BJ28" s="300"/>
      <c r="BK28" s="300"/>
      <c r="BL28" s="300"/>
    </row>
    <row r="29" spans="1:64" ht="15" customHeight="1">
      <c r="A29" s="23"/>
      <c r="B29" s="78"/>
      <c r="C29" s="78"/>
      <c r="D29" s="78"/>
      <c r="E29" s="78"/>
      <c r="F29" s="96"/>
      <c r="G29" s="80"/>
      <c r="H29" s="78"/>
      <c r="X29" s="80"/>
      <c r="Y29" s="80"/>
      <c r="AX29" s="78"/>
      <c r="AY29" s="78"/>
      <c r="AZ29" s="77"/>
      <c r="BA29" s="78"/>
      <c r="BB29" s="78"/>
      <c r="BC29" s="77"/>
      <c r="BD29" s="78"/>
      <c r="BE29" s="78"/>
      <c r="BF29" s="77"/>
      <c r="BG29" s="78"/>
      <c r="BH29" s="78"/>
      <c r="BI29" s="77"/>
      <c r="BJ29" s="78"/>
      <c r="BK29" s="78"/>
      <c r="BL29" s="78"/>
    </row>
    <row r="30" spans="1:64" ht="24.95" customHeight="1">
      <c r="A30" s="97"/>
      <c r="B30" s="29" t="s">
        <v>118</v>
      </c>
      <c r="D30" s="78"/>
      <c r="E30" s="78"/>
      <c r="H30" s="78"/>
      <c r="I30" s="78"/>
      <c r="R30" s="78"/>
      <c r="S30" s="78"/>
      <c r="T30" s="29" t="s">
        <v>119</v>
      </c>
    </row>
    <row r="31" spans="1:64" ht="24.95" customHeight="1">
      <c r="A31" s="23"/>
      <c r="B31" s="80"/>
      <c r="D31" s="78"/>
      <c r="E31" s="78"/>
      <c r="H31" s="78"/>
      <c r="I31" s="78"/>
      <c r="J31" s="317"/>
      <c r="K31" s="317"/>
      <c r="L31" s="317"/>
      <c r="M31" s="317"/>
      <c r="N31" s="317"/>
      <c r="O31" s="317"/>
      <c r="P31" s="317"/>
      <c r="Q31" s="78" t="s">
        <v>6</v>
      </c>
      <c r="R31" s="78"/>
      <c r="S31" s="78"/>
      <c r="T31" s="80" t="s">
        <v>11</v>
      </c>
      <c r="V31" s="78"/>
      <c r="X31" s="317"/>
      <c r="Y31" s="317"/>
      <c r="Z31" s="317"/>
      <c r="AA31" s="317"/>
      <c r="AB31" s="317"/>
      <c r="AC31" s="317"/>
      <c r="AD31" s="317"/>
      <c r="AE31" s="80" t="s">
        <v>120</v>
      </c>
      <c r="AL31" s="343" t="s">
        <v>121</v>
      </c>
      <c r="AM31" s="344"/>
      <c r="AN31" s="344"/>
      <c r="AO31" s="345"/>
      <c r="AP31" s="98" t="str">
        <f>IF(OR(X31=0,""), "", (J31-X31)/X31)</f>
        <v/>
      </c>
    </row>
    <row r="32" spans="1:64" ht="24.75" customHeight="1">
      <c r="A32" s="23"/>
      <c r="B32" s="27"/>
      <c r="C32" s="27" t="s">
        <v>510</v>
      </c>
      <c r="D32" s="78"/>
      <c r="E32" s="78"/>
      <c r="H32" s="78"/>
      <c r="I32" s="78"/>
      <c r="J32" s="78"/>
      <c r="K32" s="78"/>
      <c r="L32" s="78"/>
      <c r="M32" s="78"/>
      <c r="N32" s="78"/>
      <c r="O32" s="78"/>
      <c r="P32" s="78"/>
      <c r="Q32" s="78"/>
      <c r="R32" s="78"/>
      <c r="S32" s="78"/>
      <c r="Y32" s="29" t="s">
        <v>122</v>
      </c>
      <c r="AD32" s="99" t="str">
        <f>IFERROR(IF(ABS(AP31)&gt;=0.1,"☑",""),"")</f>
        <v/>
      </c>
    </row>
    <row r="33" spans="1:44" ht="24.95" customHeight="1">
      <c r="A33" s="23"/>
      <c r="C33" s="27" t="s">
        <v>123</v>
      </c>
      <c r="D33" s="82"/>
      <c r="E33" s="82"/>
      <c r="F33" s="27"/>
      <c r="G33" s="88"/>
      <c r="H33" s="82"/>
      <c r="I33" s="82"/>
      <c r="J33" s="82"/>
      <c r="K33" s="82"/>
      <c r="L33" s="82"/>
      <c r="M33" s="82"/>
      <c r="N33" s="82"/>
      <c r="O33" s="82"/>
      <c r="P33" s="82"/>
      <c r="Q33" s="82"/>
      <c r="R33" s="82"/>
      <c r="S33" s="82"/>
      <c r="T33" s="88"/>
      <c r="U33" s="88"/>
      <c r="V33" s="88"/>
      <c r="W33" s="88"/>
      <c r="X33" s="88"/>
      <c r="Y33" s="88"/>
      <c r="Z33" s="88"/>
      <c r="AA33" s="88"/>
      <c r="AB33" s="88"/>
      <c r="AC33" s="88"/>
      <c r="AD33" s="88"/>
    </row>
    <row r="34" spans="1:44" ht="24.95" customHeight="1">
      <c r="A34" s="23"/>
      <c r="C34" s="80" t="s">
        <v>124</v>
      </c>
      <c r="D34" s="78"/>
      <c r="E34" s="78"/>
      <c r="H34" s="78"/>
      <c r="I34" s="78"/>
      <c r="J34" s="78"/>
      <c r="K34" s="78"/>
      <c r="L34" s="78"/>
      <c r="M34" s="78"/>
      <c r="N34" s="78"/>
      <c r="O34" s="78"/>
      <c r="P34" s="78"/>
      <c r="Q34" s="78"/>
      <c r="R34" s="78"/>
      <c r="S34" s="78"/>
      <c r="AE34" s="53"/>
      <c r="AK34" s="76" t="b">
        <v>0</v>
      </c>
      <c r="AM34" s="76">
        <f>IF(AK34=TRUE,1,0)</f>
        <v>0</v>
      </c>
    </row>
    <row r="35" spans="1:44" ht="24.95" customHeight="1">
      <c r="A35" s="23"/>
      <c r="C35" s="27" t="s">
        <v>125</v>
      </c>
      <c r="E35" s="78"/>
      <c r="H35" s="78"/>
      <c r="I35" s="78"/>
      <c r="J35" s="78"/>
      <c r="K35" s="78"/>
      <c r="L35" s="78"/>
      <c r="M35" s="78"/>
      <c r="N35" s="78"/>
      <c r="O35" s="78"/>
      <c r="P35" s="78"/>
      <c r="S35" s="241"/>
    </row>
    <row r="36" spans="1:44" ht="15" customHeight="1">
      <c r="A36" s="23"/>
      <c r="B36" s="80"/>
      <c r="D36" s="78"/>
      <c r="E36" s="78"/>
      <c r="G36" s="78"/>
      <c r="H36" s="78"/>
      <c r="I36" s="78"/>
      <c r="J36" s="78"/>
      <c r="K36" s="78"/>
      <c r="L36" s="78"/>
      <c r="M36" s="78"/>
      <c r="N36" s="78"/>
      <c r="O36" s="78"/>
      <c r="P36" s="78"/>
      <c r="Q36" s="78"/>
      <c r="R36" s="78"/>
      <c r="S36" s="78"/>
    </row>
    <row r="37" spans="1:44" s="22" customFormat="1" ht="30" customHeight="1">
      <c r="A37" s="23"/>
      <c r="B37" s="80" t="s">
        <v>514</v>
      </c>
      <c r="C37" s="78"/>
      <c r="D37" s="78"/>
      <c r="E37" s="78"/>
      <c r="F37" s="80"/>
      <c r="J37" s="22" t="s">
        <v>16</v>
      </c>
      <c r="L37" s="269"/>
      <c r="M37" s="22" t="s">
        <v>17</v>
      </c>
      <c r="N37" s="369"/>
      <c r="O37" s="369"/>
      <c r="P37" s="22" t="s">
        <v>107</v>
      </c>
      <c r="Q37" s="263"/>
      <c r="R37" s="263"/>
      <c r="S37" s="263"/>
      <c r="T37" s="78"/>
      <c r="U37" s="78"/>
      <c r="V37" s="78"/>
      <c r="W37" s="78"/>
      <c r="X37" s="78"/>
      <c r="Y37" s="78"/>
      <c r="Z37" s="78"/>
      <c r="AA37" s="78"/>
      <c r="AB37" s="78"/>
      <c r="AG37" s="101"/>
      <c r="AH37" s="102"/>
      <c r="AI37" s="78"/>
      <c r="AK37" s="22">
        <f>IF(DATE(2018+L37,N37+1,1) &lt;= DATE(2018+9,5,1),1,2)</f>
        <v>1</v>
      </c>
      <c r="AM37" s="22" t="s">
        <v>126</v>
      </c>
      <c r="AQ37" s="22">
        <f>2018+L37</f>
        <v>2018</v>
      </c>
      <c r="AR37" s="22" t="str">
        <f>AQ37&amp;"/"&amp;N37</f>
        <v>2018/</v>
      </c>
    </row>
    <row r="38" spans="1:44" ht="24.95" customHeight="1">
      <c r="A38" s="97"/>
      <c r="B38" s="80"/>
      <c r="C38" s="114" t="s">
        <v>783</v>
      </c>
      <c r="D38" s="296"/>
      <c r="E38" s="295"/>
      <c r="F38" s="297"/>
      <c r="H38" s="295"/>
      <c r="I38" s="295"/>
      <c r="Q38" s="372" t="s">
        <v>787</v>
      </c>
      <c r="R38" s="372"/>
      <c r="S38" s="372"/>
      <c r="T38" s="372"/>
      <c r="U38" s="372"/>
      <c r="V38" s="372"/>
      <c r="W38" s="372"/>
      <c r="X38" s="372"/>
      <c r="Y38" s="372"/>
      <c r="Z38" s="372"/>
      <c r="AA38" s="372"/>
      <c r="AB38" s="372"/>
      <c r="AC38" s="372"/>
      <c r="AD38" s="372"/>
      <c r="AE38" s="372"/>
      <c r="AF38" s="372"/>
      <c r="AG38" s="372"/>
      <c r="AH38" s="372"/>
      <c r="AI38" s="372"/>
      <c r="AJ38" s="372"/>
      <c r="AM38" s="22" t="s">
        <v>127</v>
      </c>
    </row>
    <row r="39" spans="1:44" ht="15" customHeight="1">
      <c r="A39" s="97"/>
      <c r="B39" s="80"/>
      <c r="C39" s="297"/>
      <c r="D39" s="295"/>
      <c r="E39" s="295"/>
      <c r="F39" s="297"/>
      <c r="H39" s="295"/>
      <c r="I39" s="295"/>
      <c r="R39" s="298" t="s">
        <v>784</v>
      </c>
      <c r="S39" s="295"/>
      <c r="AM39" s="22"/>
    </row>
    <row r="40" spans="1:44" s="22" customFormat="1" ht="30" customHeight="1">
      <c r="A40" s="23"/>
      <c r="B40" s="80" t="s">
        <v>515</v>
      </c>
      <c r="C40" s="78"/>
      <c r="D40" s="78"/>
      <c r="E40" s="78"/>
      <c r="F40" s="80"/>
      <c r="J40" s="22" t="s">
        <v>16</v>
      </c>
      <c r="L40" s="269"/>
      <c r="M40" s="22" t="s">
        <v>17</v>
      </c>
      <c r="N40" s="369"/>
      <c r="O40" s="369"/>
      <c r="P40" s="22" t="s">
        <v>107</v>
      </c>
      <c r="Q40" s="263"/>
      <c r="R40" s="263"/>
      <c r="S40" s="263"/>
      <c r="T40" s="78"/>
      <c r="U40" s="78"/>
      <c r="V40" s="78"/>
      <c r="W40" s="78"/>
      <c r="X40" s="78"/>
      <c r="Y40" s="78"/>
      <c r="Z40" s="78"/>
      <c r="AA40" s="78"/>
      <c r="AB40" s="78"/>
      <c r="AG40" s="101"/>
      <c r="AH40" s="102"/>
      <c r="AI40" s="78"/>
      <c r="AK40" s="22">
        <f>IF(DATE(2018+L40,N40,1) &lt;= DATE(2018+9,5,1),1,2)</f>
        <v>1</v>
      </c>
      <c r="AM40" s="22" t="s">
        <v>126</v>
      </c>
    </row>
    <row r="41" spans="1:44" ht="24.95" customHeight="1">
      <c r="A41" s="97"/>
      <c r="B41" s="80"/>
      <c r="C41" s="80" t="s">
        <v>128</v>
      </c>
      <c r="D41" s="78"/>
      <c r="E41" s="78"/>
      <c r="H41" s="78"/>
      <c r="I41" s="78"/>
      <c r="R41" s="78"/>
      <c r="S41" s="78"/>
      <c r="AK41" s="76" t="b">
        <v>1</v>
      </c>
      <c r="AM41" s="22" t="s">
        <v>127</v>
      </c>
    </row>
    <row r="42" spans="1:44" ht="15" customHeight="1">
      <c r="A42" s="97"/>
      <c r="B42" s="80"/>
      <c r="D42" s="78"/>
      <c r="E42" s="78"/>
      <c r="H42" s="78"/>
      <c r="I42" s="78"/>
      <c r="R42" s="78"/>
      <c r="S42" s="78"/>
      <c r="AM42" s="22"/>
    </row>
    <row r="43" spans="1:44" ht="24.95" customHeight="1">
      <c r="A43" s="23" t="s">
        <v>4</v>
      </c>
      <c r="B43" s="80" t="s">
        <v>129</v>
      </c>
      <c r="D43" s="78"/>
      <c r="E43" s="78"/>
      <c r="H43" s="78"/>
      <c r="I43" s="78"/>
      <c r="R43" s="78"/>
      <c r="S43" s="78"/>
    </row>
    <row r="44" spans="1:44" ht="24.95" customHeight="1">
      <c r="A44" s="23"/>
      <c r="B44" s="80" t="s">
        <v>130</v>
      </c>
      <c r="D44" s="78"/>
      <c r="E44" s="78"/>
      <c r="H44" s="78"/>
      <c r="I44" s="78"/>
      <c r="R44" s="78"/>
      <c r="S44" s="78"/>
    </row>
    <row r="45" spans="1:44" ht="30" customHeight="1">
      <c r="A45" s="23"/>
      <c r="B45" s="80"/>
      <c r="C45" s="29" t="s">
        <v>422</v>
      </c>
      <c r="D45" s="78"/>
      <c r="E45" s="78"/>
      <c r="F45" s="78"/>
      <c r="G45" s="103"/>
      <c r="H45" s="103"/>
      <c r="I45" s="103"/>
      <c r="J45" s="103"/>
      <c r="K45" s="103"/>
      <c r="L45" s="103"/>
      <c r="M45" s="103"/>
      <c r="N45" s="78"/>
      <c r="W45" s="104"/>
      <c r="AK45" s="76" t="b">
        <v>0</v>
      </c>
    </row>
    <row r="46" spans="1:44" ht="30" customHeight="1">
      <c r="A46" s="23"/>
      <c r="B46" s="80"/>
      <c r="D46" s="78"/>
      <c r="E46" s="78"/>
      <c r="F46" s="78"/>
      <c r="G46" s="103"/>
      <c r="H46" s="103"/>
      <c r="I46" s="103"/>
      <c r="J46" s="103"/>
      <c r="K46" s="103"/>
      <c r="L46" s="103"/>
      <c r="M46" s="103"/>
      <c r="N46" s="78"/>
      <c r="T46" s="106"/>
      <c r="U46" s="105"/>
      <c r="V46" s="105" t="s">
        <v>262</v>
      </c>
      <c r="W46" s="106"/>
      <c r="X46" s="106"/>
      <c r="Y46" s="106"/>
      <c r="Z46" s="106"/>
    </row>
    <row r="47" spans="1:44" ht="24.95" customHeight="1">
      <c r="A47" s="23"/>
      <c r="B47" s="80" t="s">
        <v>131</v>
      </c>
      <c r="D47" s="78"/>
      <c r="E47" s="78"/>
      <c r="H47" s="78"/>
      <c r="I47" s="22"/>
      <c r="J47" s="22"/>
      <c r="K47" s="22"/>
      <c r="L47" s="22"/>
      <c r="M47" s="22"/>
      <c r="N47" s="22"/>
      <c r="O47" s="22"/>
      <c r="P47" s="22"/>
      <c r="Q47" s="22"/>
      <c r="R47" s="22"/>
      <c r="S47" s="78"/>
    </row>
    <row r="48" spans="1:44" ht="24.95" customHeight="1">
      <c r="A48" s="23"/>
      <c r="B48" s="80" t="s">
        <v>132</v>
      </c>
      <c r="D48" s="78"/>
      <c r="E48" s="78"/>
      <c r="H48" s="78"/>
      <c r="I48" s="22"/>
      <c r="J48" s="22"/>
      <c r="K48" s="22"/>
      <c r="L48" s="22"/>
      <c r="M48" s="22"/>
      <c r="N48" s="22"/>
      <c r="O48" s="22"/>
      <c r="P48" s="22"/>
      <c r="Q48" s="22"/>
      <c r="R48" s="22"/>
      <c r="S48" s="78"/>
    </row>
    <row r="49" spans="1:43" ht="24.95" customHeight="1">
      <c r="A49" s="23"/>
      <c r="B49" s="80"/>
      <c r="C49" s="29" t="s">
        <v>133</v>
      </c>
      <c r="D49" s="80"/>
      <c r="E49" s="78"/>
      <c r="H49" s="78"/>
      <c r="I49" s="78"/>
      <c r="J49" s="78"/>
      <c r="K49" s="78"/>
      <c r="L49" s="78"/>
      <c r="M49" s="78"/>
      <c r="N49" s="78"/>
      <c r="O49" s="78"/>
      <c r="P49" s="78"/>
      <c r="Q49" s="78"/>
      <c r="R49" s="78"/>
      <c r="S49" s="78"/>
      <c r="AK49" s="96" t="s">
        <v>134</v>
      </c>
      <c r="AP49" s="54" t="s">
        <v>135</v>
      </c>
    </row>
    <row r="50" spans="1:43" ht="24.95" customHeight="1">
      <c r="A50" s="23"/>
      <c r="C50" s="80"/>
      <c r="D50" s="78"/>
      <c r="E50" s="78"/>
      <c r="G50" s="78"/>
      <c r="H50" s="78"/>
      <c r="I50" s="78"/>
      <c r="J50" s="78"/>
      <c r="K50" s="78"/>
      <c r="L50" s="78"/>
      <c r="M50" s="365"/>
      <c r="N50" s="365"/>
      <c r="O50" s="365"/>
      <c r="P50" s="365"/>
      <c r="Q50" s="365"/>
      <c r="R50" s="365"/>
      <c r="S50" s="365"/>
      <c r="T50" s="78" t="s">
        <v>10</v>
      </c>
      <c r="AK50" s="107">
        <f>IF(AM57=TRUE,IF(AK40=1,M50*AP50,M50*AP51),IF(AK37=1,M50*AP50,M50*AP51))</f>
        <v>0</v>
      </c>
      <c r="AL50" s="108"/>
      <c r="AP50" s="291">
        <f>1.29*0.032</f>
        <v>4.1280000000000004E-2</v>
      </c>
      <c r="AQ50" s="29" t="s">
        <v>758</v>
      </c>
    </row>
    <row r="51" spans="1:43" ht="15" customHeight="1">
      <c r="A51" s="23"/>
      <c r="B51" s="80"/>
      <c r="D51" s="78"/>
      <c r="E51" s="78"/>
      <c r="H51" s="78"/>
      <c r="I51" s="78"/>
      <c r="J51" s="78"/>
      <c r="K51" s="78"/>
      <c r="L51" s="78"/>
      <c r="M51" s="78"/>
      <c r="N51" s="78"/>
      <c r="O51" s="78"/>
      <c r="P51" s="78"/>
      <c r="Q51" s="78"/>
      <c r="R51" s="78"/>
      <c r="S51" s="78"/>
      <c r="AK51" s="109"/>
      <c r="AL51" s="110"/>
      <c r="AP51" s="292">
        <f>1.29*0.064</f>
        <v>8.2560000000000008E-2</v>
      </c>
      <c r="AQ51" s="29" t="s">
        <v>759</v>
      </c>
    </row>
    <row r="52" spans="1:43" ht="24.95" customHeight="1">
      <c r="A52" s="23"/>
      <c r="B52" s="80"/>
      <c r="C52" s="29" t="s">
        <v>136</v>
      </c>
      <c r="D52" s="80"/>
      <c r="E52" s="78"/>
      <c r="H52" s="78"/>
      <c r="I52" s="78"/>
      <c r="J52" s="78"/>
      <c r="K52" s="78"/>
      <c r="L52" s="78"/>
      <c r="M52" s="78"/>
      <c r="N52" s="78"/>
      <c r="O52" s="78"/>
      <c r="P52" s="78"/>
      <c r="Q52" s="78"/>
      <c r="R52" s="78"/>
      <c r="S52" s="78"/>
      <c r="AK52" s="109"/>
      <c r="AL52" s="110"/>
      <c r="AP52" s="111"/>
    </row>
    <row r="53" spans="1:43" ht="24.95" customHeight="1">
      <c r="A53" s="23"/>
      <c r="C53" s="80"/>
      <c r="D53" s="78"/>
      <c r="E53" s="78"/>
      <c r="G53" s="78"/>
      <c r="H53" s="78"/>
      <c r="I53" s="78"/>
      <c r="J53" s="78"/>
      <c r="K53" s="78"/>
      <c r="L53" s="78"/>
      <c r="M53" s="365"/>
      <c r="N53" s="365"/>
      <c r="O53" s="365"/>
      <c r="P53" s="365"/>
      <c r="Q53" s="365"/>
      <c r="R53" s="365"/>
      <c r="S53" s="365"/>
      <c r="T53" s="78" t="s">
        <v>10</v>
      </c>
      <c r="AK53" s="109">
        <f>IF(AM57=TRUE,IF(AK40=1,M53*AP53,M50*AP54),IF(AK37=1,M53*AP53,M50*AP54))</f>
        <v>0</v>
      </c>
      <c r="AL53" s="110"/>
      <c r="AP53" s="292">
        <f>1.29*0.057</f>
        <v>7.3529999999999998E-2</v>
      </c>
      <c r="AQ53" s="29" t="s">
        <v>760</v>
      </c>
    </row>
    <row r="54" spans="1:43" ht="15" customHeight="1">
      <c r="A54" s="23"/>
      <c r="C54" s="80"/>
      <c r="D54" s="78"/>
      <c r="E54" s="78"/>
      <c r="G54" s="78"/>
      <c r="H54" s="78"/>
      <c r="I54" s="78"/>
      <c r="J54" s="78"/>
      <c r="K54" s="78"/>
      <c r="L54" s="78"/>
      <c r="M54" s="112"/>
      <c r="N54" s="112"/>
      <c r="O54" s="112"/>
      <c r="P54" s="112"/>
      <c r="Q54" s="112"/>
      <c r="R54" s="112"/>
      <c r="S54" s="112"/>
      <c r="T54" s="78"/>
      <c r="V54" s="80"/>
      <c r="W54" s="22"/>
      <c r="X54" s="78"/>
      <c r="Y54" s="22"/>
      <c r="Z54" s="113"/>
      <c r="AA54" s="113"/>
      <c r="AB54" s="113"/>
      <c r="AC54" s="113"/>
      <c r="AD54" s="113"/>
      <c r="AE54" s="113"/>
      <c r="AF54" s="113"/>
      <c r="AG54" s="78"/>
      <c r="AK54" s="109"/>
      <c r="AL54" s="110"/>
      <c r="AP54" s="292">
        <f>1.29*0.114</f>
        <v>0.14706</v>
      </c>
      <c r="AQ54" s="29" t="s">
        <v>761</v>
      </c>
    </row>
    <row r="55" spans="1:43" ht="24.95" customHeight="1">
      <c r="A55" s="80"/>
      <c r="B55" s="80"/>
      <c r="C55" s="80"/>
      <c r="D55" s="80" t="s">
        <v>313</v>
      </c>
      <c r="H55" s="78"/>
      <c r="I55" s="78"/>
      <c r="J55" s="78"/>
      <c r="K55" s="78"/>
      <c r="L55" s="78"/>
      <c r="M55" s="78"/>
      <c r="N55" s="78"/>
      <c r="O55" s="78"/>
      <c r="P55" s="78"/>
      <c r="Q55" s="78"/>
      <c r="R55" s="78"/>
      <c r="S55" s="78"/>
      <c r="AK55" s="109"/>
      <c r="AL55" s="110"/>
      <c r="AP55" s="111"/>
    </row>
    <row r="56" spans="1:43" ht="24.95" customHeight="1">
      <c r="A56" s="236"/>
      <c r="B56" s="236"/>
      <c r="C56" s="236"/>
      <c r="D56" s="114" t="s">
        <v>314</v>
      </c>
      <c r="E56" s="236"/>
      <c r="F56" s="236"/>
      <c r="H56" s="234"/>
      <c r="I56" s="234"/>
      <c r="J56" s="234"/>
      <c r="K56" s="234"/>
      <c r="L56" s="234"/>
      <c r="M56" s="234"/>
      <c r="N56" s="234"/>
      <c r="O56" s="234"/>
      <c r="P56" s="234"/>
      <c r="Q56" s="234"/>
      <c r="R56" s="234"/>
      <c r="S56" s="234"/>
      <c r="AC56" s="234"/>
      <c r="AF56" s="234"/>
      <c r="AH56" s="370"/>
      <c r="AI56" s="234"/>
      <c r="AK56" s="109"/>
      <c r="AL56" s="110"/>
      <c r="AN56" s="171"/>
      <c r="AP56" s="111"/>
    </row>
    <row r="57" spans="1:43" ht="24.95" customHeight="1">
      <c r="A57" s="236"/>
      <c r="B57" s="236"/>
      <c r="C57" s="236"/>
      <c r="D57" s="236"/>
      <c r="E57" s="236"/>
      <c r="F57" s="236"/>
      <c r="H57" s="234"/>
      <c r="I57" s="234"/>
      <c r="J57" s="234"/>
      <c r="K57" s="234"/>
      <c r="L57" s="234"/>
      <c r="M57" s="234"/>
      <c r="N57" s="234"/>
      <c r="O57" s="234"/>
      <c r="P57" s="234"/>
      <c r="Q57" s="242" t="str">
        <f>IF(AM57=TRUE,"当該賃金改善を開始する前月( 3 (2) の前月)の総額","")</f>
        <v/>
      </c>
      <c r="R57" s="234"/>
      <c r="S57" s="234"/>
      <c r="U57" s="234"/>
      <c r="AC57" s="234"/>
      <c r="AF57" s="234"/>
      <c r="AH57" s="371"/>
      <c r="AI57" s="234"/>
      <c r="AK57" s="109"/>
      <c r="AL57" s="110"/>
      <c r="AM57" s="54" t="b">
        <v>0</v>
      </c>
      <c r="AP57" s="111"/>
    </row>
    <row r="58" spans="1:43" ht="15" customHeight="1">
      <c r="A58" s="23"/>
      <c r="C58" s="80"/>
      <c r="D58" s="80"/>
      <c r="E58" s="78"/>
      <c r="G58" s="78"/>
      <c r="H58" s="78"/>
      <c r="I58" s="78"/>
      <c r="J58" s="78"/>
      <c r="K58" s="78"/>
      <c r="L58" s="78"/>
      <c r="M58" s="112"/>
      <c r="N58" s="112"/>
      <c r="O58" s="112"/>
      <c r="P58" s="112"/>
      <c r="Q58" s="112"/>
      <c r="R58" s="112"/>
      <c r="S58" s="112"/>
      <c r="T58" s="78"/>
      <c r="V58" s="80"/>
      <c r="W58" s="22"/>
      <c r="X58" s="78"/>
      <c r="Y58" s="22"/>
      <c r="Z58" s="113"/>
      <c r="AA58" s="113"/>
      <c r="AB58" s="113"/>
      <c r="AC58" s="113"/>
      <c r="AD58" s="113"/>
      <c r="AE58" s="113"/>
      <c r="AF58" s="113"/>
      <c r="AG58" s="78"/>
      <c r="AK58" s="109"/>
      <c r="AL58" s="110"/>
      <c r="AP58" s="111"/>
    </row>
    <row r="59" spans="1:43" ht="15" customHeight="1" thickBot="1">
      <c r="A59" s="23"/>
      <c r="C59" s="80"/>
      <c r="D59" s="78"/>
      <c r="E59" s="78"/>
      <c r="G59" s="78"/>
      <c r="H59" s="78"/>
      <c r="I59" s="78"/>
      <c r="J59" s="78"/>
      <c r="K59" s="78"/>
      <c r="L59" s="78"/>
      <c r="M59" s="112"/>
      <c r="N59" s="112"/>
      <c r="O59" s="112"/>
      <c r="P59" s="112"/>
      <c r="Q59" s="112"/>
      <c r="R59" s="112"/>
      <c r="S59" s="112"/>
      <c r="T59" s="78"/>
      <c r="V59" s="80"/>
      <c r="W59" s="22"/>
      <c r="X59" s="78"/>
      <c r="Y59" s="22"/>
      <c r="Z59" s="113"/>
      <c r="AA59" s="113"/>
      <c r="AB59" s="113"/>
      <c r="AC59" s="113"/>
      <c r="AD59" s="113"/>
      <c r="AE59" s="113"/>
      <c r="AF59" s="113"/>
      <c r="AG59" s="78"/>
    </row>
    <row r="60" spans="1:43" ht="30" customHeight="1" thickBot="1">
      <c r="A60" s="23"/>
      <c r="B60" s="80"/>
      <c r="D60" s="78" t="s">
        <v>137</v>
      </c>
      <c r="E60" s="80" t="s">
        <v>138</v>
      </c>
      <c r="H60" s="78"/>
      <c r="I60" s="78"/>
      <c r="J60" s="78"/>
      <c r="K60" s="78"/>
      <c r="L60" s="78"/>
      <c r="M60" s="366" t="str">
        <f>IF(AK45=TRUE,法人賃金改善算定基礎額,IF(SUM(AK50,AK53)=0,"",SUM(AK50,AK53)))</f>
        <v/>
      </c>
      <c r="N60" s="367"/>
      <c r="O60" s="367"/>
      <c r="P60" s="367"/>
      <c r="Q60" s="367"/>
      <c r="R60" s="367"/>
      <c r="S60" s="368"/>
      <c r="T60" s="78" t="s">
        <v>10</v>
      </c>
      <c r="V60" s="29" t="str">
        <f>IF(AK45=TRUE,"（別添２より転記）","")</f>
        <v/>
      </c>
    </row>
    <row r="61" spans="1:43" ht="30" customHeight="1">
      <c r="A61" s="23"/>
      <c r="B61" s="80"/>
      <c r="D61" s="78"/>
      <c r="E61" s="80"/>
      <c r="H61" s="78"/>
      <c r="I61" s="78"/>
      <c r="J61" s="78"/>
      <c r="K61" s="78"/>
      <c r="L61" s="78"/>
      <c r="M61" s="103"/>
      <c r="N61" s="103"/>
      <c r="O61" s="103"/>
      <c r="P61" s="103"/>
      <c r="Q61" s="103"/>
      <c r="R61" s="103"/>
      <c r="S61" s="103"/>
      <c r="T61" s="78"/>
    </row>
    <row r="62" spans="1:43" ht="24.95" customHeight="1">
      <c r="A62" s="23"/>
      <c r="B62" s="29" t="s">
        <v>188</v>
      </c>
      <c r="E62" s="78"/>
      <c r="G62" s="78"/>
      <c r="H62" s="78"/>
      <c r="I62" s="78"/>
      <c r="J62" s="78"/>
      <c r="K62" s="78"/>
      <c r="L62" s="116"/>
      <c r="M62" s="78"/>
      <c r="N62" s="78"/>
      <c r="O62" s="78"/>
      <c r="P62" s="78"/>
      <c r="Q62" s="78"/>
      <c r="R62" s="78"/>
      <c r="S62" s="78"/>
    </row>
    <row r="63" spans="1:43" ht="24.95" customHeight="1">
      <c r="A63" s="23"/>
      <c r="C63" s="22" t="s">
        <v>267</v>
      </c>
      <c r="E63" s="78"/>
      <c r="G63" s="78"/>
      <c r="H63" s="78"/>
      <c r="I63" s="78"/>
      <c r="J63" s="78"/>
      <c r="K63" s="78"/>
      <c r="L63" s="116"/>
      <c r="M63" s="78"/>
      <c r="N63" s="78"/>
      <c r="O63" s="78"/>
      <c r="P63" s="78"/>
      <c r="Q63" s="78"/>
      <c r="R63" s="78"/>
      <c r="S63" s="78"/>
    </row>
    <row r="64" spans="1:43" ht="24.95" customHeight="1">
      <c r="A64" s="23"/>
      <c r="B64" s="80" t="s">
        <v>139</v>
      </c>
      <c r="D64" s="78"/>
      <c r="E64" s="78"/>
      <c r="G64" s="78"/>
      <c r="H64" s="78"/>
      <c r="I64" s="78"/>
      <c r="J64" s="78"/>
      <c r="K64" s="78"/>
      <c r="L64" s="78"/>
      <c r="M64" s="78"/>
      <c r="N64" s="78"/>
      <c r="O64" s="78"/>
      <c r="P64" s="78"/>
      <c r="Q64" s="78"/>
      <c r="R64" s="78"/>
      <c r="S64" s="78"/>
      <c r="T64" s="78"/>
      <c r="U64" s="78"/>
      <c r="V64" s="78"/>
      <c r="W64" s="78"/>
      <c r="X64" s="78"/>
      <c r="Y64" s="78"/>
      <c r="Z64" s="78"/>
      <c r="AA64" s="78"/>
      <c r="AB64" s="78"/>
      <c r="AC64" s="78"/>
      <c r="AD64" s="78"/>
      <c r="AE64" s="78"/>
      <c r="AF64" s="78"/>
      <c r="AG64" s="78"/>
    </row>
    <row r="65" spans="1:42" ht="24.95" customHeight="1">
      <c r="A65" s="23"/>
      <c r="B65" s="22" t="s">
        <v>140</v>
      </c>
      <c r="H65" s="78"/>
      <c r="I65" s="78"/>
      <c r="J65" s="78"/>
      <c r="K65" s="78"/>
      <c r="L65" s="78"/>
      <c r="M65" s="78"/>
      <c r="N65" s="78"/>
      <c r="O65" s="78"/>
      <c r="P65" s="78"/>
      <c r="Q65" s="78"/>
      <c r="R65" s="78"/>
      <c r="S65" s="78"/>
    </row>
    <row r="66" spans="1:42" ht="24.95" customHeight="1">
      <c r="A66" s="23"/>
      <c r="F66" s="78"/>
      <c r="G66" s="78"/>
      <c r="H66" s="78"/>
      <c r="I66" s="78"/>
      <c r="J66" s="78"/>
      <c r="K66" s="78"/>
      <c r="L66" s="78"/>
      <c r="M66" s="78"/>
      <c r="N66" s="78"/>
      <c r="O66" s="80" t="s">
        <v>141</v>
      </c>
      <c r="Q66" s="78"/>
    </row>
    <row r="67" spans="1:42" ht="15" customHeight="1">
      <c r="A67" s="23"/>
      <c r="F67" s="78"/>
      <c r="G67" s="78"/>
      <c r="H67" s="78"/>
      <c r="I67" s="78"/>
      <c r="J67" s="78"/>
      <c r="K67" s="78"/>
      <c r="L67" s="78"/>
      <c r="M67" s="78"/>
      <c r="N67" s="78"/>
      <c r="O67" s="80"/>
      <c r="Q67" s="78"/>
    </row>
    <row r="68" spans="1:42" ht="15" customHeight="1">
      <c r="A68" s="23"/>
      <c r="B68" s="29" t="s">
        <v>269</v>
      </c>
      <c r="F68" s="78"/>
      <c r="G68" s="78"/>
      <c r="H68" s="78"/>
      <c r="I68" s="78"/>
      <c r="J68" s="78"/>
      <c r="K68" s="78"/>
      <c r="L68" s="78"/>
      <c r="M68" s="78"/>
      <c r="N68" s="78"/>
      <c r="O68" s="80"/>
      <c r="Q68" s="78"/>
    </row>
    <row r="69" spans="1:42" s="22" customFormat="1" ht="37.5" customHeight="1">
      <c r="A69" s="23"/>
      <c r="B69" s="80"/>
      <c r="C69" s="353"/>
      <c r="D69" s="354"/>
      <c r="E69" s="354"/>
      <c r="F69" s="354"/>
      <c r="G69" s="354"/>
      <c r="H69" s="354"/>
      <c r="I69" s="354"/>
      <c r="J69" s="354"/>
      <c r="K69" s="354"/>
      <c r="L69" s="354"/>
      <c r="M69" s="354"/>
      <c r="N69" s="354"/>
      <c r="O69" s="354"/>
      <c r="P69" s="355"/>
      <c r="Q69" s="359" t="str">
        <f>IFERROR(TEXT(EDATE(DATEVALUE(AR37 &amp; "/1"), -3), "yyyy年m月"),"")</f>
        <v/>
      </c>
      <c r="R69" s="360"/>
      <c r="S69" s="360"/>
      <c r="T69" s="361"/>
      <c r="U69" s="359" t="str">
        <f>IFERROR(TEXT(EDATE(DATEVALUE(AR37 &amp; "/1"), -2), "yyyy年m月"),"")</f>
        <v/>
      </c>
      <c r="V69" s="360"/>
      <c r="W69" s="360"/>
      <c r="X69" s="361"/>
      <c r="Y69" s="359" t="str">
        <f>IFERROR(TEXT(EDATE(DATEVALUE(AR37 &amp; "/1"), -1), "yyyy年m月"),"")</f>
        <v/>
      </c>
      <c r="Z69" s="360"/>
      <c r="AA69" s="360"/>
      <c r="AB69" s="361"/>
      <c r="AC69" s="350" t="s">
        <v>268</v>
      </c>
      <c r="AD69" s="306"/>
      <c r="AE69" s="306"/>
      <c r="AF69" s="307"/>
      <c r="AK69" s="78" t="s">
        <v>75</v>
      </c>
    </row>
    <row r="70" spans="1:42" s="22" customFormat="1" ht="30" customHeight="1">
      <c r="A70" s="23"/>
      <c r="B70" s="131"/>
      <c r="C70" s="356" t="s">
        <v>270</v>
      </c>
      <c r="D70" s="357"/>
      <c r="E70" s="357"/>
      <c r="F70" s="357"/>
      <c r="G70" s="357"/>
      <c r="H70" s="357"/>
      <c r="I70" s="357"/>
      <c r="J70" s="357"/>
      <c r="K70" s="357"/>
      <c r="L70" s="357"/>
      <c r="M70" s="357"/>
      <c r="N70" s="357"/>
      <c r="O70" s="357"/>
      <c r="P70" s="358"/>
      <c r="Q70" s="362"/>
      <c r="R70" s="363"/>
      <c r="S70" s="364"/>
      <c r="T70" s="130" t="s">
        <v>21</v>
      </c>
      <c r="U70" s="362"/>
      <c r="V70" s="363"/>
      <c r="W70" s="364"/>
      <c r="X70" s="130" t="s">
        <v>21</v>
      </c>
      <c r="Y70" s="362"/>
      <c r="Z70" s="363"/>
      <c r="AA70" s="364"/>
      <c r="AB70" s="130" t="s">
        <v>21</v>
      </c>
      <c r="AC70" s="351" t="str">
        <f>IFERROR(AVERAGE(Q70:AA70),"")</f>
        <v/>
      </c>
      <c r="AD70" s="352"/>
      <c r="AE70" s="352"/>
      <c r="AF70" s="117" t="s">
        <v>21</v>
      </c>
      <c r="AK70" s="127"/>
    </row>
    <row r="71" spans="1:42" s="22" customFormat="1" ht="30" customHeight="1">
      <c r="A71" s="23"/>
      <c r="C71" s="356" t="s">
        <v>271</v>
      </c>
      <c r="D71" s="357"/>
      <c r="E71" s="357"/>
      <c r="F71" s="357"/>
      <c r="G71" s="357"/>
      <c r="H71" s="357"/>
      <c r="I71" s="357"/>
      <c r="J71" s="357"/>
      <c r="K71" s="357"/>
      <c r="L71" s="357"/>
      <c r="M71" s="357"/>
      <c r="N71" s="357"/>
      <c r="O71" s="357"/>
      <c r="P71" s="358"/>
      <c r="Q71" s="362"/>
      <c r="R71" s="363"/>
      <c r="S71" s="364"/>
      <c r="T71" s="130" t="s">
        <v>21</v>
      </c>
      <c r="U71" s="362"/>
      <c r="V71" s="363"/>
      <c r="W71" s="364"/>
      <c r="X71" s="130" t="s">
        <v>21</v>
      </c>
      <c r="Y71" s="362"/>
      <c r="Z71" s="363"/>
      <c r="AA71" s="364"/>
      <c r="AB71" s="130" t="s">
        <v>21</v>
      </c>
      <c r="AC71" s="351" t="str">
        <f>IFERROR(AVERAGE(Q71:AA71),"")</f>
        <v/>
      </c>
      <c r="AD71" s="352"/>
      <c r="AE71" s="352"/>
      <c r="AF71" s="117" t="s">
        <v>21</v>
      </c>
      <c r="AK71" s="118">
        <v>1050</v>
      </c>
      <c r="AM71" s="270">
        <v>2100</v>
      </c>
    </row>
    <row r="72" spans="1:42" ht="24.95" customHeight="1">
      <c r="A72" s="23"/>
      <c r="C72" s="27" t="s">
        <v>142</v>
      </c>
      <c r="D72" s="78"/>
      <c r="E72" s="78"/>
      <c r="F72" s="29"/>
      <c r="G72" s="78"/>
      <c r="H72" s="78"/>
      <c r="I72" s="78"/>
      <c r="J72" s="78"/>
      <c r="K72" s="78"/>
      <c r="L72" s="78"/>
      <c r="M72" s="78"/>
      <c r="N72" s="78"/>
      <c r="O72" s="78"/>
      <c r="P72" s="78"/>
      <c r="Q72" s="78"/>
      <c r="R72" s="78"/>
      <c r="S72" s="78"/>
      <c r="T72" s="78"/>
      <c r="U72" s="78"/>
      <c r="V72" s="78"/>
      <c r="W72" s="78"/>
      <c r="X72" s="78"/>
      <c r="Y72" s="78"/>
      <c r="Z72" s="78"/>
      <c r="AA72" s="78"/>
      <c r="AB72" s="78"/>
      <c r="AC72" s="78"/>
      <c r="AD72" s="78"/>
      <c r="AE72" s="78"/>
      <c r="AF72" s="78"/>
      <c r="AG72" s="78"/>
      <c r="AH72" s="78"/>
    </row>
    <row r="73" spans="1:42" ht="24.95" customHeight="1">
      <c r="A73" s="23"/>
      <c r="C73" s="27" t="s">
        <v>507</v>
      </c>
      <c r="D73" s="234"/>
      <c r="F73" s="29"/>
      <c r="G73" s="234"/>
      <c r="H73" s="234"/>
      <c r="I73" s="234"/>
      <c r="J73" s="234"/>
      <c r="K73" s="234"/>
      <c r="L73" s="234"/>
      <c r="M73" s="234"/>
      <c r="N73" s="234"/>
      <c r="O73" s="234"/>
      <c r="P73" s="234"/>
      <c r="Q73" s="234"/>
      <c r="R73" s="234"/>
      <c r="S73" s="234"/>
      <c r="T73" s="234"/>
      <c r="U73" s="234"/>
      <c r="V73" s="234"/>
      <c r="W73" s="234"/>
      <c r="X73" s="234"/>
      <c r="Y73" s="234"/>
      <c r="Z73" s="234"/>
      <c r="AA73" s="234"/>
      <c r="AB73" s="234"/>
      <c r="AC73" s="234"/>
      <c r="AD73" s="234"/>
      <c r="AE73" s="234"/>
      <c r="AF73" s="234"/>
      <c r="AG73" s="234"/>
      <c r="AH73" s="234"/>
    </row>
    <row r="74" spans="1:42" ht="24.95" customHeight="1">
      <c r="A74" s="23"/>
      <c r="C74" s="27" t="s">
        <v>317</v>
      </c>
      <c r="D74" s="234"/>
      <c r="E74" s="234"/>
      <c r="F74" s="29"/>
      <c r="G74" s="234"/>
      <c r="H74" s="234"/>
      <c r="I74" s="234"/>
      <c r="J74" s="234"/>
      <c r="K74" s="234"/>
      <c r="L74" s="234"/>
      <c r="M74" s="234"/>
      <c r="N74" s="234"/>
      <c r="O74" s="234"/>
      <c r="P74" s="234"/>
      <c r="Q74" s="234"/>
      <c r="R74" s="234"/>
      <c r="S74" s="234"/>
      <c r="T74" s="234"/>
      <c r="U74" s="234"/>
      <c r="V74" s="234"/>
      <c r="W74" s="234"/>
      <c r="X74" s="234"/>
      <c r="Y74" s="234"/>
      <c r="Z74" s="234"/>
      <c r="AA74" s="234"/>
      <c r="AB74" s="234"/>
      <c r="AC74" s="234"/>
      <c r="AD74" s="234"/>
      <c r="AE74" s="234"/>
      <c r="AF74" s="234"/>
      <c r="AG74" s="234"/>
      <c r="AH74" s="234"/>
    </row>
    <row r="75" spans="1:42" ht="24.95" customHeight="1">
      <c r="A75" s="23"/>
      <c r="C75" s="27" t="s">
        <v>315</v>
      </c>
      <c r="D75" s="78"/>
      <c r="E75" s="78"/>
      <c r="F75" s="29"/>
      <c r="G75" s="78"/>
      <c r="H75" s="78"/>
      <c r="I75" s="78"/>
      <c r="J75" s="78"/>
      <c r="K75" s="78"/>
      <c r="L75" s="78"/>
      <c r="M75" s="78"/>
      <c r="N75" s="78"/>
      <c r="O75" s="78"/>
      <c r="P75" s="78"/>
      <c r="Q75" s="78"/>
      <c r="R75" s="78"/>
      <c r="S75" s="78"/>
      <c r="T75" s="78"/>
      <c r="U75" s="78"/>
      <c r="V75" s="78"/>
      <c r="W75" s="78"/>
      <c r="X75" s="78"/>
      <c r="Y75" s="78"/>
      <c r="Z75" s="78"/>
      <c r="AA75" s="78"/>
      <c r="AB75" s="78"/>
      <c r="AC75" s="78"/>
      <c r="AD75" s="78"/>
      <c r="AE75" s="78"/>
      <c r="AF75" s="78"/>
      <c r="AG75" s="78"/>
      <c r="AH75" s="78"/>
    </row>
    <row r="76" spans="1:42" ht="24.95" customHeight="1">
      <c r="A76" s="23"/>
      <c r="C76" s="27" t="s">
        <v>316</v>
      </c>
      <c r="D76" s="78"/>
      <c r="E76" s="78"/>
      <c r="F76" s="29"/>
      <c r="G76" s="78"/>
      <c r="H76" s="78"/>
      <c r="I76" s="78"/>
      <c r="J76" s="78"/>
      <c r="K76" s="78"/>
      <c r="L76" s="78"/>
      <c r="M76" s="78"/>
      <c r="N76" s="78"/>
      <c r="O76" s="78"/>
      <c r="P76" s="78"/>
      <c r="Q76" s="78"/>
      <c r="R76" s="78"/>
      <c r="S76" s="78"/>
      <c r="T76" s="78"/>
      <c r="U76" s="78"/>
      <c r="V76" s="78"/>
      <c r="W76" s="78"/>
      <c r="X76" s="78"/>
      <c r="Y76" s="78"/>
      <c r="Z76" s="78"/>
      <c r="AA76" s="78"/>
      <c r="AB76" s="78"/>
      <c r="AC76" s="78"/>
      <c r="AD76" s="78"/>
      <c r="AE76" s="78"/>
      <c r="AF76" s="78"/>
      <c r="AG76" s="78"/>
      <c r="AH76" s="78"/>
    </row>
    <row r="77" spans="1:42" ht="15" customHeight="1">
      <c r="A77" s="23"/>
      <c r="B77" s="29" t="s">
        <v>79</v>
      </c>
      <c r="F77" s="78"/>
      <c r="G77" s="78"/>
      <c r="H77" s="78"/>
      <c r="I77" s="78"/>
      <c r="J77" s="78"/>
      <c r="K77" s="78"/>
      <c r="L77" s="78"/>
      <c r="M77" s="78"/>
      <c r="N77" s="78"/>
      <c r="O77" s="80"/>
      <c r="Q77" s="78"/>
    </row>
    <row r="78" spans="1:42" ht="24.95" customHeight="1">
      <c r="A78" s="23"/>
      <c r="B78" s="80" t="s">
        <v>143</v>
      </c>
      <c r="C78" s="27"/>
      <c r="D78" s="78"/>
      <c r="E78" s="78"/>
      <c r="F78" s="29"/>
      <c r="G78" s="78"/>
      <c r="H78" s="78"/>
      <c r="I78" s="78"/>
      <c r="J78" s="78"/>
      <c r="K78" s="78"/>
      <c r="L78" s="78"/>
      <c r="M78" s="78"/>
      <c r="N78" s="78"/>
      <c r="O78" s="78"/>
      <c r="P78" s="78"/>
      <c r="Q78" s="78"/>
      <c r="R78" s="78"/>
      <c r="S78" s="78"/>
      <c r="T78" s="78"/>
      <c r="U78" s="78"/>
      <c r="V78" s="78"/>
      <c r="W78" s="78"/>
      <c r="X78" s="78"/>
      <c r="Y78" s="78"/>
      <c r="Z78" s="78"/>
      <c r="AA78" s="78"/>
      <c r="AB78" s="78"/>
      <c r="AC78" s="78"/>
      <c r="AD78" s="78"/>
      <c r="AE78" s="78"/>
      <c r="AF78" s="78"/>
      <c r="AG78" s="78"/>
      <c r="AH78" s="78"/>
    </row>
    <row r="79" spans="1:42" ht="24.95" customHeight="1">
      <c r="A79" s="23"/>
      <c r="B79" s="80" t="s">
        <v>144</v>
      </c>
      <c r="C79" s="80"/>
      <c r="D79" s="78"/>
      <c r="E79" s="78"/>
      <c r="G79" s="78"/>
      <c r="H79" s="78"/>
      <c r="I79" s="78"/>
      <c r="J79" s="78"/>
      <c r="K79" s="78"/>
      <c r="L79" s="78"/>
      <c r="M79" s="78"/>
      <c r="N79" s="78"/>
      <c r="O79" s="78"/>
      <c r="P79" s="78"/>
      <c r="Q79" s="78"/>
      <c r="R79" s="78"/>
      <c r="S79" s="78"/>
      <c r="T79" s="78"/>
      <c r="U79" s="78"/>
      <c r="W79" s="27" t="s">
        <v>145</v>
      </c>
      <c r="X79" s="78"/>
      <c r="Y79" s="78"/>
      <c r="Z79" s="78"/>
      <c r="AA79" s="78"/>
      <c r="AB79" s="78"/>
      <c r="AC79" s="78"/>
      <c r="AD79" s="78"/>
      <c r="AE79" s="78"/>
      <c r="AF79" s="78"/>
      <c r="AG79" s="78"/>
      <c r="AH79" s="78"/>
    </row>
    <row r="80" spans="1:42" ht="24.95" customHeight="1">
      <c r="A80" s="23"/>
      <c r="C80" s="80"/>
      <c r="D80" s="78"/>
      <c r="E80" s="78"/>
      <c r="G80" s="78"/>
      <c r="H80" s="78"/>
      <c r="I80" s="78"/>
      <c r="J80" s="78"/>
      <c r="K80" s="78"/>
      <c r="L80" s="78"/>
      <c r="M80" s="342" t="str">
        <f>IF(SUM(AC70:AE71)=0,"",SUM(AC70:AE71))</f>
        <v/>
      </c>
      <c r="N80" s="342"/>
      <c r="O80" s="342"/>
      <c r="P80" s="342"/>
      <c r="Q80" s="342"/>
      <c r="R80" s="342"/>
      <c r="S80" s="342"/>
      <c r="T80" s="78" t="s">
        <v>12</v>
      </c>
      <c r="U80" s="78"/>
      <c r="W80" s="80" t="s">
        <v>11</v>
      </c>
      <c r="Y80" s="78"/>
      <c r="AA80" s="317"/>
      <c r="AB80" s="317"/>
      <c r="AC80" s="317"/>
      <c r="AD80" s="317"/>
      <c r="AE80" s="317"/>
      <c r="AF80" s="317"/>
      <c r="AG80" s="317"/>
      <c r="AH80" s="80" t="s">
        <v>13</v>
      </c>
      <c r="AJ80" s="54"/>
      <c r="AK80" s="29"/>
      <c r="AL80" s="343" t="s">
        <v>121</v>
      </c>
      <c r="AM80" s="344"/>
      <c r="AN80" s="344"/>
      <c r="AO80" s="345"/>
      <c r="AP80" s="119" t="e">
        <f>IF(OR(M80=0,""), "", (M80-AA80)/M80)</f>
        <v>#VALUE!</v>
      </c>
    </row>
    <row r="81" spans="1:42" ht="24.95" customHeight="1">
      <c r="A81" s="23"/>
      <c r="B81" s="80" t="s">
        <v>146</v>
      </c>
      <c r="C81" s="80"/>
      <c r="D81" s="78"/>
      <c r="E81" s="78"/>
      <c r="G81" s="78"/>
      <c r="H81" s="78"/>
      <c r="I81" s="78"/>
      <c r="J81" s="78"/>
      <c r="K81" s="78"/>
      <c r="L81" s="78"/>
      <c r="M81" s="78"/>
      <c r="N81" s="78"/>
      <c r="O81" s="78"/>
      <c r="P81" s="78"/>
      <c r="Q81" s="78"/>
      <c r="R81" s="78"/>
      <c r="S81" s="78"/>
      <c r="T81" s="78"/>
      <c r="U81" s="78"/>
      <c r="W81" s="78"/>
      <c r="X81" s="78"/>
      <c r="Y81" s="78"/>
      <c r="Z81" s="78"/>
      <c r="AB81" s="29" t="s">
        <v>122</v>
      </c>
      <c r="AG81" s="99" t="str">
        <f>IFERROR(IF(ABS(AP80)&gt;=0.1,"☑",""),"")</f>
        <v/>
      </c>
      <c r="AH81" s="78"/>
    </row>
    <row r="82" spans="1:42" ht="24.95" customHeight="1">
      <c r="A82" s="23"/>
      <c r="C82" s="80"/>
      <c r="D82" s="78"/>
      <c r="E82" s="78"/>
      <c r="G82" s="78"/>
      <c r="H82" s="78"/>
      <c r="I82" s="78"/>
      <c r="J82" s="78"/>
      <c r="K82" s="78"/>
      <c r="L82" s="78"/>
      <c r="M82" s="342" t="str">
        <f>IFERROR(IF(AK37=1,M80*AK71,M80*AM71),"")</f>
        <v/>
      </c>
      <c r="N82" s="342"/>
      <c r="O82" s="342"/>
      <c r="P82" s="342"/>
      <c r="Q82" s="342"/>
      <c r="R82" s="342"/>
      <c r="S82" s="342"/>
      <c r="T82" s="78" t="s">
        <v>10</v>
      </c>
      <c r="U82" s="22"/>
      <c r="V82" s="76"/>
    </row>
    <row r="83" spans="1:42" ht="15" customHeight="1">
      <c r="A83" s="23"/>
      <c r="C83" s="80"/>
      <c r="D83" s="78"/>
      <c r="E83" s="78"/>
      <c r="G83" s="78"/>
      <c r="H83" s="78"/>
      <c r="I83" s="78"/>
      <c r="J83" s="78"/>
      <c r="K83" s="78"/>
      <c r="L83" s="78"/>
      <c r="M83" s="78"/>
      <c r="N83" s="78"/>
      <c r="O83" s="78"/>
      <c r="P83" s="78"/>
      <c r="Q83" s="78"/>
      <c r="R83" s="78"/>
      <c r="S83" s="78"/>
      <c r="T83" s="78"/>
      <c r="U83" s="78"/>
      <c r="V83" s="78"/>
      <c r="W83" s="78"/>
      <c r="X83" s="78"/>
      <c r="Y83" s="78"/>
      <c r="Z83" s="78"/>
      <c r="AA83" s="78"/>
      <c r="AB83" s="78"/>
      <c r="AC83" s="78"/>
      <c r="AD83" s="78"/>
      <c r="AE83" s="78"/>
      <c r="AF83" s="78"/>
      <c r="AG83" s="78"/>
    </row>
    <row r="84" spans="1:42" ht="24.75" customHeight="1">
      <c r="A84" s="23"/>
      <c r="B84" s="80" t="s">
        <v>35</v>
      </c>
      <c r="C84" s="80"/>
      <c r="D84" s="78"/>
      <c r="E84" s="78"/>
      <c r="G84" s="78"/>
      <c r="H84" s="78"/>
      <c r="I84" s="78"/>
      <c r="J84" s="78"/>
      <c r="K84" s="78"/>
      <c r="L84" s="78"/>
      <c r="M84" s="78"/>
      <c r="N84" s="78"/>
      <c r="O84" s="78"/>
      <c r="P84" s="78"/>
      <c r="Q84" s="78"/>
      <c r="R84" s="78"/>
      <c r="S84" s="78"/>
      <c r="T84" s="78"/>
      <c r="U84" s="78"/>
      <c r="V84" s="78"/>
      <c r="W84" s="78"/>
      <c r="X84" s="78"/>
      <c r="Y84" s="78"/>
      <c r="Z84" s="78"/>
      <c r="AA84" s="78"/>
      <c r="AB84" s="78"/>
      <c r="AC84" s="78"/>
      <c r="AD84" s="78"/>
      <c r="AE84" s="78"/>
      <c r="AF84" s="78"/>
      <c r="AG84" s="78"/>
      <c r="AK84" s="61"/>
      <c r="AL84" s="60"/>
      <c r="AN84" s="29"/>
      <c r="AO84" s="29"/>
      <c r="AP84" s="29"/>
    </row>
    <row r="85" spans="1:42" ht="18" customHeight="1">
      <c r="A85" s="23"/>
      <c r="B85" s="80"/>
      <c r="C85" s="80"/>
      <c r="D85" s="78"/>
      <c r="E85" s="78"/>
      <c r="F85" s="346" t="s">
        <v>74</v>
      </c>
      <c r="G85" s="346"/>
      <c r="H85" s="346"/>
      <c r="I85" s="346"/>
      <c r="J85" s="346"/>
      <c r="K85" s="346"/>
      <c r="L85" s="347"/>
      <c r="M85" s="348" t="s">
        <v>76</v>
      </c>
      <c r="N85" s="349"/>
      <c r="O85" s="349"/>
      <c r="P85" s="349"/>
      <c r="Q85" s="349"/>
      <c r="R85" s="349"/>
      <c r="S85" s="349"/>
      <c r="T85" s="348" t="s">
        <v>77</v>
      </c>
      <c r="U85" s="349"/>
      <c r="V85" s="349"/>
      <c r="W85" s="349"/>
      <c r="X85" s="349"/>
      <c r="Y85" s="349"/>
      <c r="Z85" s="349"/>
      <c r="AA85" s="78"/>
      <c r="AB85" s="78"/>
      <c r="AC85" s="78"/>
      <c r="AD85" s="78"/>
      <c r="AE85" s="78"/>
      <c r="AF85" s="78"/>
      <c r="AG85" s="78"/>
      <c r="AK85" s="61"/>
      <c r="AL85" s="60"/>
      <c r="AN85" s="29"/>
      <c r="AO85" s="29"/>
      <c r="AP85" s="29"/>
    </row>
    <row r="86" spans="1:42" ht="24.75" customHeight="1">
      <c r="A86" s="23"/>
      <c r="B86" s="80"/>
      <c r="C86" s="80"/>
      <c r="D86" s="78"/>
      <c r="E86" s="78"/>
      <c r="F86" s="338" t="str">
        <f>Q69</f>
        <v/>
      </c>
      <c r="G86" s="338"/>
      <c r="H86" s="338"/>
      <c r="I86" s="338"/>
      <c r="J86" s="338"/>
      <c r="K86" s="338"/>
      <c r="L86" s="338"/>
      <c r="M86" s="339"/>
      <c r="N86" s="339"/>
      <c r="O86" s="339"/>
      <c r="P86" s="339"/>
      <c r="Q86" s="339"/>
      <c r="R86" s="339"/>
      <c r="S86" s="339"/>
      <c r="T86" s="339"/>
      <c r="U86" s="339"/>
      <c r="V86" s="339"/>
      <c r="W86" s="339"/>
      <c r="X86" s="339"/>
      <c r="Y86" s="339"/>
      <c r="Z86" s="339"/>
      <c r="AA86" s="78"/>
      <c r="AB86" s="78"/>
      <c r="AC86" s="78"/>
      <c r="AD86" s="78"/>
      <c r="AE86" s="78"/>
      <c r="AF86" s="78"/>
      <c r="AG86" s="78"/>
      <c r="AK86" s="61"/>
      <c r="AL86" s="60"/>
      <c r="AN86" s="29"/>
      <c r="AO86" s="29"/>
      <c r="AP86" s="29"/>
    </row>
    <row r="87" spans="1:42" ht="24.75" customHeight="1">
      <c r="A87" s="23"/>
      <c r="B87" s="80"/>
      <c r="C87" s="80"/>
      <c r="D87" s="78"/>
      <c r="E87" s="78"/>
      <c r="F87" s="338" t="str">
        <f>U69</f>
        <v/>
      </c>
      <c r="G87" s="338"/>
      <c r="H87" s="338"/>
      <c r="I87" s="338"/>
      <c r="J87" s="338"/>
      <c r="K87" s="338"/>
      <c r="L87" s="338"/>
      <c r="M87" s="339"/>
      <c r="N87" s="339"/>
      <c r="O87" s="339"/>
      <c r="P87" s="339"/>
      <c r="Q87" s="339"/>
      <c r="R87" s="339"/>
      <c r="S87" s="339"/>
      <c r="T87" s="339"/>
      <c r="U87" s="339"/>
      <c r="V87" s="339"/>
      <c r="W87" s="339"/>
      <c r="X87" s="339"/>
      <c r="Y87" s="339"/>
      <c r="Z87" s="339"/>
      <c r="AA87" s="78"/>
      <c r="AB87" s="78"/>
      <c r="AC87" s="78"/>
      <c r="AD87" s="78"/>
      <c r="AE87" s="78"/>
      <c r="AF87" s="78"/>
      <c r="AG87" s="78"/>
      <c r="AK87" s="61"/>
      <c r="AL87" s="60"/>
      <c r="AN87" s="29"/>
      <c r="AO87" s="29"/>
      <c r="AP87" s="29"/>
    </row>
    <row r="88" spans="1:42" ht="24.75" customHeight="1">
      <c r="A88" s="23"/>
      <c r="B88" s="80"/>
      <c r="C88" s="80"/>
      <c r="D88" s="78"/>
      <c r="E88" s="78"/>
      <c r="F88" s="338" t="str">
        <f>Y69</f>
        <v/>
      </c>
      <c r="G88" s="338"/>
      <c r="H88" s="338"/>
      <c r="I88" s="338"/>
      <c r="J88" s="338"/>
      <c r="K88" s="338"/>
      <c r="L88" s="338"/>
      <c r="M88" s="339"/>
      <c r="N88" s="339"/>
      <c r="O88" s="339"/>
      <c r="P88" s="339"/>
      <c r="Q88" s="339"/>
      <c r="R88" s="339"/>
      <c r="S88" s="339"/>
      <c r="T88" s="339"/>
      <c r="U88" s="339"/>
      <c r="V88" s="339"/>
      <c r="W88" s="339"/>
      <c r="X88" s="339"/>
      <c r="Y88" s="339"/>
      <c r="Z88" s="339"/>
      <c r="AA88" s="78"/>
      <c r="AB88" s="78"/>
      <c r="AC88" s="78"/>
      <c r="AD88" s="78"/>
      <c r="AE88" s="78"/>
      <c r="AF88" s="78"/>
      <c r="AG88" s="78"/>
      <c r="AK88" s="61"/>
      <c r="AL88" s="60"/>
      <c r="AN88" s="29"/>
      <c r="AO88" s="29"/>
      <c r="AP88" s="29"/>
    </row>
    <row r="89" spans="1:42" ht="24.75" customHeight="1">
      <c r="A89" s="23"/>
      <c r="B89" s="80"/>
      <c r="C89" s="80"/>
      <c r="D89" s="78"/>
      <c r="E89" s="78"/>
      <c r="G89" s="78"/>
      <c r="H89" s="78"/>
      <c r="I89" s="120"/>
      <c r="J89" s="120"/>
      <c r="K89" s="120"/>
      <c r="L89" s="120"/>
      <c r="M89" s="121"/>
      <c r="N89" s="121"/>
      <c r="O89" s="121"/>
      <c r="P89" s="121"/>
      <c r="Q89" s="121"/>
      <c r="R89" s="121"/>
      <c r="S89" s="121"/>
      <c r="T89" s="121"/>
      <c r="U89" s="121"/>
      <c r="V89" s="121"/>
      <c r="W89" s="121"/>
      <c r="X89" s="121"/>
      <c r="Y89" s="121"/>
      <c r="Z89" s="121"/>
      <c r="AA89" s="78"/>
      <c r="AB89" s="78"/>
      <c r="AC89" s="78"/>
      <c r="AD89" s="78"/>
      <c r="AE89" s="78"/>
      <c r="AF89" s="78"/>
      <c r="AG89" s="78"/>
      <c r="AK89" s="61"/>
      <c r="AL89" s="60"/>
      <c r="AN89" s="29"/>
      <c r="AO89" s="29"/>
      <c r="AP89" s="29"/>
    </row>
    <row r="90" spans="1:42" ht="24.75" customHeight="1">
      <c r="A90" s="23"/>
      <c r="B90" s="80"/>
      <c r="C90" s="80"/>
      <c r="D90" s="78"/>
      <c r="E90" s="78"/>
      <c r="F90" s="340" t="s">
        <v>106</v>
      </c>
      <c r="G90" s="340"/>
      <c r="H90" s="340"/>
      <c r="I90" s="340"/>
      <c r="J90" s="340"/>
      <c r="K90" s="340"/>
      <c r="L90" s="340"/>
      <c r="M90" s="341" t="str">
        <f>IFERROR(ROUND(AVERAGE(M86:S88),2),"")</f>
        <v/>
      </c>
      <c r="N90" s="341"/>
      <c r="O90" s="341"/>
      <c r="P90" s="341"/>
      <c r="Q90" s="341"/>
      <c r="R90" s="341"/>
      <c r="S90" s="341"/>
      <c r="T90" s="341" t="str">
        <f>IFERROR(ROUND(AVERAGE(T86:Z88),2),"")</f>
        <v/>
      </c>
      <c r="U90" s="341"/>
      <c r="V90" s="341"/>
      <c r="W90" s="341"/>
      <c r="X90" s="341"/>
      <c r="Y90" s="341"/>
      <c r="Z90" s="341"/>
      <c r="AA90" s="78"/>
      <c r="AB90" s="78"/>
      <c r="AC90" s="78"/>
      <c r="AD90" s="78"/>
      <c r="AE90" s="78"/>
      <c r="AF90" s="78"/>
      <c r="AG90" s="78"/>
      <c r="AK90" s="61"/>
      <c r="AL90" s="60"/>
      <c r="AN90" s="29"/>
      <c r="AO90" s="29"/>
      <c r="AP90" s="29"/>
    </row>
    <row r="91" spans="1:42" ht="13.5" customHeight="1">
      <c r="A91" s="23"/>
      <c r="B91" s="80"/>
      <c r="C91" s="80"/>
      <c r="D91" s="78"/>
      <c r="E91" s="78"/>
      <c r="G91" s="78"/>
      <c r="H91" s="78"/>
      <c r="I91" s="122"/>
      <c r="J91" s="122"/>
      <c r="K91" s="122"/>
      <c r="L91" s="122"/>
      <c r="M91" s="123"/>
      <c r="N91" s="123"/>
      <c r="O91" s="123"/>
      <c r="P91" s="123"/>
      <c r="Q91" s="123"/>
      <c r="R91" s="123"/>
      <c r="S91" s="123"/>
      <c r="T91" s="78"/>
      <c r="U91" s="78"/>
      <c r="V91" s="78"/>
      <c r="W91" s="78"/>
      <c r="X91" s="78"/>
      <c r="Y91" s="78"/>
      <c r="Z91" s="78"/>
      <c r="AA91" s="78"/>
      <c r="AB91" s="78"/>
      <c r="AC91" s="78"/>
      <c r="AD91" s="78"/>
      <c r="AE91" s="78"/>
      <c r="AF91" s="78"/>
      <c r="AG91" s="78"/>
      <c r="AK91" s="61"/>
      <c r="AL91" s="60"/>
      <c r="AN91" s="29"/>
      <c r="AO91" s="29"/>
      <c r="AP91" s="29"/>
    </row>
    <row r="92" spans="1:42" ht="24.75" customHeight="1">
      <c r="A92" s="23"/>
      <c r="C92" s="80"/>
      <c r="D92" s="78"/>
      <c r="E92" s="78"/>
      <c r="F92" s="331" t="s">
        <v>78</v>
      </c>
      <c r="G92" s="331"/>
      <c r="H92" s="331"/>
      <c r="I92" s="331"/>
      <c r="J92" s="331"/>
      <c r="K92" s="331"/>
      <c r="L92" s="331"/>
      <c r="M92" s="332" t="str">
        <f>IFERROR(M80/(M90+T90),"")</f>
        <v/>
      </c>
      <c r="N92" s="332"/>
      <c r="O92" s="332"/>
      <c r="P92" s="332"/>
      <c r="Q92" s="332"/>
      <c r="R92" s="332"/>
      <c r="S92" s="332"/>
      <c r="T92" s="78"/>
      <c r="V92" s="80" t="s">
        <v>11</v>
      </c>
      <c r="W92" s="22"/>
      <c r="X92" s="78"/>
      <c r="Y92" s="22"/>
      <c r="Z92" s="333"/>
      <c r="AA92" s="333"/>
      <c r="AB92" s="333"/>
      <c r="AC92" s="333"/>
      <c r="AD92" s="333"/>
      <c r="AE92" s="333"/>
      <c r="AF92" s="333"/>
      <c r="AG92" s="78" t="s">
        <v>86</v>
      </c>
      <c r="AK92" s="61"/>
      <c r="AL92" s="60"/>
      <c r="AN92" s="29"/>
      <c r="AO92" s="29"/>
      <c r="AP92" s="29"/>
    </row>
    <row r="93" spans="1:42" ht="24.75" customHeight="1">
      <c r="A93" s="23"/>
      <c r="B93" s="334" t="s">
        <v>604</v>
      </c>
      <c r="C93" s="334"/>
      <c r="D93" s="334"/>
      <c r="E93" s="334"/>
      <c r="F93" s="334"/>
      <c r="G93" s="334"/>
      <c r="H93" s="334"/>
      <c r="I93" s="334"/>
      <c r="J93" s="334"/>
      <c r="K93" s="334"/>
      <c r="L93" s="334"/>
      <c r="M93" s="334"/>
      <c r="N93" s="334"/>
      <c r="O93" s="334"/>
      <c r="P93" s="334"/>
      <c r="Q93" s="334"/>
      <c r="R93" s="334"/>
      <c r="S93" s="334"/>
      <c r="T93" s="334"/>
      <c r="U93" s="334"/>
      <c r="V93" s="334"/>
      <c r="W93" s="334"/>
      <c r="X93" s="334"/>
      <c r="Y93" s="334"/>
      <c r="Z93" s="334"/>
      <c r="AA93" s="334"/>
      <c r="AB93" s="334"/>
      <c r="AC93" s="334"/>
      <c r="AD93" s="334"/>
      <c r="AE93" s="334"/>
      <c r="AF93" s="334"/>
      <c r="AG93" s="334"/>
      <c r="AH93" s="334"/>
      <c r="AI93" s="334"/>
      <c r="AK93" s="61"/>
      <c r="AL93" s="60"/>
      <c r="AN93" s="29"/>
      <c r="AO93" s="29"/>
      <c r="AP93" s="29"/>
    </row>
    <row r="94" spans="1:42" ht="24.75" customHeight="1">
      <c r="A94" s="23"/>
      <c r="B94" s="334"/>
      <c r="C94" s="334"/>
      <c r="D94" s="334"/>
      <c r="E94" s="334"/>
      <c r="F94" s="334"/>
      <c r="G94" s="334"/>
      <c r="H94" s="334"/>
      <c r="I94" s="334"/>
      <c r="J94" s="334"/>
      <c r="K94" s="334"/>
      <c r="L94" s="334"/>
      <c r="M94" s="334"/>
      <c r="N94" s="334"/>
      <c r="O94" s="334"/>
      <c r="P94" s="334"/>
      <c r="Q94" s="334"/>
      <c r="R94" s="334"/>
      <c r="S94" s="334"/>
      <c r="T94" s="334"/>
      <c r="U94" s="334"/>
      <c r="V94" s="334"/>
      <c r="W94" s="334"/>
      <c r="X94" s="334"/>
      <c r="Y94" s="334"/>
      <c r="Z94" s="334"/>
      <c r="AA94" s="334"/>
      <c r="AB94" s="334"/>
      <c r="AC94" s="334"/>
      <c r="AD94" s="334"/>
      <c r="AE94" s="334"/>
      <c r="AF94" s="334"/>
      <c r="AG94" s="334"/>
      <c r="AH94" s="334"/>
      <c r="AI94" s="334"/>
      <c r="AK94" s="61"/>
      <c r="AL94" s="60"/>
      <c r="AN94" s="29"/>
      <c r="AO94" s="29"/>
      <c r="AP94" s="29"/>
    </row>
    <row r="95" spans="1:42" ht="15" customHeight="1">
      <c r="A95" s="23"/>
      <c r="C95" s="80"/>
      <c r="D95" s="78"/>
      <c r="E95" s="78"/>
      <c r="G95" s="78"/>
      <c r="H95" s="78"/>
      <c r="I95" s="78"/>
      <c r="J95" s="78"/>
      <c r="K95" s="78"/>
      <c r="L95" s="78"/>
      <c r="M95" s="78"/>
      <c r="N95" s="78"/>
      <c r="O95" s="78"/>
      <c r="P95" s="78"/>
      <c r="Q95" s="78"/>
      <c r="R95" s="78"/>
      <c r="S95" s="78"/>
      <c r="T95" s="78"/>
      <c r="U95" s="78"/>
      <c r="V95" s="78"/>
      <c r="W95" s="78"/>
      <c r="X95" s="78"/>
      <c r="Y95" s="78"/>
      <c r="Z95" s="78"/>
      <c r="AA95" s="78"/>
      <c r="AB95" s="78"/>
      <c r="AC95" s="78"/>
      <c r="AD95" s="78"/>
      <c r="AE95" s="78"/>
      <c r="AF95" s="78"/>
      <c r="AG95" s="78"/>
    </row>
    <row r="96" spans="1:42" ht="24.95" customHeight="1">
      <c r="A96" s="23"/>
      <c r="B96" s="80" t="s">
        <v>147</v>
      </c>
      <c r="D96" s="78"/>
      <c r="E96" s="78"/>
      <c r="G96" s="78"/>
      <c r="H96" s="78"/>
      <c r="I96" s="78"/>
      <c r="J96" s="78"/>
      <c r="K96" s="78"/>
      <c r="L96" s="78"/>
    </row>
    <row r="97" spans="1:64" ht="24.95" customHeight="1">
      <c r="A97" s="23"/>
      <c r="C97" s="80"/>
      <c r="D97" s="78"/>
      <c r="E97" s="78"/>
      <c r="M97" s="335" t="str">
        <f>IFERROR( IF( ((M60*医療保険の利用者割合*0.5)-M82)/(M80) &lt;= 0, 0, ((M60*医療保険の利用者割合*0.5)-M82)/M80 ), "")</f>
        <v/>
      </c>
      <c r="N97" s="335"/>
      <c r="O97" s="335"/>
      <c r="P97" s="335"/>
      <c r="Q97" s="335"/>
      <c r="R97" s="335"/>
      <c r="S97" s="335"/>
      <c r="T97" s="78"/>
      <c r="U97" s="22"/>
      <c r="V97" s="76"/>
      <c r="W97" s="54"/>
      <c r="X97" s="54"/>
      <c r="Y97" s="54"/>
      <c r="Z97" s="54"/>
      <c r="AA97" s="54"/>
      <c r="AE97" s="76"/>
      <c r="AF97" s="54"/>
      <c r="AG97" s="54"/>
    </row>
    <row r="98" spans="1:64" ht="24.95" customHeight="1">
      <c r="A98" s="23"/>
      <c r="C98" s="80"/>
      <c r="D98" s="78"/>
      <c r="E98" s="78"/>
      <c r="G98" s="78"/>
      <c r="H98" s="78"/>
      <c r="I98" s="78"/>
      <c r="J98" s="78"/>
      <c r="K98" s="78"/>
      <c r="L98" s="78"/>
      <c r="M98" s="78"/>
      <c r="N98" s="78"/>
      <c r="O98" s="78"/>
      <c r="P98" s="78"/>
      <c r="Q98" s="78"/>
      <c r="R98" s="78"/>
      <c r="S98" s="78"/>
      <c r="AP98" s="124"/>
    </row>
    <row r="99" spans="1:64" ht="20.100000000000001" customHeight="1">
      <c r="A99" s="23"/>
      <c r="B99" s="318" t="s">
        <v>149</v>
      </c>
      <c r="C99" s="318"/>
      <c r="D99" s="318"/>
      <c r="E99" s="318"/>
      <c r="F99" s="300" t="s">
        <v>150</v>
      </c>
      <c r="G99" s="300"/>
      <c r="H99" s="300"/>
      <c r="I99" s="300"/>
      <c r="J99" s="300"/>
      <c r="K99" s="300"/>
      <c r="L99" s="300"/>
      <c r="M99" s="300"/>
      <c r="N99" s="300"/>
      <c r="O99" s="300"/>
      <c r="P99" s="300"/>
      <c r="Q99" s="300"/>
      <c r="R99" s="300"/>
      <c r="S99" s="300"/>
      <c r="T99" s="300"/>
      <c r="U99" s="300"/>
      <c r="V99" s="300"/>
      <c r="W99" s="300"/>
      <c r="X99" s="300"/>
      <c r="Y99" s="300"/>
      <c r="Z99" s="300"/>
      <c r="AA99" s="300"/>
      <c r="AB99" s="300"/>
      <c r="AC99" s="300"/>
      <c r="AD99" s="300"/>
      <c r="AE99" s="300"/>
      <c r="AF99" s="300"/>
      <c r="AG99" s="300"/>
      <c r="AH99" s="300"/>
    </row>
    <row r="100" spans="1:64" ht="20.100000000000001" customHeight="1">
      <c r="A100" s="23"/>
      <c r="B100" s="318"/>
      <c r="C100" s="318"/>
      <c r="D100" s="318"/>
      <c r="E100" s="318"/>
      <c r="F100" s="336" t="s">
        <v>151</v>
      </c>
      <c r="G100" s="336"/>
      <c r="H100" s="336"/>
      <c r="I100" s="336"/>
      <c r="J100" s="336"/>
      <c r="K100" s="336"/>
      <c r="L100" s="336"/>
      <c r="M100" s="336"/>
      <c r="N100" s="336"/>
      <c r="O100" s="336"/>
      <c r="P100" s="336"/>
      <c r="Q100" s="336"/>
      <c r="R100" s="336"/>
      <c r="S100" s="336"/>
      <c r="T100" s="336"/>
      <c r="U100" s="336"/>
      <c r="V100" s="336"/>
      <c r="W100" s="336"/>
      <c r="X100" s="336"/>
      <c r="Y100" s="336"/>
      <c r="Z100" s="336"/>
      <c r="AA100" s="336"/>
      <c r="AB100" s="336"/>
      <c r="AC100" s="336"/>
      <c r="AD100" s="336"/>
      <c r="AE100" s="336"/>
      <c r="AF100" s="336"/>
      <c r="AG100" s="336"/>
      <c r="AH100" s="336"/>
      <c r="AP100" s="124"/>
    </row>
    <row r="101" spans="1:64" ht="20.100000000000001" customHeight="1">
      <c r="A101" s="23"/>
      <c r="B101" s="318"/>
      <c r="C101" s="318"/>
      <c r="D101" s="318"/>
      <c r="E101" s="318"/>
      <c r="G101" s="36"/>
      <c r="H101" s="36"/>
      <c r="I101" s="36"/>
      <c r="J101" s="337" t="s">
        <v>152</v>
      </c>
      <c r="K101" s="337"/>
      <c r="L101" s="337"/>
      <c r="M101" s="337"/>
      <c r="N101" s="337"/>
      <c r="O101" s="337"/>
      <c r="P101" s="337"/>
      <c r="Q101" s="337"/>
      <c r="R101" s="337"/>
      <c r="S101" s="337"/>
      <c r="T101" s="337"/>
      <c r="U101" s="337"/>
      <c r="V101" s="337"/>
      <c r="W101" s="337"/>
      <c r="X101" s="337"/>
      <c r="Y101" s="337"/>
      <c r="Z101" s="337"/>
      <c r="AA101" s="337"/>
      <c r="AB101" s="337"/>
      <c r="AC101" s="337"/>
      <c r="AD101" s="337"/>
      <c r="AE101" s="36"/>
      <c r="AF101" s="36"/>
      <c r="AG101" s="36"/>
      <c r="AH101" s="36"/>
    </row>
    <row r="102" spans="1:64" ht="20.100000000000001" customHeight="1">
      <c r="A102" s="23"/>
      <c r="B102" s="78"/>
      <c r="C102" s="78"/>
      <c r="D102" s="78"/>
      <c r="E102" s="78"/>
      <c r="G102" s="35"/>
      <c r="H102" s="35"/>
      <c r="I102" s="35"/>
      <c r="J102" s="81"/>
      <c r="K102" s="81"/>
      <c r="L102" s="81"/>
      <c r="M102" s="81"/>
      <c r="N102" s="81"/>
      <c r="O102" s="81"/>
      <c r="P102" s="81"/>
      <c r="Q102" s="81"/>
      <c r="R102" s="81"/>
      <c r="S102" s="81"/>
      <c r="T102" s="81"/>
      <c r="U102" s="81"/>
      <c r="V102" s="81"/>
      <c r="W102" s="81"/>
      <c r="X102" s="81"/>
      <c r="Y102" s="81"/>
      <c r="Z102" s="81"/>
      <c r="AA102" s="81"/>
      <c r="AB102" s="81"/>
      <c r="AC102" s="81"/>
      <c r="AD102" s="81"/>
      <c r="AE102" s="35"/>
      <c r="AF102" s="35"/>
      <c r="AG102" s="35"/>
      <c r="AH102" s="35"/>
    </row>
    <row r="103" spans="1:64" ht="24.95" customHeight="1">
      <c r="A103" s="23" t="s">
        <v>153</v>
      </c>
      <c r="B103" s="80" t="s">
        <v>154</v>
      </c>
      <c r="D103" s="78"/>
      <c r="E103" s="78"/>
      <c r="G103" s="78"/>
      <c r="H103" s="78"/>
      <c r="I103" s="78"/>
      <c r="J103" s="78"/>
      <c r="K103" s="78"/>
      <c r="L103" s="78"/>
      <c r="M103" s="78"/>
      <c r="N103" s="78"/>
      <c r="O103" s="78"/>
      <c r="P103" s="78"/>
      <c r="Q103" s="78"/>
      <c r="R103" s="78"/>
      <c r="S103" s="78"/>
    </row>
    <row r="104" spans="1:64" ht="24.75" customHeight="1">
      <c r="A104" s="23"/>
      <c r="B104" s="80" t="s">
        <v>155</v>
      </c>
      <c r="D104" s="78"/>
      <c r="E104" s="78"/>
      <c r="H104" s="78"/>
      <c r="I104" s="78"/>
      <c r="J104" s="78"/>
      <c r="K104" s="78"/>
      <c r="L104" s="78"/>
      <c r="M104" s="78"/>
      <c r="N104" s="78"/>
      <c r="O104" s="78"/>
      <c r="P104" s="78"/>
      <c r="Q104" s="78"/>
      <c r="R104" s="78"/>
      <c r="S104" s="78"/>
      <c r="AE104" s="40" t="str">
        <f>IF(J31&gt;=2,"☑",IF(AM34=1,"☑","□"))</f>
        <v>□</v>
      </c>
      <c r="AK104" s="76" t="b">
        <f>IF(AE104="☑",TRUE,FALSE)</f>
        <v>0</v>
      </c>
      <c r="AM104" s="76">
        <f>IF(AK104=TRUE,1,0)</f>
        <v>0</v>
      </c>
    </row>
    <row r="105" spans="1:64" ht="15" customHeight="1">
      <c r="A105" s="23"/>
      <c r="B105" s="80"/>
      <c r="D105" s="78"/>
      <c r="E105" s="78"/>
      <c r="H105" s="78"/>
      <c r="I105" s="78"/>
      <c r="J105" s="78"/>
      <c r="K105" s="78"/>
      <c r="L105" s="78"/>
      <c r="M105" s="78"/>
      <c r="N105" s="78"/>
      <c r="O105" s="78"/>
      <c r="P105" s="78"/>
      <c r="Q105" s="78"/>
      <c r="R105" s="78"/>
      <c r="S105" s="78"/>
      <c r="AE105" s="96"/>
    </row>
    <row r="106" spans="1:64" s="54" customFormat="1" ht="24.75" customHeight="1">
      <c r="A106" s="23"/>
      <c r="B106" s="80" t="s">
        <v>156</v>
      </c>
      <c r="C106" s="29"/>
      <c r="D106" s="78"/>
      <c r="E106" s="78"/>
      <c r="F106" s="80"/>
      <c r="G106" s="29"/>
      <c r="H106" s="78"/>
      <c r="I106" s="78"/>
      <c r="J106" s="78"/>
      <c r="K106" s="78"/>
      <c r="L106" s="78"/>
      <c r="M106" s="78"/>
      <c r="N106" s="78"/>
      <c r="O106" s="78"/>
      <c r="P106" s="78"/>
      <c r="Q106" s="78"/>
      <c r="R106" s="78"/>
      <c r="S106" s="78"/>
      <c r="T106" s="29"/>
      <c r="U106" s="29"/>
      <c r="V106" s="29"/>
      <c r="W106" s="29"/>
      <c r="X106" s="29"/>
      <c r="Y106" s="29"/>
      <c r="Z106" s="29"/>
      <c r="AA106" s="29"/>
      <c r="AB106" s="29"/>
      <c r="AC106" s="29"/>
      <c r="AD106" s="29"/>
      <c r="AE106" s="53"/>
      <c r="AF106" s="29"/>
      <c r="AG106" s="29"/>
      <c r="AH106" s="29"/>
      <c r="AI106" s="29"/>
      <c r="AJ106" s="29"/>
      <c r="AK106" s="76" t="b">
        <v>0</v>
      </c>
      <c r="AM106" s="76">
        <f>IF(AK106=TRUE,1,0)</f>
        <v>0</v>
      </c>
      <c r="AQ106" s="29"/>
      <c r="AR106" s="29"/>
      <c r="AS106" s="29"/>
      <c r="AT106" s="29"/>
      <c r="AU106" s="29"/>
      <c r="AV106" s="29"/>
      <c r="AW106" s="29"/>
      <c r="AX106" s="29"/>
      <c r="AY106" s="29"/>
      <c r="AZ106" s="29"/>
      <c r="BA106" s="29"/>
      <c r="BB106" s="29"/>
      <c r="BC106" s="29"/>
      <c r="BD106" s="29"/>
      <c r="BE106" s="29"/>
      <c r="BF106" s="29"/>
      <c r="BG106" s="29"/>
      <c r="BH106" s="29"/>
      <c r="BI106" s="29"/>
      <c r="BJ106" s="29"/>
      <c r="BK106" s="29"/>
      <c r="BL106" s="29"/>
    </row>
    <row r="107" spans="1:64" s="54" customFormat="1" ht="24.75" customHeight="1">
      <c r="A107" s="23"/>
      <c r="B107" s="27"/>
      <c r="C107" s="27" t="s">
        <v>513</v>
      </c>
      <c r="D107" s="78"/>
      <c r="E107" s="78"/>
      <c r="F107" s="80"/>
      <c r="G107" s="29"/>
      <c r="H107" s="78"/>
      <c r="I107" s="78"/>
      <c r="J107" s="78"/>
      <c r="K107" s="78"/>
      <c r="L107" s="78"/>
      <c r="M107" s="78"/>
      <c r="N107" s="78"/>
      <c r="O107" s="78"/>
      <c r="P107" s="78"/>
      <c r="Q107" s="78"/>
      <c r="R107" s="78"/>
      <c r="S107" s="78"/>
      <c r="T107" s="29"/>
      <c r="U107" s="29"/>
      <c r="V107" s="29"/>
      <c r="W107" s="29"/>
      <c r="X107" s="29"/>
      <c r="Y107" s="29"/>
      <c r="Z107" s="29"/>
      <c r="AA107" s="29"/>
      <c r="AB107" s="29"/>
      <c r="AC107" s="29"/>
      <c r="AD107" s="29"/>
      <c r="AE107" s="29"/>
      <c r="AF107" s="29"/>
      <c r="AG107" s="29"/>
      <c r="AH107" s="29"/>
      <c r="AI107" s="29"/>
      <c r="AJ107" s="29"/>
      <c r="AK107" s="76"/>
      <c r="AQ107" s="29"/>
      <c r="AR107" s="29"/>
      <c r="AS107" s="29"/>
      <c r="AT107" s="29"/>
      <c r="AU107" s="29"/>
      <c r="AV107" s="29"/>
      <c r="AW107" s="29"/>
      <c r="AX107" s="29"/>
      <c r="AY107" s="29"/>
      <c r="AZ107" s="29"/>
      <c r="BA107" s="29"/>
      <c r="BB107" s="29"/>
      <c r="BC107" s="29"/>
      <c r="BD107" s="29"/>
      <c r="BE107" s="29"/>
      <c r="BF107" s="29"/>
      <c r="BG107" s="29"/>
      <c r="BH107" s="29"/>
      <c r="BI107" s="29"/>
      <c r="BJ107" s="29"/>
      <c r="BK107" s="29"/>
      <c r="BL107" s="29"/>
    </row>
    <row r="108" spans="1:64" s="54" customFormat="1" ht="15" customHeight="1">
      <c r="A108" s="23"/>
      <c r="B108" s="80"/>
      <c r="C108" s="29"/>
      <c r="D108" s="78"/>
      <c r="E108" s="78"/>
      <c r="F108" s="80"/>
      <c r="G108" s="78"/>
      <c r="H108" s="78"/>
      <c r="I108" s="78"/>
      <c r="J108" s="78"/>
      <c r="K108" s="78"/>
      <c r="L108" s="78"/>
      <c r="M108" s="78"/>
      <c r="N108" s="78"/>
      <c r="O108" s="78"/>
      <c r="P108" s="78"/>
      <c r="Q108" s="78"/>
      <c r="R108" s="78"/>
      <c r="S108" s="78"/>
      <c r="T108" s="29"/>
      <c r="U108" s="29"/>
      <c r="V108" s="29"/>
      <c r="W108" s="29"/>
      <c r="X108" s="29"/>
      <c r="Y108" s="29"/>
      <c r="Z108" s="29"/>
      <c r="AA108" s="29"/>
      <c r="AB108" s="29"/>
      <c r="AC108" s="29"/>
      <c r="AD108" s="29"/>
      <c r="AE108" s="29"/>
      <c r="AF108" s="29"/>
      <c r="AG108" s="29"/>
      <c r="AH108" s="29"/>
      <c r="AI108" s="29"/>
      <c r="AJ108" s="29"/>
      <c r="AK108" s="76"/>
      <c r="AQ108" s="29"/>
      <c r="AR108" s="29"/>
      <c r="AS108" s="29"/>
      <c r="AT108" s="29"/>
      <c r="AU108" s="29"/>
      <c r="AV108" s="29"/>
      <c r="AW108" s="29"/>
      <c r="AX108" s="29"/>
      <c r="AY108" s="29"/>
      <c r="AZ108" s="29"/>
      <c r="BA108" s="29"/>
      <c r="BB108" s="29"/>
      <c r="BC108" s="29"/>
      <c r="BD108" s="29"/>
      <c r="BE108" s="29"/>
      <c r="BF108" s="29"/>
      <c r="BG108" s="29"/>
      <c r="BH108" s="29"/>
      <c r="BI108" s="29"/>
      <c r="BJ108" s="29"/>
      <c r="BK108" s="29"/>
      <c r="BL108" s="29"/>
    </row>
    <row r="109" spans="1:64" s="54" customFormat="1" ht="24.95" customHeight="1">
      <c r="A109" s="23" t="s">
        <v>157</v>
      </c>
      <c r="B109" s="80" t="s">
        <v>158</v>
      </c>
      <c r="C109" s="29"/>
      <c r="D109" s="78"/>
      <c r="E109" s="78"/>
      <c r="F109" s="80"/>
      <c r="G109" s="78"/>
      <c r="H109" s="78"/>
      <c r="I109" s="78"/>
      <c r="J109" s="78"/>
      <c r="K109" s="78"/>
      <c r="L109" s="78"/>
      <c r="M109" s="78"/>
      <c r="N109" s="78"/>
      <c r="O109" s="78"/>
      <c r="P109" s="78"/>
      <c r="Q109" s="78"/>
      <c r="R109" s="78"/>
      <c r="S109" s="78"/>
      <c r="T109" s="29"/>
      <c r="U109" s="29"/>
      <c r="V109" s="29"/>
      <c r="W109" s="29"/>
      <c r="X109" s="29"/>
      <c r="Y109" s="29"/>
      <c r="Z109" s="29"/>
      <c r="AA109" s="29"/>
      <c r="AB109" s="29"/>
      <c r="AC109" s="29"/>
      <c r="AD109" s="29"/>
      <c r="AE109" s="29"/>
      <c r="AF109" s="29"/>
      <c r="AG109" s="29"/>
      <c r="AH109" s="29"/>
      <c r="AI109" s="29"/>
      <c r="AJ109" s="29"/>
      <c r="AK109" s="76"/>
      <c r="AQ109" s="29"/>
      <c r="AR109" s="29"/>
      <c r="AS109" s="29"/>
      <c r="AT109" s="29"/>
      <c r="AU109" s="29"/>
      <c r="AV109" s="29"/>
      <c r="AW109" s="29"/>
      <c r="AX109" s="29"/>
      <c r="AY109" s="29"/>
      <c r="AZ109" s="29"/>
      <c r="BA109" s="29"/>
      <c r="BB109" s="29"/>
      <c r="BC109" s="29"/>
      <c r="BD109" s="29"/>
      <c r="BE109" s="29"/>
      <c r="BF109" s="29"/>
      <c r="BG109" s="29"/>
      <c r="BH109" s="29"/>
      <c r="BI109" s="29"/>
      <c r="BJ109" s="29"/>
      <c r="BK109" s="29"/>
      <c r="BL109" s="29"/>
    </row>
    <row r="110" spans="1:64" s="54" customFormat="1" ht="24.95" customHeight="1">
      <c r="A110" s="23"/>
      <c r="B110" s="29" t="s">
        <v>159</v>
      </c>
      <c r="C110" s="29"/>
      <c r="D110" s="29"/>
      <c r="E110" s="78"/>
      <c r="F110" s="78"/>
      <c r="G110" s="78"/>
      <c r="H110" s="78"/>
      <c r="I110" s="78"/>
      <c r="J110" s="78"/>
      <c r="K110" s="78"/>
      <c r="L110" s="78"/>
      <c r="M110" s="78"/>
      <c r="N110" s="78"/>
      <c r="O110" s="78"/>
      <c r="P110" s="29"/>
      <c r="Q110" s="29"/>
      <c r="R110" s="29"/>
      <c r="S110" s="29"/>
      <c r="T110" s="29"/>
      <c r="U110" s="29"/>
      <c r="V110" s="29"/>
      <c r="W110" s="29"/>
      <c r="X110" s="29"/>
      <c r="Y110" s="29"/>
      <c r="Z110" s="29"/>
      <c r="AA110" s="29"/>
      <c r="AB110" s="29"/>
      <c r="AC110" s="29"/>
      <c r="AD110" s="29"/>
      <c r="AE110" s="29"/>
      <c r="AF110" s="29"/>
      <c r="AG110" s="29"/>
      <c r="AH110" s="29"/>
      <c r="AI110" s="29"/>
      <c r="AJ110" s="29"/>
      <c r="AK110" s="76"/>
      <c r="AQ110" s="29"/>
      <c r="AR110" s="29"/>
      <c r="AS110" s="29"/>
      <c r="AT110" s="29"/>
      <c r="AU110" s="29"/>
      <c r="AV110" s="29"/>
      <c r="AW110" s="29"/>
      <c r="AX110" s="29"/>
      <c r="AY110" s="29"/>
      <c r="AZ110" s="29"/>
      <c r="BA110" s="29"/>
      <c r="BB110" s="29"/>
      <c r="BC110" s="29"/>
      <c r="BD110" s="29"/>
      <c r="BE110" s="29"/>
      <c r="BF110" s="29"/>
      <c r="BG110" s="29"/>
      <c r="BH110" s="29"/>
      <c r="BI110" s="29"/>
      <c r="BJ110" s="29"/>
      <c r="BK110" s="29"/>
      <c r="BL110" s="29"/>
    </row>
    <row r="111" spans="1:64" s="54" customFormat="1" ht="24.95" customHeight="1">
      <c r="A111" s="23"/>
      <c r="B111" s="29"/>
      <c r="C111" s="29"/>
      <c r="D111" s="326" t="str">
        <f>IFERROR(IF(OR(AM104*AM106=0, M97&lt;=0),"",VLOOKUP("該当",CHOOSE(AK37,'リスト（R8）'!I:K,'リスト（R9）'!I:K),3,FALSE)),"")</f>
        <v/>
      </c>
      <c r="E111" s="326"/>
      <c r="F111" s="326"/>
      <c r="G111" s="326"/>
      <c r="H111" s="326"/>
      <c r="I111" s="326"/>
      <c r="J111" s="326"/>
      <c r="K111" s="326"/>
      <c r="L111" s="326"/>
      <c r="M111" s="326"/>
      <c r="N111" s="326"/>
      <c r="O111" s="326"/>
      <c r="P111" s="326"/>
      <c r="Q111" s="29"/>
      <c r="R111" s="300"/>
      <c r="S111" s="300"/>
      <c r="T111" s="300"/>
      <c r="U111" s="300"/>
      <c r="V111" s="300"/>
      <c r="W111" s="300"/>
      <c r="X111" s="300"/>
      <c r="Y111" s="300"/>
      <c r="Z111" s="300"/>
      <c r="AA111" s="300"/>
      <c r="AB111" s="300"/>
      <c r="AC111" s="300"/>
      <c r="AD111" s="300"/>
      <c r="AE111" s="29"/>
      <c r="AF111" s="29"/>
      <c r="AG111" s="29"/>
      <c r="AH111" s="29"/>
      <c r="AI111" s="29"/>
      <c r="AJ111" s="29"/>
      <c r="AK111" s="76">
        <f>IFERROR(VLOOKUP(D111,'リスト（R9）'!K:L,2,FALSE),0)</f>
        <v>0</v>
      </c>
      <c r="AQ111" s="29"/>
      <c r="AR111" s="29"/>
      <c r="AS111" s="29"/>
      <c r="AT111" s="29"/>
      <c r="AU111" s="29"/>
      <c r="AV111" s="29"/>
      <c r="AW111" s="29"/>
      <c r="AX111" s="29"/>
      <c r="AY111" s="29"/>
      <c r="AZ111" s="29"/>
      <c r="BA111" s="29"/>
      <c r="BB111" s="29"/>
      <c r="BC111" s="29"/>
      <c r="BD111" s="29"/>
      <c r="BE111" s="29"/>
      <c r="BF111" s="29"/>
      <c r="BG111" s="29"/>
      <c r="BH111" s="29"/>
      <c r="BI111" s="29"/>
      <c r="BJ111" s="29"/>
      <c r="BK111" s="29"/>
      <c r="BL111" s="29"/>
    </row>
    <row r="112" spans="1:64" s="54" customFormat="1" ht="24.75" customHeight="1">
      <c r="A112" s="23"/>
      <c r="B112" s="27"/>
      <c r="C112" s="29"/>
      <c r="D112" s="27" t="str">
        <f>IF(AK27=TRUE,"",IF(AND(AK28=TRUE,AD32="☑",AG81="☑"),"","※区分変更の必要はありません"))</f>
        <v>※区分変更の必要はありません</v>
      </c>
      <c r="E112" s="78"/>
      <c r="F112" s="80"/>
      <c r="G112" s="29"/>
      <c r="H112" s="78"/>
      <c r="I112" s="78"/>
      <c r="J112" s="78"/>
      <c r="K112" s="78"/>
      <c r="L112" s="78"/>
      <c r="M112" s="78"/>
      <c r="N112" s="78"/>
      <c r="O112" s="80"/>
      <c r="P112" s="78"/>
      <c r="Q112" s="78"/>
      <c r="R112" s="27"/>
      <c r="S112" s="78"/>
      <c r="T112" s="29"/>
      <c r="U112" s="29"/>
      <c r="V112" s="29"/>
      <c r="W112" s="29"/>
      <c r="X112" s="29"/>
      <c r="Y112" s="29"/>
      <c r="Z112" s="29"/>
      <c r="AA112" s="29"/>
      <c r="AB112" s="29"/>
      <c r="AC112" s="29"/>
      <c r="AD112" s="29"/>
      <c r="AE112" s="29"/>
      <c r="AF112" s="29"/>
      <c r="AG112" s="29"/>
      <c r="AH112" s="29"/>
      <c r="AI112" s="29"/>
      <c r="AJ112" s="29"/>
      <c r="AK112" s="76"/>
      <c r="AQ112" s="29"/>
      <c r="AR112" s="29"/>
      <c r="AS112" s="29"/>
      <c r="AT112" s="29"/>
      <c r="AU112" s="29"/>
      <c r="AV112" s="29"/>
      <c r="AW112" s="29"/>
      <c r="AX112" s="29"/>
      <c r="AY112" s="29"/>
      <c r="AZ112" s="29"/>
      <c r="BA112" s="29"/>
      <c r="BB112" s="29"/>
      <c r="BC112" s="29"/>
      <c r="BD112" s="29"/>
      <c r="BE112" s="29"/>
      <c r="BF112" s="29"/>
      <c r="BG112" s="29"/>
      <c r="BH112" s="29"/>
      <c r="BI112" s="29"/>
      <c r="BJ112" s="29"/>
      <c r="BK112" s="29"/>
      <c r="BL112" s="29"/>
    </row>
    <row r="113" spans="1:64" s="54" customFormat="1" ht="15" customHeight="1">
      <c r="A113" s="23"/>
      <c r="B113" s="27"/>
      <c r="C113" s="27"/>
      <c r="D113" s="78"/>
      <c r="E113" s="78"/>
      <c r="F113" s="80"/>
      <c r="G113" s="29"/>
      <c r="H113" s="78"/>
      <c r="I113" s="78"/>
      <c r="J113" s="78"/>
      <c r="K113" s="78"/>
      <c r="L113" s="78"/>
      <c r="M113" s="78"/>
      <c r="N113" s="78"/>
      <c r="O113" s="78"/>
      <c r="P113" s="78"/>
      <c r="Q113" s="78"/>
      <c r="R113" s="78"/>
      <c r="S113" s="78"/>
      <c r="T113" s="29"/>
      <c r="U113" s="29"/>
      <c r="V113" s="29"/>
      <c r="W113" s="29"/>
      <c r="X113" s="29"/>
      <c r="Y113" s="29"/>
      <c r="Z113" s="29"/>
      <c r="AA113" s="29"/>
      <c r="AB113" s="29"/>
      <c r="AC113" s="29"/>
      <c r="AD113" s="29"/>
      <c r="AE113" s="29"/>
      <c r="AF113" s="29"/>
      <c r="AG113" s="29"/>
      <c r="AH113" s="29"/>
      <c r="AI113" s="29"/>
      <c r="AJ113" s="29"/>
      <c r="AK113" s="76"/>
      <c r="AQ113" s="29"/>
      <c r="AR113" s="29"/>
      <c r="AS113" s="29"/>
      <c r="AT113" s="29"/>
      <c r="AU113" s="29"/>
      <c r="AV113" s="29"/>
      <c r="AW113" s="29"/>
      <c r="AX113" s="29"/>
      <c r="AY113" s="29"/>
      <c r="AZ113" s="29"/>
      <c r="BA113" s="29"/>
      <c r="BB113" s="29"/>
      <c r="BC113" s="29"/>
      <c r="BD113" s="29"/>
      <c r="BE113" s="29"/>
      <c r="BF113" s="29"/>
      <c r="BG113" s="29"/>
      <c r="BH113" s="29"/>
      <c r="BI113" s="29"/>
      <c r="BJ113" s="29"/>
      <c r="BK113" s="29"/>
      <c r="BL113" s="29"/>
    </row>
    <row r="114" spans="1:64" s="54" customFormat="1" ht="24.95" customHeight="1">
      <c r="A114" s="23"/>
      <c r="B114" s="29" t="s">
        <v>14</v>
      </c>
      <c r="C114" s="29"/>
      <c r="D114" s="29"/>
      <c r="E114" s="78"/>
      <c r="F114" s="78"/>
      <c r="G114" s="78"/>
      <c r="H114" s="78"/>
      <c r="I114" s="78"/>
      <c r="J114" s="78"/>
      <c r="K114" s="78"/>
      <c r="L114" s="78"/>
      <c r="M114" s="78"/>
      <c r="N114" s="78"/>
      <c r="O114" s="78"/>
      <c r="P114" s="78"/>
      <c r="Q114" s="78"/>
      <c r="R114" s="78"/>
      <c r="S114" s="78"/>
      <c r="T114" s="78"/>
      <c r="U114" s="78"/>
      <c r="V114" s="78"/>
      <c r="W114" s="78"/>
      <c r="X114" s="78"/>
      <c r="Y114" s="78"/>
      <c r="Z114" s="78"/>
      <c r="AA114" s="78"/>
      <c r="AB114" s="29"/>
      <c r="AC114" s="29"/>
      <c r="AD114" s="29"/>
      <c r="AE114" s="29"/>
      <c r="AF114" s="29"/>
      <c r="AG114" s="29"/>
      <c r="AH114" s="29"/>
      <c r="AI114" s="29"/>
      <c r="AJ114" s="29"/>
      <c r="AK114" s="76"/>
      <c r="AQ114" s="29"/>
      <c r="AR114" s="29"/>
      <c r="AS114" s="29"/>
      <c r="AT114" s="29"/>
      <c r="AU114" s="29"/>
      <c r="AV114" s="29"/>
      <c r="AW114" s="29"/>
      <c r="AX114" s="29"/>
      <c r="AY114" s="29"/>
      <c r="AZ114" s="29"/>
      <c r="BA114" s="29"/>
      <c r="BB114" s="29"/>
      <c r="BC114" s="29"/>
      <c r="BD114" s="29"/>
      <c r="BE114" s="29"/>
      <c r="BF114" s="29"/>
      <c r="BG114" s="29"/>
      <c r="BH114" s="29"/>
      <c r="BI114" s="29"/>
      <c r="BJ114" s="29"/>
      <c r="BK114" s="29"/>
      <c r="BL114" s="29"/>
    </row>
    <row r="115" spans="1:64" s="54" customFormat="1" ht="24.95" customHeight="1">
      <c r="A115" s="23"/>
      <c r="B115" s="29"/>
      <c r="C115" s="29"/>
      <c r="D115" s="322"/>
      <c r="E115" s="323"/>
      <c r="F115" s="327" t="s">
        <v>160</v>
      </c>
      <c r="G115" s="327"/>
      <c r="H115" s="327"/>
      <c r="I115" s="327"/>
      <c r="J115" s="327"/>
      <c r="K115" s="327"/>
      <c r="L115" s="327"/>
      <c r="M115" s="327"/>
      <c r="N115" s="327"/>
      <c r="O115" s="327"/>
      <c r="P115" s="328"/>
      <c r="Q115" s="78"/>
      <c r="R115" s="329"/>
      <c r="S115" s="329"/>
      <c r="T115" s="330"/>
      <c r="U115" s="330"/>
      <c r="V115" s="330"/>
      <c r="W115" s="330"/>
      <c r="X115" s="330"/>
      <c r="Y115" s="330"/>
      <c r="Z115" s="330"/>
      <c r="AA115" s="330"/>
      <c r="AB115" s="330"/>
      <c r="AC115" s="330"/>
      <c r="AD115" s="330"/>
      <c r="AE115" s="29"/>
      <c r="AF115" s="29"/>
      <c r="AG115" s="29"/>
      <c r="AH115" s="29"/>
      <c r="AI115" s="29"/>
      <c r="AJ115" s="29"/>
      <c r="AK115" s="76">
        <v>1</v>
      </c>
      <c r="AL115" s="54">
        <v>1</v>
      </c>
      <c r="AP115" s="54">
        <v>1</v>
      </c>
      <c r="AR115" s="29"/>
      <c r="AS115" s="29"/>
      <c r="AT115" s="29"/>
      <c r="AU115" s="29"/>
      <c r="AV115" s="29"/>
      <c r="AW115" s="29"/>
      <c r="AX115" s="29"/>
      <c r="AY115" s="29"/>
      <c r="AZ115" s="29"/>
      <c r="BA115" s="29"/>
      <c r="BB115" s="29"/>
      <c r="BC115" s="29"/>
      <c r="BD115" s="29"/>
      <c r="BE115" s="29"/>
      <c r="BF115" s="29"/>
      <c r="BG115" s="29"/>
      <c r="BH115" s="29"/>
      <c r="BI115" s="29"/>
      <c r="BJ115" s="29"/>
      <c r="BK115" s="29"/>
      <c r="BL115" s="29"/>
    </row>
    <row r="116" spans="1:64" s="54" customFormat="1" ht="24.95" customHeight="1">
      <c r="A116" s="23"/>
      <c r="B116" s="80"/>
      <c r="C116" s="29"/>
      <c r="D116" s="322"/>
      <c r="E116" s="323"/>
      <c r="F116" s="324" t="s">
        <v>36</v>
      </c>
      <c r="G116" s="324"/>
      <c r="H116" s="324"/>
      <c r="I116" s="324"/>
      <c r="J116" s="324"/>
      <c r="K116" s="324"/>
      <c r="L116" s="324"/>
      <c r="M116" s="324"/>
      <c r="N116" s="324"/>
      <c r="O116" s="324"/>
      <c r="P116" s="325"/>
      <c r="Q116" s="29"/>
      <c r="R116" s="322" t="s">
        <v>15</v>
      </c>
      <c r="S116" s="323"/>
      <c r="T116" s="324" t="s">
        <v>161</v>
      </c>
      <c r="U116" s="324"/>
      <c r="V116" s="324"/>
      <c r="W116" s="324"/>
      <c r="X116" s="324"/>
      <c r="Y116" s="324"/>
      <c r="Z116" s="324"/>
      <c r="AA116" s="324"/>
      <c r="AB116" s="324"/>
      <c r="AC116" s="324"/>
      <c r="AD116" s="325"/>
      <c r="AE116" s="29"/>
      <c r="AF116" s="29"/>
      <c r="AG116" s="29"/>
      <c r="AH116" s="29"/>
      <c r="AI116" s="29"/>
      <c r="AJ116" s="29"/>
      <c r="AK116" s="76">
        <v>1</v>
      </c>
      <c r="AL116" s="54">
        <f>IF(AK$111&gt;=AK116,1,0)</f>
        <v>0</v>
      </c>
      <c r="AM116" s="54">
        <v>19</v>
      </c>
      <c r="AN116" s="54">
        <f>IF(AK$111&gt;=AM116,1,0)</f>
        <v>0</v>
      </c>
      <c r="AQ116" s="29"/>
      <c r="AR116" s="29"/>
      <c r="AS116" s="29"/>
      <c r="AT116" s="29"/>
      <c r="AU116" s="29"/>
      <c r="AV116" s="29"/>
      <c r="AW116" s="29"/>
      <c r="AX116" s="29"/>
      <c r="AY116" s="29"/>
      <c r="AZ116" s="29"/>
      <c r="BA116" s="29"/>
      <c r="BB116" s="29"/>
      <c r="BC116" s="29"/>
      <c r="BD116" s="29"/>
      <c r="BE116" s="29"/>
      <c r="BF116" s="29"/>
      <c r="BG116" s="29"/>
      <c r="BH116" s="29"/>
      <c r="BI116" s="29"/>
      <c r="BJ116" s="29"/>
      <c r="BK116" s="29"/>
      <c r="BL116" s="29"/>
    </row>
    <row r="117" spans="1:64" s="54" customFormat="1" ht="24.95" customHeight="1">
      <c r="A117" s="23"/>
      <c r="B117" s="80"/>
      <c r="C117" s="78"/>
      <c r="D117" s="322"/>
      <c r="E117" s="323"/>
      <c r="F117" s="324" t="s">
        <v>37</v>
      </c>
      <c r="G117" s="324"/>
      <c r="H117" s="324"/>
      <c r="I117" s="324"/>
      <c r="J117" s="324"/>
      <c r="K117" s="324"/>
      <c r="L117" s="324"/>
      <c r="M117" s="324"/>
      <c r="N117" s="324"/>
      <c r="O117" s="324"/>
      <c r="P117" s="325"/>
      <c r="Q117" s="29"/>
      <c r="R117" s="322" t="s">
        <v>15</v>
      </c>
      <c r="S117" s="323"/>
      <c r="T117" s="324" t="s">
        <v>162</v>
      </c>
      <c r="U117" s="324"/>
      <c r="V117" s="324"/>
      <c r="W117" s="324"/>
      <c r="X117" s="324"/>
      <c r="Y117" s="324"/>
      <c r="Z117" s="324"/>
      <c r="AA117" s="324"/>
      <c r="AB117" s="324"/>
      <c r="AC117" s="324"/>
      <c r="AD117" s="325"/>
      <c r="AE117" s="29"/>
      <c r="AF117" s="29"/>
      <c r="AG117" s="29"/>
      <c r="AH117" s="29"/>
      <c r="AI117" s="29"/>
      <c r="AJ117" s="29"/>
      <c r="AK117" s="76">
        <v>2</v>
      </c>
      <c r="AL117" s="54">
        <f t="shared" ref="AL117:AL133" si="0">IF(AK$111&gt;=AK117,1,0)</f>
        <v>0</v>
      </c>
      <c r="AM117" s="54">
        <v>20</v>
      </c>
      <c r="AN117" s="54">
        <f t="shared" ref="AN117:AN133" si="1">IF(AK$111&gt;=AM117,1,0)</f>
        <v>0</v>
      </c>
      <c r="AQ117" s="29"/>
      <c r="AR117" s="29"/>
      <c r="AS117" s="29"/>
      <c r="AT117" s="29"/>
      <c r="AU117" s="29"/>
      <c r="AV117" s="29"/>
      <c r="AW117" s="29"/>
      <c r="AX117" s="29"/>
      <c r="AY117" s="29"/>
      <c r="AZ117" s="29"/>
      <c r="BA117" s="29"/>
      <c r="BB117" s="29"/>
      <c r="BC117" s="29"/>
      <c r="BD117" s="29"/>
      <c r="BE117" s="29"/>
      <c r="BF117" s="29"/>
      <c r="BG117" s="29"/>
      <c r="BH117" s="29"/>
      <c r="BI117" s="29"/>
      <c r="BJ117" s="29"/>
      <c r="BK117" s="29"/>
      <c r="BL117" s="29"/>
    </row>
    <row r="118" spans="1:64" s="54" customFormat="1" ht="24.95" customHeight="1">
      <c r="A118" s="23"/>
      <c r="B118" s="80"/>
      <c r="C118" s="78"/>
      <c r="D118" s="322"/>
      <c r="E118" s="323"/>
      <c r="F118" s="324" t="s">
        <v>38</v>
      </c>
      <c r="G118" s="324"/>
      <c r="H118" s="324"/>
      <c r="I118" s="324"/>
      <c r="J118" s="324"/>
      <c r="K118" s="324"/>
      <c r="L118" s="324"/>
      <c r="M118" s="324"/>
      <c r="N118" s="324"/>
      <c r="O118" s="324"/>
      <c r="P118" s="325"/>
      <c r="Q118" s="29"/>
      <c r="R118" s="322" t="s">
        <v>15</v>
      </c>
      <c r="S118" s="323"/>
      <c r="T118" s="324" t="s">
        <v>163</v>
      </c>
      <c r="U118" s="324"/>
      <c r="V118" s="324"/>
      <c r="W118" s="324"/>
      <c r="X118" s="324"/>
      <c r="Y118" s="324"/>
      <c r="Z118" s="324"/>
      <c r="AA118" s="324"/>
      <c r="AB118" s="324"/>
      <c r="AC118" s="324"/>
      <c r="AD118" s="325"/>
      <c r="AE118" s="29"/>
      <c r="AF118" s="29"/>
      <c r="AG118" s="29"/>
      <c r="AH118" s="29"/>
      <c r="AI118" s="29"/>
      <c r="AJ118" s="29"/>
      <c r="AK118" s="76">
        <v>3</v>
      </c>
      <c r="AL118" s="54">
        <f t="shared" si="0"/>
        <v>0</v>
      </c>
      <c r="AM118" s="54">
        <v>21</v>
      </c>
      <c r="AN118" s="54">
        <f t="shared" si="1"/>
        <v>0</v>
      </c>
      <c r="AQ118" s="29"/>
      <c r="AR118" s="29"/>
      <c r="AS118" s="29"/>
      <c r="AT118" s="29"/>
      <c r="AU118" s="29"/>
      <c r="AV118" s="29"/>
      <c r="AW118" s="29"/>
      <c r="AX118" s="29"/>
      <c r="AY118" s="29"/>
      <c r="AZ118" s="29"/>
      <c r="BA118" s="29"/>
      <c r="BB118" s="29"/>
      <c r="BC118" s="29"/>
      <c r="BD118" s="29"/>
      <c r="BE118" s="29"/>
      <c r="BF118" s="29"/>
      <c r="BG118" s="29"/>
      <c r="BH118" s="29"/>
      <c r="BI118" s="29"/>
      <c r="BJ118" s="29"/>
      <c r="BK118" s="29"/>
      <c r="BL118" s="29"/>
    </row>
    <row r="119" spans="1:64" s="54" customFormat="1" ht="24.95" customHeight="1">
      <c r="A119" s="23"/>
      <c r="B119" s="80"/>
      <c r="C119" s="78"/>
      <c r="D119" s="322"/>
      <c r="E119" s="323"/>
      <c r="F119" s="324" t="s">
        <v>39</v>
      </c>
      <c r="G119" s="324"/>
      <c r="H119" s="324"/>
      <c r="I119" s="324"/>
      <c r="J119" s="324"/>
      <c r="K119" s="324"/>
      <c r="L119" s="324"/>
      <c r="M119" s="324"/>
      <c r="N119" s="324"/>
      <c r="O119" s="324"/>
      <c r="P119" s="325"/>
      <c r="Q119" s="29"/>
      <c r="R119" s="322" t="s">
        <v>15</v>
      </c>
      <c r="S119" s="323"/>
      <c r="T119" s="324" t="s">
        <v>164</v>
      </c>
      <c r="U119" s="324"/>
      <c r="V119" s="324"/>
      <c r="W119" s="324"/>
      <c r="X119" s="324"/>
      <c r="Y119" s="324"/>
      <c r="Z119" s="324"/>
      <c r="AA119" s="324"/>
      <c r="AB119" s="324"/>
      <c r="AC119" s="324"/>
      <c r="AD119" s="325"/>
      <c r="AE119" s="29"/>
      <c r="AF119" s="29"/>
      <c r="AG119" s="29"/>
      <c r="AH119" s="29"/>
      <c r="AI119" s="29"/>
      <c r="AJ119" s="29"/>
      <c r="AK119" s="76">
        <v>4</v>
      </c>
      <c r="AL119" s="54">
        <f t="shared" si="0"/>
        <v>0</v>
      </c>
      <c r="AM119" s="54">
        <v>22</v>
      </c>
      <c r="AN119" s="54">
        <f t="shared" si="1"/>
        <v>0</v>
      </c>
      <c r="AQ119" s="29"/>
      <c r="AR119" s="29"/>
      <c r="AS119" s="29"/>
      <c r="AT119" s="29"/>
      <c r="AU119" s="29"/>
      <c r="AV119" s="29"/>
      <c r="AW119" s="29"/>
      <c r="AX119" s="29"/>
      <c r="AY119" s="29"/>
      <c r="AZ119" s="29"/>
      <c r="BA119" s="29"/>
      <c r="BB119" s="29"/>
      <c r="BC119" s="29"/>
      <c r="BD119" s="29"/>
      <c r="BE119" s="29"/>
      <c r="BF119" s="29"/>
      <c r="BG119" s="29"/>
      <c r="BH119" s="29"/>
      <c r="BI119" s="29"/>
      <c r="BJ119" s="29"/>
      <c r="BK119" s="29"/>
      <c r="BL119" s="29"/>
    </row>
    <row r="120" spans="1:64" s="54" customFormat="1" ht="24.95" customHeight="1">
      <c r="A120" s="23"/>
      <c r="B120" s="80"/>
      <c r="C120" s="78"/>
      <c r="D120" s="322"/>
      <c r="E120" s="323"/>
      <c r="F120" s="324" t="s">
        <v>40</v>
      </c>
      <c r="G120" s="324"/>
      <c r="H120" s="324"/>
      <c r="I120" s="324"/>
      <c r="J120" s="324"/>
      <c r="K120" s="324"/>
      <c r="L120" s="324"/>
      <c r="M120" s="324"/>
      <c r="N120" s="324"/>
      <c r="O120" s="324"/>
      <c r="P120" s="325"/>
      <c r="Q120" s="29"/>
      <c r="R120" s="322" t="s">
        <v>15</v>
      </c>
      <c r="S120" s="323"/>
      <c r="T120" s="324" t="s">
        <v>165</v>
      </c>
      <c r="U120" s="324"/>
      <c r="V120" s="324"/>
      <c r="W120" s="324"/>
      <c r="X120" s="324"/>
      <c r="Y120" s="324"/>
      <c r="Z120" s="324"/>
      <c r="AA120" s="324"/>
      <c r="AB120" s="324"/>
      <c r="AC120" s="324"/>
      <c r="AD120" s="325"/>
      <c r="AE120" s="29"/>
      <c r="AF120" s="29"/>
      <c r="AG120" s="29"/>
      <c r="AH120" s="29"/>
      <c r="AI120" s="29"/>
      <c r="AJ120" s="29"/>
      <c r="AK120" s="76">
        <v>5</v>
      </c>
      <c r="AL120" s="54">
        <f t="shared" si="0"/>
        <v>0</v>
      </c>
      <c r="AM120" s="54">
        <v>23</v>
      </c>
      <c r="AN120" s="54">
        <f t="shared" si="1"/>
        <v>0</v>
      </c>
      <c r="AQ120" s="29"/>
      <c r="AR120" s="29"/>
      <c r="AS120" s="29"/>
      <c r="AT120" s="29"/>
      <c r="AU120" s="29"/>
      <c r="AV120" s="29"/>
      <c r="AW120" s="29"/>
      <c r="AX120" s="29"/>
      <c r="AY120" s="29"/>
      <c r="AZ120" s="29"/>
      <c r="BA120" s="29"/>
      <c r="BB120" s="29"/>
      <c r="BC120" s="29"/>
      <c r="BD120" s="29"/>
      <c r="BE120" s="29"/>
      <c r="BF120" s="29"/>
      <c r="BG120" s="29"/>
      <c r="BH120" s="29"/>
      <c r="BI120" s="29"/>
      <c r="BJ120" s="29"/>
      <c r="BK120" s="29"/>
      <c r="BL120" s="29"/>
    </row>
    <row r="121" spans="1:64" s="54" customFormat="1" ht="24.95" customHeight="1">
      <c r="A121" s="23"/>
      <c r="B121" s="80"/>
      <c r="C121" s="78"/>
      <c r="D121" s="322"/>
      <c r="E121" s="323"/>
      <c r="F121" s="324" t="s">
        <v>41</v>
      </c>
      <c r="G121" s="324"/>
      <c r="H121" s="324"/>
      <c r="I121" s="324"/>
      <c r="J121" s="324"/>
      <c r="K121" s="324"/>
      <c r="L121" s="324"/>
      <c r="M121" s="324"/>
      <c r="N121" s="324"/>
      <c r="O121" s="324"/>
      <c r="P121" s="325"/>
      <c r="Q121" s="29"/>
      <c r="R121" s="322" t="s">
        <v>15</v>
      </c>
      <c r="S121" s="323"/>
      <c r="T121" s="324" t="s">
        <v>166</v>
      </c>
      <c r="U121" s="324"/>
      <c r="V121" s="324"/>
      <c r="W121" s="324"/>
      <c r="X121" s="324"/>
      <c r="Y121" s="324"/>
      <c r="Z121" s="324"/>
      <c r="AA121" s="324"/>
      <c r="AB121" s="324"/>
      <c r="AC121" s="324"/>
      <c r="AD121" s="325"/>
      <c r="AE121" s="29"/>
      <c r="AF121" s="29"/>
      <c r="AG121" s="29"/>
      <c r="AH121" s="29"/>
      <c r="AI121" s="29"/>
      <c r="AJ121" s="29"/>
      <c r="AK121" s="76">
        <v>6</v>
      </c>
      <c r="AL121" s="54">
        <f t="shared" si="0"/>
        <v>0</v>
      </c>
      <c r="AM121" s="54">
        <v>24</v>
      </c>
      <c r="AN121" s="54">
        <f t="shared" si="1"/>
        <v>0</v>
      </c>
      <c r="AQ121" s="29"/>
      <c r="AR121" s="29"/>
      <c r="AS121" s="29"/>
      <c r="AT121" s="29"/>
      <c r="AU121" s="29"/>
      <c r="AV121" s="29"/>
      <c r="AW121" s="29"/>
      <c r="AX121" s="29"/>
      <c r="AY121" s="29"/>
      <c r="AZ121" s="29"/>
      <c r="BA121" s="29"/>
      <c r="BB121" s="29"/>
      <c r="BC121" s="29"/>
      <c r="BD121" s="29"/>
      <c r="BE121" s="29"/>
      <c r="BF121" s="29"/>
      <c r="BG121" s="29"/>
      <c r="BH121" s="29"/>
      <c r="BI121" s="29"/>
      <c r="BJ121" s="29"/>
      <c r="BK121" s="29"/>
      <c r="BL121" s="29"/>
    </row>
    <row r="122" spans="1:64" s="54" customFormat="1" ht="24.95" customHeight="1">
      <c r="A122" s="23"/>
      <c r="B122" s="80"/>
      <c r="C122" s="29"/>
      <c r="D122" s="322"/>
      <c r="E122" s="323"/>
      <c r="F122" s="324" t="s">
        <v>42</v>
      </c>
      <c r="G122" s="324"/>
      <c r="H122" s="324"/>
      <c r="I122" s="324"/>
      <c r="J122" s="324"/>
      <c r="K122" s="324"/>
      <c r="L122" s="324"/>
      <c r="M122" s="324"/>
      <c r="N122" s="324"/>
      <c r="O122" s="324"/>
      <c r="P122" s="325"/>
      <c r="Q122" s="29"/>
      <c r="R122" s="322" t="s">
        <v>15</v>
      </c>
      <c r="S122" s="323"/>
      <c r="T122" s="324" t="s">
        <v>167</v>
      </c>
      <c r="U122" s="324"/>
      <c r="V122" s="324"/>
      <c r="W122" s="324"/>
      <c r="X122" s="324"/>
      <c r="Y122" s="324"/>
      <c r="Z122" s="324"/>
      <c r="AA122" s="324"/>
      <c r="AB122" s="324"/>
      <c r="AC122" s="324"/>
      <c r="AD122" s="325"/>
      <c r="AE122" s="29"/>
      <c r="AF122" s="29"/>
      <c r="AG122" s="29"/>
      <c r="AH122" s="29"/>
      <c r="AI122" s="29"/>
      <c r="AJ122" s="29"/>
      <c r="AK122" s="76">
        <v>7</v>
      </c>
      <c r="AL122" s="54">
        <f t="shared" si="0"/>
        <v>0</v>
      </c>
      <c r="AM122" s="54">
        <v>25</v>
      </c>
      <c r="AN122" s="54">
        <f t="shared" si="1"/>
        <v>0</v>
      </c>
      <c r="AQ122" s="29"/>
      <c r="AR122" s="29"/>
      <c r="AS122" s="29"/>
      <c r="AT122" s="29"/>
      <c r="AU122" s="29"/>
      <c r="AV122" s="29"/>
      <c r="AW122" s="29"/>
      <c r="AX122" s="29"/>
      <c r="AY122" s="29"/>
      <c r="AZ122" s="29"/>
      <c r="BA122" s="29"/>
      <c r="BB122" s="29"/>
      <c r="BC122" s="29"/>
      <c r="BD122" s="29"/>
      <c r="BE122" s="29"/>
      <c r="BF122" s="29"/>
      <c r="BG122" s="29"/>
      <c r="BH122" s="29"/>
      <c r="BI122" s="29"/>
      <c r="BJ122" s="29"/>
      <c r="BK122" s="29"/>
      <c r="BL122" s="29"/>
    </row>
    <row r="123" spans="1:64" s="54" customFormat="1" ht="24.95" customHeight="1">
      <c r="A123" s="23"/>
      <c r="B123" s="80"/>
      <c r="C123" s="78"/>
      <c r="D123" s="322"/>
      <c r="E123" s="323"/>
      <c r="F123" s="324" t="s">
        <v>43</v>
      </c>
      <c r="G123" s="324"/>
      <c r="H123" s="324"/>
      <c r="I123" s="324"/>
      <c r="J123" s="324"/>
      <c r="K123" s="324"/>
      <c r="L123" s="324"/>
      <c r="M123" s="324"/>
      <c r="N123" s="324"/>
      <c r="O123" s="324"/>
      <c r="P123" s="325"/>
      <c r="Q123" s="29"/>
      <c r="R123" s="322" t="s">
        <v>15</v>
      </c>
      <c r="S123" s="323"/>
      <c r="T123" s="324" t="s">
        <v>168</v>
      </c>
      <c r="U123" s="324"/>
      <c r="V123" s="324"/>
      <c r="W123" s="324"/>
      <c r="X123" s="324"/>
      <c r="Y123" s="324"/>
      <c r="Z123" s="324"/>
      <c r="AA123" s="324"/>
      <c r="AB123" s="324"/>
      <c r="AC123" s="324"/>
      <c r="AD123" s="325"/>
      <c r="AE123" s="29"/>
      <c r="AF123" s="29"/>
      <c r="AG123" s="29"/>
      <c r="AH123" s="29"/>
      <c r="AI123" s="29"/>
      <c r="AJ123" s="29"/>
      <c r="AK123" s="76">
        <v>8</v>
      </c>
      <c r="AL123" s="54">
        <f t="shared" si="0"/>
        <v>0</v>
      </c>
      <c r="AM123" s="54">
        <v>26</v>
      </c>
      <c r="AN123" s="54">
        <f t="shared" si="1"/>
        <v>0</v>
      </c>
      <c r="AQ123" s="29"/>
      <c r="AR123" s="29"/>
      <c r="AS123" s="29"/>
      <c r="AT123" s="29"/>
      <c r="AU123" s="29"/>
      <c r="AV123" s="29"/>
      <c r="AW123" s="29"/>
      <c r="AX123" s="29"/>
      <c r="AY123" s="29"/>
      <c r="AZ123" s="29"/>
      <c r="BA123" s="29"/>
      <c r="BB123" s="29"/>
      <c r="BC123" s="29"/>
      <c r="BD123" s="29"/>
      <c r="BE123" s="29"/>
      <c r="BF123" s="29"/>
      <c r="BG123" s="29"/>
      <c r="BH123" s="29"/>
      <c r="BI123" s="29"/>
      <c r="BJ123" s="29"/>
      <c r="BK123" s="29"/>
      <c r="BL123" s="29"/>
    </row>
    <row r="124" spans="1:64" s="54" customFormat="1" ht="24.95" customHeight="1">
      <c r="A124" s="23"/>
      <c r="B124" s="80"/>
      <c r="C124" s="78"/>
      <c r="D124" s="322"/>
      <c r="E124" s="323"/>
      <c r="F124" s="324" t="s">
        <v>44</v>
      </c>
      <c r="G124" s="324"/>
      <c r="H124" s="324"/>
      <c r="I124" s="324"/>
      <c r="J124" s="324"/>
      <c r="K124" s="324"/>
      <c r="L124" s="324"/>
      <c r="M124" s="324"/>
      <c r="N124" s="324"/>
      <c r="O124" s="324"/>
      <c r="P124" s="325"/>
      <c r="Q124" s="29"/>
      <c r="R124" s="322" t="s">
        <v>15</v>
      </c>
      <c r="S124" s="323"/>
      <c r="T124" s="324" t="s">
        <v>169</v>
      </c>
      <c r="U124" s="324"/>
      <c r="V124" s="324"/>
      <c r="W124" s="324"/>
      <c r="X124" s="324"/>
      <c r="Y124" s="324"/>
      <c r="Z124" s="324"/>
      <c r="AA124" s="324"/>
      <c r="AB124" s="324"/>
      <c r="AC124" s="324"/>
      <c r="AD124" s="325"/>
      <c r="AE124" s="29"/>
      <c r="AF124" s="29"/>
      <c r="AG124" s="29"/>
      <c r="AH124" s="29"/>
      <c r="AI124" s="29"/>
      <c r="AJ124" s="29"/>
      <c r="AK124" s="76">
        <v>9</v>
      </c>
      <c r="AL124" s="54">
        <f t="shared" si="0"/>
        <v>0</v>
      </c>
      <c r="AM124" s="54">
        <v>27</v>
      </c>
      <c r="AN124" s="54">
        <f t="shared" si="1"/>
        <v>0</v>
      </c>
      <c r="AQ124" s="29"/>
      <c r="AR124" s="29"/>
      <c r="AS124" s="29"/>
      <c r="AT124" s="29"/>
      <c r="AU124" s="29"/>
      <c r="AV124" s="29"/>
      <c r="AW124" s="29"/>
      <c r="AX124" s="29"/>
      <c r="AY124" s="29"/>
      <c r="AZ124" s="29"/>
      <c r="BA124" s="29"/>
      <c r="BB124" s="29"/>
      <c r="BC124" s="29"/>
      <c r="BD124" s="29"/>
      <c r="BE124" s="29"/>
      <c r="BF124" s="29"/>
      <c r="BG124" s="29"/>
      <c r="BH124" s="29"/>
      <c r="BI124" s="29"/>
      <c r="BJ124" s="29"/>
      <c r="BK124" s="29"/>
      <c r="BL124" s="29"/>
    </row>
    <row r="125" spans="1:64" s="54" customFormat="1" ht="24.95" customHeight="1">
      <c r="A125" s="23"/>
      <c r="B125" s="80"/>
      <c r="C125" s="78"/>
      <c r="D125" s="322"/>
      <c r="E125" s="323"/>
      <c r="F125" s="324" t="s">
        <v>45</v>
      </c>
      <c r="G125" s="324"/>
      <c r="H125" s="324"/>
      <c r="I125" s="324"/>
      <c r="J125" s="324"/>
      <c r="K125" s="324"/>
      <c r="L125" s="324"/>
      <c r="M125" s="324"/>
      <c r="N125" s="324"/>
      <c r="O125" s="324"/>
      <c r="P125" s="325"/>
      <c r="Q125" s="29"/>
      <c r="R125" s="322" t="s">
        <v>15</v>
      </c>
      <c r="S125" s="323"/>
      <c r="T125" s="324" t="s">
        <v>170</v>
      </c>
      <c r="U125" s="324"/>
      <c r="V125" s="324"/>
      <c r="W125" s="324"/>
      <c r="X125" s="324"/>
      <c r="Y125" s="324"/>
      <c r="Z125" s="324"/>
      <c r="AA125" s="324"/>
      <c r="AB125" s="324"/>
      <c r="AC125" s="324"/>
      <c r="AD125" s="325"/>
      <c r="AE125" s="29"/>
      <c r="AF125" s="29"/>
      <c r="AG125" s="29"/>
      <c r="AH125" s="29"/>
      <c r="AI125" s="29"/>
      <c r="AJ125" s="29"/>
      <c r="AK125" s="76">
        <v>10</v>
      </c>
      <c r="AL125" s="54">
        <f t="shared" si="0"/>
        <v>0</v>
      </c>
      <c r="AM125" s="54">
        <v>28</v>
      </c>
      <c r="AN125" s="54">
        <f t="shared" si="1"/>
        <v>0</v>
      </c>
      <c r="AQ125" s="29"/>
      <c r="AR125" s="29"/>
      <c r="AS125" s="29"/>
      <c r="AT125" s="29"/>
      <c r="AU125" s="29"/>
      <c r="AV125" s="29"/>
      <c r="AW125" s="29"/>
      <c r="AX125" s="29"/>
      <c r="AY125" s="29"/>
      <c r="AZ125" s="29"/>
      <c r="BA125" s="29"/>
      <c r="BB125" s="29"/>
      <c r="BC125" s="29"/>
      <c r="BD125" s="29"/>
      <c r="BE125" s="29"/>
      <c r="BF125" s="29"/>
      <c r="BG125" s="29"/>
      <c r="BH125" s="29"/>
      <c r="BI125" s="29"/>
      <c r="BJ125" s="29"/>
      <c r="BK125" s="29"/>
      <c r="BL125" s="29"/>
    </row>
    <row r="126" spans="1:64" s="54" customFormat="1" ht="24.95" customHeight="1">
      <c r="A126" s="23"/>
      <c r="B126" s="80"/>
      <c r="C126" s="78"/>
      <c r="D126" s="322"/>
      <c r="E126" s="323"/>
      <c r="F126" s="324" t="s">
        <v>46</v>
      </c>
      <c r="G126" s="324"/>
      <c r="H126" s="324"/>
      <c r="I126" s="324"/>
      <c r="J126" s="324"/>
      <c r="K126" s="324"/>
      <c r="L126" s="324"/>
      <c r="M126" s="324"/>
      <c r="N126" s="324"/>
      <c r="O126" s="324"/>
      <c r="P126" s="325"/>
      <c r="Q126" s="29"/>
      <c r="R126" s="322" t="s">
        <v>15</v>
      </c>
      <c r="S126" s="323"/>
      <c r="T126" s="324" t="s">
        <v>171</v>
      </c>
      <c r="U126" s="324"/>
      <c r="V126" s="324"/>
      <c r="W126" s="324"/>
      <c r="X126" s="324"/>
      <c r="Y126" s="324"/>
      <c r="Z126" s="324"/>
      <c r="AA126" s="324"/>
      <c r="AB126" s="324"/>
      <c r="AC126" s="324"/>
      <c r="AD126" s="325"/>
      <c r="AE126" s="29"/>
      <c r="AF126" s="29"/>
      <c r="AG126" s="29"/>
      <c r="AH126" s="29"/>
      <c r="AI126" s="29"/>
      <c r="AJ126" s="29"/>
      <c r="AK126" s="76">
        <v>11</v>
      </c>
      <c r="AL126" s="54">
        <f t="shared" si="0"/>
        <v>0</v>
      </c>
      <c r="AM126" s="54">
        <v>29</v>
      </c>
      <c r="AN126" s="54">
        <f t="shared" si="1"/>
        <v>0</v>
      </c>
      <c r="AQ126" s="29"/>
      <c r="AR126" s="29"/>
      <c r="AS126" s="29"/>
      <c r="AT126" s="29"/>
      <c r="AU126" s="29"/>
      <c r="AV126" s="29"/>
      <c r="AW126" s="29"/>
      <c r="AX126" s="29"/>
      <c r="AY126" s="29"/>
      <c r="AZ126" s="29"/>
      <c r="BA126" s="29"/>
      <c r="BB126" s="29"/>
      <c r="BC126" s="29"/>
      <c r="BD126" s="29"/>
      <c r="BE126" s="29"/>
      <c r="BF126" s="29"/>
      <c r="BG126" s="29"/>
      <c r="BH126" s="29"/>
      <c r="BI126" s="29"/>
      <c r="BJ126" s="29"/>
      <c r="BK126" s="29"/>
      <c r="BL126" s="29"/>
    </row>
    <row r="127" spans="1:64" s="54" customFormat="1" ht="24.95" customHeight="1">
      <c r="A127" s="23"/>
      <c r="B127" s="80"/>
      <c r="C127" s="78"/>
      <c r="D127" s="322"/>
      <c r="E127" s="323"/>
      <c r="F127" s="324" t="s">
        <v>47</v>
      </c>
      <c r="G127" s="324"/>
      <c r="H127" s="324"/>
      <c r="I127" s="324"/>
      <c r="J127" s="324"/>
      <c r="K127" s="324"/>
      <c r="L127" s="324"/>
      <c r="M127" s="324"/>
      <c r="N127" s="324"/>
      <c r="O127" s="324"/>
      <c r="P127" s="325"/>
      <c r="Q127" s="29"/>
      <c r="R127" s="322" t="s">
        <v>15</v>
      </c>
      <c r="S127" s="323"/>
      <c r="T127" s="324" t="s">
        <v>172</v>
      </c>
      <c r="U127" s="324"/>
      <c r="V127" s="324"/>
      <c r="W127" s="324"/>
      <c r="X127" s="324"/>
      <c r="Y127" s="324"/>
      <c r="Z127" s="324"/>
      <c r="AA127" s="324"/>
      <c r="AB127" s="324"/>
      <c r="AC127" s="324"/>
      <c r="AD127" s="325"/>
      <c r="AF127" s="41"/>
      <c r="AG127" s="41"/>
      <c r="AH127" s="41"/>
      <c r="AI127" s="41"/>
      <c r="AJ127" s="41"/>
      <c r="AK127" s="76">
        <v>12</v>
      </c>
      <c r="AL127" s="54">
        <f t="shared" si="0"/>
        <v>0</v>
      </c>
      <c r="AM127" s="54">
        <v>30</v>
      </c>
      <c r="AN127" s="54">
        <f t="shared" si="1"/>
        <v>0</v>
      </c>
      <c r="AQ127" s="29"/>
      <c r="AR127" s="29"/>
      <c r="AS127" s="29"/>
      <c r="AT127" s="29"/>
      <c r="AU127" s="29"/>
      <c r="AV127" s="29"/>
      <c r="AW127" s="29"/>
      <c r="AX127" s="29"/>
      <c r="AY127" s="29"/>
      <c r="AZ127" s="29"/>
      <c r="BA127" s="29"/>
      <c r="BB127" s="29"/>
      <c r="BC127" s="29"/>
      <c r="BD127" s="29"/>
      <c r="BE127" s="29"/>
      <c r="BF127" s="29"/>
      <c r="BG127" s="29"/>
      <c r="BH127" s="29"/>
      <c r="BI127" s="29"/>
      <c r="BJ127" s="29"/>
      <c r="BK127" s="29"/>
      <c r="BL127" s="29"/>
    </row>
    <row r="128" spans="1:64" s="54" customFormat="1" ht="24.95" customHeight="1">
      <c r="A128" s="23"/>
      <c r="B128" s="80"/>
      <c r="C128" s="78"/>
      <c r="D128" s="322"/>
      <c r="E128" s="323"/>
      <c r="F128" s="324" t="s">
        <v>48</v>
      </c>
      <c r="G128" s="324"/>
      <c r="H128" s="324"/>
      <c r="I128" s="324"/>
      <c r="J128" s="324"/>
      <c r="K128" s="324"/>
      <c r="L128" s="324"/>
      <c r="M128" s="324"/>
      <c r="N128" s="324"/>
      <c r="O128" s="324"/>
      <c r="P128" s="325"/>
      <c r="Q128" s="29"/>
      <c r="R128" s="322" t="s">
        <v>15</v>
      </c>
      <c r="S128" s="323"/>
      <c r="T128" s="324" t="s">
        <v>174</v>
      </c>
      <c r="U128" s="324"/>
      <c r="V128" s="324"/>
      <c r="W128" s="324"/>
      <c r="X128" s="324"/>
      <c r="Y128" s="324"/>
      <c r="Z128" s="324"/>
      <c r="AA128" s="324"/>
      <c r="AB128" s="324"/>
      <c r="AC128" s="324"/>
      <c r="AD128" s="325"/>
      <c r="AE128" s="29"/>
      <c r="AF128" s="29"/>
      <c r="AG128" s="29"/>
      <c r="AH128" s="29"/>
      <c r="AI128" s="29"/>
      <c r="AJ128" s="29"/>
      <c r="AK128" s="76">
        <v>13</v>
      </c>
      <c r="AL128" s="54">
        <f t="shared" si="0"/>
        <v>0</v>
      </c>
      <c r="AM128" s="54">
        <v>31</v>
      </c>
      <c r="AN128" s="54">
        <f t="shared" si="1"/>
        <v>0</v>
      </c>
      <c r="AQ128" s="29"/>
      <c r="AR128" s="29"/>
      <c r="AS128" s="29"/>
      <c r="AT128" s="29"/>
      <c r="AU128" s="29"/>
      <c r="AV128" s="29"/>
      <c r="AW128" s="29"/>
      <c r="AX128" s="29"/>
      <c r="AY128" s="29"/>
      <c r="AZ128" s="29"/>
      <c r="BA128" s="29"/>
      <c r="BB128" s="29"/>
      <c r="BC128" s="29"/>
      <c r="BD128" s="29"/>
      <c r="BE128" s="29"/>
      <c r="BF128" s="29"/>
      <c r="BG128" s="29"/>
      <c r="BH128" s="29"/>
      <c r="BI128" s="29"/>
      <c r="BJ128" s="29"/>
      <c r="BK128" s="29"/>
      <c r="BL128" s="29"/>
    </row>
    <row r="129" spans="1:64" s="54" customFormat="1" ht="24.95" customHeight="1">
      <c r="A129" s="23"/>
      <c r="B129" s="80"/>
      <c r="C129" s="78"/>
      <c r="D129" s="322"/>
      <c r="E129" s="323"/>
      <c r="F129" s="324" t="s">
        <v>49</v>
      </c>
      <c r="G129" s="324"/>
      <c r="H129" s="324"/>
      <c r="I129" s="324"/>
      <c r="J129" s="324"/>
      <c r="K129" s="324"/>
      <c r="L129" s="324"/>
      <c r="M129" s="324"/>
      <c r="N129" s="324"/>
      <c r="O129" s="324"/>
      <c r="P129" s="325"/>
      <c r="Q129" s="29"/>
      <c r="R129" s="322" t="s">
        <v>15</v>
      </c>
      <c r="S129" s="323"/>
      <c r="T129" s="324" t="s">
        <v>175</v>
      </c>
      <c r="U129" s="324"/>
      <c r="V129" s="324"/>
      <c r="W129" s="324"/>
      <c r="X129" s="324"/>
      <c r="Y129" s="324"/>
      <c r="Z129" s="324"/>
      <c r="AA129" s="324"/>
      <c r="AB129" s="324"/>
      <c r="AC129" s="324"/>
      <c r="AD129" s="325"/>
      <c r="AE129" s="29"/>
      <c r="AF129" s="29"/>
      <c r="AG129" s="29"/>
      <c r="AH129" s="29"/>
      <c r="AI129" s="29"/>
      <c r="AJ129" s="29"/>
      <c r="AK129" s="76">
        <v>14</v>
      </c>
      <c r="AL129" s="54">
        <f t="shared" si="0"/>
        <v>0</v>
      </c>
      <c r="AM129" s="54">
        <v>32</v>
      </c>
      <c r="AN129" s="54">
        <f t="shared" si="1"/>
        <v>0</v>
      </c>
      <c r="AQ129" s="29"/>
      <c r="AR129" s="29"/>
      <c r="AS129" s="29"/>
      <c r="AT129" s="29"/>
      <c r="AU129" s="29"/>
      <c r="AV129" s="29"/>
      <c r="AW129" s="29"/>
      <c r="AX129" s="29"/>
      <c r="AY129" s="29"/>
      <c r="AZ129" s="29"/>
      <c r="BA129" s="29"/>
      <c r="BB129" s="29"/>
      <c r="BC129" s="29"/>
      <c r="BD129" s="29"/>
      <c r="BE129" s="29"/>
      <c r="BF129" s="29"/>
      <c r="BG129" s="29"/>
      <c r="BH129" s="29"/>
      <c r="BI129" s="29"/>
      <c r="BJ129" s="29"/>
      <c r="BK129" s="29"/>
      <c r="BL129" s="29"/>
    </row>
    <row r="130" spans="1:64" s="54" customFormat="1" ht="24.95" customHeight="1">
      <c r="A130" s="23"/>
      <c r="B130" s="80"/>
      <c r="C130" s="78"/>
      <c r="D130" s="322"/>
      <c r="E130" s="323"/>
      <c r="F130" s="324" t="s">
        <v>50</v>
      </c>
      <c r="G130" s="324"/>
      <c r="H130" s="324"/>
      <c r="I130" s="324"/>
      <c r="J130" s="324"/>
      <c r="K130" s="324"/>
      <c r="L130" s="324"/>
      <c r="M130" s="324"/>
      <c r="N130" s="324"/>
      <c r="O130" s="324"/>
      <c r="P130" s="325"/>
      <c r="Q130" s="29"/>
      <c r="R130" s="322" t="s">
        <v>15</v>
      </c>
      <c r="S130" s="323"/>
      <c r="T130" s="324" t="s">
        <v>176</v>
      </c>
      <c r="U130" s="324"/>
      <c r="V130" s="324"/>
      <c r="W130" s="324"/>
      <c r="X130" s="324"/>
      <c r="Y130" s="324"/>
      <c r="Z130" s="324"/>
      <c r="AA130" s="324"/>
      <c r="AB130" s="324"/>
      <c r="AC130" s="324"/>
      <c r="AD130" s="325"/>
      <c r="AE130" s="29"/>
      <c r="AF130" s="29"/>
      <c r="AG130" s="29"/>
      <c r="AH130" s="29"/>
      <c r="AI130" s="29"/>
      <c r="AJ130" s="29"/>
      <c r="AK130" s="76">
        <v>15</v>
      </c>
      <c r="AL130" s="54">
        <f t="shared" si="0"/>
        <v>0</v>
      </c>
      <c r="AM130" s="54">
        <v>33</v>
      </c>
      <c r="AN130" s="54">
        <f t="shared" si="1"/>
        <v>0</v>
      </c>
      <c r="AQ130" s="29"/>
      <c r="AR130" s="29"/>
      <c r="AS130" s="29"/>
      <c r="AT130" s="29"/>
      <c r="AU130" s="29"/>
      <c r="AV130" s="29"/>
      <c r="AW130" s="29"/>
      <c r="AX130" s="29"/>
      <c r="AY130" s="29"/>
      <c r="AZ130" s="29"/>
      <c r="BA130" s="29"/>
      <c r="BB130" s="29"/>
      <c r="BC130" s="29"/>
      <c r="BD130" s="29"/>
      <c r="BE130" s="29"/>
      <c r="BF130" s="29"/>
      <c r="BG130" s="29"/>
      <c r="BH130" s="29"/>
      <c r="BI130" s="29"/>
      <c r="BJ130" s="29"/>
      <c r="BK130" s="29"/>
      <c r="BL130" s="29"/>
    </row>
    <row r="131" spans="1:64" s="54" customFormat="1" ht="24.95" customHeight="1">
      <c r="A131" s="23"/>
      <c r="B131" s="80"/>
      <c r="C131" s="78"/>
      <c r="D131" s="322"/>
      <c r="E131" s="323"/>
      <c r="F131" s="324" t="s">
        <v>51</v>
      </c>
      <c r="G131" s="324"/>
      <c r="H131" s="324"/>
      <c r="I131" s="324"/>
      <c r="J131" s="324"/>
      <c r="K131" s="324"/>
      <c r="L131" s="324"/>
      <c r="M131" s="324"/>
      <c r="N131" s="324"/>
      <c r="O131" s="324"/>
      <c r="P131" s="325"/>
      <c r="Q131" s="29"/>
      <c r="R131" s="322" t="s">
        <v>15</v>
      </c>
      <c r="S131" s="323"/>
      <c r="T131" s="324" t="s">
        <v>177</v>
      </c>
      <c r="U131" s="324"/>
      <c r="V131" s="324"/>
      <c r="W131" s="324"/>
      <c r="X131" s="324"/>
      <c r="Y131" s="324"/>
      <c r="Z131" s="324"/>
      <c r="AA131" s="324"/>
      <c r="AB131" s="324"/>
      <c r="AC131" s="324"/>
      <c r="AD131" s="325"/>
      <c r="AE131" s="29"/>
      <c r="AF131" s="29"/>
      <c r="AG131" s="29"/>
      <c r="AH131" s="29"/>
      <c r="AI131" s="29"/>
      <c r="AJ131" s="29"/>
      <c r="AK131" s="76">
        <v>16</v>
      </c>
      <c r="AL131" s="54">
        <f>IF(AK$111&gt;=AK131,1,0)</f>
        <v>0</v>
      </c>
      <c r="AM131" s="54">
        <v>34</v>
      </c>
      <c r="AN131" s="54">
        <f t="shared" si="1"/>
        <v>0</v>
      </c>
      <c r="AQ131" s="29"/>
      <c r="AR131" s="29"/>
      <c r="AS131" s="29"/>
      <c r="AT131" s="29"/>
      <c r="AU131" s="29"/>
      <c r="AV131" s="29"/>
      <c r="AW131" s="29"/>
      <c r="AX131" s="29"/>
      <c r="AY131" s="29"/>
      <c r="AZ131" s="29"/>
      <c r="BA131" s="29"/>
      <c r="BB131" s="29"/>
      <c r="BC131" s="29"/>
      <c r="BD131" s="29"/>
      <c r="BE131" s="29"/>
      <c r="BF131" s="29"/>
      <c r="BG131" s="29"/>
      <c r="BH131" s="29"/>
      <c r="BI131" s="29"/>
      <c r="BJ131" s="29"/>
      <c r="BK131" s="29"/>
      <c r="BL131" s="29"/>
    </row>
    <row r="132" spans="1:64" s="54" customFormat="1" ht="24.95" customHeight="1">
      <c r="A132" s="23"/>
      <c r="B132" s="80"/>
      <c r="C132" s="78"/>
      <c r="D132" s="322"/>
      <c r="E132" s="323"/>
      <c r="F132" s="324" t="s">
        <v>52</v>
      </c>
      <c r="G132" s="324"/>
      <c r="H132" s="324"/>
      <c r="I132" s="324"/>
      <c r="J132" s="324"/>
      <c r="K132" s="324"/>
      <c r="L132" s="324"/>
      <c r="M132" s="324"/>
      <c r="N132" s="324"/>
      <c r="O132" s="324"/>
      <c r="P132" s="325"/>
      <c r="Q132" s="29"/>
      <c r="R132" s="322" t="s">
        <v>15</v>
      </c>
      <c r="S132" s="323"/>
      <c r="T132" s="324" t="s">
        <v>178</v>
      </c>
      <c r="U132" s="324"/>
      <c r="V132" s="324"/>
      <c r="W132" s="324"/>
      <c r="X132" s="324"/>
      <c r="Y132" s="324"/>
      <c r="Z132" s="324"/>
      <c r="AA132" s="324"/>
      <c r="AB132" s="324"/>
      <c r="AC132" s="324"/>
      <c r="AD132" s="325"/>
      <c r="AE132" s="29"/>
      <c r="AF132" s="29"/>
      <c r="AG132" s="29"/>
      <c r="AH132" s="29"/>
      <c r="AI132" s="29"/>
      <c r="AJ132" s="29"/>
      <c r="AK132" s="76">
        <v>17</v>
      </c>
      <c r="AL132" s="54">
        <f t="shared" si="0"/>
        <v>0</v>
      </c>
      <c r="AM132" s="54">
        <v>35</v>
      </c>
      <c r="AN132" s="54">
        <f t="shared" si="1"/>
        <v>0</v>
      </c>
      <c r="AQ132" s="29"/>
      <c r="AR132" s="29"/>
      <c r="AS132" s="29"/>
      <c r="AT132" s="29"/>
      <c r="AU132" s="29"/>
      <c r="AV132" s="29"/>
      <c r="AW132" s="29"/>
      <c r="AX132" s="29"/>
      <c r="AY132" s="29"/>
      <c r="AZ132" s="29"/>
      <c r="BA132" s="29"/>
      <c r="BB132" s="29"/>
      <c r="BC132" s="29"/>
      <c r="BD132" s="29"/>
      <c r="BE132" s="29"/>
      <c r="BF132" s="29"/>
      <c r="BG132" s="29"/>
      <c r="BH132" s="29"/>
      <c r="BI132" s="29"/>
      <c r="BJ132" s="29"/>
      <c r="BK132" s="29"/>
      <c r="BL132" s="29"/>
    </row>
    <row r="133" spans="1:64" s="54" customFormat="1" ht="24.95" customHeight="1">
      <c r="A133" s="23"/>
      <c r="B133" s="80"/>
      <c r="C133" s="78"/>
      <c r="D133" s="322"/>
      <c r="E133" s="323"/>
      <c r="F133" s="324" t="s">
        <v>53</v>
      </c>
      <c r="G133" s="324"/>
      <c r="H133" s="324"/>
      <c r="I133" s="324"/>
      <c r="J133" s="324"/>
      <c r="K133" s="324"/>
      <c r="L133" s="324"/>
      <c r="M133" s="324"/>
      <c r="N133" s="324"/>
      <c r="O133" s="324"/>
      <c r="P133" s="325"/>
      <c r="Q133" s="29"/>
      <c r="R133" s="322" t="s">
        <v>15</v>
      </c>
      <c r="S133" s="323"/>
      <c r="T133" s="324" t="s">
        <v>179</v>
      </c>
      <c r="U133" s="324"/>
      <c r="V133" s="324"/>
      <c r="W133" s="324"/>
      <c r="X133" s="324"/>
      <c r="Y133" s="324"/>
      <c r="Z133" s="324"/>
      <c r="AA133" s="324"/>
      <c r="AB133" s="324"/>
      <c r="AC133" s="324"/>
      <c r="AD133" s="325"/>
      <c r="AE133" s="29"/>
      <c r="AF133" s="29"/>
      <c r="AG133" s="29"/>
      <c r="AH133" s="29"/>
      <c r="AI133" s="29"/>
      <c r="AJ133" s="29"/>
      <c r="AK133" s="76">
        <v>18</v>
      </c>
      <c r="AL133" s="54">
        <f t="shared" si="0"/>
        <v>0</v>
      </c>
      <c r="AM133" s="54">
        <v>36</v>
      </c>
      <c r="AN133" s="54">
        <f t="shared" si="1"/>
        <v>0</v>
      </c>
      <c r="AQ133" s="29"/>
      <c r="AR133" s="29"/>
      <c r="AS133" s="29"/>
      <c r="AT133" s="29"/>
      <c r="AU133" s="29"/>
      <c r="AV133" s="29"/>
      <c r="AW133" s="29"/>
      <c r="AX133" s="29"/>
      <c r="AY133" s="29"/>
      <c r="AZ133" s="29"/>
      <c r="BA133" s="29"/>
      <c r="BB133" s="29"/>
      <c r="BC133" s="29"/>
      <c r="BD133" s="29"/>
      <c r="BE133" s="29"/>
      <c r="BF133" s="29"/>
      <c r="BG133" s="29"/>
      <c r="BH133" s="29"/>
      <c r="BI133" s="29"/>
      <c r="BJ133" s="29"/>
      <c r="BK133" s="29"/>
      <c r="BL133" s="29"/>
    </row>
    <row r="134" spans="1:64" s="54" customFormat="1" ht="15" customHeight="1">
      <c r="A134" s="23"/>
      <c r="B134" s="80"/>
      <c r="C134" s="29"/>
      <c r="D134" s="125" t="s">
        <v>173</v>
      </c>
      <c r="E134" s="78"/>
      <c r="F134" s="78"/>
      <c r="G134" s="78"/>
      <c r="H134" s="78"/>
      <c r="I134" s="78"/>
      <c r="J134" s="78"/>
      <c r="K134" s="78"/>
      <c r="L134" s="78"/>
      <c r="M134" s="78"/>
      <c r="N134" s="78"/>
      <c r="O134" s="78"/>
      <c r="P134" s="78"/>
      <c r="Q134" s="78"/>
      <c r="R134" s="125" t="s">
        <v>185</v>
      </c>
      <c r="S134" s="29"/>
      <c r="T134" s="78"/>
      <c r="U134" s="78"/>
      <c r="V134" s="78"/>
      <c r="W134" s="78"/>
      <c r="X134" s="78"/>
      <c r="Y134" s="78"/>
      <c r="Z134" s="78"/>
      <c r="AA134" s="78"/>
      <c r="AB134" s="78"/>
      <c r="AC134" s="29"/>
      <c r="AD134" s="29"/>
      <c r="AE134" s="29"/>
      <c r="AF134" s="29"/>
      <c r="AG134" s="29"/>
      <c r="AH134" s="29"/>
      <c r="AI134" s="29"/>
      <c r="AJ134" s="29"/>
      <c r="AK134" s="76"/>
      <c r="AQ134" s="29"/>
      <c r="AR134" s="29"/>
      <c r="AS134" s="29"/>
      <c r="AT134" s="29"/>
      <c r="AU134" s="29"/>
      <c r="AV134" s="29"/>
      <c r="AW134" s="29"/>
      <c r="AX134" s="29"/>
      <c r="AY134" s="29"/>
      <c r="AZ134" s="29"/>
      <c r="BA134" s="29"/>
      <c r="BB134" s="29"/>
      <c r="BC134" s="29"/>
      <c r="BD134" s="29"/>
      <c r="BE134" s="29"/>
      <c r="BF134" s="29"/>
      <c r="BG134" s="29"/>
      <c r="BH134" s="29"/>
      <c r="BI134" s="29"/>
      <c r="BJ134" s="29"/>
      <c r="BK134" s="29"/>
      <c r="BL134" s="29"/>
    </row>
    <row r="135" spans="1:64" s="54" customFormat="1" ht="15" customHeight="1">
      <c r="A135" s="23"/>
      <c r="B135" s="236"/>
      <c r="C135" s="29"/>
      <c r="D135" s="125"/>
      <c r="E135" s="234"/>
      <c r="F135" s="234"/>
      <c r="G135" s="234"/>
      <c r="H135" s="234"/>
      <c r="I135" s="234"/>
      <c r="J135" s="234"/>
      <c r="K135" s="234"/>
      <c r="L135" s="234"/>
      <c r="M135" s="234"/>
      <c r="N135" s="234"/>
      <c r="O135" s="234"/>
      <c r="P135" s="234"/>
      <c r="Q135" s="234"/>
      <c r="R135" s="125"/>
      <c r="S135" s="29"/>
      <c r="T135" s="234"/>
      <c r="U135" s="234"/>
      <c r="V135" s="234"/>
      <c r="W135" s="234"/>
      <c r="X135" s="234"/>
      <c r="Y135" s="234"/>
      <c r="Z135" s="234"/>
      <c r="AA135" s="234"/>
      <c r="AB135" s="234"/>
      <c r="AC135" s="29"/>
      <c r="AD135" s="29"/>
      <c r="AE135" s="29"/>
      <c r="AF135" s="29"/>
      <c r="AG135" s="29"/>
      <c r="AH135" s="29"/>
      <c r="AI135" s="29"/>
      <c r="AJ135" s="29"/>
      <c r="AK135" s="76"/>
      <c r="AQ135" s="29"/>
      <c r="AR135" s="29"/>
      <c r="AS135" s="29"/>
      <c r="AT135" s="29"/>
      <c r="AU135" s="29"/>
      <c r="AV135" s="29"/>
      <c r="AW135" s="29"/>
      <c r="AX135" s="29"/>
      <c r="AY135" s="29"/>
      <c r="AZ135" s="29"/>
      <c r="BA135" s="29"/>
      <c r="BB135" s="29"/>
      <c r="BC135" s="29"/>
      <c r="BD135" s="29"/>
      <c r="BE135" s="29"/>
      <c r="BF135" s="29"/>
      <c r="BG135" s="29"/>
      <c r="BH135" s="29"/>
      <c r="BI135" s="29"/>
      <c r="BJ135" s="29"/>
      <c r="BK135" s="29"/>
      <c r="BL135" s="29"/>
    </row>
    <row r="136" spans="1:64" ht="30" customHeight="1">
      <c r="B136" s="97" t="s">
        <v>320</v>
      </c>
      <c r="D136" s="234"/>
      <c r="E136" s="234"/>
      <c r="F136" s="234"/>
      <c r="G136" s="234"/>
      <c r="J136" s="234"/>
      <c r="K136" s="234"/>
      <c r="L136" s="234"/>
      <c r="M136" s="234"/>
      <c r="N136" s="234"/>
      <c r="O136" s="234"/>
      <c r="P136" s="234"/>
      <c r="Q136" s="234"/>
      <c r="R136" s="234"/>
      <c r="S136" s="234"/>
      <c r="AK136" s="234"/>
      <c r="AL136" s="29"/>
      <c r="AM136" s="29"/>
      <c r="AN136" s="29"/>
      <c r="AO136" s="29"/>
      <c r="AP136" s="29"/>
    </row>
    <row r="137" spans="1:64" ht="24.95" customHeight="1">
      <c r="B137" s="280" t="s">
        <v>445</v>
      </c>
      <c r="C137" s="88"/>
      <c r="D137" s="132"/>
      <c r="E137" s="132"/>
      <c r="F137" s="27"/>
      <c r="G137" s="88"/>
      <c r="H137" s="132"/>
      <c r="I137" s="35"/>
      <c r="J137" s="35"/>
      <c r="K137" s="35"/>
      <c r="L137" s="35"/>
      <c r="M137" s="35"/>
      <c r="N137" s="35"/>
      <c r="O137" s="35"/>
      <c r="P137" s="35"/>
      <c r="T137" s="88"/>
      <c r="V137" s="88"/>
      <c r="W137" s="88"/>
      <c r="X137" s="18"/>
      <c r="Y137" s="88"/>
      <c r="Z137" s="88"/>
      <c r="AA137" s="88"/>
      <c r="AB137" s="88"/>
      <c r="AC137" s="88"/>
      <c r="AD137" s="88"/>
      <c r="AE137" s="88"/>
    </row>
    <row r="138" spans="1:64" ht="9.9499999999999993" customHeight="1">
      <c r="A138" s="23"/>
      <c r="D138" s="234"/>
      <c r="E138" s="234"/>
      <c r="F138" s="236"/>
      <c r="H138" s="234"/>
      <c r="I138" s="22"/>
      <c r="J138" s="22"/>
      <c r="K138" s="22"/>
      <c r="L138" s="22"/>
      <c r="M138" s="22"/>
      <c r="N138" s="22"/>
      <c r="O138" s="22"/>
      <c r="P138" s="22"/>
      <c r="Q138" s="22"/>
      <c r="R138" s="22"/>
      <c r="S138" s="234"/>
    </row>
    <row r="139" spans="1:64" ht="24.95" customHeight="1">
      <c r="A139" s="281"/>
      <c r="B139" s="243" t="s">
        <v>508</v>
      </c>
      <c r="C139" s="88"/>
      <c r="D139" s="132"/>
      <c r="E139" s="132"/>
      <c r="F139" s="27"/>
      <c r="G139" s="88"/>
      <c r="H139" s="132"/>
      <c r="I139" s="35"/>
      <c r="J139" s="35"/>
      <c r="K139" s="35"/>
      <c r="L139" s="35"/>
      <c r="M139" s="35"/>
      <c r="N139" s="35"/>
      <c r="O139" s="35"/>
      <c r="P139" s="35"/>
      <c r="Q139" s="35"/>
      <c r="R139" s="35"/>
      <c r="S139" s="132"/>
      <c r="T139" s="88"/>
      <c r="U139" s="88"/>
      <c r="V139" s="88"/>
      <c r="W139" s="88"/>
      <c r="X139" s="88"/>
      <c r="Y139" s="88"/>
      <c r="Z139" s="88"/>
      <c r="AA139" s="88"/>
      <c r="AB139" s="88"/>
      <c r="AC139" s="88"/>
      <c r="AD139" s="88"/>
      <c r="AE139" s="88"/>
      <c r="AF139" s="88"/>
      <c r="AK139" s="29"/>
      <c r="AL139" s="76"/>
      <c r="AQ139" s="54"/>
    </row>
    <row r="140" spans="1:64" ht="24.95" customHeight="1">
      <c r="A140" s="23"/>
      <c r="B140" s="29" t="s">
        <v>446</v>
      </c>
      <c r="C140" s="53"/>
      <c r="D140" s="265" t="s">
        <v>321</v>
      </c>
      <c r="E140" s="266"/>
      <c r="F140" s="265"/>
      <c r="AK140" s="54" t="b">
        <v>0</v>
      </c>
      <c r="AL140" s="54">
        <f>IF(AK140=TRUE,1,0)</f>
        <v>0</v>
      </c>
      <c r="AX140" s="266"/>
      <c r="AY140" s="266"/>
      <c r="AZ140" s="267"/>
      <c r="BA140" s="300"/>
      <c r="BB140" s="300"/>
      <c r="BC140" s="267"/>
      <c r="BD140" s="300"/>
      <c r="BE140" s="300"/>
      <c r="BF140" s="267"/>
      <c r="BG140" s="300"/>
      <c r="BH140" s="300"/>
      <c r="BI140" s="267"/>
      <c r="BJ140" s="300"/>
      <c r="BK140" s="300"/>
      <c r="BL140" s="266"/>
    </row>
    <row r="141" spans="1:64" ht="9.9499999999999993" customHeight="1">
      <c r="A141" s="23"/>
      <c r="C141" s="53"/>
      <c r="D141" s="236"/>
      <c r="E141" s="89"/>
      <c r="F141" s="236"/>
      <c r="H141" s="234"/>
      <c r="I141" s="22"/>
      <c r="J141" s="22"/>
      <c r="K141" s="22"/>
      <c r="L141" s="22"/>
      <c r="M141" s="22"/>
      <c r="N141" s="22"/>
      <c r="O141" s="22"/>
      <c r="P141" s="22"/>
      <c r="Q141" s="22"/>
      <c r="R141" s="22"/>
      <c r="S141" s="234"/>
    </row>
    <row r="142" spans="1:64" ht="24.95" customHeight="1">
      <c r="A142" s="23"/>
      <c r="B142" s="29" t="s">
        <v>447</v>
      </c>
      <c r="C142" s="53"/>
      <c r="D142" s="236" t="s">
        <v>455</v>
      </c>
      <c r="E142" s="234"/>
      <c r="F142" s="236"/>
      <c r="AK142" s="54" t="b">
        <v>0</v>
      </c>
      <c r="AL142" s="54">
        <f>IF(AK142=TRUE,1,0)</f>
        <v>0</v>
      </c>
      <c r="AX142" s="234"/>
      <c r="AY142" s="300"/>
      <c r="AZ142" s="301"/>
      <c r="BA142" s="300"/>
      <c r="BB142" s="300"/>
      <c r="BC142" s="301"/>
      <c r="BD142" s="300"/>
      <c r="BE142" s="300"/>
      <c r="BF142" s="301"/>
      <c r="BG142" s="300"/>
      <c r="BH142" s="300"/>
      <c r="BI142" s="301"/>
      <c r="BJ142" s="300"/>
      <c r="BK142" s="300"/>
      <c r="BL142" s="300"/>
    </row>
    <row r="143" spans="1:64" ht="24.95" customHeight="1">
      <c r="A143" s="23"/>
      <c r="C143" s="53"/>
      <c r="D143" s="236" t="s">
        <v>456</v>
      </c>
      <c r="E143" s="234"/>
      <c r="F143" s="236"/>
      <c r="X143" s="236"/>
      <c r="Y143" s="236"/>
      <c r="AX143" s="234"/>
      <c r="AY143" s="300"/>
      <c r="AZ143" s="301"/>
      <c r="BA143" s="300"/>
      <c r="BB143" s="300"/>
      <c r="BC143" s="301"/>
      <c r="BD143" s="300"/>
      <c r="BE143" s="300"/>
      <c r="BF143" s="301"/>
      <c r="BG143" s="300"/>
      <c r="BH143" s="300"/>
      <c r="BI143" s="301"/>
      <c r="BJ143" s="300"/>
      <c r="BK143" s="300"/>
      <c r="BL143" s="300"/>
    </row>
    <row r="144" spans="1:64" ht="15" customHeight="1">
      <c r="A144" s="23"/>
      <c r="B144" s="265"/>
      <c r="D144" s="65" t="str">
        <f>IF(AK142=TRUE,"➡　別添１の届出が必要です。","")</f>
        <v/>
      </c>
      <c r="E144" s="89"/>
      <c r="F144" s="265"/>
      <c r="H144" s="266"/>
      <c r="I144" s="22"/>
      <c r="J144" s="22"/>
      <c r="K144" s="22"/>
      <c r="L144" s="22"/>
      <c r="M144" s="22"/>
      <c r="N144" s="22"/>
      <c r="O144" s="22"/>
      <c r="P144" s="22"/>
      <c r="Q144" s="22"/>
      <c r="R144" s="22"/>
      <c r="S144" s="266"/>
    </row>
    <row r="145" spans="1:65" ht="24.95" customHeight="1">
      <c r="A145" s="281"/>
      <c r="B145" s="243" t="s">
        <v>509</v>
      </c>
      <c r="C145" s="88"/>
      <c r="D145" s="132"/>
      <c r="E145" s="132"/>
      <c r="F145" s="27"/>
      <c r="G145" s="88"/>
      <c r="H145" s="132"/>
      <c r="I145" s="35"/>
      <c r="J145" s="35"/>
      <c r="K145" s="35"/>
      <c r="L145" s="35"/>
      <c r="M145" s="35"/>
      <c r="N145" s="35"/>
      <c r="O145" s="35"/>
      <c r="P145" s="35"/>
      <c r="Q145" s="35"/>
      <c r="R145" s="35"/>
      <c r="S145" s="132"/>
      <c r="T145" s="88"/>
      <c r="U145" s="88"/>
      <c r="V145" s="88"/>
      <c r="W145" s="88"/>
      <c r="X145" s="88"/>
      <c r="Y145" s="88"/>
      <c r="Z145" s="88"/>
      <c r="AA145" s="88"/>
      <c r="AB145" s="88"/>
      <c r="AC145" s="88"/>
      <c r="AD145" s="88"/>
      <c r="AE145" s="88"/>
      <c r="AF145" s="88"/>
      <c r="AK145" s="29"/>
      <c r="AL145" s="76"/>
      <c r="AQ145" s="54"/>
    </row>
    <row r="146" spans="1:65" ht="24.95" customHeight="1">
      <c r="A146" s="23"/>
      <c r="B146" s="29" t="s">
        <v>449</v>
      </c>
      <c r="C146" s="53"/>
      <c r="D146" s="265" t="s">
        <v>782</v>
      </c>
      <c r="E146" s="266"/>
      <c r="F146" s="265"/>
      <c r="AK146" s="54" t="b">
        <v>0</v>
      </c>
      <c r="AL146" s="29"/>
      <c r="AQ146" s="54"/>
      <c r="AY146" s="266"/>
      <c r="AZ146" s="266"/>
      <c r="BA146" s="267"/>
      <c r="BB146" s="300"/>
      <c r="BC146" s="300"/>
      <c r="BD146" s="267"/>
      <c r="BE146" s="300"/>
      <c r="BF146" s="300"/>
      <c r="BG146" s="267"/>
      <c r="BH146" s="300"/>
      <c r="BI146" s="300"/>
      <c r="BJ146" s="267"/>
      <c r="BK146" s="300"/>
      <c r="BL146" s="300"/>
      <c r="BM146" s="266"/>
    </row>
    <row r="147" spans="1:65" ht="24.95" customHeight="1">
      <c r="A147" s="23"/>
      <c r="B147" s="236"/>
      <c r="D147" s="271"/>
      <c r="E147" s="234"/>
      <c r="F147" s="236"/>
      <c r="H147" s="234"/>
      <c r="I147" s="22"/>
      <c r="J147" s="22"/>
      <c r="K147" s="22"/>
      <c r="L147" s="22"/>
      <c r="M147" s="22"/>
      <c r="N147" s="22"/>
      <c r="O147" s="22"/>
      <c r="P147" s="22"/>
      <c r="R147" s="174"/>
      <c r="S147" s="28"/>
    </row>
    <row r="148" spans="1:65" ht="24.95" customHeight="1">
      <c r="A148" s="23"/>
      <c r="B148" s="243" t="s">
        <v>318</v>
      </c>
      <c r="E148" s="234"/>
      <c r="F148" s="234"/>
      <c r="G148" s="234"/>
      <c r="H148" s="234"/>
      <c r="I148" s="234"/>
      <c r="J148" s="234"/>
      <c r="K148" s="234"/>
      <c r="L148" s="234"/>
      <c r="M148" s="234"/>
      <c r="N148" s="234"/>
      <c r="O148" s="234"/>
    </row>
    <row r="149" spans="1:65" ht="24.95" customHeight="1">
      <c r="A149" s="23"/>
      <c r="D149" s="376" t="str">
        <f>IFERROR(IF(AP115=1,"",IF(AK140=TRUE,"訪問看護ベースアップ評価料（Ⅱ）"&amp;AP115-1&amp;AL149,IF(AK142=TRUE,"訪問看護ベースアップ評価料（Ⅱ）"&amp;AP115-1&amp;AL149&amp;AN149,"訪問看護ベースアップ評価料（Ⅱ）"&amp;AP115-1))),"")</f>
        <v/>
      </c>
      <c r="E149" s="376"/>
      <c r="F149" s="376"/>
      <c r="G149" s="376"/>
      <c r="H149" s="376"/>
      <c r="I149" s="376"/>
      <c r="J149" s="376"/>
      <c r="K149" s="376"/>
      <c r="L149" s="376"/>
      <c r="M149" s="376"/>
      <c r="N149" s="376"/>
      <c r="O149" s="376"/>
      <c r="P149" s="376"/>
      <c r="R149" s="377"/>
      <c r="S149" s="377"/>
      <c r="T149" s="377"/>
      <c r="U149" s="377"/>
      <c r="V149" s="377"/>
      <c r="W149" s="377"/>
      <c r="X149" s="377"/>
      <c r="Y149" s="377"/>
      <c r="Z149" s="377"/>
      <c r="AA149" s="377"/>
      <c r="AB149" s="377"/>
      <c r="AC149" s="377"/>
      <c r="AD149" s="377"/>
      <c r="AL149" s="54" t="str">
        <f>IF(AK37=1,"の注７","の注８")</f>
        <v>の注７</v>
      </c>
      <c r="AN149" s="54" t="s">
        <v>319</v>
      </c>
    </row>
    <row r="150" spans="1:65" ht="24.75" customHeight="1">
      <c r="A150" s="23"/>
      <c r="B150" s="27"/>
      <c r="D150" s="27" t="str">
        <f>IF(AK27=TRUE,"",IF(AND(AK28=TRUE,AD32="☑",AG81="☑"),"","※区分変更の必要はありません"))</f>
        <v>※区分変更の必要はありません</v>
      </c>
      <c r="E150" s="234"/>
      <c r="F150" s="236"/>
      <c r="H150" s="234"/>
      <c r="I150" s="234"/>
      <c r="J150" s="234"/>
      <c r="K150" s="234"/>
      <c r="L150" s="234"/>
      <c r="M150" s="234"/>
      <c r="N150" s="234"/>
      <c r="O150" s="236"/>
      <c r="P150" s="234"/>
      <c r="Q150" s="234"/>
      <c r="R150" s="27"/>
      <c r="S150" s="234"/>
    </row>
    <row r="151" spans="1:65" ht="15" customHeight="1">
      <c r="A151" s="23"/>
      <c r="B151" s="27"/>
      <c r="C151" s="27"/>
      <c r="D151" s="234"/>
      <c r="E151" s="234"/>
      <c r="F151" s="236"/>
      <c r="H151" s="234"/>
      <c r="I151" s="234"/>
      <c r="J151" s="234"/>
      <c r="K151" s="234"/>
      <c r="L151" s="234"/>
      <c r="M151" s="234"/>
      <c r="N151" s="234"/>
      <c r="O151" s="234"/>
      <c r="P151" s="234"/>
      <c r="Q151" s="234"/>
      <c r="R151" s="234"/>
      <c r="S151" s="234"/>
    </row>
    <row r="152" spans="1:65" ht="24.95" customHeight="1">
      <c r="F152" s="236"/>
    </row>
    <row r="153" spans="1:65" s="54" customFormat="1" ht="24.95" customHeight="1">
      <c r="A153" s="29" t="s">
        <v>7</v>
      </c>
      <c r="B153" s="29"/>
      <c r="C153" s="29"/>
      <c r="D153" s="28"/>
      <c r="E153" s="29"/>
      <c r="F153" s="288"/>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76"/>
      <c r="AQ153" s="29"/>
      <c r="AR153" s="29"/>
      <c r="AS153" s="29"/>
      <c r="AT153" s="29"/>
      <c r="AU153" s="29"/>
      <c r="AV153" s="29"/>
      <c r="AW153" s="29"/>
      <c r="AX153" s="29"/>
      <c r="AY153" s="29"/>
      <c r="AZ153" s="29"/>
      <c r="BA153" s="29"/>
      <c r="BB153" s="29"/>
      <c r="BC153" s="29"/>
      <c r="BD153" s="29"/>
      <c r="BE153" s="29"/>
      <c r="BF153" s="29"/>
      <c r="BG153" s="29"/>
      <c r="BH153" s="29"/>
      <c r="BI153" s="29"/>
      <c r="BJ153" s="29"/>
      <c r="BK153" s="29"/>
      <c r="BL153" s="29"/>
    </row>
    <row r="154" spans="1:65" s="54" customFormat="1" ht="24.95" customHeight="1">
      <c r="A154" s="280" t="s">
        <v>785</v>
      </c>
      <c r="B154" s="29"/>
      <c r="C154" s="29"/>
      <c r="D154" s="28"/>
      <c r="E154" s="29"/>
      <c r="F154" s="288"/>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76"/>
      <c r="AQ154" s="29"/>
      <c r="AR154" s="29"/>
      <c r="AS154" s="29"/>
      <c r="AT154" s="29"/>
      <c r="AU154" s="29"/>
      <c r="AV154" s="29"/>
      <c r="AW154" s="29"/>
      <c r="AX154" s="29"/>
      <c r="AY154" s="29"/>
      <c r="AZ154" s="29"/>
      <c r="BA154" s="29"/>
      <c r="BB154" s="29"/>
      <c r="BC154" s="29"/>
      <c r="BD154" s="29"/>
      <c r="BE154" s="29"/>
      <c r="BF154" s="29"/>
      <c r="BG154" s="29"/>
      <c r="BH154" s="29"/>
      <c r="BI154" s="29"/>
      <c r="BJ154" s="29"/>
      <c r="BK154" s="29"/>
      <c r="BL154" s="29"/>
    </row>
    <row r="155" spans="1:65" s="54" customFormat="1" ht="24.95" customHeight="1">
      <c r="A155" s="280" t="s">
        <v>786</v>
      </c>
      <c r="D155" s="28"/>
      <c r="E155" s="29"/>
      <c r="F155" s="288"/>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76"/>
      <c r="AQ155" s="29"/>
      <c r="AR155" s="29"/>
      <c r="AS155" s="29"/>
      <c r="AT155" s="29"/>
      <c r="AU155" s="29"/>
      <c r="AV155" s="29"/>
      <c r="AW155" s="29"/>
      <c r="AX155" s="29"/>
      <c r="AY155" s="29"/>
      <c r="AZ155" s="29"/>
      <c r="BA155" s="29"/>
      <c r="BB155" s="29"/>
      <c r="BC155" s="29"/>
      <c r="BD155" s="29"/>
      <c r="BE155" s="29"/>
      <c r="BF155" s="29"/>
      <c r="BG155" s="29"/>
      <c r="BH155" s="29"/>
      <c r="BI155" s="29"/>
      <c r="BJ155" s="29"/>
      <c r="BK155" s="29"/>
      <c r="BL155" s="29"/>
    </row>
    <row r="156" spans="1:65" s="54" customFormat="1" ht="24.95" customHeight="1">
      <c r="A156" s="29" t="s">
        <v>180</v>
      </c>
      <c r="B156" s="29"/>
      <c r="C156" s="29"/>
      <c r="E156" s="29"/>
      <c r="F156" s="288"/>
      <c r="G156" s="29"/>
      <c r="H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76"/>
      <c r="AQ156" s="29"/>
      <c r="AR156" s="29"/>
      <c r="AS156" s="29"/>
      <c r="AT156" s="29"/>
      <c r="AU156" s="29"/>
      <c r="AV156" s="29"/>
      <c r="AW156" s="29"/>
      <c r="AX156" s="29"/>
      <c r="AY156" s="29"/>
      <c r="AZ156" s="29"/>
      <c r="BA156" s="29"/>
      <c r="BB156" s="29"/>
      <c r="BC156" s="29"/>
      <c r="BD156" s="29"/>
      <c r="BE156" s="29"/>
      <c r="BF156" s="29"/>
      <c r="BG156" s="29"/>
      <c r="BH156" s="29"/>
      <c r="BI156" s="29"/>
      <c r="BJ156" s="29"/>
      <c r="BK156" s="29"/>
      <c r="BL156" s="29"/>
    </row>
    <row r="157" spans="1:65" s="54" customFormat="1" ht="24.95" customHeight="1">
      <c r="A157" s="29" t="s">
        <v>181</v>
      </c>
      <c r="B157" s="29"/>
      <c r="C157" s="29"/>
      <c r="D157" s="29"/>
      <c r="E157" s="29"/>
      <c r="F157" s="288"/>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c r="AG157" s="29"/>
      <c r="AH157" s="29"/>
      <c r="AI157" s="29"/>
      <c r="AJ157" s="29"/>
      <c r="AK157" s="76"/>
      <c r="AQ157" s="29"/>
      <c r="AR157" s="29"/>
      <c r="AS157" s="29"/>
      <c r="AT157" s="29"/>
      <c r="AU157" s="29"/>
      <c r="AV157" s="29"/>
      <c r="AW157" s="29"/>
      <c r="AX157" s="29"/>
      <c r="AY157" s="29"/>
      <c r="AZ157" s="29"/>
      <c r="BA157" s="29"/>
      <c r="BB157" s="29"/>
      <c r="BC157" s="29"/>
      <c r="BD157" s="29"/>
      <c r="BE157" s="29"/>
      <c r="BF157" s="29"/>
      <c r="BG157" s="29"/>
      <c r="BH157" s="29"/>
      <c r="BI157" s="29"/>
      <c r="BJ157" s="29"/>
      <c r="BK157" s="29"/>
      <c r="BL157" s="29"/>
    </row>
    <row r="158" spans="1:65" ht="24.95" customHeight="1">
      <c r="A158" s="29" t="s">
        <v>182</v>
      </c>
      <c r="F158" s="288"/>
    </row>
    <row r="159" spans="1:65" ht="24.95" customHeight="1">
      <c r="A159" s="29" t="s">
        <v>183</v>
      </c>
      <c r="F159" s="288"/>
    </row>
    <row r="160" spans="1:65" ht="24.95" customHeight="1">
      <c r="A160" s="29" t="s">
        <v>605</v>
      </c>
      <c r="F160" s="288"/>
    </row>
    <row r="161" spans="1:64" ht="24.95" customHeight="1">
      <c r="A161" s="29" t="s">
        <v>184</v>
      </c>
      <c r="F161" s="288"/>
    </row>
    <row r="162" spans="1:64" ht="24.95" customHeight="1">
      <c r="A162" s="29" t="s">
        <v>186</v>
      </c>
      <c r="F162" s="288"/>
    </row>
    <row r="163" spans="1:64" ht="24.95" customHeight="1">
      <c r="A163" s="29" t="s">
        <v>322</v>
      </c>
      <c r="F163" s="288"/>
    </row>
    <row r="164" spans="1:64" ht="24.95" customHeight="1">
      <c r="A164" s="29" t="s">
        <v>606</v>
      </c>
      <c r="F164" s="288"/>
    </row>
    <row r="165" spans="1:64" ht="24.95" customHeight="1">
      <c r="A165" s="29" t="s">
        <v>460</v>
      </c>
      <c r="F165" s="288"/>
    </row>
    <row r="166" spans="1:64" ht="24.95" customHeight="1">
      <c r="A166" s="29" t="s">
        <v>187</v>
      </c>
      <c r="F166" s="288"/>
    </row>
    <row r="167" spans="1:64" ht="24.95" customHeight="1">
      <c r="A167" s="22"/>
    </row>
    <row r="168" spans="1:64" ht="24.95" customHeight="1">
      <c r="A168" s="22"/>
    </row>
    <row r="169" spans="1:64" s="54" customFormat="1" ht="24.95" customHeight="1">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Q169" s="29"/>
      <c r="AR169" s="29"/>
      <c r="AS169" s="29"/>
      <c r="AT169" s="29"/>
      <c r="AU169" s="29"/>
      <c r="AV169" s="29"/>
      <c r="AW169" s="29"/>
      <c r="AX169" s="29"/>
      <c r="AY169" s="29"/>
      <c r="AZ169" s="29"/>
      <c r="BA169" s="29"/>
      <c r="BB169" s="29"/>
      <c r="BC169" s="29"/>
      <c r="BD169" s="29"/>
      <c r="BE169" s="29"/>
      <c r="BF169" s="29"/>
      <c r="BG169" s="29"/>
      <c r="BH169" s="29"/>
      <c r="BI169" s="29"/>
      <c r="BJ169" s="29"/>
      <c r="BK169" s="29"/>
      <c r="BL169" s="29"/>
    </row>
    <row r="170" spans="1:64" s="54" customFormat="1" ht="24.95" customHeight="1">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Q170" s="29"/>
      <c r="AR170" s="29"/>
      <c r="AS170" s="29"/>
      <c r="AT170" s="29"/>
      <c r="AU170" s="29"/>
      <c r="AV170" s="29"/>
      <c r="AW170" s="29"/>
      <c r="AX170" s="29"/>
      <c r="AY170" s="29"/>
      <c r="AZ170" s="29"/>
      <c r="BA170" s="29"/>
      <c r="BB170" s="29"/>
      <c r="BC170" s="29"/>
      <c r="BD170" s="29"/>
      <c r="BE170" s="29"/>
      <c r="BF170" s="29"/>
      <c r="BG170" s="29"/>
      <c r="BH170" s="29"/>
      <c r="BI170" s="29"/>
      <c r="BJ170" s="29"/>
      <c r="BK170" s="29"/>
      <c r="BL170" s="29"/>
    </row>
    <row r="171" spans="1:64" s="54" customFormat="1" ht="24.95" customHeight="1">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Q171" s="29"/>
      <c r="AR171" s="29"/>
      <c r="AS171" s="29"/>
      <c r="AT171" s="29"/>
      <c r="AU171" s="29"/>
      <c r="AV171" s="29"/>
      <c r="AW171" s="29"/>
      <c r="AX171" s="29"/>
      <c r="AY171" s="29"/>
      <c r="AZ171" s="29"/>
      <c r="BA171" s="29"/>
      <c r="BB171" s="29"/>
      <c r="BC171" s="29"/>
      <c r="BD171" s="29"/>
      <c r="BE171" s="29"/>
      <c r="BF171" s="29"/>
      <c r="BG171" s="29"/>
      <c r="BH171" s="29"/>
      <c r="BI171" s="29"/>
      <c r="BJ171" s="29"/>
      <c r="BK171" s="29"/>
      <c r="BL171" s="29"/>
    </row>
    <row r="172" spans="1:64" s="54" customFormat="1" ht="24.95" customHeight="1">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c r="AH172" s="29"/>
      <c r="AI172" s="29"/>
      <c r="AJ172" s="29"/>
      <c r="AQ172" s="29"/>
      <c r="AR172" s="29"/>
      <c r="AS172" s="29"/>
      <c r="AT172" s="29"/>
      <c r="AU172" s="29"/>
      <c r="AV172" s="29"/>
      <c r="AW172" s="29"/>
      <c r="AX172" s="29"/>
      <c r="AY172" s="29"/>
      <c r="AZ172" s="29"/>
      <c r="BA172" s="29"/>
      <c r="BB172" s="29"/>
      <c r="BC172" s="29"/>
      <c r="BD172" s="29"/>
      <c r="BE172" s="29"/>
      <c r="BF172" s="29"/>
      <c r="BG172" s="29"/>
      <c r="BH172" s="29"/>
      <c r="BI172" s="29"/>
      <c r="BJ172" s="29"/>
      <c r="BK172" s="29"/>
      <c r="BL172" s="29"/>
    </row>
    <row r="173" spans="1:64" s="54" customFormat="1" ht="24.95" customHeight="1">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Q173" s="29"/>
      <c r="AR173" s="29"/>
      <c r="AS173" s="29"/>
      <c r="AT173" s="29"/>
      <c r="AU173" s="29"/>
      <c r="AV173" s="29"/>
      <c r="AW173" s="29"/>
      <c r="AX173" s="29"/>
      <c r="AY173" s="29"/>
      <c r="AZ173" s="29"/>
      <c r="BA173" s="29"/>
      <c r="BB173" s="29"/>
      <c r="BC173" s="29"/>
      <c r="BD173" s="29"/>
      <c r="BE173" s="29"/>
      <c r="BF173" s="29"/>
      <c r="BG173" s="29"/>
      <c r="BH173" s="29"/>
      <c r="BI173" s="29"/>
      <c r="BJ173" s="29"/>
      <c r="BK173" s="29"/>
      <c r="BL173" s="29"/>
    </row>
    <row r="174" spans="1:64" s="54" customFormat="1" ht="24.95" customHeight="1">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Q174" s="29"/>
      <c r="AR174" s="29"/>
      <c r="AS174" s="29"/>
      <c r="AT174" s="29"/>
      <c r="AU174" s="29"/>
      <c r="AV174" s="29"/>
      <c r="AW174" s="29"/>
      <c r="AX174" s="29"/>
      <c r="AY174" s="29"/>
      <c r="AZ174" s="29"/>
      <c r="BA174" s="29"/>
      <c r="BB174" s="29"/>
      <c r="BC174" s="29"/>
      <c r="BD174" s="29"/>
      <c r="BE174" s="29"/>
      <c r="BF174" s="29"/>
      <c r="BG174" s="29"/>
      <c r="BH174" s="29"/>
      <c r="BI174" s="29"/>
      <c r="BJ174" s="29"/>
      <c r="BK174" s="29"/>
      <c r="BL174" s="29"/>
    </row>
    <row r="175" spans="1:64" s="54" customFormat="1" ht="24.95" customHeight="1">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Q175" s="29"/>
      <c r="AR175" s="29"/>
      <c r="AS175" s="29"/>
      <c r="AT175" s="29"/>
      <c r="AU175" s="29"/>
      <c r="AV175" s="29"/>
      <c r="AW175" s="29"/>
      <c r="AX175" s="29"/>
      <c r="AY175" s="29"/>
      <c r="AZ175" s="29"/>
      <c r="BA175" s="29"/>
      <c r="BB175" s="29"/>
      <c r="BC175" s="29"/>
      <c r="BD175" s="29"/>
      <c r="BE175" s="29"/>
      <c r="BF175" s="29"/>
      <c r="BG175" s="29"/>
      <c r="BH175" s="29"/>
      <c r="BI175" s="29"/>
      <c r="BJ175" s="29"/>
      <c r="BK175" s="29"/>
      <c r="BL175" s="29"/>
    </row>
    <row r="176" spans="1:64" s="54" customFormat="1" ht="24.95" customHeight="1">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Q176" s="29"/>
      <c r="AR176" s="29"/>
      <c r="AS176" s="29"/>
      <c r="AT176" s="29"/>
      <c r="AU176" s="29"/>
      <c r="AV176" s="29"/>
      <c r="AW176" s="29"/>
      <c r="AX176" s="29"/>
      <c r="AY176" s="29"/>
      <c r="AZ176" s="29"/>
      <c r="BA176" s="29"/>
      <c r="BB176" s="29"/>
      <c r="BC176" s="29"/>
      <c r="BD176" s="29"/>
      <c r="BE176" s="29"/>
      <c r="BF176" s="29"/>
      <c r="BG176" s="29"/>
      <c r="BH176" s="29"/>
      <c r="BI176" s="29"/>
      <c r="BJ176" s="29"/>
      <c r="BK176" s="29"/>
      <c r="BL176" s="29"/>
    </row>
    <row r="177" spans="1:64" s="54" customFormat="1" ht="24.95" customHeight="1">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Q177" s="29"/>
      <c r="AR177" s="29"/>
      <c r="AS177" s="29"/>
      <c r="AT177" s="29"/>
      <c r="AU177" s="29"/>
      <c r="AV177" s="29"/>
      <c r="AW177" s="29"/>
      <c r="AX177" s="29"/>
      <c r="AY177" s="29"/>
      <c r="AZ177" s="29"/>
      <c r="BA177" s="29"/>
      <c r="BB177" s="29"/>
      <c r="BC177" s="29"/>
      <c r="BD177" s="29"/>
      <c r="BE177" s="29"/>
      <c r="BF177" s="29"/>
      <c r="BG177" s="29"/>
      <c r="BH177" s="29"/>
      <c r="BI177" s="29"/>
      <c r="BJ177" s="29"/>
      <c r="BK177" s="29"/>
      <c r="BL177" s="29"/>
    </row>
    <row r="178" spans="1:64" s="54" customFormat="1" ht="24.95" customHeight="1">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Q178" s="29"/>
      <c r="AR178" s="29"/>
      <c r="AS178" s="29"/>
      <c r="AT178" s="29"/>
      <c r="AU178" s="29"/>
      <c r="AV178" s="29"/>
      <c r="AW178" s="29"/>
      <c r="AX178" s="29"/>
      <c r="AY178" s="29"/>
      <c r="AZ178" s="29"/>
      <c r="BA178" s="29"/>
      <c r="BB178" s="29"/>
      <c r="BC178" s="29"/>
      <c r="BD178" s="29"/>
      <c r="BE178" s="29"/>
      <c r="BF178" s="29"/>
      <c r="BG178" s="29"/>
      <c r="BH178" s="29"/>
      <c r="BI178" s="29"/>
      <c r="BJ178" s="29"/>
      <c r="BK178" s="29"/>
      <c r="BL178" s="29"/>
    </row>
    <row r="179" spans="1:64" s="54" customFormat="1" ht="24.95" customHeight="1">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c r="AG179" s="29"/>
      <c r="AH179" s="29"/>
      <c r="AI179" s="29"/>
      <c r="AJ179" s="29"/>
      <c r="AQ179" s="29"/>
      <c r="AR179" s="29"/>
      <c r="AS179" s="29"/>
      <c r="AT179" s="29"/>
      <c r="AU179" s="29"/>
      <c r="AV179" s="29"/>
      <c r="AW179" s="29"/>
      <c r="AX179" s="29"/>
      <c r="AY179" s="29"/>
      <c r="AZ179" s="29"/>
      <c r="BA179" s="29"/>
      <c r="BB179" s="29"/>
      <c r="BC179" s="29"/>
      <c r="BD179" s="29"/>
      <c r="BE179" s="29"/>
      <c r="BF179" s="29"/>
      <c r="BG179" s="29"/>
      <c r="BH179" s="29"/>
      <c r="BI179" s="29"/>
      <c r="BJ179" s="29"/>
      <c r="BK179" s="29"/>
      <c r="BL179" s="29"/>
    </row>
    <row r="180" spans="1:64" s="54" customFormat="1" ht="24.95" customHeight="1">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Q180" s="29"/>
      <c r="AR180" s="29"/>
      <c r="AS180" s="29"/>
      <c r="AT180" s="29"/>
      <c r="AU180" s="29"/>
      <c r="AV180" s="29"/>
      <c r="AW180" s="29"/>
      <c r="AX180" s="29"/>
      <c r="AY180" s="29"/>
      <c r="AZ180" s="29"/>
      <c r="BA180" s="29"/>
      <c r="BB180" s="29"/>
      <c r="BC180" s="29"/>
      <c r="BD180" s="29"/>
      <c r="BE180" s="29"/>
      <c r="BF180" s="29"/>
      <c r="BG180" s="29"/>
      <c r="BH180" s="29"/>
      <c r="BI180" s="29"/>
      <c r="BJ180" s="29"/>
      <c r="BK180" s="29"/>
      <c r="BL180" s="29"/>
    </row>
    <row r="181" spans="1:64" s="54" customFormat="1" ht="24.95" customHeight="1">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Q181" s="29"/>
      <c r="AR181" s="29"/>
      <c r="AS181" s="29"/>
      <c r="AT181" s="29"/>
      <c r="AU181" s="29"/>
      <c r="AV181" s="29"/>
      <c r="AW181" s="29"/>
      <c r="AX181" s="29"/>
      <c r="AY181" s="29"/>
      <c r="AZ181" s="29"/>
      <c r="BA181" s="29"/>
      <c r="BB181" s="29"/>
      <c r="BC181" s="29"/>
      <c r="BD181" s="29"/>
      <c r="BE181" s="29"/>
      <c r="BF181" s="29"/>
      <c r="BG181" s="29"/>
      <c r="BH181" s="29"/>
      <c r="BI181" s="29"/>
      <c r="BJ181" s="29"/>
      <c r="BK181" s="29"/>
      <c r="BL181" s="29"/>
    </row>
    <row r="182" spans="1:64" s="54" customFormat="1" ht="24.95" customHeight="1">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Q182" s="29"/>
      <c r="AR182" s="29"/>
      <c r="AS182" s="29"/>
      <c r="AT182" s="29"/>
      <c r="AU182" s="29"/>
      <c r="AV182" s="29"/>
      <c r="AW182" s="29"/>
      <c r="AX182" s="29"/>
      <c r="AY182" s="29"/>
      <c r="AZ182" s="29"/>
      <c r="BA182" s="29"/>
      <c r="BB182" s="29"/>
      <c r="BC182" s="29"/>
      <c r="BD182" s="29"/>
      <c r="BE182" s="29"/>
      <c r="BF182" s="29"/>
      <c r="BG182" s="29"/>
      <c r="BH182" s="29"/>
      <c r="BI182" s="29"/>
      <c r="BJ182" s="29"/>
      <c r="BK182" s="29"/>
      <c r="BL182" s="29"/>
    </row>
    <row r="183" spans="1:64" s="54" customFormat="1" ht="24.95" customHeight="1">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c r="AG183" s="29"/>
      <c r="AH183" s="29"/>
      <c r="AI183" s="29"/>
      <c r="AJ183" s="29"/>
      <c r="AQ183" s="29"/>
      <c r="AR183" s="29"/>
      <c r="AS183" s="29"/>
      <c r="AT183" s="29"/>
      <c r="AU183" s="29"/>
      <c r="AV183" s="29"/>
      <c r="AW183" s="29"/>
      <c r="AX183" s="29"/>
      <c r="AY183" s="29"/>
      <c r="AZ183" s="29"/>
      <c r="BA183" s="29"/>
      <c r="BB183" s="29"/>
      <c r="BC183" s="29"/>
      <c r="BD183" s="29"/>
      <c r="BE183" s="29"/>
      <c r="BF183" s="29"/>
      <c r="BG183" s="29"/>
      <c r="BH183" s="29"/>
      <c r="BI183" s="29"/>
      <c r="BJ183" s="29"/>
      <c r="BK183" s="29"/>
      <c r="BL183" s="29"/>
    </row>
    <row r="184" spans="1:64" s="54" customFormat="1" ht="24.95" customHeight="1">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Q184" s="29"/>
      <c r="AR184" s="29"/>
      <c r="AS184" s="29"/>
      <c r="AT184" s="29"/>
      <c r="AU184" s="29"/>
      <c r="AV184" s="29"/>
      <c r="AW184" s="29"/>
      <c r="AX184" s="29"/>
      <c r="AY184" s="29"/>
      <c r="AZ184" s="29"/>
      <c r="BA184" s="29"/>
      <c r="BB184" s="29"/>
      <c r="BC184" s="29"/>
      <c r="BD184" s="29"/>
      <c r="BE184" s="29"/>
      <c r="BF184" s="29"/>
      <c r="BG184" s="29"/>
      <c r="BH184" s="29"/>
      <c r="BI184" s="29"/>
      <c r="BJ184" s="29"/>
      <c r="BK184" s="29"/>
      <c r="BL184" s="29"/>
    </row>
    <row r="185" spans="1:64" s="54" customFormat="1" ht="24.95" customHeight="1">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c r="AG185" s="29"/>
      <c r="AH185" s="29"/>
      <c r="AI185" s="29"/>
      <c r="AJ185" s="29"/>
      <c r="AQ185" s="29"/>
      <c r="AR185" s="29"/>
      <c r="AS185" s="29"/>
      <c r="AT185" s="29"/>
      <c r="AU185" s="29"/>
      <c r="AV185" s="29"/>
      <c r="AW185" s="29"/>
      <c r="AX185" s="29"/>
      <c r="AY185" s="29"/>
      <c r="AZ185" s="29"/>
      <c r="BA185" s="29"/>
      <c r="BB185" s="29"/>
      <c r="BC185" s="29"/>
      <c r="BD185" s="29"/>
      <c r="BE185" s="29"/>
      <c r="BF185" s="29"/>
      <c r="BG185" s="29"/>
      <c r="BH185" s="29"/>
      <c r="BI185" s="29"/>
      <c r="BJ185" s="29"/>
      <c r="BK185" s="29"/>
      <c r="BL185" s="29"/>
    </row>
    <row r="186" spans="1:64" s="54" customFormat="1" ht="24.95" customHeight="1">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Q186" s="29"/>
      <c r="AR186" s="29"/>
      <c r="AS186" s="29"/>
      <c r="AT186" s="29"/>
      <c r="AU186" s="29"/>
      <c r="AV186" s="29"/>
      <c r="AW186" s="29"/>
      <c r="AX186" s="29"/>
      <c r="AY186" s="29"/>
      <c r="AZ186" s="29"/>
      <c r="BA186" s="29"/>
      <c r="BB186" s="29"/>
      <c r="BC186" s="29"/>
      <c r="BD186" s="29"/>
      <c r="BE186" s="29"/>
      <c r="BF186" s="29"/>
      <c r="BG186" s="29"/>
      <c r="BH186" s="29"/>
      <c r="BI186" s="29"/>
      <c r="BJ186" s="29"/>
      <c r="BK186" s="29"/>
      <c r="BL186" s="29"/>
    </row>
    <row r="187" spans="1:64" s="54" customFormat="1" ht="24.95" customHeight="1">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Q187" s="29"/>
      <c r="AR187" s="29"/>
      <c r="AS187" s="29"/>
      <c r="AT187" s="29"/>
      <c r="AU187" s="29"/>
      <c r="AV187" s="29"/>
      <c r="AW187" s="29"/>
      <c r="AX187" s="29"/>
      <c r="AY187" s="29"/>
      <c r="AZ187" s="29"/>
      <c r="BA187" s="29"/>
      <c r="BB187" s="29"/>
      <c r="BC187" s="29"/>
      <c r="BD187" s="29"/>
      <c r="BE187" s="29"/>
      <c r="BF187" s="29"/>
      <c r="BG187" s="29"/>
      <c r="BH187" s="29"/>
      <c r="BI187" s="29"/>
      <c r="BJ187" s="29"/>
      <c r="BK187" s="29"/>
      <c r="BL187" s="29"/>
    </row>
    <row r="188" spans="1:64" s="54" customFormat="1" ht="24.95" customHeight="1">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c r="AH188" s="29"/>
      <c r="AI188" s="29"/>
      <c r="AJ188" s="29"/>
      <c r="AQ188" s="29"/>
      <c r="AR188" s="29"/>
      <c r="AS188" s="29"/>
      <c r="AT188" s="29"/>
      <c r="AU188" s="29"/>
      <c r="AV188" s="29"/>
      <c r="AW188" s="29"/>
      <c r="AX188" s="29"/>
      <c r="AY188" s="29"/>
      <c r="AZ188" s="29"/>
      <c r="BA188" s="29"/>
      <c r="BB188" s="29"/>
      <c r="BC188" s="29"/>
      <c r="BD188" s="29"/>
      <c r="BE188" s="29"/>
      <c r="BF188" s="29"/>
      <c r="BG188" s="29"/>
      <c r="BH188" s="29"/>
      <c r="BI188" s="29"/>
      <c r="BJ188" s="29"/>
      <c r="BK188" s="29"/>
      <c r="BL188" s="29"/>
    </row>
    <row r="189" spans="1:64" s="54" customFormat="1" ht="24.95" customHeight="1">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Q189" s="29"/>
      <c r="AR189" s="29"/>
      <c r="AS189" s="29"/>
      <c r="AT189" s="29"/>
      <c r="AU189" s="29"/>
      <c r="AV189" s="29"/>
      <c r="AW189" s="29"/>
      <c r="AX189" s="29"/>
      <c r="AY189" s="29"/>
      <c r="AZ189" s="29"/>
      <c r="BA189" s="29"/>
      <c r="BB189" s="29"/>
      <c r="BC189" s="29"/>
      <c r="BD189" s="29"/>
      <c r="BE189" s="29"/>
      <c r="BF189" s="29"/>
      <c r="BG189" s="29"/>
      <c r="BH189" s="29"/>
      <c r="BI189" s="29"/>
      <c r="BJ189" s="29"/>
      <c r="BK189" s="29"/>
      <c r="BL189" s="29"/>
    </row>
    <row r="190" spans="1:64" s="54" customFormat="1" ht="24.95" customHeight="1">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Q190" s="29"/>
      <c r="AR190" s="29"/>
      <c r="AS190" s="29"/>
      <c r="AT190" s="29"/>
      <c r="AU190" s="29"/>
      <c r="AV190" s="29"/>
      <c r="AW190" s="29"/>
      <c r="AX190" s="29"/>
      <c r="AY190" s="29"/>
      <c r="AZ190" s="29"/>
      <c r="BA190" s="29"/>
      <c r="BB190" s="29"/>
      <c r="BC190" s="29"/>
      <c r="BD190" s="29"/>
      <c r="BE190" s="29"/>
      <c r="BF190" s="29"/>
      <c r="BG190" s="29"/>
      <c r="BH190" s="29"/>
      <c r="BI190" s="29"/>
      <c r="BJ190" s="29"/>
      <c r="BK190" s="29"/>
      <c r="BL190" s="29"/>
    </row>
    <row r="191" spans="1:64" s="54" customFormat="1" ht="24.95" customHeight="1">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c r="AG191" s="29"/>
      <c r="AH191" s="29"/>
      <c r="AI191" s="29"/>
      <c r="AJ191" s="29"/>
      <c r="AQ191" s="29"/>
      <c r="AR191" s="29"/>
      <c r="AS191" s="29"/>
      <c r="AT191" s="29"/>
      <c r="AU191" s="29"/>
      <c r="AV191" s="29"/>
      <c r="AW191" s="29"/>
      <c r="AX191" s="29"/>
      <c r="AY191" s="29"/>
      <c r="AZ191" s="29"/>
      <c r="BA191" s="29"/>
      <c r="BB191" s="29"/>
      <c r="BC191" s="29"/>
      <c r="BD191" s="29"/>
      <c r="BE191" s="29"/>
      <c r="BF191" s="29"/>
      <c r="BG191" s="29"/>
      <c r="BH191" s="29"/>
      <c r="BI191" s="29"/>
      <c r="BJ191" s="29"/>
      <c r="BK191" s="29"/>
      <c r="BL191" s="29"/>
    </row>
    <row r="192" spans="1:64" s="54" customFormat="1" ht="24.95" customHeight="1">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c r="AG192" s="29"/>
      <c r="AH192" s="29"/>
      <c r="AI192" s="29"/>
      <c r="AJ192" s="29"/>
      <c r="AQ192" s="29"/>
      <c r="AR192" s="29"/>
      <c r="AS192" s="29"/>
      <c r="AT192" s="29"/>
      <c r="AU192" s="29"/>
      <c r="AV192" s="29"/>
      <c r="AW192" s="29"/>
      <c r="AX192" s="29"/>
      <c r="AY192" s="29"/>
      <c r="AZ192" s="29"/>
      <c r="BA192" s="29"/>
      <c r="BB192" s="29"/>
      <c r="BC192" s="29"/>
      <c r="BD192" s="29"/>
      <c r="BE192" s="29"/>
      <c r="BF192" s="29"/>
      <c r="BG192" s="29"/>
      <c r="BH192" s="29"/>
      <c r="BI192" s="29"/>
      <c r="BJ192" s="29"/>
      <c r="BK192" s="29"/>
      <c r="BL192" s="29"/>
    </row>
    <row r="193" spans="1:64" s="54" customFormat="1" ht="24.95" customHeight="1">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c r="AG193" s="29"/>
      <c r="AH193" s="29"/>
      <c r="AI193" s="29"/>
      <c r="AJ193" s="29"/>
      <c r="AQ193" s="29"/>
      <c r="AR193" s="29"/>
      <c r="AS193" s="29"/>
      <c r="AT193" s="29"/>
      <c r="AU193" s="29"/>
      <c r="AV193" s="29"/>
      <c r="AW193" s="29"/>
      <c r="AX193" s="29"/>
      <c r="AY193" s="29"/>
      <c r="AZ193" s="29"/>
      <c r="BA193" s="29"/>
      <c r="BB193" s="29"/>
      <c r="BC193" s="29"/>
      <c r="BD193" s="29"/>
      <c r="BE193" s="29"/>
      <c r="BF193" s="29"/>
      <c r="BG193" s="29"/>
      <c r="BH193" s="29"/>
      <c r="BI193" s="29"/>
      <c r="BJ193" s="29"/>
      <c r="BK193" s="29"/>
      <c r="BL193" s="29"/>
    </row>
    <row r="194" spans="1:64" s="54" customFormat="1" ht="24.95" customHeight="1">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c r="AI194" s="29"/>
      <c r="AJ194" s="29"/>
      <c r="AQ194" s="29"/>
      <c r="AR194" s="29"/>
      <c r="AS194" s="29"/>
      <c r="AT194" s="29"/>
      <c r="AU194" s="29"/>
      <c r="AV194" s="29"/>
      <c r="AW194" s="29"/>
      <c r="AX194" s="29"/>
      <c r="AY194" s="29"/>
      <c r="AZ194" s="29"/>
      <c r="BA194" s="29"/>
      <c r="BB194" s="29"/>
      <c r="BC194" s="29"/>
      <c r="BD194" s="29"/>
      <c r="BE194" s="29"/>
      <c r="BF194" s="29"/>
      <c r="BG194" s="29"/>
      <c r="BH194" s="29"/>
      <c r="BI194" s="29"/>
      <c r="BJ194" s="29"/>
      <c r="BK194" s="29"/>
      <c r="BL194" s="29"/>
    </row>
    <row r="195" spans="1:64" s="54" customFormat="1" ht="24.95" customHeight="1">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c r="AG195" s="29"/>
      <c r="AH195" s="29"/>
      <c r="AI195" s="29"/>
      <c r="AJ195" s="29"/>
      <c r="AQ195" s="29"/>
      <c r="AR195" s="29"/>
      <c r="AS195" s="29"/>
      <c r="AT195" s="29"/>
      <c r="AU195" s="29"/>
      <c r="AV195" s="29"/>
      <c r="AW195" s="29"/>
      <c r="AX195" s="29"/>
      <c r="AY195" s="29"/>
      <c r="AZ195" s="29"/>
      <c r="BA195" s="29"/>
      <c r="BB195" s="29"/>
      <c r="BC195" s="29"/>
      <c r="BD195" s="29"/>
      <c r="BE195" s="29"/>
      <c r="BF195" s="29"/>
      <c r="BG195" s="29"/>
      <c r="BH195" s="29"/>
      <c r="BI195" s="29"/>
      <c r="BJ195" s="29"/>
      <c r="BK195" s="29"/>
      <c r="BL195" s="29"/>
    </row>
  </sheetData>
  <sheetProtection algorithmName="SHA-512" hashValue="ef0S9elypHKXEQx7gczx6dimo2CjZUscs6ku1t3LmfO1OaaAO8aU9FwNDgAxMF8jfQ873LVgOLq0IJ1yHKFxGA==" saltValue="ESxTXpN+jawumlafBgklHw==" spinCount="100000" sheet="1" objects="1" scenarios="1"/>
  <mergeCells count="177">
    <mergeCell ref="BL142:BL143"/>
    <mergeCell ref="D149:P149"/>
    <mergeCell ref="R149:AD149"/>
    <mergeCell ref="BA140:BB140"/>
    <mergeCell ref="BD140:BE140"/>
    <mergeCell ref="BG140:BH140"/>
    <mergeCell ref="BJ140:BK140"/>
    <mergeCell ref="AY142:AY143"/>
    <mergeCell ref="AZ142:AZ143"/>
    <mergeCell ref="BA142:BB143"/>
    <mergeCell ref="BC142:BC143"/>
    <mergeCell ref="BD142:BE143"/>
    <mergeCell ref="BF142:BF143"/>
    <mergeCell ref="BG142:BH143"/>
    <mergeCell ref="BI142:BI143"/>
    <mergeCell ref="BJ142:BK143"/>
    <mergeCell ref="BB146:BC146"/>
    <mergeCell ref="BE146:BF146"/>
    <mergeCell ref="BH146:BI146"/>
    <mergeCell ref="BK146:BL146"/>
    <mergeCell ref="A5:AD5"/>
    <mergeCell ref="D15:E15"/>
    <mergeCell ref="G15:H15"/>
    <mergeCell ref="J15:K15"/>
    <mergeCell ref="S15:AD15"/>
    <mergeCell ref="B18:K18"/>
    <mergeCell ref="L18:X18"/>
    <mergeCell ref="BD27:BE28"/>
    <mergeCell ref="BF27:BF28"/>
    <mergeCell ref="B7:H7"/>
    <mergeCell ref="BG27:BH28"/>
    <mergeCell ref="BI27:BI28"/>
    <mergeCell ref="BJ27:BK28"/>
    <mergeCell ref="BL27:BL28"/>
    <mergeCell ref="B19:K19"/>
    <mergeCell ref="L19:X19"/>
    <mergeCell ref="AY27:AY28"/>
    <mergeCell ref="AZ27:AZ28"/>
    <mergeCell ref="BA27:BB28"/>
    <mergeCell ref="BC27:BC28"/>
    <mergeCell ref="M50:S50"/>
    <mergeCell ref="M53:S53"/>
    <mergeCell ref="M60:S60"/>
    <mergeCell ref="J31:P31"/>
    <mergeCell ref="X31:AD31"/>
    <mergeCell ref="AL31:AO31"/>
    <mergeCell ref="N37:O37"/>
    <mergeCell ref="N40:O40"/>
    <mergeCell ref="AH56:AH57"/>
    <mergeCell ref="Q38:AJ38"/>
    <mergeCell ref="M80:S80"/>
    <mergeCell ref="AA80:AG80"/>
    <mergeCell ref="AL80:AO80"/>
    <mergeCell ref="M82:S82"/>
    <mergeCell ref="F85:L85"/>
    <mergeCell ref="M85:S85"/>
    <mergeCell ref="T85:Z85"/>
    <mergeCell ref="AC69:AF69"/>
    <mergeCell ref="AC71:AE71"/>
    <mergeCell ref="AC70:AE70"/>
    <mergeCell ref="C69:P69"/>
    <mergeCell ref="C70:P70"/>
    <mergeCell ref="C71:P71"/>
    <mergeCell ref="Q69:T69"/>
    <mergeCell ref="U69:X69"/>
    <mergeCell ref="Y69:AB69"/>
    <mergeCell ref="Q70:S70"/>
    <mergeCell ref="U70:W70"/>
    <mergeCell ref="Q71:S71"/>
    <mergeCell ref="U71:W71"/>
    <mergeCell ref="Y71:AA71"/>
    <mergeCell ref="Y70:AA70"/>
    <mergeCell ref="F88:L88"/>
    <mergeCell ref="M88:S88"/>
    <mergeCell ref="T88:Z88"/>
    <mergeCell ref="F90:L90"/>
    <mergeCell ref="M90:S90"/>
    <mergeCell ref="T90:Z90"/>
    <mergeCell ref="F86:L86"/>
    <mergeCell ref="M86:S86"/>
    <mergeCell ref="T86:Z86"/>
    <mergeCell ref="F87:L87"/>
    <mergeCell ref="M87:S87"/>
    <mergeCell ref="T87:Z87"/>
    <mergeCell ref="D111:P111"/>
    <mergeCell ref="R111:AD111"/>
    <mergeCell ref="D115:E115"/>
    <mergeCell ref="F115:P115"/>
    <mergeCell ref="R115:S115"/>
    <mergeCell ref="T115:AD115"/>
    <mergeCell ref="F92:L92"/>
    <mergeCell ref="M92:S92"/>
    <mergeCell ref="Z92:AF92"/>
    <mergeCell ref="B93:AI94"/>
    <mergeCell ref="M97:S97"/>
    <mergeCell ref="B99:E101"/>
    <mergeCell ref="F99:AH99"/>
    <mergeCell ref="F100:AH100"/>
    <mergeCell ref="J101:AD101"/>
    <mergeCell ref="D118:E118"/>
    <mergeCell ref="F118:P118"/>
    <mergeCell ref="R118:S118"/>
    <mergeCell ref="T118:AD118"/>
    <mergeCell ref="D119:E119"/>
    <mergeCell ref="F119:P119"/>
    <mergeCell ref="R119:S119"/>
    <mergeCell ref="T119:AD119"/>
    <mergeCell ref="D116:E116"/>
    <mergeCell ref="F116:P116"/>
    <mergeCell ref="R116:S116"/>
    <mergeCell ref="T116:AD116"/>
    <mergeCell ref="D117:E117"/>
    <mergeCell ref="F117:P117"/>
    <mergeCell ref="R117:S117"/>
    <mergeCell ref="T117:AD117"/>
    <mergeCell ref="D122:E122"/>
    <mergeCell ref="F122:P122"/>
    <mergeCell ref="R122:S122"/>
    <mergeCell ref="T122:AD122"/>
    <mergeCell ref="D123:E123"/>
    <mergeCell ref="F123:P123"/>
    <mergeCell ref="R123:S123"/>
    <mergeCell ref="T123:AD123"/>
    <mergeCell ref="D120:E120"/>
    <mergeCell ref="F120:P120"/>
    <mergeCell ref="R120:S120"/>
    <mergeCell ref="T120:AD120"/>
    <mergeCell ref="D121:E121"/>
    <mergeCell ref="F121:P121"/>
    <mergeCell ref="R121:S121"/>
    <mergeCell ref="T121:AD121"/>
    <mergeCell ref="R127:S127"/>
    <mergeCell ref="T127:AD127"/>
    <mergeCell ref="D124:E124"/>
    <mergeCell ref="F124:P124"/>
    <mergeCell ref="R124:S124"/>
    <mergeCell ref="T124:AD124"/>
    <mergeCell ref="D125:E125"/>
    <mergeCell ref="F125:P125"/>
    <mergeCell ref="R125:S125"/>
    <mergeCell ref="T125:AD125"/>
    <mergeCell ref="D133:E133"/>
    <mergeCell ref="F133:P133"/>
    <mergeCell ref="R133:S133"/>
    <mergeCell ref="T133:AD133"/>
    <mergeCell ref="D130:E130"/>
    <mergeCell ref="F130:P130"/>
    <mergeCell ref="R130:S130"/>
    <mergeCell ref="T130:AD130"/>
    <mergeCell ref="D131:E131"/>
    <mergeCell ref="F131:P131"/>
    <mergeCell ref="R131:S131"/>
    <mergeCell ref="T131:AD131"/>
    <mergeCell ref="W2:Z2"/>
    <mergeCell ref="W4:Z4"/>
    <mergeCell ref="AA2:AJ2"/>
    <mergeCell ref="AA4:AJ4"/>
    <mergeCell ref="B4:E4"/>
    <mergeCell ref="F4:O4"/>
    <mergeCell ref="D132:E132"/>
    <mergeCell ref="F132:P132"/>
    <mergeCell ref="R132:S132"/>
    <mergeCell ref="T132:AD132"/>
    <mergeCell ref="D128:E128"/>
    <mergeCell ref="F128:P128"/>
    <mergeCell ref="R128:S128"/>
    <mergeCell ref="T128:AD128"/>
    <mergeCell ref="D129:E129"/>
    <mergeCell ref="F129:P129"/>
    <mergeCell ref="R129:S129"/>
    <mergeCell ref="T129:AD129"/>
    <mergeCell ref="D126:E126"/>
    <mergeCell ref="F126:P126"/>
    <mergeCell ref="R126:S126"/>
    <mergeCell ref="T126:AD126"/>
    <mergeCell ref="D127:E127"/>
    <mergeCell ref="F127:P127"/>
  </mergeCells>
  <phoneticPr fontId="1"/>
  <conditionalFormatting sqref="A47:AJ59">
    <cfRule type="expression" dxfId="20" priority="14">
      <formula>$AK$45=TRUE</formula>
    </cfRule>
  </conditionalFormatting>
  <conditionalFormatting sqref="A56:AJ57">
    <cfRule type="expression" dxfId="19" priority="4">
      <formula>$AK$46=TRUE</formula>
    </cfRule>
  </conditionalFormatting>
  <conditionalFormatting sqref="B7:H7">
    <cfRule type="expression" dxfId="18" priority="30">
      <formula>OR(#REF!=FALSE,$AK$12=FALSE)</formula>
    </cfRule>
  </conditionalFormatting>
  <conditionalFormatting sqref="C140:AJ143">
    <cfRule type="expression" dxfId="17" priority="1">
      <formula>$AK$146=TRUE</formula>
    </cfRule>
  </conditionalFormatting>
  <conditionalFormatting sqref="D116:P133">
    <cfRule type="expression" dxfId="16" priority="13">
      <formula>$AL116=0</formula>
    </cfRule>
  </conditionalFormatting>
  <conditionalFormatting sqref="F115:P115">
    <cfRule type="expression" dxfId="15" priority="19">
      <formula>$AL115=0</formula>
    </cfRule>
  </conditionalFormatting>
  <conditionalFormatting sqref="I7">
    <cfRule type="expression" dxfId="14" priority="31">
      <formula>OR(#REF!=FALSE,AR12=FALSE)</formula>
    </cfRule>
  </conditionalFormatting>
  <conditionalFormatting sqref="R116:AD133">
    <cfRule type="expression" dxfId="13" priority="2">
      <formula>$AN$116=0</formula>
    </cfRule>
  </conditionalFormatting>
  <conditionalFormatting sqref="T115:AD115">
    <cfRule type="expression" dxfId="12" priority="18">
      <formula>$AL115=0</formula>
    </cfRule>
  </conditionalFormatting>
  <conditionalFormatting sqref="T30:AF32">
    <cfRule type="expression" dxfId="11" priority="17">
      <formula>$AK$28=FALSE</formula>
    </cfRule>
  </conditionalFormatting>
  <conditionalFormatting sqref="W79:AH81">
    <cfRule type="expression" dxfId="10" priority="15">
      <formula>$AK$28=FALSE</formula>
    </cfRule>
  </conditionalFormatting>
  <conditionalFormatting sqref="AA81:AG81">
    <cfRule type="expression" dxfId="9" priority="16">
      <formula>$AK$28=FALSE</formula>
    </cfRule>
  </conditionalFormatting>
  <dataValidations count="2">
    <dataValidation imeMode="halfAlpha" allowBlank="1" showInputMessage="1" showErrorMessage="1" sqref="AF71 Q70:Q71 T70:U71 X70:Y71 AB70:AC71" xr:uid="{6006F31C-2433-4611-B66B-12A869C83C31}"/>
    <dataValidation type="whole" operator="greaterThanOrEqual" allowBlank="1" showInputMessage="1" showErrorMessage="1" sqref="Y9:Y14 Y16" xr:uid="{C0D3FE44-C37A-4ED9-9A86-8CA392905504}">
      <formula1>0</formula1>
    </dataValidation>
  </dataValidations>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4" manualBreakCount="4">
    <brk id="42" max="35" man="1"/>
    <brk id="61" max="35" man="1"/>
    <brk id="102" max="35" man="1"/>
    <brk id="150"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36865" r:id="rId4" name="Check Box 1">
              <controlPr defaultSize="0" autoFill="0" autoLine="0" autoPict="0">
                <anchor moveWithCells="1">
                  <from>
                    <xdr:col>5</xdr:col>
                    <xdr:colOff>28575</xdr:colOff>
                    <xdr:row>26</xdr:row>
                    <xdr:rowOff>38100</xdr:rowOff>
                  </from>
                  <to>
                    <xdr:col>6</xdr:col>
                    <xdr:colOff>0</xdr:colOff>
                    <xdr:row>26</xdr:row>
                    <xdr:rowOff>304800</xdr:rowOff>
                  </to>
                </anchor>
              </controlPr>
            </control>
          </mc:Choice>
        </mc:AlternateContent>
        <mc:AlternateContent xmlns:mc="http://schemas.openxmlformats.org/markup-compatibility/2006">
          <mc:Choice Requires="x14">
            <control shapeId="36866" r:id="rId5" name="Check Box 2">
              <controlPr defaultSize="0" autoFill="0" autoLine="0" autoPict="0">
                <anchor moveWithCells="1">
                  <from>
                    <xdr:col>5</xdr:col>
                    <xdr:colOff>28575</xdr:colOff>
                    <xdr:row>27</xdr:row>
                    <xdr:rowOff>38100</xdr:rowOff>
                  </from>
                  <to>
                    <xdr:col>6</xdr:col>
                    <xdr:colOff>0</xdr:colOff>
                    <xdr:row>27</xdr:row>
                    <xdr:rowOff>304800</xdr:rowOff>
                  </to>
                </anchor>
              </controlPr>
            </control>
          </mc:Choice>
        </mc:AlternateContent>
        <mc:AlternateContent xmlns:mc="http://schemas.openxmlformats.org/markup-compatibility/2006">
          <mc:Choice Requires="x14">
            <control shapeId="36868" r:id="rId6" name="Check Box 4">
              <controlPr defaultSize="0" autoFill="0" autoLine="0" autoPict="0">
                <anchor moveWithCells="1">
                  <from>
                    <xdr:col>30</xdr:col>
                    <xdr:colOff>28575</xdr:colOff>
                    <xdr:row>105</xdr:row>
                    <xdr:rowOff>38100</xdr:rowOff>
                  </from>
                  <to>
                    <xdr:col>30</xdr:col>
                    <xdr:colOff>257175</xdr:colOff>
                    <xdr:row>105</xdr:row>
                    <xdr:rowOff>304800</xdr:rowOff>
                  </to>
                </anchor>
              </controlPr>
            </control>
          </mc:Choice>
        </mc:AlternateContent>
        <mc:AlternateContent xmlns:mc="http://schemas.openxmlformats.org/markup-compatibility/2006">
          <mc:Choice Requires="x14">
            <control shapeId="36869" r:id="rId7" name="Check Box 5">
              <controlPr defaultSize="0" autoFill="0" autoLine="0" autoPict="0">
                <anchor moveWithCells="1">
                  <from>
                    <xdr:col>5</xdr:col>
                    <xdr:colOff>28575</xdr:colOff>
                    <xdr:row>22</xdr:row>
                    <xdr:rowOff>38100</xdr:rowOff>
                  </from>
                  <to>
                    <xdr:col>6</xdr:col>
                    <xdr:colOff>0</xdr:colOff>
                    <xdr:row>22</xdr:row>
                    <xdr:rowOff>304800</xdr:rowOff>
                  </to>
                </anchor>
              </controlPr>
            </control>
          </mc:Choice>
        </mc:AlternateContent>
        <mc:AlternateContent xmlns:mc="http://schemas.openxmlformats.org/markup-compatibility/2006">
          <mc:Choice Requires="x14">
            <control shapeId="36881" r:id="rId8" name="Check Box 17">
              <controlPr defaultSize="0" autoFill="0" autoLine="0" autoPict="0">
                <anchor moveWithCells="1">
                  <from>
                    <xdr:col>30</xdr:col>
                    <xdr:colOff>28575</xdr:colOff>
                    <xdr:row>33</xdr:row>
                    <xdr:rowOff>38100</xdr:rowOff>
                  </from>
                  <to>
                    <xdr:col>30</xdr:col>
                    <xdr:colOff>257175</xdr:colOff>
                    <xdr:row>33</xdr:row>
                    <xdr:rowOff>304800</xdr:rowOff>
                  </to>
                </anchor>
              </controlPr>
            </control>
          </mc:Choice>
        </mc:AlternateContent>
        <mc:AlternateContent xmlns:mc="http://schemas.openxmlformats.org/markup-compatibility/2006">
          <mc:Choice Requires="x14">
            <control shapeId="36882" r:id="rId9" name="Check Box 18">
              <controlPr defaultSize="0" autoFill="0" autoLine="0" autoPict="0">
                <anchor moveWithCells="1">
                  <from>
                    <xdr:col>1</xdr:col>
                    <xdr:colOff>38100</xdr:colOff>
                    <xdr:row>8</xdr:row>
                    <xdr:rowOff>66675</xdr:rowOff>
                  </from>
                  <to>
                    <xdr:col>1</xdr:col>
                    <xdr:colOff>257175</xdr:colOff>
                    <xdr:row>8</xdr:row>
                    <xdr:rowOff>314325</xdr:rowOff>
                  </to>
                </anchor>
              </controlPr>
            </control>
          </mc:Choice>
        </mc:AlternateContent>
        <mc:AlternateContent xmlns:mc="http://schemas.openxmlformats.org/markup-compatibility/2006">
          <mc:Choice Requires="x14">
            <control shapeId="36883" r:id="rId10" name="Check Box 19">
              <controlPr defaultSize="0" autoFill="0" autoLine="0" autoPict="0">
                <anchor moveWithCells="1">
                  <from>
                    <xdr:col>1</xdr:col>
                    <xdr:colOff>38100</xdr:colOff>
                    <xdr:row>12</xdr:row>
                    <xdr:rowOff>66675</xdr:rowOff>
                  </from>
                  <to>
                    <xdr:col>1</xdr:col>
                    <xdr:colOff>257175</xdr:colOff>
                    <xdr:row>12</xdr:row>
                    <xdr:rowOff>314325</xdr:rowOff>
                  </to>
                </anchor>
              </controlPr>
            </control>
          </mc:Choice>
        </mc:AlternateContent>
        <mc:AlternateContent xmlns:mc="http://schemas.openxmlformats.org/markup-compatibility/2006">
          <mc:Choice Requires="x14">
            <control shapeId="36963" r:id="rId11" name="Check Box 99">
              <controlPr defaultSize="0" autoFill="0" autoLine="0" autoPict="0">
                <anchor moveWithCells="1">
                  <from>
                    <xdr:col>33</xdr:col>
                    <xdr:colOff>28575</xdr:colOff>
                    <xdr:row>55</xdr:row>
                    <xdr:rowOff>38100</xdr:rowOff>
                  </from>
                  <to>
                    <xdr:col>34</xdr:col>
                    <xdr:colOff>0</xdr:colOff>
                    <xdr:row>56</xdr:row>
                    <xdr:rowOff>257175</xdr:rowOff>
                  </to>
                </anchor>
              </controlPr>
            </control>
          </mc:Choice>
        </mc:AlternateContent>
        <mc:AlternateContent xmlns:mc="http://schemas.openxmlformats.org/markup-compatibility/2006">
          <mc:Choice Requires="x14">
            <control shapeId="36964" r:id="rId12" name="Check Box 100">
              <controlPr defaultSize="0" autoFill="0" autoLine="0" autoPict="0">
                <anchor moveWithCells="1">
                  <from>
                    <xdr:col>2</xdr:col>
                    <xdr:colOff>28575</xdr:colOff>
                    <xdr:row>139</xdr:row>
                    <xdr:rowOff>95250</xdr:rowOff>
                  </from>
                  <to>
                    <xdr:col>2</xdr:col>
                    <xdr:colOff>238125</xdr:colOff>
                    <xdr:row>140</xdr:row>
                    <xdr:rowOff>76200</xdr:rowOff>
                  </to>
                </anchor>
              </controlPr>
            </control>
          </mc:Choice>
        </mc:AlternateContent>
        <mc:AlternateContent xmlns:mc="http://schemas.openxmlformats.org/markup-compatibility/2006">
          <mc:Choice Requires="x14">
            <control shapeId="36965" r:id="rId13" name="Check Box 101">
              <controlPr defaultSize="0" autoFill="0" autoLine="0" autoPict="0">
                <anchor moveWithCells="1">
                  <from>
                    <xdr:col>2</xdr:col>
                    <xdr:colOff>28575</xdr:colOff>
                    <xdr:row>141</xdr:row>
                    <xdr:rowOff>95250</xdr:rowOff>
                  </from>
                  <to>
                    <xdr:col>2</xdr:col>
                    <xdr:colOff>209550</xdr:colOff>
                    <xdr:row>142</xdr:row>
                    <xdr:rowOff>95250</xdr:rowOff>
                  </to>
                </anchor>
              </controlPr>
            </control>
          </mc:Choice>
        </mc:AlternateContent>
        <mc:AlternateContent xmlns:mc="http://schemas.openxmlformats.org/markup-compatibility/2006">
          <mc:Choice Requires="x14">
            <control shapeId="36913" r:id="rId14" name="Check Box 49">
              <controlPr defaultSize="0" autoFill="0" autoLine="0" autoPict="0">
                <anchor moveWithCells="1">
                  <from>
                    <xdr:col>22</xdr:col>
                    <xdr:colOff>28575</xdr:colOff>
                    <xdr:row>44</xdr:row>
                    <xdr:rowOff>38100</xdr:rowOff>
                  </from>
                  <to>
                    <xdr:col>23</xdr:col>
                    <xdr:colOff>0</xdr:colOff>
                    <xdr:row>44</xdr:row>
                    <xdr:rowOff>304800</xdr:rowOff>
                  </to>
                </anchor>
              </controlPr>
            </control>
          </mc:Choice>
        </mc:AlternateContent>
        <mc:AlternateContent xmlns:mc="http://schemas.openxmlformats.org/markup-compatibility/2006">
          <mc:Choice Requires="x14">
            <control shapeId="37009" r:id="rId15" name="Option Button 145">
              <controlPr defaultSize="0" autoFill="0" autoLine="0" autoPict="0">
                <anchor moveWithCells="1">
                  <from>
                    <xdr:col>3</xdr:col>
                    <xdr:colOff>190500</xdr:colOff>
                    <xdr:row>113</xdr:row>
                    <xdr:rowOff>314325</xdr:rowOff>
                  </from>
                  <to>
                    <xdr:col>4</xdr:col>
                    <xdr:colOff>257175</xdr:colOff>
                    <xdr:row>114</xdr:row>
                    <xdr:rowOff>304800</xdr:rowOff>
                  </to>
                </anchor>
              </controlPr>
            </control>
          </mc:Choice>
        </mc:AlternateContent>
        <mc:AlternateContent xmlns:mc="http://schemas.openxmlformats.org/markup-compatibility/2006">
          <mc:Choice Requires="x14">
            <control shapeId="37010" r:id="rId16" name="Option Button 146">
              <controlPr defaultSize="0" autoFill="0" autoLine="0" autoPict="0">
                <anchor moveWithCells="1">
                  <from>
                    <xdr:col>3</xdr:col>
                    <xdr:colOff>190500</xdr:colOff>
                    <xdr:row>115</xdr:row>
                    <xdr:rowOff>0</xdr:rowOff>
                  </from>
                  <to>
                    <xdr:col>4</xdr:col>
                    <xdr:colOff>257175</xdr:colOff>
                    <xdr:row>115</xdr:row>
                    <xdr:rowOff>304800</xdr:rowOff>
                  </to>
                </anchor>
              </controlPr>
            </control>
          </mc:Choice>
        </mc:AlternateContent>
        <mc:AlternateContent xmlns:mc="http://schemas.openxmlformats.org/markup-compatibility/2006">
          <mc:Choice Requires="x14">
            <control shapeId="37011" r:id="rId17" name="Option Button 147">
              <controlPr defaultSize="0" autoFill="0" autoLine="0" autoPict="0">
                <anchor moveWithCells="1">
                  <from>
                    <xdr:col>3</xdr:col>
                    <xdr:colOff>190500</xdr:colOff>
                    <xdr:row>116</xdr:row>
                    <xdr:rowOff>0</xdr:rowOff>
                  </from>
                  <to>
                    <xdr:col>4</xdr:col>
                    <xdr:colOff>257175</xdr:colOff>
                    <xdr:row>116</xdr:row>
                    <xdr:rowOff>304800</xdr:rowOff>
                  </to>
                </anchor>
              </controlPr>
            </control>
          </mc:Choice>
        </mc:AlternateContent>
        <mc:AlternateContent xmlns:mc="http://schemas.openxmlformats.org/markup-compatibility/2006">
          <mc:Choice Requires="x14">
            <control shapeId="37012" r:id="rId18" name="Option Button 148">
              <controlPr defaultSize="0" autoFill="0" autoLine="0" autoPict="0">
                <anchor moveWithCells="1">
                  <from>
                    <xdr:col>3</xdr:col>
                    <xdr:colOff>190500</xdr:colOff>
                    <xdr:row>117</xdr:row>
                    <xdr:rowOff>0</xdr:rowOff>
                  </from>
                  <to>
                    <xdr:col>4</xdr:col>
                    <xdr:colOff>257175</xdr:colOff>
                    <xdr:row>117</xdr:row>
                    <xdr:rowOff>304800</xdr:rowOff>
                  </to>
                </anchor>
              </controlPr>
            </control>
          </mc:Choice>
        </mc:AlternateContent>
        <mc:AlternateContent xmlns:mc="http://schemas.openxmlformats.org/markup-compatibility/2006">
          <mc:Choice Requires="x14">
            <control shapeId="37013" r:id="rId19" name="Option Button 149">
              <controlPr defaultSize="0" autoFill="0" autoLine="0" autoPict="0">
                <anchor moveWithCells="1">
                  <from>
                    <xdr:col>3</xdr:col>
                    <xdr:colOff>190500</xdr:colOff>
                    <xdr:row>118</xdr:row>
                    <xdr:rowOff>0</xdr:rowOff>
                  </from>
                  <to>
                    <xdr:col>4</xdr:col>
                    <xdr:colOff>257175</xdr:colOff>
                    <xdr:row>118</xdr:row>
                    <xdr:rowOff>304800</xdr:rowOff>
                  </to>
                </anchor>
              </controlPr>
            </control>
          </mc:Choice>
        </mc:AlternateContent>
        <mc:AlternateContent xmlns:mc="http://schemas.openxmlformats.org/markup-compatibility/2006">
          <mc:Choice Requires="x14">
            <control shapeId="37014" r:id="rId20" name="Option Button 150">
              <controlPr defaultSize="0" autoFill="0" autoLine="0" autoPict="0">
                <anchor moveWithCells="1">
                  <from>
                    <xdr:col>3</xdr:col>
                    <xdr:colOff>190500</xdr:colOff>
                    <xdr:row>119</xdr:row>
                    <xdr:rowOff>0</xdr:rowOff>
                  </from>
                  <to>
                    <xdr:col>4</xdr:col>
                    <xdr:colOff>257175</xdr:colOff>
                    <xdr:row>119</xdr:row>
                    <xdr:rowOff>304800</xdr:rowOff>
                  </to>
                </anchor>
              </controlPr>
            </control>
          </mc:Choice>
        </mc:AlternateContent>
        <mc:AlternateContent xmlns:mc="http://schemas.openxmlformats.org/markup-compatibility/2006">
          <mc:Choice Requires="x14">
            <control shapeId="37015" r:id="rId21" name="Option Button 151">
              <controlPr defaultSize="0" autoFill="0" autoLine="0" autoPict="0">
                <anchor moveWithCells="1">
                  <from>
                    <xdr:col>3</xdr:col>
                    <xdr:colOff>190500</xdr:colOff>
                    <xdr:row>120</xdr:row>
                    <xdr:rowOff>0</xdr:rowOff>
                  </from>
                  <to>
                    <xdr:col>4</xdr:col>
                    <xdr:colOff>257175</xdr:colOff>
                    <xdr:row>120</xdr:row>
                    <xdr:rowOff>304800</xdr:rowOff>
                  </to>
                </anchor>
              </controlPr>
            </control>
          </mc:Choice>
        </mc:AlternateContent>
        <mc:AlternateContent xmlns:mc="http://schemas.openxmlformats.org/markup-compatibility/2006">
          <mc:Choice Requires="x14">
            <control shapeId="37016" r:id="rId22" name="Option Button 152">
              <controlPr defaultSize="0" autoFill="0" autoLine="0" autoPict="0">
                <anchor moveWithCells="1">
                  <from>
                    <xdr:col>3</xdr:col>
                    <xdr:colOff>190500</xdr:colOff>
                    <xdr:row>121</xdr:row>
                    <xdr:rowOff>0</xdr:rowOff>
                  </from>
                  <to>
                    <xdr:col>4</xdr:col>
                    <xdr:colOff>257175</xdr:colOff>
                    <xdr:row>121</xdr:row>
                    <xdr:rowOff>304800</xdr:rowOff>
                  </to>
                </anchor>
              </controlPr>
            </control>
          </mc:Choice>
        </mc:AlternateContent>
        <mc:AlternateContent xmlns:mc="http://schemas.openxmlformats.org/markup-compatibility/2006">
          <mc:Choice Requires="x14">
            <control shapeId="37017" r:id="rId23" name="Option Button 153">
              <controlPr defaultSize="0" autoFill="0" autoLine="0" autoPict="0">
                <anchor moveWithCells="1">
                  <from>
                    <xdr:col>3</xdr:col>
                    <xdr:colOff>190500</xdr:colOff>
                    <xdr:row>122</xdr:row>
                    <xdr:rowOff>0</xdr:rowOff>
                  </from>
                  <to>
                    <xdr:col>4</xdr:col>
                    <xdr:colOff>257175</xdr:colOff>
                    <xdr:row>122</xdr:row>
                    <xdr:rowOff>304800</xdr:rowOff>
                  </to>
                </anchor>
              </controlPr>
            </control>
          </mc:Choice>
        </mc:AlternateContent>
        <mc:AlternateContent xmlns:mc="http://schemas.openxmlformats.org/markup-compatibility/2006">
          <mc:Choice Requires="x14">
            <control shapeId="37018" r:id="rId24" name="Option Button 154">
              <controlPr defaultSize="0" autoFill="0" autoLine="0" autoPict="0">
                <anchor moveWithCells="1">
                  <from>
                    <xdr:col>3</xdr:col>
                    <xdr:colOff>190500</xdr:colOff>
                    <xdr:row>123</xdr:row>
                    <xdr:rowOff>0</xdr:rowOff>
                  </from>
                  <to>
                    <xdr:col>4</xdr:col>
                    <xdr:colOff>257175</xdr:colOff>
                    <xdr:row>123</xdr:row>
                    <xdr:rowOff>304800</xdr:rowOff>
                  </to>
                </anchor>
              </controlPr>
            </control>
          </mc:Choice>
        </mc:AlternateContent>
        <mc:AlternateContent xmlns:mc="http://schemas.openxmlformats.org/markup-compatibility/2006">
          <mc:Choice Requires="x14">
            <control shapeId="37019" r:id="rId25" name="Option Button 155">
              <controlPr defaultSize="0" autoFill="0" autoLine="0" autoPict="0">
                <anchor moveWithCells="1">
                  <from>
                    <xdr:col>3</xdr:col>
                    <xdr:colOff>190500</xdr:colOff>
                    <xdr:row>124</xdr:row>
                    <xdr:rowOff>0</xdr:rowOff>
                  </from>
                  <to>
                    <xdr:col>4</xdr:col>
                    <xdr:colOff>257175</xdr:colOff>
                    <xdr:row>124</xdr:row>
                    <xdr:rowOff>304800</xdr:rowOff>
                  </to>
                </anchor>
              </controlPr>
            </control>
          </mc:Choice>
        </mc:AlternateContent>
        <mc:AlternateContent xmlns:mc="http://schemas.openxmlformats.org/markup-compatibility/2006">
          <mc:Choice Requires="x14">
            <control shapeId="37020" r:id="rId26" name="Option Button 156">
              <controlPr defaultSize="0" autoFill="0" autoLine="0" autoPict="0">
                <anchor moveWithCells="1">
                  <from>
                    <xdr:col>3</xdr:col>
                    <xdr:colOff>190500</xdr:colOff>
                    <xdr:row>125</xdr:row>
                    <xdr:rowOff>0</xdr:rowOff>
                  </from>
                  <to>
                    <xdr:col>4</xdr:col>
                    <xdr:colOff>257175</xdr:colOff>
                    <xdr:row>125</xdr:row>
                    <xdr:rowOff>304800</xdr:rowOff>
                  </to>
                </anchor>
              </controlPr>
            </control>
          </mc:Choice>
        </mc:AlternateContent>
        <mc:AlternateContent xmlns:mc="http://schemas.openxmlformats.org/markup-compatibility/2006">
          <mc:Choice Requires="x14">
            <control shapeId="37021" r:id="rId27" name="Option Button 157">
              <controlPr defaultSize="0" autoFill="0" autoLine="0" autoPict="0">
                <anchor moveWithCells="1">
                  <from>
                    <xdr:col>3</xdr:col>
                    <xdr:colOff>190500</xdr:colOff>
                    <xdr:row>126</xdr:row>
                    <xdr:rowOff>0</xdr:rowOff>
                  </from>
                  <to>
                    <xdr:col>4</xdr:col>
                    <xdr:colOff>257175</xdr:colOff>
                    <xdr:row>126</xdr:row>
                    <xdr:rowOff>304800</xdr:rowOff>
                  </to>
                </anchor>
              </controlPr>
            </control>
          </mc:Choice>
        </mc:AlternateContent>
        <mc:AlternateContent xmlns:mc="http://schemas.openxmlformats.org/markup-compatibility/2006">
          <mc:Choice Requires="x14">
            <control shapeId="37022" r:id="rId28" name="Option Button 158">
              <controlPr defaultSize="0" autoFill="0" autoLine="0" autoPict="0">
                <anchor moveWithCells="1">
                  <from>
                    <xdr:col>3</xdr:col>
                    <xdr:colOff>190500</xdr:colOff>
                    <xdr:row>127</xdr:row>
                    <xdr:rowOff>0</xdr:rowOff>
                  </from>
                  <to>
                    <xdr:col>4</xdr:col>
                    <xdr:colOff>257175</xdr:colOff>
                    <xdr:row>127</xdr:row>
                    <xdr:rowOff>304800</xdr:rowOff>
                  </to>
                </anchor>
              </controlPr>
            </control>
          </mc:Choice>
        </mc:AlternateContent>
        <mc:AlternateContent xmlns:mc="http://schemas.openxmlformats.org/markup-compatibility/2006">
          <mc:Choice Requires="x14">
            <control shapeId="37023" r:id="rId29" name="Option Button 159">
              <controlPr defaultSize="0" autoFill="0" autoLine="0" autoPict="0">
                <anchor moveWithCells="1">
                  <from>
                    <xdr:col>3</xdr:col>
                    <xdr:colOff>190500</xdr:colOff>
                    <xdr:row>128</xdr:row>
                    <xdr:rowOff>0</xdr:rowOff>
                  </from>
                  <to>
                    <xdr:col>4</xdr:col>
                    <xdr:colOff>257175</xdr:colOff>
                    <xdr:row>128</xdr:row>
                    <xdr:rowOff>304800</xdr:rowOff>
                  </to>
                </anchor>
              </controlPr>
            </control>
          </mc:Choice>
        </mc:AlternateContent>
        <mc:AlternateContent xmlns:mc="http://schemas.openxmlformats.org/markup-compatibility/2006">
          <mc:Choice Requires="x14">
            <control shapeId="37024" r:id="rId30" name="Option Button 160">
              <controlPr defaultSize="0" autoFill="0" autoLine="0" autoPict="0">
                <anchor moveWithCells="1">
                  <from>
                    <xdr:col>3</xdr:col>
                    <xdr:colOff>190500</xdr:colOff>
                    <xdr:row>129</xdr:row>
                    <xdr:rowOff>0</xdr:rowOff>
                  </from>
                  <to>
                    <xdr:col>4</xdr:col>
                    <xdr:colOff>257175</xdr:colOff>
                    <xdr:row>129</xdr:row>
                    <xdr:rowOff>304800</xdr:rowOff>
                  </to>
                </anchor>
              </controlPr>
            </control>
          </mc:Choice>
        </mc:AlternateContent>
        <mc:AlternateContent xmlns:mc="http://schemas.openxmlformats.org/markup-compatibility/2006">
          <mc:Choice Requires="x14">
            <control shapeId="37025" r:id="rId31" name="Option Button 161">
              <controlPr defaultSize="0" autoFill="0" autoLine="0" autoPict="0">
                <anchor moveWithCells="1">
                  <from>
                    <xdr:col>3</xdr:col>
                    <xdr:colOff>190500</xdr:colOff>
                    <xdr:row>130</xdr:row>
                    <xdr:rowOff>0</xdr:rowOff>
                  </from>
                  <to>
                    <xdr:col>4</xdr:col>
                    <xdr:colOff>257175</xdr:colOff>
                    <xdr:row>130</xdr:row>
                    <xdr:rowOff>304800</xdr:rowOff>
                  </to>
                </anchor>
              </controlPr>
            </control>
          </mc:Choice>
        </mc:AlternateContent>
        <mc:AlternateContent xmlns:mc="http://schemas.openxmlformats.org/markup-compatibility/2006">
          <mc:Choice Requires="x14">
            <control shapeId="37026" r:id="rId32" name="Option Button 162">
              <controlPr defaultSize="0" autoFill="0" autoLine="0" autoPict="0">
                <anchor moveWithCells="1">
                  <from>
                    <xdr:col>3</xdr:col>
                    <xdr:colOff>190500</xdr:colOff>
                    <xdr:row>131</xdr:row>
                    <xdr:rowOff>0</xdr:rowOff>
                  </from>
                  <to>
                    <xdr:col>4</xdr:col>
                    <xdr:colOff>257175</xdr:colOff>
                    <xdr:row>131</xdr:row>
                    <xdr:rowOff>304800</xdr:rowOff>
                  </to>
                </anchor>
              </controlPr>
            </control>
          </mc:Choice>
        </mc:AlternateContent>
        <mc:AlternateContent xmlns:mc="http://schemas.openxmlformats.org/markup-compatibility/2006">
          <mc:Choice Requires="x14">
            <control shapeId="37027" r:id="rId33" name="Option Button 163">
              <controlPr defaultSize="0" autoFill="0" autoLine="0" autoPict="0">
                <anchor moveWithCells="1">
                  <from>
                    <xdr:col>3</xdr:col>
                    <xdr:colOff>190500</xdr:colOff>
                    <xdr:row>132</xdr:row>
                    <xdr:rowOff>0</xdr:rowOff>
                  </from>
                  <to>
                    <xdr:col>4</xdr:col>
                    <xdr:colOff>257175</xdr:colOff>
                    <xdr:row>132</xdr:row>
                    <xdr:rowOff>304800</xdr:rowOff>
                  </to>
                </anchor>
              </controlPr>
            </control>
          </mc:Choice>
        </mc:AlternateContent>
        <mc:AlternateContent xmlns:mc="http://schemas.openxmlformats.org/markup-compatibility/2006">
          <mc:Choice Requires="x14">
            <control shapeId="37028" r:id="rId34" name="Option Button 164">
              <controlPr defaultSize="0" autoFill="0" autoLine="0" autoPict="0">
                <anchor moveWithCells="1">
                  <from>
                    <xdr:col>17</xdr:col>
                    <xdr:colOff>190500</xdr:colOff>
                    <xdr:row>115</xdr:row>
                    <xdr:rowOff>0</xdr:rowOff>
                  </from>
                  <to>
                    <xdr:col>18</xdr:col>
                    <xdr:colOff>257175</xdr:colOff>
                    <xdr:row>115</xdr:row>
                    <xdr:rowOff>304800</xdr:rowOff>
                  </to>
                </anchor>
              </controlPr>
            </control>
          </mc:Choice>
        </mc:AlternateContent>
        <mc:AlternateContent xmlns:mc="http://schemas.openxmlformats.org/markup-compatibility/2006">
          <mc:Choice Requires="x14">
            <control shapeId="37029" r:id="rId35" name="Option Button 165">
              <controlPr defaultSize="0" autoFill="0" autoLine="0" autoPict="0">
                <anchor moveWithCells="1">
                  <from>
                    <xdr:col>17</xdr:col>
                    <xdr:colOff>190500</xdr:colOff>
                    <xdr:row>116</xdr:row>
                    <xdr:rowOff>0</xdr:rowOff>
                  </from>
                  <to>
                    <xdr:col>18</xdr:col>
                    <xdr:colOff>257175</xdr:colOff>
                    <xdr:row>116</xdr:row>
                    <xdr:rowOff>304800</xdr:rowOff>
                  </to>
                </anchor>
              </controlPr>
            </control>
          </mc:Choice>
        </mc:AlternateContent>
        <mc:AlternateContent xmlns:mc="http://schemas.openxmlformats.org/markup-compatibility/2006">
          <mc:Choice Requires="x14">
            <control shapeId="37030" r:id="rId36" name="Option Button 166">
              <controlPr defaultSize="0" autoFill="0" autoLine="0" autoPict="0">
                <anchor moveWithCells="1">
                  <from>
                    <xdr:col>17</xdr:col>
                    <xdr:colOff>190500</xdr:colOff>
                    <xdr:row>117</xdr:row>
                    <xdr:rowOff>0</xdr:rowOff>
                  </from>
                  <to>
                    <xdr:col>18</xdr:col>
                    <xdr:colOff>257175</xdr:colOff>
                    <xdr:row>117</xdr:row>
                    <xdr:rowOff>304800</xdr:rowOff>
                  </to>
                </anchor>
              </controlPr>
            </control>
          </mc:Choice>
        </mc:AlternateContent>
        <mc:AlternateContent xmlns:mc="http://schemas.openxmlformats.org/markup-compatibility/2006">
          <mc:Choice Requires="x14">
            <control shapeId="37031" r:id="rId37" name="Option Button 167">
              <controlPr defaultSize="0" autoFill="0" autoLine="0" autoPict="0">
                <anchor moveWithCells="1">
                  <from>
                    <xdr:col>17</xdr:col>
                    <xdr:colOff>190500</xdr:colOff>
                    <xdr:row>118</xdr:row>
                    <xdr:rowOff>0</xdr:rowOff>
                  </from>
                  <to>
                    <xdr:col>18</xdr:col>
                    <xdr:colOff>257175</xdr:colOff>
                    <xdr:row>118</xdr:row>
                    <xdr:rowOff>304800</xdr:rowOff>
                  </to>
                </anchor>
              </controlPr>
            </control>
          </mc:Choice>
        </mc:AlternateContent>
        <mc:AlternateContent xmlns:mc="http://schemas.openxmlformats.org/markup-compatibility/2006">
          <mc:Choice Requires="x14">
            <control shapeId="37032" r:id="rId38" name="Option Button 168">
              <controlPr defaultSize="0" autoFill="0" autoLine="0" autoPict="0">
                <anchor moveWithCells="1">
                  <from>
                    <xdr:col>17</xdr:col>
                    <xdr:colOff>190500</xdr:colOff>
                    <xdr:row>119</xdr:row>
                    <xdr:rowOff>0</xdr:rowOff>
                  </from>
                  <to>
                    <xdr:col>18</xdr:col>
                    <xdr:colOff>257175</xdr:colOff>
                    <xdr:row>119</xdr:row>
                    <xdr:rowOff>304800</xdr:rowOff>
                  </to>
                </anchor>
              </controlPr>
            </control>
          </mc:Choice>
        </mc:AlternateContent>
        <mc:AlternateContent xmlns:mc="http://schemas.openxmlformats.org/markup-compatibility/2006">
          <mc:Choice Requires="x14">
            <control shapeId="37033" r:id="rId39" name="Option Button 169">
              <controlPr defaultSize="0" autoFill="0" autoLine="0" autoPict="0">
                <anchor moveWithCells="1">
                  <from>
                    <xdr:col>17</xdr:col>
                    <xdr:colOff>190500</xdr:colOff>
                    <xdr:row>120</xdr:row>
                    <xdr:rowOff>0</xdr:rowOff>
                  </from>
                  <to>
                    <xdr:col>18</xdr:col>
                    <xdr:colOff>257175</xdr:colOff>
                    <xdr:row>120</xdr:row>
                    <xdr:rowOff>304800</xdr:rowOff>
                  </to>
                </anchor>
              </controlPr>
            </control>
          </mc:Choice>
        </mc:AlternateContent>
        <mc:AlternateContent xmlns:mc="http://schemas.openxmlformats.org/markup-compatibility/2006">
          <mc:Choice Requires="x14">
            <control shapeId="37034" r:id="rId40" name="Option Button 170">
              <controlPr defaultSize="0" autoFill="0" autoLine="0" autoPict="0">
                <anchor moveWithCells="1">
                  <from>
                    <xdr:col>17</xdr:col>
                    <xdr:colOff>190500</xdr:colOff>
                    <xdr:row>121</xdr:row>
                    <xdr:rowOff>0</xdr:rowOff>
                  </from>
                  <to>
                    <xdr:col>18</xdr:col>
                    <xdr:colOff>257175</xdr:colOff>
                    <xdr:row>121</xdr:row>
                    <xdr:rowOff>304800</xdr:rowOff>
                  </to>
                </anchor>
              </controlPr>
            </control>
          </mc:Choice>
        </mc:AlternateContent>
        <mc:AlternateContent xmlns:mc="http://schemas.openxmlformats.org/markup-compatibility/2006">
          <mc:Choice Requires="x14">
            <control shapeId="37035" r:id="rId41" name="Option Button 171">
              <controlPr defaultSize="0" autoFill="0" autoLine="0" autoPict="0">
                <anchor moveWithCells="1">
                  <from>
                    <xdr:col>17</xdr:col>
                    <xdr:colOff>190500</xdr:colOff>
                    <xdr:row>122</xdr:row>
                    <xdr:rowOff>0</xdr:rowOff>
                  </from>
                  <to>
                    <xdr:col>18</xdr:col>
                    <xdr:colOff>257175</xdr:colOff>
                    <xdr:row>122</xdr:row>
                    <xdr:rowOff>304800</xdr:rowOff>
                  </to>
                </anchor>
              </controlPr>
            </control>
          </mc:Choice>
        </mc:AlternateContent>
        <mc:AlternateContent xmlns:mc="http://schemas.openxmlformats.org/markup-compatibility/2006">
          <mc:Choice Requires="x14">
            <control shapeId="37036" r:id="rId42" name="Option Button 172">
              <controlPr defaultSize="0" autoFill="0" autoLine="0" autoPict="0">
                <anchor moveWithCells="1">
                  <from>
                    <xdr:col>17</xdr:col>
                    <xdr:colOff>190500</xdr:colOff>
                    <xdr:row>123</xdr:row>
                    <xdr:rowOff>0</xdr:rowOff>
                  </from>
                  <to>
                    <xdr:col>18</xdr:col>
                    <xdr:colOff>257175</xdr:colOff>
                    <xdr:row>123</xdr:row>
                    <xdr:rowOff>304800</xdr:rowOff>
                  </to>
                </anchor>
              </controlPr>
            </control>
          </mc:Choice>
        </mc:AlternateContent>
        <mc:AlternateContent xmlns:mc="http://schemas.openxmlformats.org/markup-compatibility/2006">
          <mc:Choice Requires="x14">
            <control shapeId="37037" r:id="rId43" name="Option Button 173">
              <controlPr defaultSize="0" autoFill="0" autoLine="0" autoPict="0">
                <anchor moveWithCells="1">
                  <from>
                    <xdr:col>17</xdr:col>
                    <xdr:colOff>190500</xdr:colOff>
                    <xdr:row>124</xdr:row>
                    <xdr:rowOff>0</xdr:rowOff>
                  </from>
                  <to>
                    <xdr:col>18</xdr:col>
                    <xdr:colOff>257175</xdr:colOff>
                    <xdr:row>124</xdr:row>
                    <xdr:rowOff>304800</xdr:rowOff>
                  </to>
                </anchor>
              </controlPr>
            </control>
          </mc:Choice>
        </mc:AlternateContent>
        <mc:AlternateContent xmlns:mc="http://schemas.openxmlformats.org/markup-compatibility/2006">
          <mc:Choice Requires="x14">
            <control shapeId="37038" r:id="rId44" name="Option Button 174">
              <controlPr defaultSize="0" autoFill="0" autoLine="0" autoPict="0">
                <anchor moveWithCells="1">
                  <from>
                    <xdr:col>17</xdr:col>
                    <xdr:colOff>190500</xdr:colOff>
                    <xdr:row>125</xdr:row>
                    <xdr:rowOff>0</xdr:rowOff>
                  </from>
                  <to>
                    <xdr:col>18</xdr:col>
                    <xdr:colOff>257175</xdr:colOff>
                    <xdr:row>125</xdr:row>
                    <xdr:rowOff>304800</xdr:rowOff>
                  </to>
                </anchor>
              </controlPr>
            </control>
          </mc:Choice>
        </mc:AlternateContent>
        <mc:AlternateContent xmlns:mc="http://schemas.openxmlformats.org/markup-compatibility/2006">
          <mc:Choice Requires="x14">
            <control shapeId="37039" r:id="rId45" name="Option Button 175">
              <controlPr defaultSize="0" autoFill="0" autoLine="0" autoPict="0">
                <anchor moveWithCells="1">
                  <from>
                    <xdr:col>17</xdr:col>
                    <xdr:colOff>190500</xdr:colOff>
                    <xdr:row>126</xdr:row>
                    <xdr:rowOff>0</xdr:rowOff>
                  </from>
                  <to>
                    <xdr:col>18</xdr:col>
                    <xdr:colOff>257175</xdr:colOff>
                    <xdr:row>126</xdr:row>
                    <xdr:rowOff>304800</xdr:rowOff>
                  </to>
                </anchor>
              </controlPr>
            </control>
          </mc:Choice>
        </mc:AlternateContent>
        <mc:AlternateContent xmlns:mc="http://schemas.openxmlformats.org/markup-compatibility/2006">
          <mc:Choice Requires="x14">
            <control shapeId="37040" r:id="rId46" name="Option Button 176">
              <controlPr defaultSize="0" autoFill="0" autoLine="0" autoPict="0">
                <anchor moveWithCells="1">
                  <from>
                    <xdr:col>17</xdr:col>
                    <xdr:colOff>190500</xdr:colOff>
                    <xdr:row>127</xdr:row>
                    <xdr:rowOff>0</xdr:rowOff>
                  </from>
                  <to>
                    <xdr:col>18</xdr:col>
                    <xdr:colOff>257175</xdr:colOff>
                    <xdr:row>127</xdr:row>
                    <xdr:rowOff>304800</xdr:rowOff>
                  </to>
                </anchor>
              </controlPr>
            </control>
          </mc:Choice>
        </mc:AlternateContent>
        <mc:AlternateContent xmlns:mc="http://schemas.openxmlformats.org/markup-compatibility/2006">
          <mc:Choice Requires="x14">
            <control shapeId="37041" r:id="rId47" name="Option Button 177">
              <controlPr defaultSize="0" autoFill="0" autoLine="0" autoPict="0">
                <anchor moveWithCells="1">
                  <from>
                    <xdr:col>17</xdr:col>
                    <xdr:colOff>190500</xdr:colOff>
                    <xdr:row>128</xdr:row>
                    <xdr:rowOff>0</xdr:rowOff>
                  </from>
                  <to>
                    <xdr:col>18</xdr:col>
                    <xdr:colOff>257175</xdr:colOff>
                    <xdr:row>128</xdr:row>
                    <xdr:rowOff>304800</xdr:rowOff>
                  </to>
                </anchor>
              </controlPr>
            </control>
          </mc:Choice>
        </mc:AlternateContent>
        <mc:AlternateContent xmlns:mc="http://schemas.openxmlformats.org/markup-compatibility/2006">
          <mc:Choice Requires="x14">
            <control shapeId="37042" r:id="rId48" name="Option Button 178">
              <controlPr defaultSize="0" autoFill="0" autoLine="0" autoPict="0">
                <anchor moveWithCells="1">
                  <from>
                    <xdr:col>17</xdr:col>
                    <xdr:colOff>190500</xdr:colOff>
                    <xdr:row>129</xdr:row>
                    <xdr:rowOff>0</xdr:rowOff>
                  </from>
                  <to>
                    <xdr:col>18</xdr:col>
                    <xdr:colOff>257175</xdr:colOff>
                    <xdr:row>129</xdr:row>
                    <xdr:rowOff>304800</xdr:rowOff>
                  </to>
                </anchor>
              </controlPr>
            </control>
          </mc:Choice>
        </mc:AlternateContent>
        <mc:AlternateContent xmlns:mc="http://schemas.openxmlformats.org/markup-compatibility/2006">
          <mc:Choice Requires="x14">
            <control shapeId="37043" r:id="rId49" name="Option Button 179">
              <controlPr defaultSize="0" autoFill="0" autoLine="0" autoPict="0">
                <anchor moveWithCells="1">
                  <from>
                    <xdr:col>17</xdr:col>
                    <xdr:colOff>190500</xdr:colOff>
                    <xdr:row>130</xdr:row>
                    <xdr:rowOff>0</xdr:rowOff>
                  </from>
                  <to>
                    <xdr:col>18</xdr:col>
                    <xdr:colOff>257175</xdr:colOff>
                    <xdr:row>130</xdr:row>
                    <xdr:rowOff>304800</xdr:rowOff>
                  </to>
                </anchor>
              </controlPr>
            </control>
          </mc:Choice>
        </mc:AlternateContent>
        <mc:AlternateContent xmlns:mc="http://schemas.openxmlformats.org/markup-compatibility/2006">
          <mc:Choice Requires="x14">
            <control shapeId="37044" r:id="rId50" name="Option Button 180">
              <controlPr defaultSize="0" autoFill="0" autoLine="0" autoPict="0">
                <anchor moveWithCells="1">
                  <from>
                    <xdr:col>17</xdr:col>
                    <xdr:colOff>190500</xdr:colOff>
                    <xdr:row>131</xdr:row>
                    <xdr:rowOff>0</xdr:rowOff>
                  </from>
                  <to>
                    <xdr:col>18</xdr:col>
                    <xdr:colOff>257175</xdr:colOff>
                    <xdr:row>131</xdr:row>
                    <xdr:rowOff>304800</xdr:rowOff>
                  </to>
                </anchor>
              </controlPr>
            </control>
          </mc:Choice>
        </mc:AlternateContent>
        <mc:AlternateContent xmlns:mc="http://schemas.openxmlformats.org/markup-compatibility/2006">
          <mc:Choice Requires="x14">
            <control shapeId="37045" r:id="rId51" name="Option Button 181">
              <controlPr defaultSize="0" autoFill="0" autoLine="0" autoPict="0">
                <anchor moveWithCells="1">
                  <from>
                    <xdr:col>17</xdr:col>
                    <xdr:colOff>190500</xdr:colOff>
                    <xdr:row>132</xdr:row>
                    <xdr:rowOff>0</xdr:rowOff>
                  </from>
                  <to>
                    <xdr:col>18</xdr:col>
                    <xdr:colOff>257175</xdr:colOff>
                    <xdr:row>132</xdr:row>
                    <xdr:rowOff>304800</xdr:rowOff>
                  </to>
                </anchor>
              </controlPr>
            </control>
          </mc:Choice>
        </mc:AlternateContent>
        <mc:AlternateContent xmlns:mc="http://schemas.openxmlformats.org/markup-compatibility/2006">
          <mc:Choice Requires="x14">
            <control shapeId="37047" r:id="rId52" name="Check Box 183">
              <controlPr defaultSize="0" autoFill="0" autoLine="0" autoPict="0">
                <anchor moveWithCells="1">
                  <from>
                    <xdr:col>2</xdr:col>
                    <xdr:colOff>28575</xdr:colOff>
                    <xdr:row>145</xdr:row>
                    <xdr:rowOff>76200</xdr:rowOff>
                  </from>
                  <to>
                    <xdr:col>3</xdr:col>
                    <xdr:colOff>66675</xdr:colOff>
                    <xdr:row>145</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ACEBE307-3CA6-4689-A5E2-8E7D6F5CEF19}">
          <x14:formula1>
            <xm:f>プルダウンリスト一覧!$A$2:$A$5</xm:f>
          </x14:formula1>
          <xm:sqref>D15:E15 L37 L40</xm:sqref>
        </x14:dataValidation>
        <x14:dataValidation type="list" allowBlank="1" showInputMessage="1" showErrorMessage="1" xr:uid="{F66CF131-5F98-4232-8109-9A878C1BC1F2}">
          <x14:formula1>
            <xm:f>プルダウンリスト一覧!$B$2:$B$13</xm:f>
          </x14:formula1>
          <xm:sqref>G15:H15 N37:O37 N40:O40</xm:sqref>
        </x14:dataValidation>
        <x14:dataValidation type="list" allowBlank="1" showInputMessage="1" showErrorMessage="1" xr:uid="{CA509435-9393-434D-9BFF-E25067F9DF83}">
          <x14:formula1>
            <xm:f>プルダウンリスト一覧!$C$2:$C$32</xm:f>
          </x14:formula1>
          <xm:sqref>J15:K15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A56BA-5E0C-4DEE-AC59-4FE24C9D0816}">
  <sheetPr codeName="Sheet5">
    <tabColor theme="9" tint="0.79998168889431442"/>
    <pageSetUpPr fitToPage="1"/>
  </sheetPr>
  <dimension ref="A1:BL86"/>
  <sheetViews>
    <sheetView showGridLines="0" view="pageBreakPreview" zoomScaleNormal="100" zoomScaleSheetLayoutView="100" workbookViewId="0"/>
  </sheetViews>
  <sheetFormatPr defaultRowHeight="17.25" outlineLevelCol="1"/>
  <cols>
    <col min="1" max="5" width="3.625" style="29" customWidth="1"/>
    <col min="6" max="6" width="3.625" style="83" customWidth="1"/>
    <col min="7" max="36" width="3.625" style="29" customWidth="1"/>
    <col min="37" max="37" width="8.625" style="76" hidden="1" customWidth="1" outlineLevel="1"/>
    <col min="38" max="38" width="11.5" style="54" hidden="1" customWidth="1" outlineLevel="1"/>
    <col min="39" max="40" width="15.25" style="54" hidden="1" customWidth="1" outlineLevel="1"/>
    <col min="41" max="41" width="3.625" style="54" hidden="1" customWidth="1" outlineLevel="1"/>
    <col min="42" max="42" width="14.375" style="54" hidden="1" customWidth="1" outlineLevel="1"/>
    <col min="43" max="43" width="14.375" style="29" hidden="1" customWidth="1" outlineLevel="1"/>
    <col min="44" max="44" width="3.625" style="29" hidden="1" customWidth="1" outlineLevel="1"/>
    <col min="45" max="45" width="3.625" style="29" customWidth="1" collapsed="1"/>
    <col min="46" max="49" width="3.625" style="29" customWidth="1"/>
    <col min="50" max="16384" width="9" style="29"/>
  </cols>
  <sheetData>
    <row r="1" spans="1:64" ht="24.75" customHeight="1">
      <c r="A1" s="22" t="s">
        <v>261</v>
      </c>
      <c r="B1" s="22"/>
      <c r="C1" s="22"/>
      <c r="D1" s="22"/>
      <c r="E1" s="22"/>
      <c r="F1" s="80"/>
      <c r="G1" s="22"/>
      <c r="H1" s="22"/>
      <c r="I1" s="22"/>
      <c r="J1" s="22"/>
      <c r="K1" s="22"/>
      <c r="L1" s="22"/>
      <c r="M1" s="22"/>
      <c r="N1" s="22"/>
      <c r="O1" s="22"/>
      <c r="P1" s="22"/>
      <c r="Q1" s="22"/>
      <c r="R1" s="22"/>
      <c r="S1" s="22"/>
      <c r="T1" s="22"/>
      <c r="U1" s="22"/>
      <c r="V1" s="22"/>
      <c r="W1" s="22"/>
      <c r="X1" s="22"/>
      <c r="Y1" s="22"/>
      <c r="Z1" s="22"/>
      <c r="AA1" s="22"/>
      <c r="AB1" s="22"/>
      <c r="AC1" s="22"/>
      <c r="AD1" s="64">
        <v>20240612</v>
      </c>
      <c r="AK1" s="78"/>
      <c r="AL1" s="29"/>
      <c r="AM1" s="29"/>
      <c r="AN1" s="29"/>
      <c r="AO1" s="29"/>
      <c r="AP1" s="29"/>
    </row>
    <row r="2" spans="1:64" ht="24.75" customHeight="1">
      <c r="A2" s="22"/>
      <c r="B2" s="22"/>
      <c r="C2" s="22"/>
      <c r="D2" s="22"/>
      <c r="E2" s="22"/>
      <c r="F2" s="232"/>
      <c r="G2" s="22"/>
      <c r="H2" s="22"/>
      <c r="I2" s="22"/>
      <c r="J2" s="22"/>
      <c r="K2" s="22"/>
      <c r="L2" s="22"/>
      <c r="M2" s="22"/>
      <c r="N2" s="22"/>
      <c r="O2" s="22"/>
      <c r="P2" s="22"/>
      <c r="W2" s="305" t="s">
        <v>82</v>
      </c>
      <c r="X2" s="306"/>
      <c r="Y2" s="306"/>
      <c r="Z2" s="307"/>
      <c r="AA2" s="308" t="s">
        <v>310</v>
      </c>
      <c r="AB2" s="309"/>
      <c r="AC2" s="309"/>
      <c r="AD2" s="309"/>
      <c r="AE2" s="309"/>
      <c r="AF2" s="309"/>
      <c r="AG2" s="309"/>
      <c r="AH2" s="309"/>
      <c r="AI2" s="309"/>
      <c r="AJ2" s="310"/>
      <c r="AK2" s="233"/>
      <c r="AL2" s="29"/>
      <c r="AM2" s="29"/>
      <c r="AN2" s="29"/>
      <c r="AO2" s="29"/>
      <c r="AP2" s="29"/>
    </row>
    <row r="3" spans="1:64" ht="24.75" customHeight="1">
      <c r="A3" s="22"/>
      <c r="B3" s="22"/>
      <c r="C3" s="22"/>
      <c r="D3" s="22"/>
      <c r="E3" s="22"/>
      <c r="F3" s="232"/>
      <c r="G3" s="22"/>
      <c r="H3" s="22"/>
      <c r="I3" s="22"/>
      <c r="J3" s="22"/>
      <c r="K3" s="22"/>
      <c r="L3" s="22"/>
      <c r="M3" s="22"/>
      <c r="N3" s="22"/>
      <c r="O3" s="22"/>
      <c r="P3" s="22"/>
      <c r="W3" s="305" t="s">
        <v>82</v>
      </c>
      <c r="X3" s="306"/>
      <c r="Y3" s="306"/>
      <c r="Z3" s="307"/>
      <c r="AA3" s="308" t="s">
        <v>311</v>
      </c>
      <c r="AB3" s="309"/>
      <c r="AC3" s="309"/>
      <c r="AD3" s="309"/>
      <c r="AE3" s="309"/>
      <c r="AF3" s="309"/>
      <c r="AG3" s="309"/>
      <c r="AH3" s="309"/>
      <c r="AI3" s="309"/>
      <c r="AJ3" s="310"/>
      <c r="AK3" s="233"/>
      <c r="AL3" s="29"/>
      <c r="AM3" s="29"/>
      <c r="AN3" s="29"/>
      <c r="AO3" s="29"/>
      <c r="AP3" s="29"/>
    </row>
    <row r="4" spans="1:64" ht="24.75" customHeight="1">
      <c r="A4" s="22"/>
      <c r="B4" s="314" t="s">
        <v>83</v>
      </c>
      <c r="C4" s="314"/>
      <c r="D4" s="314"/>
      <c r="E4" s="314"/>
      <c r="F4" s="315" t="s">
        <v>84</v>
      </c>
      <c r="G4" s="315"/>
      <c r="H4" s="315"/>
      <c r="I4" s="315"/>
      <c r="J4" s="315"/>
      <c r="K4" s="315"/>
      <c r="L4" s="315"/>
      <c r="M4" s="315"/>
      <c r="N4" s="315"/>
      <c r="O4" s="315"/>
      <c r="P4" s="233"/>
      <c r="W4" s="305" t="s">
        <v>85</v>
      </c>
      <c r="X4" s="306"/>
      <c r="Y4" s="306"/>
      <c r="Z4" s="307"/>
      <c r="AA4" s="308" t="s">
        <v>284</v>
      </c>
      <c r="AB4" s="309"/>
      <c r="AC4" s="309"/>
      <c r="AD4" s="309"/>
      <c r="AE4" s="309"/>
      <c r="AF4" s="309"/>
      <c r="AG4" s="309"/>
      <c r="AH4" s="309"/>
      <c r="AI4" s="309"/>
      <c r="AJ4" s="310"/>
      <c r="AK4" s="233"/>
      <c r="AL4" s="29"/>
      <c r="AM4" s="29"/>
      <c r="AN4" s="29"/>
      <c r="AO4" s="29"/>
      <c r="AP4" s="29"/>
    </row>
    <row r="5" spans="1:64" ht="30" customHeight="1">
      <c r="A5" s="65" t="s">
        <v>111</v>
      </c>
      <c r="B5" s="83"/>
      <c r="C5" s="84"/>
      <c r="D5" s="84"/>
      <c r="E5" s="84"/>
      <c r="F5" s="87"/>
      <c r="G5" s="27"/>
      <c r="H5" s="84"/>
      <c r="I5" s="84"/>
      <c r="J5" s="84"/>
      <c r="K5" s="84"/>
      <c r="L5" s="84"/>
      <c r="M5" s="66"/>
      <c r="N5" s="66"/>
      <c r="O5" s="66"/>
      <c r="P5" s="66"/>
      <c r="Q5" s="66"/>
      <c r="R5" s="66"/>
      <c r="S5" s="66"/>
      <c r="T5" s="66"/>
      <c r="U5" s="66"/>
      <c r="V5" s="66"/>
      <c r="W5" s="66"/>
      <c r="X5" s="66"/>
      <c r="Y5" s="84"/>
      <c r="Z5" s="84"/>
      <c r="AA5" s="84"/>
      <c r="AB5" s="84"/>
      <c r="AC5" s="84"/>
      <c r="AD5" s="84"/>
      <c r="AE5" s="84"/>
      <c r="AF5" s="84"/>
      <c r="AG5" s="33"/>
      <c r="AH5" s="33"/>
      <c r="AI5" s="33"/>
      <c r="AJ5" s="33"/>
      <c r="AK5" s="29"/>
      <c r="AL5" s="67"/>
      <c r="AM5" s="68"/>
      <c r="AN5" s="67"/>
      <c r="AO5" s="29"/>
      <c r="AP5" s="29"/>
      <c r="AR5" s="69"/>
      <c r="AS5" s="22"/>
      <c r="AT5" s="22"/>
      <c r="AU5" s="22"/>
      <c r="AV5" s="22"/>
      <c r="AW5" s="22"/>
      <c r="AX5" s="22"/>
      <c r="AY5" s="22"/>
      <c r="AZ5" s="22"/>
      <c r="BA5" s="22"/>
      <c r="BB5" s="22"/>
    </row>
    <row r="6" spans="1:64" ht="24.95" customHeight="1">
      <c r="A6" s="23" t="s">
        <v>0</v>
      </c>
      <c r="B6" s="373" t="s">
        <v>201</v>
      </c>
      <c r="C6" s="373"/>
      <c r="D6" s="373"/>
      <c r="E6" s="373"/>
      <c r="F6" s="373"/>
      <c r="G6" s="373"/>
      <c r="H6" s="373"/>
      <c r="I6" s="373"/>
      <c r="J6" s="373"/>
      <c r="K6" s="373"/>
      <c r="L6" s="326" t="str">
        <f>IF(ステーションコード="","",ステーションコード)</f>
        <v/>
      </c>
      <c r="M6" s="326"/>
      <c r="N6" s="326"/>
      <c r="O6" s="326"/>
      <c r="P6" s="326"/>
      <c r="Q6" s="326"/>
      <c r="R6" s="326"/>
      <c r="S6" s="326"/>
      <c r="T6" s="326"/>
      <c r="U6" s="326"/>
      <c r="V6" s="326"/>
      <c r="W6" s="326"/>
      <c r="X6" s="326"/>
    </row>
    <row r="7" spans="1:64" ht="24.95" customHeight="1">
      <c r="B7" s="373" t="s">
        <v>32</v>
      </c>
      <c r="C7" s="373"/>
      <c r="D7" s="373"/>
      <c r="E7" s="373"/>
      <c r="F7" s="373"/>
      <c r="G7" s="373"/>
      <c r="H7" s="373"/>
      <c r="I7" s="373"/>
      <c r="J7" s="373"/>
      <c r="K7" s="373"/>
      <c r="L7" s="374" t="str">
        <f>IF(ステーション名="","",ステーション名)</f>
        <v/>
      </c>
      <c r="M7" s="374"/>
      <c r="N7" s="374"/>
      <c r="O7" s="374"/>
      <c r="P7" s="374"/>
      <c r="Q7" s="374"/>
      <c r="R7" s="374"/>
      <c r="S7" s="374"/>
      <c r="T7" s="374"/>
      <c r="U7" s="374"/>
      <c r="V7" s="374"/>
      <c r="W7" s="374"/>
      <c r="X7" s="374"/>
    </row>
    <row r="8" spans="1:64" ht="15" customHeight="1">
      <c r="A8" s="23"/>
      <c r="B8" s="83"/>
      <c r="D8" s="85"/>
      <c r="E8" s="85"/>
      <c r="G8" s="85"/>
      <c r="H8" s="85"/>
      <c r="I8" s="85"/>
      <c r="J8" s="85"/>
      <c r="K8" s="85"/>
      <c r="L8" s="85"/>
      <c r="M8" s="85"/>
      <c r="N8" s="85"/>
      <c r="O8" s="85"/>
      <c r="P8" s="85"/>
      <c r="Q8" s="85"/>
      <c r="R8" s="85"/>
      <c r="S8" s="85"/>
    </row>
    <row r="9" spans="1:64" ht="24.95" customHeight="1">
      <c r="A9" s="23" t="s">
        <v>1</v>
      </c>
      <c r="B9" s="83" t="s">
        <v>323</v>
      </c>
      <c r="C9" s="85"/>
      <c r="D9" s="85"/>
      <c r="E9" s="85"/>
      <c r="H9" s="85"/>
      <c r="I9" s="85"/>
      <c r="J9" s="85"/>
      <c r="K9" s="85"/>
      <c r="L9" s="85"/>
      <c r="M9" s="85"/>
      <c r="N9" s="85"/>
      <c r="O9" s="85"/>
      <c r="P9" s="85"/>
      <c r="Q9" s="85"/>
      <c r="R9" s="85"/>
      <c r="S9" s="85"/>
    </row>
    <row r="10" spans="1:64" ht="15" customHeight="1">
      <c r="A10" s="23"/>
      <c r="B10" s="83"/>
      <c r="C10" s="85"/>
      <c r="D10" s="85"/>
      <c r="E10" s="85"/>
      <c r="H10" s="85"/>
      <c r="AX10" s="85"/>
      <c r="AY10" s="85"/>
      <c r="AZ10" s="83"/>
      <c r="BA10" s="85"/>
      <c r="BB10" s="85"/>
      <c r="BC10" s="85"/>
      <c r="BD10" s="85"/>
      <c r="BE10" s="85"/>
      <c r="BF10" s="85"/>
      <c r="BG10" s="85"/>
      <c r="BH10" s="85"/>
    </row>
    <row r="11" spans="1:64" ht="24.95" customHeight="1">
      <c r="A11" s="23"/>
      <c r="B11" s="85"/>
      <c r="C11" s="85"/>
      <c r="D11" s="85"/>
      <c r="E11" s="85"/>
      <c r="F11" s="53"/>
      <c r="G11" s="83" t="s">
        <v>202</v>
      </c>
      <c r="H11" s="85"/>
      <c r="AK11" s="54" t="b">
        <v>0</v>
      </c>
      <c r="AX11" s="85"/>
      <c r="AY11" s="300"/>
      <c r="AZ11" s="301"/>
      <c r="BA11" s="300"/>
      <c r="BB11" s="300"/>
      <c r="BC11" s="301"/>
      <c r="BD11" s="300"/>
      <c r="BE11" s="300"/>
      <c r="BF11" s="301"/>
      <c r="BG11" s="300"/>
      <c r="BH11" s="300"/>
      <c r="BI11" s="301"/>
      <c r="BJ11" s="300"/>
      <c r="BK11" s="300"/>
      <c r="BL11" s="300"/>
    </row>
    <row r="12" spans="1:64" ht="24.95" customHeight="1">
      <c r="A12" s="23"/>
      <c r="B12" s="85"/>
      <c r="C12" s="85"/>
      <c r="D12" s="85"/>
      <c r="E12" s="85"/>
      <c r="F12" s="53"/>
      <c r="G12" s="83" t="s">
        <v>203</v>
      </c>
      <c r="H12" s="85"/>
      <c r="X12" s="83"/>
      <c r="Y12" s="83"/>
      <c r="AK12" s="76" t="b">
        <v>0</v>
      </c>
      <c r="AX12" s="85"/>
      <c r="AY12" s="300"/>
      <c r="AZ12" s="301"/>
      <c r="BA12" s="300"/>
      <c r="BB12" s="300"/>
      <c r="BC12" s="301"/>
      <c r="BD12" s="300"/>
      <c r="BE12" s="300"/>
      <c r="BF12" s="301"/>
      <c r="BG12" s="300"/>
      <c r="BH12" s="300"/>
      <c r="BI12" s="301"/>
      <c r="BJ12" s="300"/>
      <c r="BK12" s="300"/>
      <c r="BL12" s="300"/>
    </row>
    <row r="13" spans="1:64" ht="15" customHeight="1">
      <c r="A13" s="23"/>
      <c r="B13" s="85"/>
      <c r="C13" s="85"/>
      <c r="D13" s="85"/>
      <c r="E13" s="85"/>
      <c r="F13" s="96"/>
      <c r="G13" s="83"/>
      <c r="H13" s="85"/>
      <c r="X13" s="83"/>
      <c r="Y13" s="83"/>
      <c r="AK13" s="54"/>
      <c r="AX13" s="85"/>
      <c r="AY13" s="85"/>
      <c r="AZ13" s="86"/>
      <c r="BA13" s="85"/>
      <c r="BB13" s="85"/>
      <c r="BC13" s="86"/>
      <c r="BD13" s="85"/>
      <c r="BE13" s="85"/>
      <c r="BF13" s="86"/>
      <c r="BG13" s="85"/>
      <c r="BH13" s="85"/>
      <c r="BI13" s="86"/>
      <c r="BJ13" s="85"/>
      <c r="BK13" s="85"/>
      <c r="BL13" s="85"/>
    </row>
    <row r="14" spans="1:64" s="22" customFormat="1" ht="30" customHeight="1">
      <c r="A14" s="23"/>
      <c r="B14" s="83" t="s">
        <v>516</v>
      </c>
      <c r="C14" s="85"/>
      <c r="D14" s="85"/>
      <c r="E14" s="85"/>
      <c r="F14" s="83"/>
      <c r="G14" s="300" t="s">
        <v>16</v>
      </c>
      <c r="H14" s="300"/>
      <c r="I14" s="86"/>
      <c r="J14" s="22" t="s">
        <v>17</v>
      </c>
      <c r="K14" s="301"/>
      <c r="L14" s="301"/>
      <c r="M14" s="85" t="s">
        <v>107</v>
      </c>
      <c r="N14" s="263"/>
      <c r="O14" s="263"/>
      <c r="P14" s="263"/>
      <c r="Q14" s="263"/>
      <c r="R14" s="85"/>
      <c r="S14" s="85"/>
      <c r="T14" s="85"/>
      <c r="U14" s="85"/>
      <c r="V14" s="85"/>
      <c r="W14" s="85"/>
      <c r="X14" s="85"/>
      <c r="Y14" s="85"/>
      <c r="Z14" s="85"/>
      <c r="AA14" s="85"/>
      <c r="AB14" s="85"/>
      <c r="AG14" s="101"/>
      <c r="AH14" s="102"/>
      <c r="AI14" s="85"/>
      <c r="AK14" s="22">
        <f>IF(DATE(2018+I14,K14,1) &lt;= DATE(2018+9,5,1),1,2)</f>
        <v>1</v>
      </c>
      <c r="AM14" s="22" t="s">
        <v>126</v>
      </c>
    </row>
    <row r="15" spans="1:64" s="22" customFormat="1" ht="15" customHeight="1">
      <c r="A15" s="23"/>
      <c r="B15" s="83"/>
      <c r="C15" s="85"/>
      <c r="D15" s="85"/>
      <c r="E15" s="85"/>
      <c r="F15" s="83"/>
      <c r="G15" s="85"/>
      <c r="H15" s="85"/>
      <c r="I15" s="76"/>
      <c r="K15" s="76"/>
      <c r="L15" s="76"/>
      <c r="M15" s="85"/>
      <c r="N15" s="76"/>
      <c r="O15" s="76"/>
      <c r="P15" s="85"/>
      <c r="Q15" s="85"/>
      <c r="R15" s="85"/>
      <c r="S15" s="85"/>
      <c r="T15" s="85"/>
      <c r="U15" s="85"/>
      <c r="V15" s="85"/>
      <c r="W15" s="85"/>
      <c r="X15" s="85"/>
      <c r="Y15" s="85"/>
      <c r="Z15" s="85"/>
      <c r="AA15" s="85"/>
      <c r="AB15" s="85"/>
      <c r="AG15" s="101"/>
      <c r="AH15" s="102"/>
      <c r="AI15" s="85"/>
      <c r="AM15" s="22" t="s">
        <v>127</v>
      </c>
    </row>
    <row r="16" spans="1:64" ht="24.95" customHeight="1">
      <c r="A16" s="23" t="s">
        <v>3</v>
      </c>
      <c r="B16" s="83" t="s">
        <v>200</v>
      </c>
      <c r="C16" s="85"/>
      <c r="D16" s="85"/>
      <c r="E16" s="85"/>
      <c r="H16" s="85"/>
      <c r="I16" s="85"/>
      <c r="J16" s="85"/>
      <c r="K16" s="85"/>
      <c r="L16" s="85"/>
      <c r="M16" s="85"/>
      <c r="N16" s="85"/>
      <c r="O16" s="85"/>
      <c r="P16" s="85"/>
      <c r="Q16" s="85"/>
      <c r="R16" s="85"/>
      <c r="S16" s="85"/>
    </row>
    <row r="17" spans="1:43" ht="24.95" customHeight="1">
      <c r="A17" s="23"/>
      <c r="B17" s="83" t="s">
        <v>499</v>
      </c>
      <c r="D17" s="85"/>
      <c r="E17" s="85"/>
      <c r="H17" s="85"/>
      <c r="I17" s="22"/>
      <c r="J17" s="22"/>
      <c r="K17" s="22"/>
      <c r="L17" s="22"/>
      <c r="M17" s="22"/>
      <c r="N17" s="22"/>
      <c r="O17" s="22"/>
      <c r="P17" s="22"/>
      <c r="Q17" s="22"/>
      <c r="R17" s="22"/>
      <c r="S17" s="85"/>
    </row>
    <row r="18" spans="1:43" ht="24.95" customHeight="1">
      <c r="A18" s="97"/>
      <c r="B18" s="159" t="s">
        <v>607</v>
      </c>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10"/>
      <c r="AC18" s="10"/>
      <c r="AD18" s="10"/>
      <c r="AE18" s="10"/>
      <c r="AF18" s="10"/>
      <c r="AG18" s="30"/>
      <c r="AH18" s="3"/>
      <c r="AM18" s="29"/>
    </row>
    <row r="19" spans="1:43" ht="24.95" customHeight="1">
      <c r="A19" s="97"/>
      <c r="B19" s="170" t="s">
        <v>199</v>
      </c>
      <c r="C19" s="169" t="s">
        <v>198</v>
      </c>
      <c r="D19" s="168"/>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7"/>
      <c r="AC19" s="167"/>
      <c r="AD19" s="167"/>
      <c r="AE19" s="167"/>
      <c r="AF19" s="167"/>
      <c r="AG19" s="167"/>
      <c r="AH19" s="167"/>
      <c r="AM19" s="22"/>
    </row>
    <row r="20" spans="1:43" s="88" customFormat="1" ht="24.95" customHeight="1">
      <c r="A20" s="160"/>
      <c r="B20" s="166" t="s">
        <v>197</v>
      </c>
      <c r="C20" s="159"/>
      <c r="D20" s="159"/>
      <c r="E20" s="159"/>
      <c r="F20" s="159"/>
      <c r="G20" s="159"/>
      <c r="H20" s="159"/>
      <c r="I20" s="159"/>
      <c r="J20" s="159"/>
      <c r="K20" s="159"/>
      <c r="L20" s="159"/>
      <c r="M20" s="159"/>
      <c r="N20" s="164"/>
      <c r="O20" s="164"/>
      <c r="P20" s="164"/>
      <c r="Q20" s="164"/>
      <c r="R20" s="164"/>
      <c r="S20" s="164"/>
      <c r="T20" s="164"/>
      <c r="U20" s="164"/>
      <c r="V20" s="164"/>
      <c r="W20" s="164"/>
      <c r="X20" s="164"/>
      <c r="Y20" s="164"/>
      <c r="Z20" s="164"/>
      <c r="AA20" s="164"/>
      <c r="AB20" s="165"/>
      <c r="AC20" s="165"/>
      <c r="AD20" s="165"/>
      <c r="AE20" s="165"/>
      <c r="AF20" s="165"/>
      <c r="AG20" s="164"/>
      <c r="AH20" s="163"/>
      <c r="AK20" s="155"/>
      <c r="AL20" s="154"/>
      <c r="AM20" s="35"/>
      <c r="AN20" s="154"/>
      <c r="AO20" s="154"/>
      <c r="AP20" s="154"/>
    </row>
    <row r="21" spans="1:43" s="88" customFormat="1" ht="24.95" customHeight="1">
      <c r="A21" s="160"/>
      <c r="B21" s="158" t="s">
        <v>428</v>
      </c>
      <c r="C21" s="159"/>
      <c r="D21" s="159"/>
      <c r="E21" s="159"/>
      <c r="F21" s="159"/>
      <c r="G21" s="159"/>
      <c r="H21" s="159"/>
      <c r="I21" s="159"/>
      <c r="J21" s="159"/>
      <c r="K21" s="159"/>
      <c r="L21" s="159"/>
      <c r="M21" s="159"/>
      <c r="N21" s="157"/>
      <c r="O21" s="157"/>
      <c r="P21" s="157"/>
      <c r="Q21" s="157"/>
      <c r="R21" s="157"/>
      <c r="S21" s="157"/>
      <c r="T21" s="157"/>
      <c r="U21" s="157"/>
      <c r="V21" s="157"/>
      <c r="W21" s="157"/>
      <c r="X21" s="157"/>
      <c r="Y21" s="157"/>
      <c r="Z21" s="157"/>
      <c r="AA21" s="157"/>
      <c r="AB21" s="156"/>
      <c r="AC21" s="156"/>
      <c r="AD21" s="156"/>
      <c r="AE21" s="156"/>
      <c r="AF21" s="156"/>
      <c r="AG21" s="156"/>
      <c r="AH21" s="156"/>
      <c r="AK21" s="155"/>
      <c r="AL21" s="154"/>
      <c r="AM21" s="35"/>
      <c r="AN21" s="154"/>
      <c r="AO21" s="154"/>
      <c r="AP21" s="154"/>
    </row>
    <row r="22" spans="1:43" s="88" customFormat="1" ht="24.95" customHeight="1" thickBot="1">
      <c r="A22" s="160"/>
      <c r="B22" s="158"/>
      <c r="C22" s="159"/>
      <c r="D22" s="159"/>
      <c r="E22" s="159"/>
      <c r="F22" s="159"/>
      <c r="G22" s="159"/>
      <c r="H22" s="159"/>
      <c r="I22" s="159"/>
      <c r="J22" s="159"/>
      <c r="K22" s="159"/>
      <c r="L22" s="159"/>
      <c r="M22" s="159"/>
      <c r="N22" s="157"/>
      <c r="O22" s="158" t="s">
        <v>196</v>
      </c>
      <c r="P22" s="157"/>
      <c r="Q22" s="157"/>
      <c r="R22" s="157"/>
      <c r="S22" s="158"/>
      <c r="T22" s="157"/>
      <c r="U22" s="157"/>
      <c r="V22" s="157"/>
      <c r="W22" s="157"/>
      <c r="X22" s="157"/>
      <c r="Y22" s="157"/>
      <c r="Z22" s="157"/>
      <c r="AA22" s="157"/>
      <c r="AB22" s="156"/>
      <c r="AC22" s="156"/>
      <c r="AD22" s="156"/>
      <c r="AE22" s="156"/>
      <c r="AF22" s="156"/>
      <c r="AG22" s="156"/>
      <c r="AH22" s="156"/>
      <c r="AK22" s="155"/>
      <c r="AL22" s="154"/>
      <c r="AM22" s="162" t="s">
        <v>195</v>
      </c>
      <c r="AN22" s="162" t="s">
        <v>194</v>
      </c>
      <c r="AO22" s="54"/>
      <c r="AP22" s="274" t="s">
        <v>425</v>
      </c>
      <c r="AQ22" s="275"/>
    </row>
    <row r="23" spans="1:43" ht="35.1" customHeight="1">
      <c r="A23" s="97"/>
      <c r="B23" s="248" t="s">
        <v>500</v>
      </c>
      <c r="C23" s="249"/>
      <c r="D23" s="250"/>
      <c r="E23" s="250"/>
      <c r="F23" s="250"/>
      <c r="G23" s="250"/>
      <c r="H23" s="250"/>
      <c r="I23" s="250"/>
      <c r="J23" s="250"/>
      <c r="K23" s="250"/>
      <c r="L23" s="250"/>
      <c r="M23" s="250" t="s">
        <v>423</v>
      </c>
      <c r="N23" s="250"/>
      <c r="O23" s="250"/>
      <c r="P23" s="250"/>
      <c r="Q23" s="395" t="str">
        <f>_xlfn.TEXTJOIN("／",TRUE,IF(AK11,AP23,""),IF(AK12,AQ23,""))</f>
        <v/>
      </c>
      <c r="R23" s="395"/>
      <c r="S23" s="395"/>
      <c r="T23" s="395"/>
      <c r="U23" s="395"/>
      <c r="V23" s="395"/>
      <c r="W23" s="395"/>
      <c r="X23" s="395"/>
      <c r="Y23" s="395"/>
      <c r="Z23" s="395"/>
      <c r="AA23" s="272" t="s">
        <v>424</v>
      </c>
      <c r="AB23" s="393" t="s">
        <v>16</v>
      </c>
      <c r="AC23" s="393"/>
      <c r="AD23" s="389"/>
      <c r="AE23" s="389"/>
      <c r="AF23" s="245" t="s">
        <v>17</v>
      </c>
      <c r="AG23" s="389"/>
      <c r="AH23" s="389"/>
      <c r="AI23" s="246" t="s">
        <v>18</v>
      </c>
      <c r="AK23" s="29">
        <f>IF(DATE(2018+AD23,AG23,1) &lt;= DATE(2018+9,5,1),1,2)</f>
        <v>1</v>
      </c>
      <c r="AL23" s="96" t="s">
        <v>511</v>
      </c>
      <c r="AM23" s="111"/>
      <c r="AN23" s="111"/>
      <c r="AP23" s="274" t="s">
        <v>426</v>
      </c>
      <c r="AQ23" s="274" t="s">
        <v>427</v>
      </c>
    </row>
    <row r="24" spans="1:43" ht="35.1" customHeight="1">
      <c r="A24" s="97"/>
      <c r="B24" s="251" t="s">
        <v>769</v>
      </c>
      <c r="C24" s="252"/>
      <c r="D24" s="253"/>
      <c r="E24" s="253"/>
      <c r="F24" s="253"/>
      <c r="G24" s="253"/>
      <c r="H24" s="253"/>
      <c r="I24" s="253"/>
      <c r="J24" s="253"/>
      <c r="K24" s="253"/>
      <c r="L24" s="253"/>
      <c r="M24" s="253"/>
      <c r="N24" s="253"/>
      <c r="O24" s="253"/>
      <c r="P24" s="253"/>
      <c r="Q24" s="253"/>
      <c r="R24" s="253"/>
      <c r="S24" s="253"/>
      <c r="T24" s="253"/>
      <c r="U24" s="253"/>
      <c r="V24" s="253"/>
      <c r="W24" s="253"/>
      <c r="X24" s="253"/>
      <c r="Y24" s="253"/>
      <c r="Z24" s="253"/>
      <c r="AA24" s="253"/>
      <c r="AB24" s="254"/>
      <c r="AC24" s="255"/>
      <c r="AD24" s="391"/>
      <c r="AE24" s="391"/>
      <c r="AF24" s="391"/>
      <c r="AG24" s="391"/>
      <c r="AH24" s="391"/>
      <c r="AI24" s="247" t="s">
        <v>21</v>
      </c>
      <c r="AK24" s="29"/>
      <c r="AL24" s="285" t="s">
        <v>512</v>
      </c>
      <c r="AM24" s="153">
        <v>5.5</v>
      </c>
      <c r="AN24" s="153">
        <v>8.6999999999999993</v>
      </c>
      <c r="AQ24" s="54"/>
    </row>
    <row r="25" spans="1:43" ht="35.1" customHeight="1">
      <c r="A25" s="97"/>
      <c r="B25" s="385" t="s">
        <v>770</v>
      </c>
      <c r="C25" s="386"/>
      <c r="D25" s="386"/>
      <c r="E25" s="386"/>
      <c r="F25" s="386"/>
      <c r="G25" s="386"/>
      <c r="H25" s="386"/>
      <c r="I25" s="386"/>
      <c r="J25" s="386"/>
      <c r="K25" s="386"/>
      <c r="L25" s="386"/>
      <c r="M25" s="386"/>
      <c r="N25" s="386"/>
      <c r="O25" s="386"/>
      <c r="P25" s="386"/>
      <c r="Q25" s="386"/>
      <c r="R25" s="386"/>
      <c r="S25" s="386"/>
      <c r="T25" s="386"/>
      <c r="U25" s="386"/>
      <c r="V25" s="386"/>
      <c r="W25" s="386"/>
      <c r="X25" s="386"/>
      <c r="Y25" s="386"/>
      <c r="Z25" s="386"/>
      <c r="AA25" s="386"/>
      <c r="AB25" s="386"/>
      <c r="AC25" s="386"/>
      <c r="AD25" s="380"/>
      <c r="AE25" s="380"/>
      <c r="AF25" s="380"/>
      <c r="AG25" s="380"/>
      <c r="AH25" s="380"/>
      <c r="AI25" s="146" t="s">
        <v>20</v>
      </c>
      <c r="AK25" s="29"/>
      <c r="AL25" s="76"/>
      <c r="AM25" s="153">
        <v>8</v>
      </c>
      <c r="AN25" s="153">
        <v>13.7</v>
      </c>
      <c r="AO25" s="54" t="s">
        <v>193</v>
      </c>
      <c r="AQ25" s="54"/>
    </row>
    <row r="26" spans="1:43" ht="35.1" customHeight="1">
      <c r="A26" s="97"/>
      <c r="B26" s="387" t="s">
        <v>501</v>
      </c>
      <c r="C26" s="388"/>
      <c r="D26" s="388"/>
      <c r="E26" s="388"/>
      <c r="F26" s="388"/>
      <c r="G26" s="388"/>
      <c r="H26" s="388"/>
      <c r="I26" s="388"/>
      <c r="J26" s="388"/>
      <c r="K26" s="388"/>
      <c r="L26" s="388"/>
      <c r="M26" s="388"/>
      <c r="N26" s="388"/>
      <c r="O26" s="388"/>
      <c r="P26" s="388"/>
      <c r="Q26" s="388"/>
      <c r="R26" s="388"/>
      <c r="S26" s="388"/>
      <c r="T26" s="388"/>
      <c r="U26" s="388"/>
      <c r="V26" s="388"/>
      <c r="W26" s="388"/>
      <c r="X26" s="388"/>
      <c r="Y26" s="388"/>
      <c r="Z26" s="388"/>
      <c r="AA26" s="388"/>
      <c r="AB26" s="388"/>
      <c r="AC26" s="388"/>
      <c r="AD26" s="380"/>
      <c r="AE26" s="380"/>
      <c r="AF26" s="380"/>
      <c r="AG26" s="380"/>
      <c r="AH26" s="380"/>
      <c r="AI26" s="145" t="s">
        <v>20</v>
      </c>
      <c r="AK26" s="29"/>
      <c r="AL26" s="76"/>
      <c r="AM26" s="111"/>
      <c r="AN26" s="111"/>
      <c r="AQ26" s="54"/>
    </row>
    <row r="27" spans="1:43" ht="35.1" customHeight="1" thickBot="1">
      <c r="A27" s="97"/>
      <c r="B27" s="256" t="str">
        <f>IF(AK14=1,AM27,AN27)</f>
        <v>（Ⅴ）施設基準要件を満たすために必要な賃上げ額【（Ⅳ）×0.055】</v>
      </c>
      <c r="C27" s="257"/>
      <c r="D27" s="257"/>
      <c r="E27" s="257"/>
      <c r="F27" s="257"/>
      <c r="G27" s="257"/>
      <c r="H27" s="257"/>
      <c r="I27" s="257"/>
      <c r="J27" s="257"/>
      <c r="K27" s="257"/>
      <c r="L27" s="257"/>
      <c r="M27" s="257"/>
      <c r="N27" s="257"/>
      <c r="O27" s="257"/>
      <c r="P27" s="257"/>
      <c r="Q27" s="257"/>
      <c r="R27" s="257"/>
      <c r="S27" s="257"/>
      <c r="T27" s="257"/>
      <c r="U27" s="257"/>
      <c r="V27" s="257"/>
      <c r="W27" s="257"/>
      <c r="X27" s="257"/>
      <c r="Y27" s="257"/>
      <c r="Z27" s="257"/>
      <c r="AA27" s="257"/>
      <c r="AB27" s="257"/>
      <c r="AC27" s="258"/>
      <c r="AD27" s="392" t="str">
        <f>_xlfn.LET(_xlpm.x,IF(AK23=1,AD26*(AM24/100),AE43*(AN24/100)),IF(_xlpm.x=0,"",0))</f>
        <v/>
      </c>
      <c r="AE27" s="392"/>
      <c r="AF27" s="392"/>
      <c r="AG27" s="392"/>
      <c r="AH27" s="392"/>
      <c r="AI27" s="161" t="s">
        <v>20</v>
      </c>
      <c r="AK27" s="29"/>
      <c r="AL27" s="76"/>
      <c r="AM27" s="111" t="s">
        <v>502</v>
      </c>
      <c r="AN27" s="111" t="s">
        <v>503</v>
      </c>
      <c r="AQ27" s="54"/>
    </row>
    <row r="28" spans="1:43" ht="15" customHeight="1">
      <c r="A28" s="97"/>
      <c r="B28" s="143"/>
      <c r="C28" s="143"/>
      <c r="D28" s="143"/>
      <c r="E28" s="143"/>
      <c r="F28" s="143"/>
      <c r="G28" s="143"/>
      <c r="H28" s="143"/>
      <c r="I28" s="143"/>
      <c r="J28" s="143"/>
      <c r="K28" s="143"/>
      <c r="L28" s="143"/>
      <c r="M28" s="143"/>
      <c r="N28" s="143"/>
      <c r="O28" s="143"/>
      <c r="P28" s="143"/>
      <c r="Q28" s="143"/>
      <c r="R28" s="143"/>
      <c r="S28" s="143"/>
      <c r="T28" s="143"/>
      <c r="U28" s="143"/>
      <c r="V28" s="143"/>
      <c r="W28" s="143"/>
      <c r="X28" s="143"/>
      <c r="Y28" s="143"/>
      <c r="Z28" s="143"/>
      <c r="AA28" s="143"/>
      <c r="AB28" s="143"/>
      <c r="AC28" s="142"/>
      <c r="AD28" s="141"/>
      <c r="AE28" s="141"/>
      <c r="AF28" s="141"/>
      <c r="AG28" s="141"/>
      <c r="AH28" s="141"/>
      <c r="AI28" s="140"/>
      <c r="AK28" s="29"/>
      <c r="AL28" s="76"/>
      <c r="AM28" s="111"/>
      <c r="AN28" s="111"/>
      <c r="AQ28" s="54"/>
    </row>
    <row r="29" spans="1:43" s="88" customFormat="1" ht="24.95" customHeight="1">
      <c r="A29" s="160"/>
      <c r="B29" s="158" t="s">
        <v>429</v>
      </c>
      <c r="C29" s="159"/>
      <c r="D29" s="159"/>
      <c r="E29" s="159"/>
      <c r="F29" s="159"/>
      <c r="G29" s="159"/>
      <c r="H29" s="159"/>
      <c r="I29" s="159"/>
      <c r="J29" s="159"/>
      <c r="K29" s="159"/>
      <c r="L29" s="159"/>
      <c r="M29" s="159"/>
      <c r="N29" s="157"/>
      <c r="O29" s="157"/>
      <c r="P29" s="157"/>
      <c r="Q29" s="157"/>
      <c r="R29" s="157"/>
      <c r="S29" s="157"/>
      <c r="T29" s="157"/>
      <c r="U29" s="157"/>
      <c r="V29" s="157"/>
      <c r="W29" s="157"/>
      <c r="X29" s="157"/>
      <c r="Y29" s="157"/>
      <c r="Z29" s="157"/>
      <c r="AA29" s="157"/>
      <c r="AB29" s="156"/>
      <c r="AC29" s="156"/>
      <c r="AD29" s="156"/>
      <c r="AE29" s="156"/>
      <c r="AF29" s="156"/>
      <c r="AG29" s="156"/>
      <c r="AH29" s="156"/>
      <c r="AK29" s="155"/>
      <c r="AL29" s="154"/>
      <c r="AM29" s="153"/>
      <c r="AN29" s="153"/>
      <c r="AO29" s="54"/>
      <c r="AP29" s="54"/>
    </row>
    <row r="30" spans="1:43" s="88" customFormat="1" ht="24.95" customHeight="1" thickBot="1">
      <c r="A30" s="160"/>
      <c r="B30" s="158"/>
      <c r="C30" s="159"/>
      <c r="D30" s="159"/>
      <c r="E30" s="159"/>
      <c r="F30" s="159"/>
      <c r="G30" s="159"/>
      <c r="H30" s="159"/>
      <c r="I30" s="159"/>
      <c r="J30" s="159"/>
      <c r="K30" s="159"/>
      <c r="L30" s="159"/>
      <c r="M30" s="159"/>
      <c r="N30" s="157"/>
      <c r="O30" s="158" t="s">
        <v>192</v>
      </c>
      <c r="P30" s="157"/>
      <c r="Q30" s="157"/>
      <c r="R30" s="157"/>
      <c r="S30" s="157"/>
      <c r="T30" s="157"/>
      <c r="U30" s="157"/>
      <c r="V30" s="157"/>
      <c r="W30" s="157"/>
      <c r="X30" s="157"/>
      <c r="Y30" s="157"/>
      <c r="Z30" s="157"/>
      <c r="AA30" s="157"/>
      <c r="AB30" s="156"/>
      <c r="AC30" s="156"/>
      <c r="AD30" s="156"/>
      <c r="AE30" s="156"/>
      <c r="AF30" s="156"/>
      <c r="AG30" s="156"/>
      <c r="AH30" s="156"/>
      <c r="AK30" s="155"/>
      <c r="AL30" s="154"/>
      <c r="AM30" s="153"/>
      <c r="AN30" s="153"/>
      <c r="AO30" s="54"/>
      <c r="AP30" s="54"/>
    </row>
    <row r="31" spans="1:43" s="88" customFormat="1" ht="35.1" customHeight="1">
      <c r="A31" s="97"/>
      <c r="B31" s="276" t="s">
        <v>500</v>
      </c>
      <c r="C31" s="152"/>
      <c r="D31" s="151"/>
      <c r="E31" s="151"/>
      <c r="F31" s="151"/>
      <c r="G31" s="151"/>
      <c r="H31" s="151"/>
      <c r="I31" s="151"/>
      <c r="J31" s="151"/>
      <c r="K31" s="151"/>
      <c r="L31" s="151"/>
      <c r="M31" s="277" t="s">
        <v>423</v>
      </c>
      <c r="N31" s="277"/>
      <c r="O31" s="277"/>
      <c r="P31" s="277"/>
      <c r="Q31" s="395" t="str">
        <f>_xlfn.TEXTJOIN("／",TRUE,IF(AK11,AP23,""),IF(AK12,AQ23,""))</f>
        <v/>
      </c>
      <c r="R31" s="395"/>
      <c r="S31" s="395"/>
      <c r="T31" s="395"/>
      <c r="U31" s="395"/>
      <c r="V31" s="395"/>
      <c r="W31" s="395"/>
      <c r="X31" s="395"/>
      <c r="Y31" s="395"/>
      <c r="Z31" s="395"/>
      <c r="AA31" s="273" t="s">
        <v>424</v>
      </c>
      <c r="AB31" s="394" t="s">
        <v>16</v>
      </c>
      <c r="AC31" s="394"/>
      <c r="AD31" s="390"/>
      <c r="AE31" s="390"/>
      <c r="AF31" s="264" t="s">
        <v>107</v>
      </c>
      <c r="AG31" s="390"/>
      <c r="AH31" s="390"/>
      <c r="AI31" s="244" t="s">
        <v>23</v>
      </c>
      <c r="AJ31" s="29"/>
      <c r="AK31" s="155">
        <f>IF(DATE(2018+AD31,AG31,1) &lt;= DATE(2018+9,5,1),1,2)</f>
        <v>1</v>
      </c>
      <c r="AL31" s="96" t="s">
        <v>511</v>
      </c>
      <c r="AM31" s="259"/>
      <c r="AN31" s="111"/>
      <c r="AO31" s="54"/>
      <c r="AP31" s="54"/>
    </row>
    <row r="32" spans="1:43" ht="35.1" customHeight="1">
      <c r="A32" s="97"/>
      <c r="B32" s="262" t="s">
        <v>771</v>
      </c>
      <c r="C32" s="149"/>
      <c r="D32" s="148"/>
      <c r="E32" s="148"/>
      <c r="F32" s="148"/>
      <c r="G32" s="148"/>
      <c r="H32" s="148"/>
      <c r="I32" s="148"/>
      <c r="J32" s="148"/>
      <c r="K32" s="148"/>
      <c r="L32" s="148"/>
      <c r="M32" s="148"/>
      <c r="N32" s="148"/>
      <c r="O32" s="148"/>
      <c r="P32" s="148"/>
      <c r="Q32" s="148"/>
      <c r="R32" s="148"/>
      <c r="S32" s="148"/>
      <c r="T32" s="148"/>
      <c r="U32" s="148"/>
      <c r="V32" s="148"/>
      <c r="W32" s="148"/>
      <c r="X32" s="148"/>
      <c r="Y32" s="148"/>
      <c r="Z32" s="148"/>
      <c r="AA32" s="148"/>
      <c r="AB32" s="147"/>
      <c r="AC32" s="260"/>
      <c r="AD32" s="378"/>
      <c r="AE32" s="378"/>
      <c r="AF32" s="378"/>
      <c r="AG32" s="378"/>
      <c r="AH32" s="378"/>
      <c r="AI32" s="261" t="s">
        <v>21</v>
      </c>
      <c r="AK32" s="29"/>
      <c r="AL32" s="96" t="s">
        <v>512</v>
      </c>
      <c r="AM32" s="150" t="s">
        <v>504</v>
      </c>
      <c r="AN32" s="150" t="s">
        <v>505</v>
      </c>
      <c r="AQ32" s="54"/>
    </row>
    <row r="33" spans="1:45" ht="35.1" customHeight="1">
      <c r="A33" s="97"/>
      <c r="B33" s="385" t="s">
        <v>770</v>
      </c>
      <c r="C33" s="386"/>
      <c r="D33" s="386"/>
      <c r="E33" s="386"/>
      <c r="F33" s="386"/>
      <c r="G33" s="386"/>
      <c r="H33" s="386"/>
      <c r="I33" s="386"/>
      <c r="J33" s="386"/>
      <c r="K33" s="386"/>
      <c r="L33" s="386"/>
      <c r="M33" s="386"/>
      <c r="N33" s="386"/>
      <c r="O33" s="386"/>
      <c r="P33" s="386"/>
      <c r="Q33" s="386"/>
      <c r="R33" s="386"/>
      <c r="S33" s="386"/>
      <c r="T33" s="386"/>
      <c r="U33" s="386"/>
      <c r="V33" s="386"/>
      <c r="W33" s="386"/>
      <c r="X33" s="386"/>
      <c r="Y33" s="386"/>
      <c r="Z33" s="386"/>
      <c r="AA33" s="386"/>
      <c r="AB33" s="386"/>
      <c r="AC33" s="386"/>
      <c r="AD33" s="380"/>
      <c r="AE33" s="380"/>
      <c r="AF33" s="380"/>
      <c r="AG33" s="380"/>
      <c r="AH33" s="380"/>
      <c r="AI33" s="146" t="s">
        <v>20</v>
      </c>
      <c r="AK33" s="29"/>
      <c r="AL33" s="76"/>
      <c r="AN33" s="22"/>
      <c r="AQ33" s="54"/>
    </row>
    <row r="34" spans="1:45" ht="35.1" customHeight="1">
      <c r="A34" s="97"/>
      <c r="B34" s="387" t="s">
        <v>501</v>
      </c>
      <c r="C34" s="388"/>
      <c r="D34" s="388"/>
      <c r="E34" s="388"/>
      <c r="F34" s="388"/>
      <c r="G34" s="388"/>
      <c r="H34" s="388"/>
      <c r="I34" s="388"/>
      <c r="J34" s="388"/>
      <c r="K34" s="388"/>
      <c r="L34" s="388"/>
      <c r="M34" s="388"/>
      <c r="N34" s="388"/>
      <c r="O34" s="388"/>
      <c r="P34" s="388"/>
      <c r="Q34" s="388"/>
      <c r="R34" s="388"/>
      <c r="S34" s="388"/>
      <c r="T34" s="388"/>
      <c r="U34" s="388"/>
      <c r="V34" s="388"/>
      <c r="W34" s="388"/>
      <c r="X34" s="388"/>
      <c r="Y34" s="388"/>
      <c r="Z34" s="388"/>
      <c r="AA34" s="388"/>
      <c r="AB34" s="388"/>
      <c r="AC34" s="388"/>
      <c r="AD34" s="380"/>
      <c r="AE34" s="380"/>
      <c r="AF34" s="380"/>
      <c r="AG34" s="380"/>
      <c r="AH34" s="380"/>
      <c r="AI34" s="145" t="s">
        <v>20</v>
      </c>
      <c r="AK34" s="29"/>
      <c r="AL34" s="76"/>
      <c r="AN34" s="22"/>
      <c r="AQ34" s="54"/>
    </row>
    <row r="35" spans="1:45" ht="35.1" customHeight="1" thickBot="1">
      <c r="A35" s="97"/>
      <c r="B35" s="381" t="str">
        <f>IF(AK14=1,AM32,AN32)</f>
        <v>（Ⅴ）施設基準要件を満たすために必要な賃上げ額【（Ⅳ）×0.08】</v>
      </c>
      <c r="C35" s="382"/>
      <c r="D35" s="382"/>
      <c r="E35" s="382"/>
      <c r="F35" s="382"/>
      <c r="G35" s="382"/>
      <c r="H35" s="382"/>
      <c r="I35" s="382"/>
      <c r="J35" s="382"/>
      <c r="K35" s="382"/>
      <c r="L35" s="382"/>
      <c r="M35" s="382"/>
      <c r="N35" s="382"/>
      <c r="O35" s="382"/>
      <c r="P35" s="382"/>
      <c r="Q35" s="382"/>
      <c r="R35" s="382"/>
      <c r="S35" s="382"/>
      <c r="T35" s="382"/>
      <c r="U35" s="382"/>
      <c r="V35" s="382"/>
      <c r="W35" s="382"/>
      <c r="X35" s="382"/>
      <c r="Y35" s="382"/>
      <c r="Z35" s="382"/>
      <c r="AA35" s="382"/>
      <c r="AB35" s="382"/>
      <c r="AC35" s="382"/>
      <c r="AD35" s="383" t="str">
        <f>_xlfn.LET(_xlpm.x,IF(AK31=1,AD34*(AM25/100),AE43*(AN25/100)),IF(_xlpm.x=0,"",_xlpm.x))</f>
        <v/>
      </c>
      <c r="AE35" s="383"/>
      <c r="AF35" s="383"/>
      <c r="AG35" s="383"/>
      <c r="AH35" s="383"/>
      <c r="AI35" s="144" t="s">
        <v>20</v>
      </c>
      <c r="AK35" s="29"/>
      <c r="AL35" s="76"/>
      <c r="AN35" s="22"/>
      <c r="AQ35" s="54"/>
    </row>
    <row r="36" spans="1:45" ht="15" customHeight="1">
      <c r="A36" s="97"/>
      <c r="B36" s="143"/>
      <c r="C36" s="143"/>
      <c r="D36" s="143"/>
      <c r="E36" s="143"/>
      <c r="F36" s="143"/>
      <c r="G36" s="143"/>
      <c r="H36" s="143"/>
      <c r="I36" s="143"/>
      <c r="J36" s="143"/>
      <c r="K36" s="143"/>
      <c r="L36" s="143"/>
      <c r="M36" s="143"/>
      <c r="N36" s="143"/>
      <c r="O36" s="143"/>
      <c r="P36" s="143"/>
      <c r="Q36" s="143"/>
      <c r="R36" s="143"/>
      <c r="S36" s="143"/>
      <c r="T36" s="143"/>
      <c r="U36" s="143"/>
      <c r="V36" s="143"/>
      <c r="W36" s="143"/>
      <c r="X36" s="143"/>
      <c r="Y36" s="143"/>
      <c r="Z36" s="143"/>
      <c r="AA36" s="143"/>
      <c r="AB36" s="143"/>
      <c r="AC36" s="142"/>
      <c r="AD36" s="141"/>
      <c r="AE36" s="141"/>
      <c r="AF36" s="141"/>
      <c r="AG36" s="141"/>
      <c r="AH36" s="141"/>
      <c r="AI36" s="140"/>
      <c r="AK36" s="29"/>
      <c r="AL36" s="76"/>
      <c r="AN36" s="22"/>
      <c r="AQ36" s="54"/>
    </row>
    <row r="37" spans="1:45" ht="24.95" customHeight="1">
      <c r="A37" s="23"/>
      <c r="B37" s="83" t="s">
        <v>204</v>
      </c>
      <c r="D37" s="85"/>
      <c r="E37" s="85"/>
      <c r="H37" s="85"/>
      <c r="I37" s="22"/>
      <c r="J37" s="22"/>
      <c r="K37" s="22"/>
      <c r="L37" s="22"/>
      <c r="M37" s="22"/>
      <c r="N37" s="22"/>
      <c r="O37" s="22"/>
      <c r="P37" s="22"/>
      <c r="Q37" s="22"/>
      <c r="R37" s="22"/>
      <c r="S37" s="85"/>
      <c r="AE37" s="139"/>
      <c r="AF37" s="139"/>
      <c r="AG37" s="139"/>
      <c r="AH37" s="139"/>
      <c r="AI37" s="139"/>
      <c r="AJ37" s="139"/>
      <c r="AK37" s="139"/>
    </row>
    <row r="38" spans="1:45" ht="24.95" customHeight="1">
      <c r="A38" s="23"/>
      <c r="B38" s="83"/>
      <c r="D38" s="85"/>
      <c r="E38" s="85"/>
      <c r="H38" s="85"/>
      <c r="I38" s="22"/>
      <c r="J38" s="22"/>
      <c r="K38" s="22"/>
      <c r="L38" s="22"/>
      <c r="N38" s="22"/>
      <c r="O38" s="22"/>
      <c r="P38" s="22" t="s">
        <v>431</v>
      </c>
      <c r="R38" s="22"/>
      <c r="S38" s="85"/>
      <c r="AE38" s="139"/>
      <c r="AF38" s="139"/>
      <c r="AG38" s="139"/>
      <c r="AH38" s="139"/>
      <c r="AI38" s="139"/>
      <c r="AJ38" s="139"/>
      <c r="AK38" s="139"/>
    </row>
    <row r="39" spans="1:45" ht="24.95" customHeight="1">
      <c r="A39" s="23"/>
      <c r="B39" s="83"/>
      <c r="D39" s="85"/>
      <c r="G39" s="83" t="s">
        <v>506</v>
      </c>
      <c r="I39" s="22"/>
      <c r="K39" s="22"/>
      <c r="L39" s="22"/>
      <c r="M39" s="22"/>
      <c r="N39" s="22"/>
      <c r="O39" s="22"/>
      <c r="P39" s="22"/>
      <c r="Q39" s="22"/>
      <c r="R39" s="22"/>
      <c r="S39" s="85"/>
      <c r="V39" s="137" t="s">
        <v>430</v>
      </c>
      <c r="X39" s="384" t="str">
        <f>_xlfn.LET(_xlpm.x,SUM(AD25,AD33)-(SUM(AD26,AD27)+SUM(AD34,AD35)),IF(_xlpm.x=0,"",_xlpm.x))</f>
        <v/>
      </c>
      <c r="Y39" s="384"/>
      <c r="Z39" s="384"/>
      <c r="AA39" s="384"/>
      <c r="AB39" s="384"/>
      <c r="AC39" s="384"/>
      <c r="AD39" s="384"/>
      <c r="AE39" s="85" t="s">
        <v>20</v>
      </c>
    </row>
    <row r="40" spans="1:45" ht="30" customHeight="1">
      <c r="A40" s="97"/>
      <c r="B40" s="265"/>
      <c r="D40" s="266"/>
      <c r="E40" s="265" t="s">
        <v>432</v>
      </c>
      <c r="F40" s="265"/>
      <c r="H40" s="266"/>
      <c r="I40" s="266"/>
      <c r="R40" s="266"/>
      <c r="S40" s="266"/>
      <c r="AK40" s="29"/>
      <c r="AL40" s="29"/>
      <c r="AM40" s="76"/>
      <c r="AO40" s="22"/>
      <c r="AQ40" s="54"/>
      <c r="AR40" s="54"/>
      <c r="AS40" s="54"/>
    </row>
    <row r="41" spans="1:45" ht="24.95" customHeight="1">
      <c r="A41" s="97" t="s">
        <v>4</v>
      </c>
      <c r="B41" s="83" t="s">
        <v>191</v>
      </c>
      <c r="D41" s="85"/>
      <c r="E41" s="85"/>
      <c r="H41" s="85"/>
      <c r="I41" s="85"/>
      <c r="R41" s="85"/>
      <c r="S41" s="85"/>
    </row>
    <row r="42" spans="1:45" ht="24.95" customHeight="1">
      <c r="A42" s="23"/>
      <c r="B42" s="138" t="s">
        <v>205</v>
      </c>
      <c r="D42" s="85"/>
      <c r="E42" s="85"/>
      <c r="H42" s="85"/>
      <c r="I42" s="22"/>
      <c r="J42" s="22"/>
      <c r="K42" s="22"/>
      <c r="L42" s="22"/>
      <c r="M42" s="22"/>
      <c r="N42" s="22"/>
      <c r="O42" s="22"/>
      <c r="P42" s="22"/>
      <c r="Q42" s="22"/>
      <c r="R42" s="22"/>
      <c r="S42" s="85"/>
      <c r="Z42" s="137" t="s">
        <v>206</v>
      </c>
    </row>
    <row r="43" spans="1:45" ht="24.95" customHeight="1">
      <c r="A43" s="23"/>
      <c r="D43" s="85"/>
      <c r="E43" s="85"/>
      <c r="H43" s="85"/>
      <c r="I43" s="22"/>
      <c r="J43" s="22"/>
      <c r="K43" s="22"/>
      <c r="L43" s="22"/>
      <c r="M43" s="138" t="s">
        <v>190</v>
      </c>
      <c r="N43" s="22"/>
      <c r="O43" s="22"/>
      <c r="P43" s="22"/>
      <c r="R43" s="22"/>
      <c r="S43" s="85"/>
      <c r="Z43" s="137"/>
    </row>
    <row r="44" spans="1:45" ht="24.95" customHeight="1">
      <c r="A44" s="23"/>
      <c r="B44" s="138" t="s">
        <v>207</v>
      </c>
      <c r="D44" s="85"/>
      <c r="E44" s="85"/>
      <c r="H44" s="85"/>
      <c r="I44" s="22"/>
      <c r="J44" s="22"/>
      <c r="K44" s="22"/>
      <c r="L44" s="22"/>
      <c r="M44" s="22"/>
      <c r="N44" s="22"/>
      <c r="O44" s="22"/>
      <c r="P44" s="22"/>
      <c r="Q44" s="22"/>
      <c r="R44" s="22"/>
      <c r="S44" s="85"/>
      <c r="Z44" s="137" t="str">
        <f>IF(AK14=1,"注７","注８")</f>
        <v>注７</v>
      </c>
    </row>
    <row r="45" spans="1:45" ht="24.95" customHeight="1">
      <c r="A45" s="23"/>
      <c r="D45" s="83" t="s">
        <v>189</v>
      </c>
      <c r="E45" s="85"/>
      <c r="H45" s="85"/>
      <c r="I45" s="22"/>
      <c r="J45" s="22"/>
      <c r="K45" s="22"/>
      <c r="L45" s="22"/>
      <c r="M45" s="22"/>
      <c r="N45" s="22"/>
      <c r="O45" s="22"/>
      <c r="P45" s="22"/>
      <c r="Q45" s="22"/>
      <c r="R45" s="22"/>
      <c r="S45" s="85"/>
    </row>
    <row r="46" spans="1:45" ht="35.1" customHeight="1">
      <c r="A46" s="23"/>
      <c r="B46" s="83"/>
      <c r="D46" s="85"/>
      <c r="E46" s="85"/>
      <c r="H46" s="85"/>
      <c r="I46" s="22"/>
      <c r="J46" s="22"/>
      <c r="K46" s="22"/>
      <c r="L46" s="22"/>
      <c r="M46" s="379" t="str">
        <f>IF(X39&gt;=0,"算定可能","算定不可")</f>
        <v>算定可能</v>
      </c>
      <c r="N46" s="379"/>
      <c r="O46" s="379"/>
      <c r="P46" s="379"/>
      <c r="Q46" s="379"/>
      <c r="R46" s="379"/>
      <c r="S46" s="379"/>
      <c r="T46" s="85"/>
    </row>
    <row r="47" spans="1:45" ht="24.95" customHeight="1">
      <c r="A47" s="23"/>
      <c r="B47" s="83"/>
      <c r="D47" s="85"/>
      <c r="E47" s="85"/>
      <c r="H47" s="85"/>
      <c r="I47" s="22"/>
      <c r="J47" s="22"/>
      <c r="K47" s="22"/>
      <c r="L47" s="22"/>
      <c r="M47" s="112"/>
      <c r="N47" s="112"/>
      <c r="O47" s="112"/>
      <c r="P47" s="112"/>
      <c r="Q47" s="112"/>
      <c r="R47" s="112"/>
      <c r="S47" s="112"/>
      <c r="T47" s="85"/>
    </row>
    <row r="48" spans="1:45" s="62" customFormat="1" ht="15" customHeight="1">
      <c r="A48" s="2" t="s">
        <v>24</v>
      </c>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74"/>
      <c r="AR48" s="3"/>
    </row>
    <row r="49" spans="1:64" s="62" customFormat="1" ht="15" customHeight="1">
      <c r="A49" s="44"/>
      <c r="B49" s="44"/>
      <c r="C49" s="44"/>
      <c r="D49" s="44"/>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4"/>
      <c r="AH49" s="74"/>
      <c r="AR49" s="3"/>
    </row>
    <row r="50" spans="1:64" s="62" customFormat="1" ht="15" customHeight="1">
      <c r="A50" s="44"/>
      <c r="B50" s="44"/>
      <c r="C50" s="44"/>
      <c r="D50" s="44"/>
      <c r="E50" s="44"/>
      <c r="F50" s="44"/>
      <c r="G50" s="44"/>
      <c r="H50" s="44"/>
      <c r="I50" s="44"/>
      <c r="J50" s="44"/>
      <c r="K50" s="44"/>
      <c r="L50" s="44"/>
      <c r="M50" s="44"/>
      <c r="N50" s="44"/>
      <c r="O50" s="44"/>
      <c r="P50" s="44"/>
      <c r="Q50" s="44"/>
      <c r="R50" s="44"/>
      <c r="S50" s="44"/>
      <c r="T50" s="44"/>
      <c r="U50" s="44"/>
      <c r="V50" s="44"/>
      <c r="W50" s="44"/>
      <c r="X50" s="44"/>
      <c r="Y50" s="44"/>
      <c r="Z50" s="44"/>
      <c r="AA50" s="44"/>
      <c r="AB50" s="44"/>
      <c r="AC50" s="44"/>
      <c r="AD50" s="44"/>
      <c r="AE50" s="44"/>
      <c r="AF50" s="44"/>
      <c r="AG50" s="44"/>
      <c r="AH50" s="136"/>
      <c r="AR50" s="3"/>
    </row>
    <row r="51" spans="1:64" s="62" customFormat="1" ht="15" customHeight="1">
      <c r="A51" s="44"/>
      <c r="B51" s="44"/>
      <c r="C51" s="44"/>
      <c r="D51" s="44"/>
      <c r="E51" s="44"/>
      <c r="F51" s="44"/>
      <c r="G51" s="44"/>
      <c r="H51" s="44"/>
      <c r="I51" s="44"/>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135"/>
      <c r="AR51" s="3"/>
    </row>
    <row r="52" spans="1:64" s="62" customFormat="1" ht="15" customHeight="1">
      <c r="A52" s="44"/>
      <c r="B52" s="44"/>
      <c r="C52" s="44"/>
      <c r="D52" s="44"/>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135"/>
      <c r="AR52" s="3"/>
    </row>
    <row r="53" spans="1:64" s="62" customFormat="1" ht="15" customHeight="1">
      <c r="A53" s="44"/>
      <c r="B53" s="44"/>
      <c r="C53" s="44"/>
      <c r="D53" s="44"/>
      <c r="E53" s="44"/>
      <c r="F53" s="44"/>
      <c r="G53" s="44"/>
      <c r="H53" s="44"/>
      <c r="I53" s="44"/>
      <c r="J53" s="44"/>
      <c r="K53" s="44"/>
      <c r="L53" s="44"/>
      <c r="M53" s="44"/>
      <c r="N53" s="44"/>
      <c r="O53" s="44"/>
      <c r="P53" s="44"/>
      <c r="Q53" s="44"/>
      <c r="R53" s="44"/>
      <c r="S53" s="44"/>
      <c r="T53" s="44"/>
      <c r="U53" s="44"/>
      <c r="V53" s="44"/>
      <c r="W53" s="44"/>
      <c r="X53" s="44"/>
      <c r="Y53" s="44"/>
      <c r="Z53" s="44"/>
      <c r="AA53" s="44"/>
      <c r="AB53" s="44"/>
      <c r="AC53" s="44"/>
      <c r="AD53" s="44"/>
      <c r="AE53" s="44"/>
      <c r="AF53" s="44"/>
      <c r="AG53" s="44"/>
      <c r="AH53" s="135"/>
      <c r="AR53" s="3"/>
    </row>
    <row r="54" spans="1:64" s="62" customFormat="1" ht="15" customHeight="1">
      <c r="A54" s="44"/>
      <c r="B54" s="44"/>
      <c r="C54" s="44"/>
      <c r="D54" s="44"/>
      <c r="E54" s="44"/>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134"/>
      <c r="AR54" s="3"/>
    </row>
    <row r="55" spans="1:64" s="62" customFormat="1" ht="15" customHeight="1">
      <c r="A55" s="44"/>
      <c r="B55" s="44"/>
      <c r="C55" s="44"/>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74"/>
      <c r="AR55" s="3"/>
    </row>
    <row r="56" spans="1:64" s="62" customFormat="1" ht="15" customHeight="1">
      <c r="A56" s="44"/>
      <c r="B56" s="44"/>
      <c r="C56" s="44"/>
      <c r="D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74"/>
      <c r="AR56" s="3"/>
    </row>
    <row r="57" spans="1:64" s="62" customFormat="1" ht="15" customHeight="1">
      <c r="A57" s="44"/>
      <c r="B57" s="44"/>
      <c r="C57" s="44"/>
      <c r="D57" s="44"/>
      <c r="E57" s="44"/>
      <c r="F57" s="44"/>
      <c r="G57" s="44"/>
      <c r="H57" s="44"/>
      <c r="I57" s="44"/>
      <c r="J57" s="44"/>
      <c r="K57" s="44"/>
      <c r="L57" s="44"/>
      <c r="M57" s="44"/>
      <c r="N57" s="44"/>
      <c r="O57" s="44"/>
      <c r="P57" s="44"/>
      <c r="Q57" s="44"/>
      <c r="R57" s="44"/>
      <c r="S57" s="44"/>
      <c r="T57" s="44"/>
      <c r="U57" s="44"/>
      <c r="V57" s="44"/>
      <c r="W57" s="44"/>
      <c r="X57" s="44"/>
      <c r="Y57" s="44"/>
      <c r="Z57" s="44"/>
      <c r="AA57" s="44"/>
      <c r="AB57" s="44"/>
      <c r="AC57" s="44"/>
      <c r="AD57" s="44"/>
      <c r="AE57" s="44"/>
      <c r="AF57" s="44"/>
      <c r="AG57" s="44"/>
      <c r="AH57" s="74"/>
      <c r="AR57" s="3"/>
    </row>
    <row r="58" spans="1:64" s="62" customFormat="1" ht="15" customHeight="1">
      <c r="A58" s="44"/>
      <c r="B58" s="44"/>
      <c r="C58" s="44"/>
      <c r="D58" s="44"/>
      <c r="E58" s="44"/>
      <c r="F58" s="44"/>
      <c r="G58" s="44"/>
      <c r="H58" s="44"/>
      <c r="I58" s="44"/>
      <c r="J58" s="44"/>
      <c r="K58" s="44"/>
      <c r="L58" s="44"/>
      <c r="M58" s="44"/>
      <c r="N58" s="44"/>
      <c r="O58" s="44"/>
      <c r="P58" s="44"/>
      <c r="Q58" s="44"/>
      <c r="R58" s="44"/>
      <c r="S58" s="44"/>
      <c r="T58" s="44"/>
      <c r="U58" s="44"/>
      <c r="V58" s="44"/>
      <c r="W58" s="44"/>
      <c r="X58" s="44"/>
      <c r="Y58" s="44"/>
      <c r="Z58" s="44"/>
      <c r="AA58" s="44"/>
      <c r="AB58" s="44"/>
      <c r="AC58" s="44"/>
      <c r="AD58" s="44"/>
      <c r="AE58" s="44"/>
      <c r="AF58" s="44"/>
      <c r="AG58" s="44"/>
      <c r="AH58" s="134"/>
      <c r="AR58" s="3"/>
    </row>
    <row r="59" spans="1:64" s="62" customFormat="1" ht="15" customHeight="1">
      <c r="A59" s="44"/>
      <c r="B59" s="44"/>
      <c r="C59" s="44"/>
      <c r="D59" s="44"/>
      <c r="E59" s="44"/>
      <c r="F59" s="44"/>
      <c r="G59" s="44"/>
      <c r="H59" s="44"/>
      <c r="I59" s="44"/>
      <c r="J59" s="44"/>
      <c r="K59" s="44"/>
      <c r="L59" s="44"/>
      <c r="M59" s="44"/>
      <c r="N59" s="44"/>
      <c r="O59" s="44"/>
      <c r="P59" s="44"/>
      <c r="Q59" s="44"/>
      <c r="R59" s="44"/>
      <c r="S59" s="44"/>
      <c r="T59" s="44"/>
      <c r="U59" s="44"/>
      <c r="V59" s="44"/>
      <c r="W59" s="44"/>
      <c r="X59" s="44"/>
      <c r="Y59" s="44"/>
      <c r="Z59" s="44"/>
      <c r="AA59" s="44"/>
      <c r="AB59" s="44"/>
      <c r="AC59" s="44"/>
      <c r="AD59" s="44"/>
      <c r="AE59" s="44"/>
      <c r="AF59" s="44"/>
      <c r="AG59" s="44"/>
      <c r="AH59" s="74"/>
      <c r="AR59" s="3"/>
    </row>
    <row r="60" spans="1:64" ht="24.95" customHeight="1">
      <c r="F60" s="29"/>
      <c r="AK60" s="54"/>
    </row>
    <row r="61" spans="1:64" ht="24.95" customHeight="1">
      <c r="F61" s="29"/>
      <c r="AK61" s="54"/>
    </row>
    <row r="62" spans="1:64" ht="24.95" customHeight="1">
      <c r="F62" s="29"/>
      <c r="AK62" s="54"/>
    </row>
    <row r="63" spans="1:64" s="54" customFormat="1" ht="24.95" customHeight="1">
      <c r="A63" s="29"/>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Q63" s="29"/>
      <c r="AR63" s="29"/>
      <c r="AS63" s="29"/>
      <c r="AT63" s="29"/>
      <c r="AU63" s="29"/>
      <c r="AV63" s="29"/>
      <c r="AW63" s="29"/>
      <c r="AX63" s="29"/>
      <c r="AY63" s="29"/>
      <c r="AZ63" s="29"/>
      <c r="BA63" s="29"/>
      <c r="BB63" s="29"/>
      <c r="BC63" s="29"/>
      <c r="BD63" s="29"/>
      <c r="BE63" s="29"/>
      <c r="BF63" s="29"/>
      <c r="BG63" s="29"/>
      <c r="BH63" s="29"/>
      <c r="BI63" s="29"/>
      <c r="BJ63" s="29"/>
      <c r="BK63" s="29"/>
      <c r="BL63" s="29"/>
    </row>
    <row r="64" spans="1:64" s="54" customFormat="1" ht="24.95" customHeight="1">
      <c r="A64" s="29"/>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Q64" s="29"/>
      <c r="AR64" s="29"/>
      <c r="AS64" s="29"/>
      <c r="AT64" s="29"/>
      <c r="AU64" s="29"/>
      <c r="AV64" s="29"/>
      <c r="AW64" s="29"/>
      <c r="AX64" s="29"/>
      <c r="AY64" s="29"/>
      <c r="AZ64" s="29"/>
      <c r="BA64" s="29"/>
      <c r="BB64" s="29"/>
      <c r="BC64" s="29"/>
      <c r="BD64" s="29"/>
      <c r="BE64" s="29"/>
      <c r="BF64" s="29"/>
      <c r="BG64" s="29"/>
      <c r="BH64" s="29"/>
      <c r="BI64" s="29"/>
      <c r="BJ64" s="29"/>
      <c r="BK64" s="29"/>
      <c r="BL64" s="29"/>
    </row>
    <row r="65" spans="1:64" s="54" customFormat="1" ht="24.95" customHeight="1">
      <c r="A65" s="29"/>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Q65" s="29"/>
      <c r="AR65" s="29"/>
      <c r="AS65" s="29"/>
      <c r="AT65" s="29"/>
      <c r="AU65" s="29"/>
      <c r="AV65" s="29"/>
      <c r="AW65" s="29"/>
      <c r="AX65" s="29"/>
      <c r="AY65" s="29"/>
      <c r="AZ65" s="29"/>
      <c r="BA65" s="29"/>
      <c r="BB65" s="29"/>
      <c r="BC65" s="29"/>
      <c r="BD65" s="29"/>
      <c r="BE65" s="29"/>
      <c r="BF65" s="29"/>
      <c r="BG65" s="29"/>
      <c r="BH65" s="29"/>
      <c r="BI65" s="29"/>
      <c r="BJ65" s="29"/>
      <c r="BK65" s="29"/>
      <c r="BL65" s="29"/>
    </row>
    <row r="66" spans="1:64" s="54" customFormat="1" ht="24.95" customHeight="1">
      <c r="A66" s="29"/>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Q66" s="29"/>
      <c r="AR66" s="29"/>
      <c r="AS66" s="29"/>
      <c r="AT66" s="29"/>
      <c r="AU66" s="29"/>
      <c r="AV66" s="29"/>
      <c r="AW66" s="29"/>
      <c r="AX66" s="29"/>
      <c r="AY66" s="29"/>
      <c r="AZ66" s="29"/>
      <c r="BA66" s="29"/>
      <c r="BB66" s="29"/>
      <c r="BC66" s="29"/>
      <c r="BD66" s="29"/>
      <c r="BE66" s="29"/>
      <c r="BF66" s="29"/>
      <c r="BG66" s="29"/>
      <c r="BH66" s="29"/>
      <c r="BI66" s="29"/>
      <c r="BJ66" s="29"/>
      <c r="BK66" s="29"/>
      <c r="BL66" s="29"/>
    </row>
    <row r="67" spans="1:64" s="54" customFormat="1" ht="24.95" customHeight="1">
      <c r="A67" s="29"/>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Q67" s="29"/>
      <c r="AR67" s="29"/>
      <c r="AS67" s="29"/>
      <c r="AT67" s="29"/>
      <c r="AU67" s="29"/>
      <c r="AV67" s="29"/>
      <c r="AW67" s="29"/>
      <c r="AX67" s="29"/>
      <c r="AY67" s="29"/>
      <c r="AZ67" s="29"/>
      <c r="BA67" s="29"/>
      <c r="BB67" s="29"/>
      <c r="BC67" s="29"/>
      <c r="BD67" s="29"/>
      <c r="BE67" s="29"/>
      <c r="BF67" s="29"/>
      <c r="BG67" s="29"/>
      <c r="BH67" s="29"/>
      <c r="BI67" s="29"/>
      <c r="BJ67" s="29"/>
      <c r="BK67" s="29"/>
      <c r="BL67" s="29"/>
    </row>
    <row r="68" spans="1:64" s="54" customFormat="1" ht="24.95" customHeight="1">
      <c r="A68" s="29"/>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Q68" s="29"/>
      <c r="AR68" s="29"/>
      <c r="AS68" s="29"/>
      <c r="AT68" s="29"/>
      <c r="AU68" s="29"/>
      <c r="AV68" s="29"/>
      <c r="AW68" s="29"/>
      <c r="AX68" s="29"/>
      <c r="AY68" s="29"/>
      <c r="AZ68" s="29"/>
      <c r="BA68" s="29"/>
      <c r="BB68" s="29"/>
      <c r="BC68" s="29"/>
      <c r="BD68" s="29"/>
      <c r="BE68" s="29"/>
      <c r="BF68" s="29"/>
      <c r="BG68" s="29"/>
      <c r="BH68" s="29"/>
      <c r="BI68" s="29"/>
      <c r="BJ68" s="29"/>
      <c r="BK68" s="29"/>
      <c r="BL68" s="29"/>
    </row>
    <row r="69" spans="1:64" s="54" customFormat="1" ht="24.95" customHeight="1">
      <c r="A69" s="29"/>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Q69" s="29"/>
      <c r="AR69" s="29"/>
      <c r="AS69" s="29"/>
      <c r="AT69" s="29"/>
      <c r="AU69" s="29"/>
      <c r="AV69" s="29"/>
      <c r="AW69" s="29"/>
      <c r="AX69" s="29"/>
      <c r="AY69" s="29"/>
      <c r="AZ69" s="29"/>
      <c r="BA69" s="29"/>
      <c r="BB69" s="29"/>
      <c r="BC69" s="29"/>
      <c r="BD69" s="29"/>
      <c r="BE69" s="29"/>
      <c r="BF69" s="29"/>
      <c r="BG69" s="29"/>
      <c r="BH69" s="29"/>
      <c r="BI69" s="29"/>
      <c r="BJ69" s="29"/>
      <c r="BK69" s="29"/>
      <c r="BL69" s="29"/>
    </row>
    <row r="70" spans="1:64" s="54" customFormat="1" ht="24.95" customHeight="1">
      <c r="A70" s="29"/>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Q70" s="29"/>
      <c r="AR70" s="29"/>
      <c r="AS70" s="29"/>
      <c r="AT70" s="29"/>
      <c r="AU70" s="29"/>
      <c r="AV70" s="29"/>
      <c r="AW70" s="29"/>
      <c r="AX70" s="29"/>
      <c r="AY70" s="29"/>
      <c r="AZ70" s="29"/>
      <c r="BA70" s="29"/>
      <c r="BB70" s="29"/>
      <c r="BC70" s="29"/>
      <c r="BD70" s="29"/>
      <c r="BE70" s="29"/>
      <c r="BF70" s="29"/>
      <c r="BG70" s="29"/>
      <c r="BH70" s="29"/>
      <c r="BI70" s="29"/>
      <c r="BJ70" s="29"/>
      <c r="BK70" s="29"/>
      <c r="BL70" s="29"/>
    </row>
    <row r="71" spans="1:64" s="54" customFormat="1" ht="24.95" customHeight="1">
      <c r="A71" s="29"/>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Q71" s="29"/>
      <c r="AR71" s="29"/>
      <c r="AS71" s="29"/>
      <c r="AT71" s="29"/>
      <c r="AU71" s="29"/>
      <c r="AV71" s="29"/>
      <c r="AW71" s="29"/>
      <c r="AX71" s="29"/>
      <c r="AY71" s="29"/>
      <c r="AZ71" s="29"/>
      <c r="BA71" s="29"/>
      <c r="BB71" s="29"/>
      <c r="BC71" s="29"/>
      <c r="BD71" s="29"/>
      <c r="BE71" s="29"/>
      <c r="BF71" s="29"/>
      <c r="BG71" s="29"/>
      <c r="BH71" s="29"/>
      <c r="BI71" s="29"/>
      <c r="BJ71" s="29"/>
      <c r="BK71" s="29"/>
      <c r="BL71" s="29"/>
    </row>
    <row r="72" spans="1:64" s="54" customFormat="1" ht="24.95" customHeight="1">
      <c r="A72" s="29"/>
      <c r="B72" s="29"/>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Q72" s="29"/>
      <c r="AR72" s="29"/>
      <c r="AS72" s="29"/>
      <c r="AT72" s="29"/>
      <c r="AU72" s="29"/>
      <c r="AV72" s="29"/>
      <c r="AW72" s="29"/>
      <c r="AX72" s="29"/>
      <c r="AY72" s="29"/>
      <c r="AZ72" s="29"/>
      <c r="BA72" s="29"/>
      <c r="BB72" s="29"/>
      <c r="BC72" s="29"/>
      <c r="BD72" s="29"/>
      <c r="BE72" s="29"/>
      <c r="BF72" s="29"/>
      <c r="BG72" s="29"/>
      <c r="BH72" s="29"/>
      <c r="BI72" s="29"/>
      <c r="BJ72" s="29"/>
      <c r="BK72" s="29"/>
      <c r="BL72" s="29"/>
    </row>
    <row r="73" spans="1:64" s="54" customFormat="1" ht="24.95" customHeight="1">
      <c r="A73" s="29"/>
      <c r="B73" s="29"/>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Q73" s="29"/>
      <c r="AR73" s="29"/>
      <c r="AS73" s="29"/>
      <c r="AT73" s="29"/>
      <c r="AU73" s="29"/>
      <c r="AV73" s="29"/>
      <c r="AW73" s="29"/>
      <c r="AX73" s="29"/>
      <c r="AY73" s="29"/>
      <c r="AZ73" s="29"/>
      <c r="BA73" s="29"/>
      <c r="BB73" s="29"/>
      <c r="BC73" s="29"/>
      <c r="BD73" s="29"/>
      <c r="BE73" s="29"/>
      <c r="BF73" s="29"/>
      <c r="BG73" s="29"/>
      <c r="BH73" s="29"/>
      <c r="BI73" s="29"/>
      <c r="BJ73" s="29"/>
      <c r="BK73" s="29"/>
      <c r="BL73" s="29"/>
    </row>
    <row r="74" spans="1:64" s="54" customFormat="1" ht="24.95" customHeight="1">
      <c r="A74" s="29"/>
      <c r="B74" s="29"/>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Q74" s="29"/>
      <c r="AR74" s="29"/>
      <c r="AS74" s="29"/>
      <c r="AT74" s="29"/>
      <c r="AU74" s="29"/>
      <c r="AV74" s="29"/>
      <c r="AW74" s="29"/>
      <c r="AX74" s="29"/>
      <c r="AY74" s="29"/>
      <c r="AZ74" s="29"/>
      <c r="BA74" s="29"/>
      <c r="BB74" s="29"/>
      <c r="BC74" s="29"/>
      <c r="BD74" s="29"/>
      <c r="BE74" s="29"/>
      <c r="BF74" s="29"/>
      <c r="BG74" s="29"/>
      <c r="BH74" s="29"/>
      <c r="BI74" s="29"/>
      <c r="BJ74" s="29"/>
      <c r="BK74" s="29"/>
      <c r="BL74" s="29"/>
    </row>
    <row r="75" spans="1:64" s="54" customFormat="1" ht="24.95" customHeight="1">
      <c r="A75" s="29"/>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Q75" s="29"/>
      <c r="AR75" s="29"/>
      <c r="AS75" s="29"/>
      <c r="AT75" s="29"/>
      <c r="AU75" s="29"/>
      <c r="AV75" s="29"/>
      <c r="AW75" s="29"/>
      <c r="AX75" s="29"/>
      <c r="AY75" s="29"/>
      <c r="AZ75" s="29"/>
      <c r="BA75" s="29"/>
      <c r="BB75" s="29"/>
      <c r="BC75" s="29"/>
      <c r="BD75" s="29"/>
      <c r="BE75" s="29"/>
      <c r="BF75" s="29"/>
      <c r="BG75" s="29"/>
      <c r="BH75" s="29"/>
      <c r="BI75" s="29"/>
      <c r="BJ75" s="29"/>
      <c r="BK75" s="29"/>
      <c r="BL75" s="29"/>
    </row>
    <row r="76" spans="1:64" s="54" customFormat="1" ht="24.95" customHeight="1">
      <c r="A76" s="29"/>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Q76" s="29"/>
      <c r="AR76" s="29"/>
      <c r="AS76" s="29"/>
      <c r="AT76" s="29"/>
      <c r="AU76" s="29"/>
      <c r="AV76" s="29"/>
      <c r="AW76" s="29"/>
      <c r="AX76" s="29"/>
      <c r="AY76" s="29"/>
      <c r="AZ76" s="29"/>
      <c r="BA76" s="29"/>
      <c r="BB76" s="29"/>
      <c r="BC76" s="29"/>
      <c r="BD76" s="29"/>
      <c r="BE76" s="29"/>
      <c r="BF76" s="29"/>
      <c r="BG76" s="29"/>
      <c r="BH76" s="29"/>
      <c r="BI76" s="29"/>
      <c r="BJ76" s="29"/>
      <c r="BK76" s="29"/>
      <c r="BL76" s="29"/>
    </row>
    <row r="77" spans="1:64" s="54" customFormat="1" ht="24.95" customHeight="1">
      <c r="A77" s="29"/>
      <c r="B77" s="29"/>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Q77" s="29"/>
      <c r="AR77" s="29"/>
      <c r="AS77" s="29"/>
      <c r="AT77" s="29"/>
      <c r="AU77" s="29"/>
      <c r="AV77" s="29"/>
      <c r="AW77" s="29"/>
      <c r="AX77" s="29"/>
      <c r="AY77" s="29"/>
      <c r="AZ77" s="29"/>
      <c r="BA77" s="29"/>
      <c r="BB77" s="29"/>
      <c r="BC77" s="29"/>
      <c r="BD77" s="29"/>
      <c r="BE77" s="29"/>
      <c r="BF77" s="29"/>
      <c r="BG77" s="29"/>
      <c r="BH77" s="29"/>
      <c r="BI77" s="29"/>
      <c r="BJ77" s="29"/>
      <c r="BK77" s="29"/>
      <c r="BL77" s="29"/>
    </row>
    <row r="78" spans="1:64" s="54" customFormat="1" ht="24.95" customHeight="1">
      <c r="A78" s="29"/>
      <c r="B78" s="29"/>
      <c r="C78" s="29"/>
      <c r="D78" s="29"/>
      <c r="E78" s="29"/>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Q78" s="29"/>
      <c r="AR78" s="29"/>
      <c r="AS78" s="29"/>
      <c r="AT78" s="29"/>
      <c r="AU78" s="29"/>
      <c r="AV78" s="29"/>
      <c r="AW78" s="29"/>
      <c r="AX78" s="29"/>
      <c r="AY78" s="29"/>
      <c r="AZ78" s="29"/>
      <c r="BA78" s="29"/>
      <c r="BB78" s="29"/>
      <c r="BC78" s="29"/>
      <c r="BD78" s="29"/>
      <c r="BE78" s="29"/>
      <c r="BF78" s="29"/>
      <c r="BG78" s="29"/>
      <c r="BH78" s="29"/>
      <c r="BI78" s="29"/>
      <c r="BJ78" s="29"/>
      <c r="BK78" s="29"/>
      <c r="BL78" s="29"/>
    </row>
    <row r="79" spans="1:64" s="54" customFormat="1" ht="24.95" customHeight="1">
      <c r="A79" s="29"/>
      <c r="B79" s="29"/>
      <c r="C79" s="29"/>
      <c r="D79" s="29"/>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c r="AF79" s="29"/>
      <c r="AG79" s="29"/>
      <c r="AH79" s="29"/>
      <c r="AI79" s="29"/>
      <c r="AJ79" s="29"/>
      <c r="AQ79" s="29"/>
      <c r="AR79" s="29"/>
      <c r="AS79" s="29"/>
      <c r="AT79" s="29"/>
      <c r="AU79" s="29"/>
      <c r="AV79" s="29"/>
      <c r="AW79" s="29"/>
      <c r="AX79" s="29"/>
      <c r="AY79" s="29"/>
      <c r="AZ79" s="29"/>
      <c r="BA79" s="29"/>
      <c r="BB79" s="29"/>
      <c r="BC79" s="29"/>
      <c r="BD79" s="29"/>
      <c r="BE79" s="29"/>
      <c r="BF79" s="29"/>
      <c r="BG79" s="29"/>
      <c r="BH79" s="29"/>
      <c r="BI79" s="29"/>
      <c r="BJ79" s="29"/>
      <c r="BK79" s="29"/>
      <c r="BL79" s="29"/>
    </row>
    <row r="80" spans="1:64" s="54" customFormat="1" ht="24.95" customHeight="1">
      <c r="A80" s="29"/>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Q80" s="29"/>
      <c r="AR80" s="29"/>
      <c r="AS80" s="29"/>
      <c r="AT80" s="29"/>
      <c r="AU80" s="29"/>
      <c r="AV80" s="29"/>
      <c r="AW80" s="29"/>
      <c r="AX80" s="29"/>
      <c r="AY80" s="29"/>
      <c r="AZ80" s="29"/>
      <c r="BA80" s="29"/>
      <c r="BB80" s="29"/>
      <c r="BC80" s="29"/>
      <c r="BD80" s="29"/>
      <c r="BE80" s="29"/>
      <c r="BF80" s="29"/>
      <c r="BG80" s="29"/>
      <c r="BH80" s="29"/>
      <c r="BI80" s="29"/>
      <c r="BJ80" s="29"/>
      <c r="BK80" s="29"/>
      <c r="BL80" s="29"/>
    </row>
    <row r="81" spans="1:64" s="54" customFormat="1" ht="24.95" customHeight="1">
      <c r="A81" s="29"/>
      <c r="B81" s="29"/>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Q81" s="29"/>
      <c r="AR81" s="29"/>
      <c r="AS81" s="29"/>
      <c r="AT81" s="29"/>
      <c r="AU81" s="29"/>
      <c r="AV81" s="29"/>
      <c r="AW81" s="29"/>
      <c r="AX81" s="29"/>
      <c r="AY81" s="29"/>
      <c r="AZ81" s="29"/>
      <c r="BA81" s="29"/>
      <c r="BB81" s="29"/>
      <c r="BC81" s="29"/>
      <c r="BD81" s="29"/>
      <c r="BE81" s="29"/>
      <c r="BF81" s="29"/>
      <c r="BG81" s="29"/>
      <c r="BH81" s="29"/>
      <c r="BI81" s="29"/>
      <c r="BJ81" s="29"/>
      <c r="BK81" s="29"/>
      <c r="BL81" s="29"/>
    </row>
    <row r="82" spans="1:64" s="54" customFormat="1" ht="24.95" customHeight="1">
      <c r="A82" s="29"/>
      <c r="B82" s="29"/>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Q82" s="29"/>
      <c r="AR82" s="29"/>
      <c r="AS82" s="29"/>
      <c r="AT82" s="29"/>
      <c r="AU82" s="29"/>
      <c r="AV82" s="29"/>
      <c r="AW82" s="29"/>
      <c r="AX82" s="29"/>
      <c r="AY82" s="29"/>
      <c r="AZ82" s="29"/>
      <c r="BA82" s="29"/>
      <c r="BB82" s="29"/>
      <c r="BC82" s="29"/>
      <c r="BD82" s="29"/>
      <c r="BE82" s="29"/>
      <c r="BF82" s="29"/>
      <c r="BG82" s="29"/>
      <c r="BH82" s="29"/>
      <c r="BI82" s="29"/>
      <c r="BJ82" s="29"/>
      <c r="BK82" s="29"/>
      <c r="BL82" s="29"/>
    </row>
    <row r="83" spans="1:64" s="54" customFormat="1" ht="24.95" customHeight="1">
      <c r="A83" s="29"/>
      <c r="B83" s="29"/>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Q83" s="29"/>
      <c r="AR83" s="29"/>
      <c r="AS83" s="29"/>
      <c r="AT83" s="29"/>
      <c r="AU83" s="29"/>
      <c r="AV83" s="29"/>
      <c r="AW83" s="29"/>
      <c r="AX83" s="29"/>
      <c r="AY83" s="29"/>
      <c r="AZ83" s="29"/>
      <c r="BA83" s="29"/>
      <c r="BB83" s="29"/>
      <c r="BC83" s="29"/>
      <c r="BD83" s="29"/>
      <c r="BE83" s="29"/>
      <c r="BF83" s="29"/>
      <c r="BG83" s="29"/>
      <c r="BH83" s="29"/>
      <c r="BI83" s="29"/>
      <c r="BJ83" s="29"/>
      <c r="BK83" s="29"/>
      <c r="BL83" s="29"/>
    </row>
    <row r="84" spans="1:64" s="54" customFormat="1" ht="24.95" customHeight="1">
      <c r="A84" s="29"/>
      <c r="B84" s="29"/>
      <c r="C84" s="29"/>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Q84" s="29"/>
      <c r="AR84" s="29"/>
      <c r="AS84" s="29"/>
      <c r="AT84" s="29"/>
      <c r="AU84" s="29"/>
      <c r="AV84" s="29"/>
      <c r="AW84" s="29"/>
      <c r="AX84" s="29"/>
      <c r="AY84" s="29"/>
      <c r="AZ84" s="29"/>
      <c r="BA84" s="29"/>
      <c r="BB84" s="29"/>
      <c r="BC84" s="29"/>
      <c r="BD84" s="29"/>
      <c r="BE84" s="29"/>
      <c r="BF84" s="29"/>
      <c r="BG84" s="29"/>
      <c r="BH84" s="29"/>
      <c r="BI84" s="29"/>
      <c r="BJ84" s="29"/>
      <c r="BK84" s="29"/>
      <c r="BL84" s="29"/>
    </row>
    <row r="85" spans="1:64" s="54" customFormat="1" ht="24.95" customHeight="1">
      <c r="A85" s="29"/>
      <c r="B85" s="29"/>
      <c r="C85" s="29"/>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c r="AG85" s="29"/>
      <c r="AH85" s="29"/>
      <c r="AI85" s="29"/>
      <c r="AJ85" s="29"/>
      <c r="AQ85" s="29"/>
      <c r="AR85" s="29"/>
      <c r="AS85" s="29"/>
      <c r="AT85" s="29"/>
      <c r="AU85" s="29"/>
      <c r="AV85" s="29"/>
      <c r="AW85" s="29"/>
      <c r="AX85" s="29"/>
      <c r="AY85" s="29"/>
      <c r="AZ85" s="29"/>
      <c r="BA85" s="29"/>
      <c r="BB85" s="29"/>
      <c r="BC85" s="29"/>
      <c r="BD85" s="29"/>
      <c r="BE85" s="29"/>
      <c r="BF85" s="29"/>
      <c r="BG85" s="29"/>
      <c r="BH85" s="29"/>
      <c r="BI85" s="29"/>
      <c r="BJ85" s="29"/>
      <c r="BK85" s="29"/>
      <c r="BL85" s="29"/>
    </row>
    <row r="86" spans="1:64" s="54" customFormat="1" ht="24.95" customHeight="1">
      <c r="A86" s="29"/>
      <c r="B86" s="29"/>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Q86" s="29"/>
      <c r="AR86" s="29"/>
      <c r="AS86" s="29"/>
      <c r="AT86" s="29"/>
      <c r="AU86" s="29"/>
      <c r="AV86" s="29"/>
      <c r="AW86" s="29"/>
      <c r="AX86" s="29"/>
      <c r="AY86" s="29"/>
      <c r="AZ86" s="29"/>
      <c r="BA86" s="29"/>
      <c r="BB86" s="29"/>
      <c r="BC86" s="29"/>
      <c r="BD86" s="29"/>
      <c r="BE86" s="29"/>
      <c r="BF86" s="29"/>
      <c r="BG86" s="29"/>
      <c r="BH86" s="29"/>
      <c r="BI86" s="29"/>
      <c r="BJ86" s="29"/>
      <c r="BK86" s="29"/>
      <c r="BL86" s="29"/>
    </row>
  </sheetData>
  <sheetProtection algorithmName="SHA-512" hashValue="taMExr0xwLGjjE8OWGUWKZk3wlaUMhbltH+4epf1yULY0Bna2VA11I90oSVp8pcYdqOpDLNV+4oZtD3QMvRA/A==" saltValue="Bz7lblhBEG495alSOQ7ZnA==" spinCount="100000" sheet="1" objects="1" scenarios="1"/>
  <mergeCells count="47">
    <mergeCell ref="AD23:AE23"/>
    <mergeCell ref="AG23:AH23"/>
    <mergeCell ref="B26:AC26"/>
    <mergeCell ref="B25:AC25"/>
    <mergeCell ref="AD31:AE31"/>
    <mergeCell ref="AG31:AH31"/>
    <mergeCell ref="AD24:AH24"/>
    <mergeCell ref="AD25:AH25"/>
    <mergeCell ref="AD26:AH26"/>
    <mergeCell ref="AD27:AH27"/>
    <mergeCell ref="AB23:AC23"/>
    <mergeCell ref="AB31:AC31"/>
    <mergeCell ref="Q23:Z23"/>
    <mergeCell ref="Q31:Z31"/>
    <mergeCell ref="B7:K7"/>
    <mergeCell ref="B6:K6"/>
    <mergeCell ref="L6:X6"/>
    <mergeCell ref="L7:X7"/>
    <mergeCell ref="BG11:BH12"/>
    <mergeCell ref="BI11:BI12"/>
    <mergeCell ref="BJ11:BK12"/>
    <mergeCell ref="BL11:BL12"/>
    <mergeCell ref="G14:H14"/>
    <mergeCell ref="K14:L14"/>
    <mergeCell ref="AZ11:AZ12"/>
    <mergeCell ref="BA11:BB12"/>
    <mergeCell ref="BC11:BC12"/>
    <mergeCell ref="BD11:BE12"/>
    <mergeCell ref="BF11:BF12"/>
    <mergeCell ref="AY11:AY12"/>
    <mergeCell ref="AD32:AH32"/>
    <mergeCell ref="M46:S46"/>
    <mergeCell ref="AD33:AH33"/>
    <mergeCell ref="AD34:AH34"/>
    <mergeCell ref="B35:AC35"/>
    <mergeCell ref="AD35:AH35"/>
    <mergeCell ref="X39:AD39"/>
    <mergeCell ref="B33:AC33"/>
    <mergeCell ref="B34:AC34"/>
    <mergeCell ref="W2:Z2"/>
    <mergeCell ref="AA2:AJ2"/>
    <mergeCell ref="B4:E4"/>
    <mergeCell ref="F4:O4"/>
    <mergeCell ref="W4:Z4"/>
    <mergeCell ref="AA4:AJ4"/>
    <mergeCell ref="W3:Z3"/>
    <mergeCell ref="AA3:AJ3"/>
  </mergeCells>
  <phoneticPr fontId="1"/>
  <conditionalFormatting sqref="A40:AK40">
    <cfRule type="expression" dxfId="8" priority="1">
      <formula>$AL$28=TRUE</formula>
    </cfRule>
    <cfRule type="expression" dxfId="7" priority="2">
      <formula>$AL$26=TRUE</formula>
    </cfRule>
    <cfRule type="expression" dxfId="6" priority="3">
      <formula>$AL$22=TRUE</formula>
    </cfRule>
  </conditionalFormatting>
  <conditionalFormatting sqref="G12:AE12">
    <cfRule type="expression" dxfId="5" priority="41">
      <formula>OR(#REF!=TRUE,#REF!=TRUE)</formula>
    </cfRule>
  </conditionalFormatting>
  <conditionalFormatting sqref="AB18:AF18">
    <cfRule type="containsText" dxfId="4" priority="26" operator="containsText" text="問題あり">
      <formula>NOT(ISERROR(SEARCH("問題あり",AB18)))</formula>
    </cfRule>
  </conditionalFormatting>
  <conditionalFormatting sqref="AB20:AF20">
    <cfRule type="containsText" dxfId="3" priority="25" operator="containsText" text="問題あり">
      <formula>NOT(ISERROR(SEARCH("問題あり",AB20)))</formula>
    </cfRule>
  </conditionalFormatting>
  <dataValidations count="2">
    <dataValidation type="list" allowBlank="1" showInputMessage="1" showErrorMessage="1" sqref="I15" xr:uid="{248F9C69-ED01-4F47-B9A8-C2BDF6879A4D}">
      <formula1>"7,8,9,10,11"</formula1>
    </dataValidation>
    <dataValidation type="list" allowBlank="1" showInputMessage="1" showErrorMessage="1" sqref="K15" xr:uid="{23DBAED4-08DE-4878-A8E2-AE987DFD4895}">
      <formula1>"3,4,5,6,7,8,9,10,11,12,1,2"</formula1>
    </dataValidation>
  </dataValidations>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1" manualBreakCount="1">
    <brk id="36"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47106" r:id="rId4" name="Check Box 2">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47107" r:id="rId5" name="Check Box 3">
              <controlPr defaultSize="0" autoFill="0" autoLine="0" autoPict="0">
                <anchor moveWithCells="1">
                  <from>
                    <xdr:col>5</xdr:col>
                    <xdr:colOff>28575</xdr:colOff>
                    <xdr:row>11</xdr:row>
                    <xdr:rowOff>38100</xdr:rowOff>
                  </from>
                  <to>
                    <xdr:col>5</xdr:col>
                    <xdr:colOff>266700</xdr:colOff>
                    <xdr:row>11</xdr:row>
                    <xdr:rowOff>295275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A235FAEE-297E-46BE-BA6F-036B250B0122}">
          <x14:formula1>
            <xm:f>プルダウンリスト一覧!$A$2:$A$5</xm:f>
          </x14:formula1>
          <xm:sqref>AD23:AE23 I14 AD31:AE31</xm:sqref>
        </x14:dataValidation>
        <x14:dataValidation type="list" allowBlank="1" showInputMessage="1" showErrorMessage="1" xr:uid="{3AAE840A-EC6C-4F47-B14A-4DA1EA8C9656}">
          <x14:formula1>
            <xm:f>プルダウンリスト一覧!$B$2:$B$13</xm:f>
          </x14:formula1>
          <xm:sqref>AG23:AH23 K14:L14 AG31:AH31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FF2F5-6C99-4782-8E21-F936C66AE6AD}">
  <sheetPr codeName="Sheet4">
    <tabColor rgb="FFFF7C80"/>
    <pageSetUpPr fitToPage="1"/>
  </sheetPr>
  <dimension ref="A1:BL77"/>
  <sheetViews>
    <sheetView showGridLines="0" view="pageBreakPreview" zoomScale="85" zoomScaleNormal="100" zoomScaleSheetLayoutView="85" workbookViewId="0">
      <selection activeCell="A2" sqref="A2:AJ2"/>
    </sheetView>
  </sheetViews>
  <sheetFormatPr defaultRowHeight="17.25" outlineLevelCol="1"/>
  <cols>
    <col min="1" max="5" width="3.625" style="29" customWidth="1"/>
    <col min="6" max="6" width="3.625" style="131" customWidth="1"/>
    <col min="7" max="36" width="3.625" style="29" customWidth="1"/>
    <col min="37" max="37" width="12.5" style="76" hidden="1" customWidth="1" outlineLevel="1"/>
    <col min="38" max="38" width="3.625" style="54" hidden="1" customWidth="1" outlineLevel="1"/>
    <col min="39" max="39" width="10.125" style="54" hidden="1" customWidth="1" outlineLevel="1"/>
    <col min="40" max="41" width="3.625" style="54" hidden="1" customWidth="1" outlineLevel="1"/>
    <col min="42" max="42" width="14.25" style="54" hidden="1" customWidth="1" outlineLevel="1"/>
    <col min="43" max="44" width="3.625" style="29" hidden="1" customWidth="1" outlineLevel="1"/>
    <col min="45" max="45" width="3.625" style="29" customWidth="1" collapsed="1"/>
    <col min="46" max="49" width="3.625" style="29" customWidth="1"/>
    <col min="50" max="16384" width="9" style="29"/>
  </cols>
  <sheetData>
    <row r="1" spans="1:64" ht="24.75" customHeight="1">
      <c r="A1" s="22" t="s">
        <v>266</v>
      </c>
      <c r="B1" s="22"/>
      <c r="C1" s="22"/>
      <c r="D1" s="22"/>
      <c r="E1" s="22"/>
      <c r="G1" s="22"/>
      <c r="H1" s="22"/>
      <c r="I1" s="22"/>
      <c r="J1" s="22"/>
      <c r="K1" s="22"/>
      <c r="L1" s="22"/>
      <c r="M1" s="22"/>
      <c r="N1" s="22"/>
      <c r="O1" s="22"/>
      <c r="P1" s="22"/>
      <c r="Q1" s="22"/>
      <c r="R1" s="22"/>
      <c r="S1" s="22"/>
      <c r="T1" s="22"/>
      <c r="U1" s="22"/>
      <c r="V1" s="22"/>
      <c r="W1" s="22"/>
      <c r="X1" s="22"/>
      <c r="Y1" s="22"/>
      <c r="Z1" s="22"/>
      <c r="AA1" s="22"/>
      <c r="AB1" s="22"/>
      <c r="AC1" s="22"/>
      <c r="AD1" s="64">
        <v>20240612</v>
      </c>
      <c r="AK1" s="127"/>
      <c r="AL1" s="29"/>
      <c r="AM1" s="29"/>
      <c r="AN1" s="29"/>
      <c r="AO1" s="29"/>
      <c r="AP1" s="29"/>
    </row>
    <row r="2" spans="1:64" ht="42" customHeight="1">
      <c r="A2" s="401" t="s">
        <v>517</v>
      </c>
      <c r="B2" s="318"/>
      <c r="C2" s="318"/>
      <c r="D2" s="318"/>
      <c r="E2" s="318"/>
      <c r="F2" s="318"/>
      <c r="G2" s="318"/>
      <c r="H2" s="318"/>
      <c r="I2" s="318"/>
      <c r="J2" s="318"/>
      <c r="K2" s="318"/>
      <c r="L2" s="318"/>
      <c r="M2" s="318"/>
      <c r="N2" s="318"/>
      <c r="O2" s="318"/>
      <c r="P2" s="318"/>
      <c r="Q2" s="318"/>
      <c r="R2" s="318"/>
      <c r="S2" s="318"/>
      <c r="T2" s="318"/>
      <c r="U2" s="318"/>
      <c r="V2" s="318"/>
      <c r="W2" s="318"/>
      <c r="X2" s="318"/>
      <c r="Y2" s="318"/>
      <c r="Z2" s="318"/>
      <c r="AA2" s="318"/>
      <c r="AB2" s="318"/>
      <c r="AC2" s="318"/>
      <c r="AD2" s="318"/>
      <c r="AE2" s="318"/>
      <c r="AF2" s="318"/>
      <c r="AG2" s="318"/>
      <c r="AH2" s="318"/>
      <c r="AI2" s="318"/>
      <c r="AJ2" s="318"/>
    </row>
    <row r="3" spans="1:64" s="62" customFormat="1" ht="9" customHeight="1">
      <c r="A3" s="3"/>
      <c r="B3" s="3"/>
      <c r="C3" s="3"/>
      <c r="F3" s="3"/>
      <c r="I3" s="3"/>
      <c r="L3" s="3"/>
      <c r="M3" s="3"/>
      <c r="N3" s="3"/>
      <c r="O3" s="3"/>
      <c r="P3" s="3"/>
      <c r="Q3" s="3"/>
      <c r="R3" s="3"/>
      <c r="S3" s="75"/>
      <c r="T3" s="75"/>
      <c r="U3" s="75"/>
      <c r="V3" s="75"/>
      <c r="W3" s="75"/>
      <c r="X3" s="75"/>
      <c r="Y3" s="75"/>
      <c r="Z3" s="75"/>
      <c r="AA3" s="75"/>
      <c r="AB3" s="75"/>
      <c r="AC3" s="75"/>
      <c r="AD3" s="75"/>
      <c r="AE3" s="3"/>
      <c r="AR3" s="3"/>
    </row>
    <row r="4" spans="1:64" ht="30" customHeight="1">
      <c r="A4" s="65" t="s">
        <v>111</v>
      </c>
      <c r="B4" s="131"/>
      <c r="C4" s="126"/>
      <c r="D4" s="126"/>
      <c r="E4" s="126"/>
      <c r="F4" s="132"/>
      <c r="G4" s="27"/>
      <c r="H4" s="126"/>
      <c r="I4" s="126"/>
      <c r="J4" s="126"/>
      <c r="K4" s="126"/>
      <c r="L4" s="126"/>
      <c r="M4" s="66"/>
      <c r="N4" s="66"/>
      <c r="O4" s="66"/>
      <c r="P4" s="66"/>
      <c r="Q4" s="66"/>
      <c r="R4" s="66"/>
      <c r="S4" s="66"/>
      <c r="T4" s="66"/>
      <c r="U4" s="66"/>
      <c r="V4" s="66"/>
      <c r="W4" s="66"/>
      <c r="X4" s="66"/>
      <c r="Y4" s="126"/>
      <c r="Z4" s="126"/>
      <c r="AA4" s="126"/>
      <c r="AB4" s="126"/>
      <c r="AC4" s="126"/>
      <c r="AD4" s="126"/>
      <c r="AE4" s="126"/>
      <c r="AF4" s="126"/>
      <c r="AG4" s="33"/>
      <c r="AH4" s="33"/>
      <c r="AI4" s="33"/>
      <c r="AJ4" s="33"/>
      <c r="AK4" s="29"/>
      <c r="AL4" s="67"/>
      <c r="AM4" s="68"/>
      <c r="AN4" s="67"/>
      <c r="AO4" s="29"/>
      <c r="AP4" s="29"/>
      <c r="AR4" s="69"/>
      <c r="AS4" s="22"/>
      <c r="AT4" s="22"/>
      <c r="AU4" s="22"/>
      <c r="AV4" s="22"/>
      <c r="AW4" s="22"/>
      <c r="AX4" s="22"/>
      <c r="AY4" s="22"/>
      <c r="AZ4" s="22"/>
      <c r="BA4" s="22"/>
      <c r="BB4" s="22"/>
    </row>
    <row r="5" spans="1:64" ht="24.95" customHeight="1">
      <c r="A5" s="23" t="s">
        <v>0</v>
      </c>
      <c r="B5" s="373" t="s">
        <v>116</v>
      </c>
      <c r="C5" s="373"/>
      <c r="D5" s="373"/>
      <c r="E5" s="373"/>
      <c r="F5" s="373"/>
      <c r="G5" s="373"/>
      <c r="H5" s="373"/>
      <c r="I5" s="373"/>
      <c r="J5" s="373"/>
      <c r="K5" s="373"/>
      <c r="L5" s="326" t="str">
        <f>IF(ステーションコード="","",ステーションコード)</f>
        <v/>
      </c>
      <c r="M5" s="326"/>
      <c r="N5" s="326"/>
      <c r="O5" s="326"/>
      <c r="P5" s="326"/>
      <c r="Q5" s="326"/>
      <c r="R5" s="326"/>
      <c r="S5" s="326"/>
      <c r="T5" s="326"/>
      <c r="U5" s="326"/>
      <c r="V5" s="326"/>
      <c r="W5" s="326"/>
      <c r="X5" s="326"/>
    </row>
    <row r="6" spans="1:64" ht="24.95" customHeight="1">
      <c r="B6" s="373" t="s">
        <v>32</v>
      </c>
      <c r="C6" s="373"/>
      <c r="D6" s="373"/>
      <c r="E6" s="373"/>
      <c r="F6" s="373"/>
      <c r="G6" s="373"/>
      <c r="H6" s="373"/>
      <c r="I6" s="373"/>
      <c r="J6" s="373"/>
      <c r="K6" s="373"/>
      <c r="L6" s="374" t="str">
        <f>IF(ステーション名="","",ステーション名)</f>
        <v/>
      </c>
      <c r="M6" s="374"/>
      <c r="N6" s="374"/>
      <c r="O6" s="374"/>
      <c r="P6" s="374"/>
      <c r="Q6" s="374"/>
      <c r="R6" s="374"/>
      <c r="S6" s="374"/>
      <c r="T6" s="374"/>
      <c r="U6" s="374"/>
      <c r="V6" s="374"/>
      <c r="W6" s="374"/>
      <c r="X6" s="374"/>
    </row>
    <row r="7" spans="1:64" ht="15" customHeight="1">
      <c r="A7" s="23"/>
      <c r="B7" s="131"/>
      <c r="D7" s="127"/>
      <c r="E7" s="127"/>
      <c r="G7" s="127"/>
      <c r="H7" s="127"/>
      <c r="I7" s="127"/>
      <c r="J7" s="127"/>
      <c r="K7" s="127"/>
      <c r="L7" s="127"/>
      <c r="M7" s="127"/>
      <c r="N7" s="127"/>
      <c r="O7" s="127"/>
      <c r="P7" s="127"/>
      <c r="Q7" s="127"/>
      <c r="R7" s="127"/>
      <c r="S7" s="127"/>
    </row>
    <row r="8" spans="1:64" ht="15" customHeight="1">
      <c r="A8" s="23"/>
      <c r="B8" s="127"/>
      <c r="C8" s="127"/>
      <c r="D8" s="127"/>
      <c r="E8" s="127"/>
      <c r="F8" s="96"/>
      <c r="G8" s="131"/>
      <c r="H8" s="127"/>
      <c r="X8" s="131"/>
      <c r="Y8" s="131"/>
      <c r="AK8" s="54"/>
      <c r="AX8" s="127"/>
      <c r="AY8" s="127"/>
      <c r="AZ8" s="128"/>
      <c r="BA8" s="127"/>
      <c r="BB8" s="127"/>
      <c r="BC8" s="128"/>
      <c r="BD8" s="127"/>
      <c r="BE8" s="127"/>
      <c r="BF8" s="128"/>
      <c r="BG8" s="127"/>
      <c r="BH8" s="127"/>
      <c r="BI8" s="128"/>
      <c r="BJ8" s="127"/>
      <c r="BK8" s="127"/>
      <c r="BL8" s="127"/>
    </row>
    <row r="9" spans="1:64" s="22" customFormat="1" ht="30" customHeight="1">
      <c r="A9" s="23"/>
      <c r="B9" s="131" t="s">
        <v>514</v>
      </c>
      <c r="C9" s="127"/>
      <c r="D9" s="127"/>
      <c r="E9" s="127"/>
      <c r="F9" s="131"/>
      <c r="J9" s="22" t="s">
        <v>16</v>
      </c>
      <c r="L9" s="128"/>
      <c r="M9" s="22" t="s">
        <v>17</v>
      </c>
      <c r="N9" s="408"/>
      <c r="O9" s="408"/>
      <c r="P9" s="127" t="s">
        <v>107</v>
      </c>
      <c r="Q9" s="28"/>
      <c r="R9" s="28"/>
      <c r="S9" s="28"/>
      <c r="T9" s="127"/>
      <c r="U9" s="127"/>
      <c r="V9" s="127"/>
      <c r="W9" s="127"/>
      <c r="X9" s="127"/>
      <c r="Y9" s="127"/>
      <c r="Z9" s="127"/>
      <c r="AA9" s="127"/>
      <c r="AB9" s="127"/>
      <c r="AG9" s="101"/>
      <c r="AH9" s="102"/>
      <c r="AI9" s="127"/>
      <c r="AK9" s="22">
        <f>IF(DATE(2018+L9,N9,1) &lt;= DATE(2018+9,5,1),1,2)</f>
        <v>1</v>
      </c>
      <c r="AM9" s="22" t="s">
        <v>126</v>
      </c>
    </row>
    <row r="10" spans="1:64" ht="24.95" customHeight="1">
      <c r="A10" s="97"/>
      <c r="B10" s="131"/>
      <c r="C10" s="114" t="s">
        <v>783</v>
      </c>
      <c r="D10" s="296"/>
      <c r="E10" s="295"/>
      <c r="F10" s="297"/>
      <c r="H10" s="295"/>
      <c r="I10" s="295"/>
      <c r="Q10" s="372" t="s">
        <v>787</v>
      </c>
      <c r="R10" s="372"/>
      <c r="S10" s="372"/>
      <c r="T10" s="372"/>
      <c r="U10" s="372"/>
      <c r="V10" s="372"/>
      <c r="W10" s="372"/>
      <c r="X10" s="372"/>
      <c r="Y10" s="372"/>
      <c r="Z10" s="372"/>
      <c r="AA10" s="372"/>
      <c r="AB10" s="372"/>
      <c r="AC10" s="372"/>
      <c r="AD10" s="372"/>
      <c r="AE10" s="372"/>
      <c r="AF10" s="372"/>
      <c r="AG10" s="372"/>
      <c r="AH10" s="372"/>
      <c r="AI10" s="372"/>
      <c r="AJ10" s="372"/>
      <c r="AM10" s="22" t="s">
        <v>127</v>
      </c>
    </row>
    <row r="11" spans="1:64" ht="15" customHeight="1">
      <c r="A11" s="97"/>
      <c r="B11" s="131"/>
      <c r="C11" s="297"/>
      <c r="D11" s="295"/>
      <c r="E11" s="295"/>
      <c r="F11" s="297"/>
      <c r="H11" s="295"/>
      <c r="I11" s="295"/>
      <c r="R11" s="298" t="s">
        <v>784</v>
      </c>
      <c r="S11" s="295"/>
      <c r="AM11" s="22"/>
    </row>
    <row r="12" spans="1:64" s="22" customFormat="1" ht="30" customHeight="1">
      <c r="A12" s="23"/>
      <c r="B12" s="131" t="s">
        <v>515</v>
      </c>
      <c r="C12" s="127"/>
      <c r="D12" s="127"/>
      <c r="E12" s="127"/>
      <c r="F12" s="131"/>
      <c r="J12" s="22" t="s">
        <v>16</v>
      </c>
      <c r="L12" s="100"/>
      <c r="M12" s="22" t="s">
        <v>17</v>
      </c>
      <c r="N12" s="408"/>
      <c r="O12" s="408"/>
      <c r="P12" s="22" t="s">
        <v>107</v>
      </c>
      <c r="Q12" s="28"/>
      <c r="R12" s="28"/>
      <c r="S12" s="28"/>
      <c r="T12" s="127"/>
      <c r="U12" s="127"/>
      <c r="V12" s="127"/>
      <c r="W12" s="127"/>
      <c r="X12" s="127"/>
      <c r="Y12" s="127"/>
      <c r="Z12" s="127"/>
      <c r="AA12" s="127"/>
      <c r="AB12" s="127"/>
      <c r="AG12" s="101"/>
      <c r="AH12" s="102"/>
      <c r="AI12" s="127"/>
      <c r="AK12" s="22">
        <f>IF(DATE(2018+L12,N12,1) &lt;= DATE(2018+9,5,1),1,2)</f>
        <v>1</v>
      </c>
      <c r="AM12" s="22" t="s">
        <v>126</v>
      </c>
    </row>
    <row r="13" spans="1:64" ht="30" customHeight="1">
      <c r="A13" s="97"/>
      <c r="B13" s="131"/>
      <c r="C13" s="131" t="s">
        <v>128</v>
      </c>
      <c r="D13" s="127"/>
      <c r="E13" s="127"/>
      <c r="H13" s="127"/>
      <c r="I13" s="127"/>
      <c r="R13" s="127"/>
      <c r="S13" s="127"/>
      <c r="AM13" s="22" t="s">
        <v>127</v>
      </c>
    </row>
    <row r="14" spans="1:64" ht="15" customHeight="1">
      <c r="A14" s="97"/>
      <c r="B14" s="131"/>
      <c r="D14" s="127"/>
      <c r="E14" s="127"/>
      <c r="H14" s="127"/>
      <c r="I14" s="127"/>
      <c r="R14" s="127"/>
      <c r="S14" s="127"/>
      <c r="AM14" s="22"/>
    </row>
    <row r="15" spans="1:64" ht="24.95" customHeight="1">
      <c r="A15" s="23" t="s">
        <v>1</v>
      </c>
      <c r="B15" s="131" t="s">
        <v>129</v>
      </c>
      <c r="D15" s="127"/>
      <c r="E15" s="127"/>
      <c r="H15" s="127"/>
      <c r="I15" s="127"/>
      <c r="R15" s="127"/>
      <c r="S15" s="127"/>
    </row>
    <row r="16" spans="1:64" ht="24.95" customHeight="1">
      <c r="A16" s="23"/>
      <c r="B16" s="131" t="s">
        <v>619</v>
      </c>
      <c r="C16" s="131"/>
      <c r="D16" s="127"/>
      <c r="E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27"/>
      <c r="AE16" s="127"/>
      <c r="AF16" s="127"/>
      <c r="AG16" s="127"/>
      <c r="AH16" s="127"/>
      <c r="AK16" s="171"/>
      <c r="AQ16" s="54"/>
      <c r="AR16" s="54"/>
      <c r="AS16" s="54"/>
      <c r="AT16" s="54"/>
    </row>
    <row r="17" spans="1:42" ht="24.95" customHeight="1" thickBot="1">
      <c r="A17" s="23"/>
      <c r="B17" s="131"/>
      <c r="C17" s="29" t="s">
        <v>652</v>
      </c>
      <c r="D17" s="127"/>
      <c r="E17" s="127"/>
      <c r="H17" s="127"/>
      <c r="I17" s="127"/>
      <c r="J17" s="127"/>
      <c r="K17" s="127"/>
      <c r="L17" s="127"/>
      <c r="M17" s="127"/>
      <c r="N17" s="127"/>
      <c r="O17" s="127"/>
      <c r="P17" s="127"/>
      <c r="Q17" s="127"/>
      <c r="R17" s="127"/>
      <c r="S17" s="127"/>
      <c r="AK17" s="29"/>
      <c r="AL17" s="29"/>
      <c r="AM17" s="29"/>
      <c r="AN17" s="29"/>
      <c r="AO17" s="29"/>
      <c r="AP17" s="29"/>
    </row>
    <row r="18" spans="1:42" ht="24.95" customHeight="1" thickTop="1" thickBot="1">
      <c r="A18" s="23"/>
      <c r="C18" s="131"/>
      <c r="D18" s="127"/>
      <c r="E18" s="127"/>
      <c r="G18" s="127"/>
      <c r="H18" s="127"/>
      <c r="I18" s="127"/>
      <c r="J18" s="127"/>
      <c r="K18" s="127"/>
      <c r="L18" s="127"/>
      <c r="M18" s="402"/>
      <c r="N18" s="403"/>
      <c r="O18" s="403"/>
      <c r="P18" s="403"/>
      <c r="Q18" s="403"/>
      <c r="R18" s="403"/>
      <c r="S18" s="404"/>
      <c r="T18" s="127" t="s">
        <v>10</v>
      </c>
      <c r="AK18" s="29"/>
      <c r="AL18" s="65"/>
      <c r="AM18" s="29"/>
      <c r="AN18" s="29"/>
      <c r="AO18" s="29"/>
      <c r="AP18" s="29"/>
    </row>
    <row r="19" spans="1:42" ht="15" customHeight="1" thickTop="1">
      <c r="A19" s="23"/>
      <c r="B19" s="131"/>
      <c r="D19" s="127"/>
      <c r="E19" s="127"/>
      <c r="H19" s="127"/>
      <c r="I19" s="127"/>
      <c r="J19" s="127"/>
      <c r="K19" s="127"/>
      <c r="L19" s="127"/>
      <c r="M19" s="127"/>
      <c r="N19" s="127"/>
      <c r="O19" s="127"/>
      <c r="P19" s="127"/>
      <c r="Q19" s="127"/>
      <c r="R19" s="127"/>
      <c r="S19" s="127"/>
      <c r="AK19" s="29"/>
      <c r="AL19" s="29"/>
      <c r="AM19" s="29"/>
      <c r="AN19" s="29"/>
      <c r="AO19" s="29"/>
      <c r="AP19" s="29"/>
    </row>
    <row r="20" spans="1:42" ht="24.95" customHeight="1">
      <c r="A20" s="23"/>
      <c r="B20" s="131"/>
      <c r="C20" s="29" t="s">
        <v>651</v>
      </c>
      <c r="D20" s="127"/>
      <c r="E20" s="127"/>
      <c r="H20" s="127"/>
      <c r="I20" s="127"/>
      <c r="J20" s="127"/>
      <c r="K20" s="127"/>
      <c r="L20" s="127"/>
      <c r="M20" s="127"/>
      <c r="N20" s="127"/>
      <c r="O20" s="127"/>
      <c r="P20" s="127"/>
      <c r="Q20" s="127"/>
      <c r="R20" s="127"/>
      <c r="S20" s="127"/>
      <c r="AK20" s="29"/>
      <c r="AL20" s="29"/>
      <c r="AM20" s="29"/>
      <c r="AN20" s="29"/>
      <c r="AO20" s="29"/>
      <c r="AP20" s="29"/>
    </row>
    <row r="21" spans="1:42" ht="24.95" customHeight="1">
      <c r="A21" s="23"/>
      <c r="C21" s="131"/>
      <c r="D21" s="127"/>
      <c r="E21" s="127"/>
      <c r="G21" s="127"/>
      <c r="H21" s="127"/>
      <c r="I21" s="127"/>
      <c r="J21" s="127"/>
      <c r="K21" s="127"/>
      <c r="L21" s="127"/>
      <c r="M21" s="365"/>
      <c r="N21" s="365"/>
      <c r="O21" s="365"/>
      <c r="P21" s="365"/>
      <c r="Q21" s="365"/>
      <c r="R21" s="365"/>
      <c r="S21" s="365"/>
      <c r="T21" s="127" t="s">
        <v>10</v>
      </c>
      <c r="AK21" s="29"/>
      <c r="AL21" s="29"/>
      <c r="AM21" s="29"/>
      <c r="AN21" s="29"/>
      <c r="AO21" s="29"/>
      <c r="AP21" s="29"/>
    </row>
    <row r="22" spans="1:42" ht="15" customHeight="1">
      <c r="A22" s="23"/>
      <c r="B22" s="131"/>
      <c r="D22" s="127"/>
      <c r="E22" s="127"/>
      <c r="H22" s="127"/>
      <c r="I22" s="127"/>
      <c r="J22" s="127"/>
      <c r="K22" s="127"/>
      <c r="L22" s="127"/>
      <c r="M22" s="127"/>
      <c r="N22" s="127"/>
      <c r="O22" s="127"/>
      <c r="P22" s="127"/>
      <c r="Q22" s="127"/>
      <c r="R22" s="127"/>
      <c r="S22" s="127"/>
      <c r="AK22" s="29"/>
      <c r="AL22" s="29"/>
      <c r="AM22" s="29"/>
      <c r="AN22" s="29"/>
      <c r="AO22" s="29"/>
      <c r="AP22" s="29"/>
    </row>
    <row r="23" spans="1:42" ht="24.95" customHeight="1">
      <c r="A23" s="131"/>
      <c r="B23" s="131"/>
      <c r="D23" s="127"/>
      <c r="E23" s="131" t="s">
        <v>618</v>
      </c>
      <c r="H23" s="127"/>
      <c r="I23" s="127"/>
      <c r="J23" s="127"/>
      <c r="K23" s="127"/>
      <c r="L23" s="127"/>
      <c r="M23" s="127"/>
      <c r="N23" s="42"/>
      <c r="O23" s="127"/>
      <c r="P23" s="127"/>
      <c r="Q23" s="127"/>
      <c r="R23" s="127"/>
      <c r="S23" s="127"/>
      <c r="AL23" s="29"/>
      <c r="AM23" s="129"/>
      <c r="AN23" s="29"/>
      <c r="AO23" s="29"/>
      <c r="AP23" s="29"/>
    </row>
    <row r="24" spans="1:42" ht="24.95" customHeight="1">
      <c r="A24" s="23"/>
      <c r="B24" s="131"/>
      <c r="D24" s="127"/>
      <c r="E24" s="127"/>
      <c r="H24" s="127"/>
      <c r="I24" s="22"/>
      <c r="J24" s="22"/>
      <c r="K24" s="22"/>
      <c r="L24" s="22"/>
      <c r="M24" s="22"/>
      <c r="N24" s="22" t="s">
        <v>208</v>
      </c>
      <c r="O24" s="22"/>
      <c r="P24" s="22"/>
      <c r="Q24" s="22"/>
      <c r="R24" s="22"/>
      <c r="S24" s="127"/>
      <c r="AM24" s="96"/>
    </row>
    <row r="25" spans="1:42" ht="15" customHeight="1">
      <c r="A25" s="23"/>
      <c r="B25" s="131"/>
      <c r="D25" s="127"/>
      <c r="E25" s="127"/>
      <c r="H25" s="127"/>
      <c r="I25" s="127"/>
      <c r="J25" s="127"/>
      <c r="K25" s="127"/>
      <c r="L25" s="127"/>
      <c r="M25" s="127"/>
      <c r="N25" s="127"/>
      <c r="O25" s="127"/>
      <c r="P25" s="127"/>
      <c r="Q25" s="127"/>
      <c r="R25" s="127"/>
      <c r="S25" s="127"/>
      <c r="AL25" s="29"/>
      <c r="AM25" s="29"/>
      <c r="AN25" s="29"/>
      <c r="AO25" s="29"/>
      <c r="AP25" s="29"/>
    </row>
    <row r="26" spans="1:42" ht="24.95" customHeight="1" thickBot="1">
      <c r="A26" s="23"/>
      <c r="B26" s="131"/>
      <c r="C26" s="29" t="s">
        <v>653</v>
      </c>
      <c r="D26" s="127"/>
      <c r="E26" s="127"/>
      <c r="H26" s="127"/>
      <c r="I26" s="127"/>
      <c r="J26" s="127"/>
      <c r="K26" s="127"/>
      <c r="L26" s="127"/>
      <c r="M26" s="127"/>
      <c r="N26" s="127"/>
      <c r="O26" s="127"/>
      <c r="P26" s="127"/>
      <c r="Q26" s="127"/>
      <c r="R26" s="127"/>
      <c r="S26" s="127"/>
      <c r="AK26" s="29"/>
      <c r="AL26" s="29"/>
      <c r="AM26" s="29"/>
      <c r="AN26" s="29"/>
      <c r="AO26" s="29"/>
      <c r="AP26" s="29"/>
    </row>
    <row r="27" spans="1:42" ht="24.95" customHeight="1" thickTop="1" thickBot="1">
      <c r="A27" s="23"/>
      <c r="C27" s="131"/>
      <c r="D27" s="127"/>
      <c r="E27" s="127"/>
      <c r="G27" s="127"/>
      <c r="H27" s="127"/>
      <c r="I27" s="127"/>
      <c r="J27" s="127"/>
      <c r="K27" s="127"/>
      <c r="L27" s="127"/>
      <c r="M27" s="405" t="str">
        <f>IFERROR(M18/M21,"")</f>
        <v/>
      </c>
      <c r="N27" s="406"/>
      <c r="O27" s="406"/>
      <c r="P27" s="406"/>
      <c r="Q27" s="406"/>
      <c r="R27" s="406"/>
      <c r="S27" s="407"/>
      <c r="T27" s="127"/>
      <c r="AK27" s="29"/>
      <c r="AL27" s="29"/>
      <c r="AM27" s="29"/>
      <c r="AN27" s="29"/>
      <c r="AO27" s="29"/>
      <c r="AP27" s="29"/>
    </row>
    <row r="28" spans="1:42" ht="9" customHeight="1" thickTop="1">
      <c r="A28" s="23"/>
      <c r="B28" s="131"/>
      <c r="D28" s="127"/>
      <c r="E28" s="127"/>
      <c r="H28" s="127"/>
      <c r="I28" s="127"/>
      <c r="J28" s="127"/>
      <c r="K28" s="127"/>
      <c r="L28" s="127"/>
      <c r="M28" s="127"/>
      <c r="N28" s="127"/>
      <c r="O28" s="127"/>
      <c r="P28" s="127"/>
      <c r="Q28" s="127"/>
      <c r="R28" s="127"/>
      <c r="S28" s="127"/>
      <c r="AK28" s="29"/>
      <c r="AL28" s="29"/>
      <c r="AM28" s="29"/>
      <c r="AN28" s="29"/>
      <c r="AO28" s="29"/>
      <c r="AP28" s="29"/>
    </row>
    <row r="29" spans="1:42" ht="24.95" customHeight="1">
      <c r="A29" s="23"/>
      <c r="B29" s="131" t="s">
        <v>209</v>
      </c>
      <c r="D29" s="127"/>
      <c r="E29" s="127"/>
      <c r="H29" s="127"/>
      <c r="I29" s="22"/>
      <c r="J29" s="22"/>
      <c r="K29" s="22"/>
      <c r="L29" s="22"/>
      <c r="M29" s="22"/>
      <c r="N29" s="22"/>
      <c r="O29" s="22"/>
      <c r="P29" s="22"/>
      <c r="Q29" s="22"/>
      <c r="R29" s="22"/>
      <c r="S29" s="127"/>
    </row>
    <row r="30" spans="1:42" ht="24.95" customHeight="1">
      <c r="A30" s="23"/>
      <c r="B30" s="131" t="s">
        <v>210</v>
      </c>
      <c r="D30" s="127"/>
      <c r="E30" s="127"/>
      <c r="H30" s="127"/>
      <c r="I30" s="22"/>
      <c r="J30" s="22"/>
      <c r="K30" s="22"/>
      <c r="L30" s="22"/>
      <c r="M30" s="22"/>
      <c r="N30" s="22"/>
      <c r="O30" s="22"/>
      <c r="P30" s="22"/>
      <c r="Q30" s="22"/>
      <c r="R30" s="22"/>
      <c r="S30" s="127"/>
    </row>
    <row r="31" spans="1:42" ht="24.95" customHeight="1">
      <c r="A31" s="23"/>
      <c r="B31" s="65" t="s">
        <v>214</v>
      </c>
      <c r="D31" s="127"/>
      <c r="E31" s="127"/>
      <c r="H31" s="127"/>
      <c r="I31" s="127"/>
      <c r="R31" s="127"/>
      <c r="S31" s="127"/>
    </row>
    <row r="32" spans="1:42" ht="24.95" customHeight="1">
      <c r="A32" s="172"/>
      <c r="B32" s="173"/>
      <c r="C32" s="174" t="s">
        <v>215</v>
      </c>
      <c r="D32" s="28"/>
      <c r="E32" s="28"/>
      <c r="F32" s="129"/>
      <c r="H32" s="28"/>
      <c r="I32" s="28"/>
      <c r="R32" s="28"/>
      <c r="S32" s="28"/>
      <c r="AK32" s="171"/>
    </row>
    <row r="33" spans="1:43" ht="24.95" customHeight="1">
      <c r="A33" s="23"/>
      <c r="B33" s="131"/>
      <c r="C33" s="29" t="s">
        <v>211</v>
      </c>
      <c r="D33" s="131" t="s">
        <v>216</v>
      </c>
      <c r="E33" s="127"/>
      <c r="H33" s="127"/>
      <c r="I33" s="127"/>
      <c r="J33" s="127"/>
      <c r="K33" s="127"/>
      <c r="L33" s="127"/>
      <c r="M33" s="127"/>
      <c r="N33" s="127"/>
      <c r="O33" s="127"/>
      <c r="P33" s="127"/>
      <c r="Q33" s="127"/>
      <c r="R33" s="127"/>
      <c r="S33" s="127"/>
      <c r="AK33" s="96"/>
    </row>
    <row r="34" spans="1:43" ht="24.95" customHeight="1">
      <c r="A34" s="23"/>
      <c r="C34" s="131"/>
      <c r="D34" s="127"/>
      <c r="E34" s="127"/>
      <c r="G34" s="127"/>
      <c r="H34" s="127"/>
      <c r="I34" s="127"/>
      <c r="J34" s="127"/>
      <c r="K34" s="127"/>
      <c r="L34" s="127"/>
      <c r="M34" s="365"/>
      <c r="N34" s="365"/>
      <c r="O34" s="365"/>
      <c r="P34" s="365"/>
      <c r="Q34" s="365"/>
      <c r="R34" s="365"/>
      <c r="S34" s="365"/>
      <c r="T34" s="127" t="s">
        <v>10</v>
      </c>
      <c r="AK34" s="284">
        <f>IF(AM41=TRUE,IF(AK12=1,M34*AP34,M34*AP35),IF(AK9=1,M34*AP34,M34*AP35))</f>
        <v>0</v>
      </c>
      <c r="AL34" s="108"/>
      <c r="AP34" s="291">
        <f>1.29*0.032</f>
        <v>4.1280000000000004E-2</v>
      </c>
      <c r="AQ34" s="29" t="s">
        <v>758</v>
      </c>
    </row>
    <row r="35" spans="1:43" ht="15" customHeight="1">
      <c r="A35" s="23"/>
      <c r="B35" s="131"/>
      <c r="D35" s="127"/>
      <c r="E35" s="127"/>
      <c r="H35" s="127"/>
      <c r="I35" s="127"/>
      <c r="J35" s="127"/>
      <c r="K35" s="127"/>
      <c r="L35" s="127"/>
      <c r="M35" s="127"/>
      <c r="N35" s="127"/>
      <c r="O35" s="127"/>
      <c r="P35" s="127"/>
      <c r="Q35" s="127"/>
      <c r="R35" s="127"/>
      <c r="S35" s="127"/>
      <c r="AK35" s="109"/>
      <c r="AL35" s="110"/>
      <c r="AP35" s="111">
        <f>1.29*0.064</f>
        <v>8.2560000000000008E-2</v>
      </c>
      <c r="AQ35" s="29" t="s">
        <v>762</v>
      </c>
    </row>
    <row r="36" spans="1:43" ht="24.95" customHeight="1">
      <c r="A36" s="23"/>
      <c r="B36" s="131"/>
      <c r="C36" s="29" t="s">
        <v>148</v>
      </c>
      <c r="D36" s="131" t="s">
        <v>217</v>
      </c>
      <c r="E36" s="127"/>
      <c r="H36" s="127"/>
      <c r="I36" s="127"/>
      <c r="J36" s="127"/>
      <c r="K36" s="127"/>
      <c r="L36" s="127"/>
      <c r="M36" s="127"/>
      <c r="N36" s="127"/>
      <c r="O36" s="127"/>
      <c r="P36" s="127"/>
      <c r="Q36" s="127"/>
      <c r="R36" s="127"/>
      <c r="S36" s="127"/>
      <c r="AK36" s="109"/>
      <c r="AL36" s="110"/>
      <c r="AP36" s="111"/>
    </row>
    <row r="37" spans="1:43" ht="24.95" customHeight="1">
      <c r="A37" s="23"/>
      <c r="C37" s="131"/>
      <c r="D37" s="127"/>
      <c r="E37" s="127"/>
      <c r="G37" s="127"/>
      <c r="H37" s="127"/>
      <c r="I37" s="127"/>
      <c r="J37" s="127"/>
      <c r="K37" s="127"/>
      <c r="L37" s="127"/>
      <c r="M37" s="365"/>
      <c r="N37" s="365"/>
      <c r="O37" s="365"/>
      <c r="P37" s="365"/>
      <c r="Q37" s="365"/>
      <c r="R37" s="365"/>
      <c r="S37" s="365"/>
      <c r="T37" s="127" t="s">
        <v>10</v>
      </c>
      <c r="AK37" s="109">
        <f>IF(AM41=TRUE,IF(AK12=1,M37*AP37,M37*AP38),IF(AK9=1,M37*AP37,M37*AP38))</f>
        <v>0</v>
      </c>
      <c r="AL37" s="110"/>
      <c r="AP37" s="292">
        <f>1.29*0.057</f>
        <v>7.3529999999999998E-2</v>
      </c>
      <c r="AQ37" s="29" t="s">
        <v>760</v>
      </c>
    </row>
    <row r="38" spans="1:43" ht="24.95" customHeight="1">
      <c r="A38" s="131"/>
      <c r="B38" s="131"/>
      <c r="D38" s="131" t="s">
        <v>485</v>
      </c>
      <c r="E38" s="131"/>
      <c r="H38" s="127"/>
      <c r="I38" s="42"/>
      <c r="J38" s="127"/>
      <c r="K38" s="127"/>
      <c r="L38" s="127"/>
      <c r="M38" s="127"/>
      <c r="N38" s="127"/>
      <c r="O38" s="127"/>
      <c r="P38" s="127"/>
      <c r="Q38" s="127"/>
      <c r="R38" s="127"/>
      <c r="S38" s="127"/>
      <c r="AK38" s="109"/>
      <c r="AL38" s="110"/>
      <c r="AP38" s="111">
        <f>1.29*0.114</f>
        <v>0.14706</v>
      </c>
      <c r="AQ38" s="29" t="s">
        <v>763</v>
      </c>
    </row>
    <row r="39" spans="1:43" ht="24.75" customHeight="1">
      <c r="A39" s="131"/>
      <c r="B39" s="131"/>
      <c r="D39" s="114" t="s">
        <v>433</v>
      </c>
      <c r="E39" s="131"/>
      <c r="H39" s="28"/>
      <c r="I39" s="28"/>
      <c r="J39" s="28"/>
      <c r="K39" s="28"/>
      <c r="L39" s="28"/>
      <c r="M39" s="28"/>
      <c r="N39" s="28"/>
      <c r="O39" s="28"/>
      <c r="P39" s="28"/>
      <c r="Q39" s="28"/>
      <c r="R39" s="28"/>
      <c r="S39" s="28"/>
      <c r="AA39" s="278"/>
      <c r="AH39" s="396"/>
      <c r="AK39" s="109"/>
      <c r="AL39" s="110"/>
      <c r="AP39" s="111"/>
    </row>
    <row r="40" spans="1:43" ht="24.95" customHeight="1" thickBot="1">
      <c r="A40" s="131"/>
      <c r="B40" s="131"/>
      <c r="C40" s="131"/>
      <c r="H40" s="127"/>
      <c r="I40" s="127"/>
      <c r="J40" s="127"/>
      <c r="K40" s="127"/>
      <c r="L40" s="127"/>
      <c r="M40" s="127"/>
      <c r="N40" s="127"/>
      <c r="O40" s="127"/>
      <c r="P40" s="127"/>
      <c r="Q40" s="115" t="str">
        <f>IF(AM41=TRUE,"当該賃金改善を開始する前月( １ (２) の前月)の総額","")</f>
        <v/>
      </c>
      <c r="S40" s="127"/>
      <c r="W40" s="131"/>
      <c r="AH40" s="397"/>
      <c r="AK40" s="109"/>
      <c r="AL40" s="110"/>
      <c r="AP40" s="111"/>
    </row>
    <row r="41" spans="1:43" ht="15" customHeight="1">
      <c r="A41" s="23"/>
      <c r="C41" s="131"/>
      <c r="D41" s="127"/>
      <c r="E41" s="127"/>
      <c r="G41" s="127"/>
      <c r="H41" s="127"/>
      <c r="I41" s="127"/>
      <c r="J41" s="127"/>
      <c r="K41" s="127"/>
      <c r="L41" s="127"/>
      <c r="M41" s="112"/>
      <c r="N41" s="112"/>
      <c r="O41" s="112"/>
      <c r="P41" s="112"/>
      <c r="R41" s="112"/>
      <c r="S41" s="112"/>
      <c r="T41" s="127"/>
      <c r="V41" s="131"/>
      <c r="W41" s="22"/>
      <c r="X41" s="127"/>
      <c r="Y41" s="22"/>
      <c r="Z41" s="113"/>
      <c r="AA41" s="113"/>
      <c r="AB41" s="113"/>
      <c r="AC41" s="113"/>
      <c r="AD41" s="113"/>
      <c r="AE41" s="113"/>
      <c r="AF41" s="113"/>
      <c r="AG41" s="127"/>
      <c r="AK41" s="109"/>
      <c r="AL41" s="110"/>
      <c r="AM41" s="54" t="b">
        <v>0</v>
      </c>
      <c r="AP41" s="111"/>
    </row>
    <row r="42" spans="1:43" ht="24.95" customHeight="1" thickBot="1">
      <c r="A42" s="23"/>
      <c r="B42" s="131" t="s">
        <v>218</v>
      </c>
      <c r="D42" s="127"/>
      <c r="E42" s="127"/>
      <c r="H42" s="127"/>
      <c r="I42" s="22"/>
      <c r="J42" s="22"/>
      <c r="K42" s="22"/>
      <c r="L42" s="22"/>
      <c r="M42" s="22"/>
      <c r="N42" s="22"/>
      <c r="O42" s="22"/>
      <c r="P42" s="22"/>
      <c r="Q42" s="22"/>
      <c r="R42" s="22"/>
      <c r="S42" s="127"/>
    </row>
    <row r="43" spans="1:43" ht="30" customHeight="1" thickTop="1" thickBot="1">
      <c r="A43" s="23"/>
      <c r="B43" s="131"/>
      <c r="D43" s="127" t="s">
        <v>137</v>
      </c>
      <c r="E43" s="131" t="s">
        <v>212</v>
      </c>
      <c r="H43" s="127"/>
      <c r="I43" s="127"/>
      <c r="J43" s="127"/>
      <c r="K43" s="127"/>
      <c r="L43" s="127"/>
      <c r="R43" s="398" t="str">
        <f>IF(SUM(AK34,AK37)=0,"",SUM(AK34,AK37))</f>
        <v/>
      </c>
      <c r="S43" s="399"/>
      <c r="T43" s="399"/>
      <c r="U43" s="399"/>
      <c r="V43" s="399"/>
      <c r="W43" s="399"/>
      <c r="X43" s="400"/>
      <c r="Y43" s="127" t="s">
        <v>10</v>
      </c>
    </row>
    <row r="44" spans="1:43" ht="24.95" customHeight="1" thickTop="1">
      <c r="A44" s="23"/>
      <c r="B44" s="131"/>
      <c r="D44" s="127"/>
      <c r="E44" s="127"/>
      <c r="H44" s="127"/>
      <c r="I44" s="22"/>
      <c r="J44" s="22"/>
      <c r="K44" s="22"/>
      <c r="L44" s="22"/>
      <c r="M44" s="22"/>
      <c r="N44" s="22"/>
      <c r="R44" s="22"/>
      <c r="S44" s="22"/>
      <c r="T44" s="22"/>
      <c r="U44" s="22"/>
      <c r="V44" s="127"/>
    </row>
    <row r="45" spans="1:43" ht="24.95" customHeight="1" thickBot="1">
      <c r="A45" s="23"/>
      <c r="B45" s="131" t="s">
        <v>219</v>
      </c>
      <c r="D45" s="127"/>
      <c r="E45" s="127"/>
      <c r="H45" s="127"/>
      <c r="I45" s="22"/>
      <c r="J45" s="22"/>
      <c r="K45" s="22"/>
      <c r="L45" s="22"/>
      <c r="M45" s="22"/>
      <c r="N45" s="22"/>
      <c r="R45" s="22"/>
      <c r="S45" s="22"/>
      <c r="T45" s="22"/>
      <c r="U45" s="22"/>
      <c r="V45" s="127"/>
    </row>
    <row r="46" spans="1:43" ht="30" customHeight="1" thickTop="1" thickBot="1">
      <c r="A46" s="23"/>
      <c r="B46" s="131"/>
      <c r="D46" s="127" t="s">
        <v>137</v>
      </c>
      <c r="E46" s="131" t="s">
        <v>213</v>
      </c>
      <c r="H46" s="127"/>
      <c r="I46" s="127"/>
      <c r="J46" s="127"/>
      <c r="K46" s="127"/>
      <c r="L46" s="127"/>
      <c r="R46" s="398" t="str">
        <f>IFERROR(SUM(AK34,AK37)*M27,"")</f>
        <v/>
      </c>
      <c r="S46" s="399"/>
      <c r="T46" s="399"/>
      <c r="U46" s="399"/>
      <c r="V46" s="399"/>
      <c r="W46" s="399"/>
      <c r="X46" s="400"/>
      <c r="Y46" s="127" t="s">
        <v>10</v>
      </c>
      <c r="Z46" s="137"/>
      <c r="AA46" s="137"/>
      <c r="AB46" s="137"/>
      <c r="AC46" s="137"/>
      <c r="AD46" s="137"/>
      <c r="AE46" s="137"/>
      <c r="AF46" s="137"/>
      <c r="AG46" s="137"/>
      <c r="AH46" s="137"/>
      <c r="AI46" s="137"/>
    </row>
    <row r="47" spans="1:43" ht="30" customHeight="1" thickTop="1">
      <c r="A47" s="23"/>
      <c r="B47" s="131"/>
      <c r="D47" s="127"/>
      <c r="E47" s="131"/>
      <c r="H47" s="127"/>
      <c r="I47" s="127"/>
      <c r="J47" s="127"/>
      <c r="K47" s="127"/>
      <c r="L47" s="42" t="s">
        <v>260</v>
      </c>
      <c r="O47" s="113"/>
      <c r="P47" s="113"/>
      <c r="Q47" s="113"/>
      <c r="R47" s="113"/>
      <c r="S47" s="113"/>
      <c r="T47" s="113"/>
      <c r="U47" s="113"/>
      <c r="V47" s="127"/>
      <c r="W47" s="137"/>
      <c r="X47" s="137"/>
      <c r="Y47" s="137"/>
      <c r="Z47" s="137"/>
      <c r="AA47" s="137"/>
      <c r="AB47" s="137"/>
      <c r="AC47" s="137"/>
      <c r="AD47" s="137"/>
      <c r="AE47" s="137"/>
      <c r="AF47" s="137"/>
      <c r="AG47" s="137"/>
      <c r="AH47" s="137"/>
      <c r="AI47" s="137"/>
    </row>
    <row r="48" spans="1:43" ht="30" customHeight="1">
      <c r="A48" s="23"/>
      <c r="B48" s="131"/>
      <c r="D48" s="127"/>
      <c r="E48" s="131"/>
      <c r="H48" s="127"/>
      <c r="I48" s="127"/>
      <c r="J48" s="127"/>
      <c r="K48" s="127"/>
      <c r="L48" s="127"/>
      <c r="O48" s="113"/>
      <c r="P48" s="113"/>
      <c r="Q48" s="113"/>
      <c r="R48" s="113"/>
      <c r="S48" s="113"/>
      <c r="T48" s="113"/>
      <c r="U48" s="113"/>
      <c r="V48" s="127"/>
      <c r="W48" s="137"/>
      <c r="X48" s="137"/>
      <c r="Y48" s="137"/>
      <c r="Z48" s="137"/>
      <c r="AA48" s="137"/>
      <c r="AB48" s="137"/>
      <c r="AC48" s="137"/>
      <c r="AD48" s="137"/>
      <c r="AE48" s="137"/>
      <c r="AF48" s="137"/>
      <c r="AG48" s="137"/>
      <c r="AH48" s="137"/>
      <c r="AI48" s="137"/>
    </row>
    <row r="49" spans="1:64" ht="24.95" customHeight="1">
      <c r="A49" s="22"/>
    </row>
    <row r="50" spans="1:64" ht="24.95" customHeight="1">
      <c r="A50" s="22"/>
    </row>
    <row r="51" spans="1:64" ht="24.95" customHeight="1">
      <c r="F51" s="29"/>
      <c r="AK51" s="54"/>
    </row>
    <row r="52" spans="1:64" ht="24.95" customHeight="1">
      <c r="F52" s="29"/>
      <c r="AK52" s="54"/>
    </row>
    <row r="53" spans="1:64" ht="24.95" customHeight="1">
      <c r="F53" s="29"/>
      <c r="AK53" s="54"/>
    </row>
    <row r="54" spans="1:64" s="54" customFormat="1" ht="24.95" customHeight="1">
      <c r="A54" s="29"/>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Q54" s="29"/>
      <c r="AR54" s="29"/>
      <c r="AS54" s="29"/>
      <c r="AT54" s="29"/>
      <c r="AU54" s="29"/>
      <c r="AV54" s="29"/>
      <c r="AW54" s="29"/>
      <c r="AX54" s="29"/>
      <c r="AY54" s="29"/>
      <c r="AZ54" s="29"/>
      <c r="BA54" s="29"/>
      <c r="BB54" s="29"/>
      <c r="BC54" s="29"/>
      <c r="BD54" s="29"/>
      <c r="BE54" s="29"/>
      <c r="BF54" s="29"/>
      <c r="BG54" s="29"/>
      <c r="BH54" s="29"/>
      <c r="BI54" s="29"/>
      <c r="BJ54" s="29"/>
      <c r="BK54" s="29"/>
      <c r="BL54" s="29"/>
    </row>
    <row r="55" spans="1:64" s="54" customFormat="1" ht="24.95" customHeight="1">
      <c r="A55" s="29"/>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Q55" s="29"/>
      <c r="AR55" s="29"/>
      <c r="AS55" s="29"/>
      <c r="AT55" s="29"/>
      <c r="AU55" s="29"/>
      <c r="AV55" s="29"/>
      <c r="AW55" s="29"/>
      <c r="AX55" s="29"/>
      <c r="AY55" s="29"/>
      <c r="AZ55" s="29"/>
      <c r="BA55" s="29"/>
      <c r="BB55" s="29"/>
      <c r="BC55" s="29"/>
      <c r="BD55" s="29"/>
      <c r="BE55" s="29"/>
      <c r="BF55" s="29"/>
      <c r="BG55" s="29"/>
      <c r="BH55" s="29"/>
      <c r="BI55" s="29"/>
      <c r="BJ55" s="29"/>
      <c r="BK55" s="29"/>
      <c r="BL55" s="29"/>
    </row>
    <row r="56" spans="1:64" s="54" customFormat="1" ht="24.95" customHeight="1">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Q56" s="29"/>
      <c r="AR56" s="29"/>
      <c r="AS56" s="29"/>
      <c r="AT56" s="29"/>
      <c r="AU56" s="29"/>
      <c r="AV56" s="29"/>
      <c r="AW56" s="29"/>
      <c r="AX56" s="29"/>
      <c r="AY56" s="29"/>
      <c r="AZ56" s="29"/>
      <c r="BA56" s="29"/>
      <c r="BB56" s="29"/>
      <c r="BC56" s="29"/>
      <c r="BD56" s="29"/>
      <c r="BE56" s="29"/>
      <c r="BF56" s="29"/>
      <c r="BG56" s="29"/>
      <c r="BH56" s="29"/>
      <c r="BI56" s="29"/>
      <c r="BJ56" s="29"/>
      <c r="BK56" s="29"/>
      <c r="BL56" s="29"/>
    </row>
    <row r="57" spans="1:64" s="54" customFormat="1" ht="24.95" customHeight="1">
      <c r="A57" s="29"/>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Q57" s="29"/>
      <c r="AR57" s="29"/>
      <c r="AS57" s="29"/>
      <c r="AT57" s="29"/>
      <c r="AU57" s="29"/>
      <c r="AV57" s="29"/>
      <c r="AW57" s="29"/>
      <c r="AX57" s="29"/>
      <c r="AY57" s="29"/>
      <c r="AZ57" s="29"/>
      <c r="BA57" s="29"/>
      <c r="BB57" s="29"/>
      <c r="BC57" s="29"/>
      <c r="BD57" s="29"/>
      <c r="BE57" s="29"/>
      <c r="BF57" s="29"/>
      <c r="BG57" s="29"/>
      <c r="BH57" s="29"/>
      <c r="BI57" s="29"/>
      <c r="BJ57" s="29"/>
      <c r="BK57" s="29"/>
      <c r="BL57" s="29"/>
    </row>
    <row r="58" spans="1:64" s="54" customFormat="1" ht="24.95" customHeight="1">
      <c r="A58" s="29"/>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Q58" s="29"/>
      <c r="AR58" s="29"/>
      <c r="AS58" s="29"/>
      <c r="AT58" s="29"/>
      <c r="AU58" s="29"/>
      <c r="AV58" s="29"/>
      <c r="AW58" s="29"/>
      <c r="AX58" s="29"/>
      <c r="AY58" s="29"/>
      <c r="AZ58" s="29"/>
      <c r="BA58" s="29"/>
      <c r="BB58" s="29"/>
      <c r="BC58" s="29"/>
      <c r="BD58" s="29"/>
      <c r="BE58" s="29"/>
      <c r="BF58" s="29"/>
      <c r="BG58" s="29"/>
      <c r="BH58" s="29"/>
      <c r="BI58" s="29"/>
      <c r="BJ58" s="29"/>
      <c r="BK58" s="29"/>
      <c r="BL58" s="29"/>
    </row>
    <row r="59" spans="1:64" s="54" customFormat="1" ht="24.95" customHeight="1">
      <c r="A59" s="29"/>
      <c r="B59" s="29"/>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Q59" s="29"/>
      <c r="AR59" s="29"/>
      <c r="AS59" s="29"/>
      <c r="AT59" s="29"/>
      <c r="AU59" s="29"/>
      <c r="AV59" s="29"/>
      <c r="AW59" s="29"/>
      <c r="AX59" s="29"/>
      <c r="AY59" s="29"/>
      <c r="AZ59" s="29"/>
      <c r="BA59" s="29"/>
      <c r="BB59" s="29"/>
      <c r="BC59" s="29"/>
      <c r="BD59" s="29"/>
      <c r="BE59" s="29"/>
      <c r="BF59" s="29"/>
      <c r="BG59" s="29"/>
      <c r="BH59" s="29"/>
      <c r="BI59" s="29"/>
      <c r="BJ59" s="29"/>
      <c r="BK59" s="29"/>
      <c r="BL59" s="29"/>
    </row>
    <row r="60" spans="1:64" s="54" customFormat="1" ht="24.95" customHeight="1">
      <c r="A60" s="29"/>
      <c r="B60" s="29"/>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Q60" s="29"/>
      <c r="AR60" s="29"/>
      <c r="AS60" s="29"/>
      <c r="AT60" s="29"/>
      <c r="AU60" s="29"/>
      <c r="AV60" s="29"/>
      <c r="AW60" s="29"/>
      <c r="AX60" s="29"/>
      <c r="AY60" s="29"/>
      <c r="AZ60" s="29"/>
      <c r="BA60" s="29"/>
      <c r="BB60" s="29"/>
      <c r="BC60" s="29"/>
      <c r="BD60" s="29"/>
      <c r="BE60" s="29"/>
      <c r="BF60" s="29"/>
      <c r="BG60" s="29"/>
      <c r="BH60" s="29"/>
      <c r="BI60" s="29"/>
      <c r="BJ60" s="29"/>
      <c r="BK60" s="29"/>
      <c r="BL60" s="29"/>
    </row>
    <row r="61" spans="1:64" s="54" customFormat="1" ht="24.95" customHeight="1">
      <c r="A61" s="29"/>
      <c r="B61" s="29"/>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Q61" s="29"/>
      <c r="AR61" s="29"/>
      <c r="AS61" s="29"/>
      <c r="AT61" s="29"/>
      <c r="AU61" s="29"/>
      <c r="AV61" s="29"/>
      <c r="AW61" s="29"/>
      <c r="AX61" s="29"/>
      <c r="AY61" s="29"/>
      <c r="AZ61" s="29"/>
      <c r="BA61" s="29"/>
      <c r="BB61" s="29"/>
      <c r="BC61" s="29"/>
      <c r="BD61" s="29"/>
      <c r="BE61" s="29"/>
      <c r="BF61" s="29"/>
      <c r="BG61" s="29"/>
      <c r="BH61" s="29"/>
      <c r="BI61" s="29"/>
      <c r="BJ61" s="29"/>
      <c r="BK61" s="29"/>
      <c r="BL61" s="29"/>
    </row>
    <row r="62" spans="1:64" s="54" customFormat="1" ht="24.95" customHeight="1">
      <c r="A62" s="29"/>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Q62" s="29"/>
      <c r="AR62" s="29"/>
      <c r="AS62" s="29"/>
      <c r="AT62" s="29"/>
      <c r="AU62" s="29"/>
      <c r="AV62" s="29"/>
      <c r="AW62" s="29"/>
      <c r="AX62" s="29"/>
      <c r="AY62" s="29"/>
      <c r="AZ62" s="29"/>
      <c r="BA62" s="29"/>
      <c r="BB62" s="29"/>
      <c r="BC62" s="29"/>
      <c r="BD62" s="29"/>
      <c r="BE62" s="29"/>
      <c r="BF62" s="29"/>
      <c r="BG62" s="29"/>
      <c r="BH62" s="29"/>
      <c r="BI62" s="29"/>
      <c r="BJ62" s="29"/>
      <c r="BK62" s="29"/>
      <c r="BL62" s="29"/>
    </row>
    <row r="63" spans="1:64" s="54" customFormat="1" ht="24.95" customHeight="1">
      <c r="A63" s="29"/>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Q63" s="29"/>
      <c r="AR63" s="29"/>
      <c r="AS63" s="29"/>
      <c r="AT63" s="29"/>
      <c r="AU63" s="29"/>
      <c r="AV63" s="29"/>
      <c r="AW63" s="29"/>
      <c r="AX63" s="29"/>
      <c r="AY63" s="29"/>
      <c r="AZ63" s="29"/>
      <c r="BA63" s="29"/>
      <c r="BB63" s="29"/>
      <c r="BC63" s="29"/>
      <c r="BD63" s="29"/>
      <c r="BE63" s="29"/>
      <c r="BF63" s="29"/>
      <c r="BG63" s="29"/>
      <c r="BH63" s="29"/>
      <c r="BI63" s="29"/>
      <c r="BJ63" s="29"/>
      <c r="BK63" s="29"/>
      <c r="BL63" s="29"/>
    </row>
    <row r="64" spans="1:64" s="54" customFormat="1" ht="24.95" customHeight="1">
      <c r="A64" s="29"/>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Q64" s="29"/>
      <c r="AR64" s="29"/>
      <c r="AS64" s="29"/>
      <c r="AT64" s="29"/>
      <c r="AU64" s="29"/>
      <c r="AV64" s="29"/>
      <c r="AW64" s="29"/>
      <c r="AX64" s="29"/>
      <c r="AY64" s="29"/>
      <c r="AZ64" s="29"/>
      <c r="BA64" s="29"/>
      <c r="BB64" s="29"/>
      <c r="BC64" s="29"/>
      <c r="BD64" s="29"/>
      <c r="BE64" s="29"/>
      <c r="BF64" s="29"/>
      <c r="BG64" s="29"/>
      <c r="BH64" s="29"/>
      <c r="BI64" s="29"/>
      <c r="BJ64" s="29"/>
      <c r="BK64" s="29"/>
      <c r="BL64" s="29"/>
    </row>
    <row r="65" spans="1:64" s="54" customFormat="1" ht="24.95" customHeight="1">
      <c r="A65" s="29"/>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Q65" s="29"/>
      <c r="AR65" s="29"/>
      <c r="AS65" s="29"/>
      <c r="AT65" s="29"/>
      <c r="AU65" s="29"/>
      <c r="AV65" s="29"/>
      <c r="AW65" s="29"/>
      <c r="AX65" s="29"/>
      <c r="AY65" s="29"/>
      <c r="AZ65" s="29"/>
      <c r="BA65" s="29"/>
      <c r="BB65" s="29"/>
      <c r="BC65" s="29"/>
      <c r="BD65" s="29"/>
      <c r="BE65" s="29"/>
      <c r="BF65" s="29"/>
      <c r="BG65" s="29"/>
      <c r="BH65" s="29"/>
      <c r="BI65" s="29"/>
      <c r="BJ65" s="29"/>
      <c r="BK65" s="29"/>
      <c r="BL65" s="29"/>
    </row>
    <row r="66" spans="1:64" s="54" customFormat="1" ht="24.95" customHeight="1">
      <c r="A66" s="29"/>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Q66" s="29"/>
      <c r="AR66" s="29"/>
      <c r="AS66" s="29"/>
      <c r="AT66" s="29"/>
      <c r="AU66" s="29"/>
      <c r="AV66" s="29"/>
      <c r="AW66" s="29"/>
      <c r="AX66" s="29"/>
      <c r="AY66" s="29"/>
      <c r="AZ66" s="29"/>
      <c r="BA66" s="29"/>
      <c r="BB66" s="29"/>
      <c r="BC66" s="29"/>
      <c r="BD66" s="29"/>
      <c r="BE66" s="29"/>
      <c r="BF66" s="29"/>
      <c r="BG66" s="29"/>
      <c r="BH66" s="29"/>
      <c r="BI66" s="29"/>
      <c r="BJ66" s="29"/>
      <c r="BK66" s="29"/>
      <c r="BL66" s="29"/>
    </row>
    <row r="67" spans="1:64" s="54" customFormat="1" ht="24.95" customHeight="1">
      <c r="A67" s="29"/>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Q67" s="29"/>
      <c r="AR67" s="29"/>
      <c r="AS67" s="29"/>
      <c r="AT67" s="29"/>
      <c r="AU67" s="29"/>
      <c r="AV67" s="29"/>
      <c r="AW67" s="29"/>
      <c r="AX67" s="29"/>
      <c r="AY67" s="29"/>
      <c r="AZ67" s="29"/>
      <c r="BA67" s="29"/>
      <c r="BB67" s="29"/>
      <c r="BC67" s="29"/>
      <c r="BD67" s="29"/>
      <c r="BE67" s="29"/>
      <c r="BF67" s="29"/>
      <c r="BG67" s="29"/>
      <c r="BH67" s="29"/>
      <c r="BI67" s="29"/>
      <c r="BJ67" s="29"/>
      <c r="BK67" s="29"/>
      <c r="BL67" s="29"/>
    </row>
    <row r="68" spans="1:64" s="54" customFormat="1" ht="24.95" customHeight="1">
      <c r="A68" s="29"/>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Q68" s="29"/>
      <c r="AR68" s="29"/>
      <c r="AS68" s="29"/>
      <c r="AT68" s="29"/>
      <c r="AU68" s="29"/>
      <c r="AV68" s="29"/>
      <c r="AW68" s="29"/>
      <c r="AX68" s="29"/>
      <c r="AY68" s="29"/>
      <c r="AZ68" s="29"/>
      <c r="BA68" s="29"/>
      <c r="BB68" s="29"/>
      <c r="BC68" s="29"/>
      <c r="BD68" s="29"/>
      <c r="BE68" s="29"/>
      <c r="BF68" s="29"/>
      <c r="BG68" s="29"/>
      <c r="BH68" s="29"/>
      <c r="BI68" s="29"/>
      <c r="BJ68" s="29"/>
      <c r="BK68" s="29"/>
      <c r="BL68" s="29"/>
    </row>
    <row r="69" spans="1:64" s="54" customFormat="1" ht="24.95" customHeight="1">
      <c r="A69" s="29"/>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Q69" s="29"/>
      <c r="AR69" s="29"/>
      <c r="AS69" s="29"/>
      <c r="AT69" s="29"/>
      <c r="AU69" s="29"/>
      <c r="AV69" s="29"/>
      <c r="AW69" s="29"/>
      <c r="AX69" s="29"/>
      <c r="AY69" s="29"/>
      <c r="AZ69" s="29"/>
      <c r="BA69" s="29"/>
      <c r="BB69" s="29"/>
      <c r="BC69" s="29"/>
      <c r="BD69" s="29"/>
      <c r="BE69" s="29"/>
      <c r="BF69" s="29"/>
      <c r="BG69" s="29"/>
      <c r="BH69" s="29"/>
      <c r="BI69" s="29"/>
      <c r="BJ69" s="29"/>
      <c r="BK69" s="29"/>
      <c r="BL69" s="29"/>
    </row>
    <row r="70" spans="1:64" s="54" customFormat="1" ht="24.95" customHeight="1">
      <c r="A70" s="29"/>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Q70" s="29"/>
      <c r="AR70" s="29"/>
      <c r="AS70" s="29"/>
      <c r="AT70" s="29"/>
      <c r="AU70" s="29"/>
      <c r="AV70" s="29"/>
      <c r="AW70" s="29"/>
      <c r="AX70" s="29"/>
      <c r="AY70" s="29"/>
      <c r="AZ70" s="29"/>
      <c r="BA70" s="29"/>
      <c r="BB70" s="29"/>
      <c r="BC70" s="29"/>
      <c r="BD70" s="29"/>
      <c r="BE70" s="29"/>
      <c r="BF70" s="29"/>
      <c r="BG70" s="29"/>
      <c r="BH70" s="29"/>
      <c r="BI70" s="29"/>
      <c r="BJ70" s="29"/>
      <c r="BK70" s="29"/>
      <c r="BL70" s="29"/>
    </row>
    <row r="71" spans="1:64" s="54" customFormat="1" ht="24.95" customHeight="1">
      <c r="A71" s="29"/>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Q71" s="29"/>
      <c r="AR71" s="29"/>
      <c r="AS71" s="29"/>
      <c r="AT71" s="29"/>
      <c r="AU71" s="29"/>
      <c r="AV71" s="29"/>
      <c r="AW71" s="29"/>
      <c r="AX71" s="29"/>
      <c r="AY71" s="29"/>
      <c r="AZ71" s="29"/>
      <c r="BA71" s="29"/>
      <c r="BB71" s="29"/>
      <c r="BC71" s="29"/>
      <c r="BD71" s="29"/>
      <c r="BE71" s="29"/>
      <c r="BF71" s="29"/>
      <c r="BG71" s="29"/>
      <c r="BH71" s="29"/>
      <c r="BI71" s="29"/>
      <c r="BJ71" s="29"/>
      <c r="BK71" s="29"/>
      <c r="BL71" s="29"/>
    </row>
    <row r="72" spans="1:64" s="54" customFormat="1" ht="24.95" customHeight="1">
      <c r="A72" s="29"/>
      <c r="B72" s="29"/>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Q72" s="29"/>
      <c r="AR72" s="29"/>
      <c r="AS72" s="29"/>
      <c r="AT72" s="29"/>
      <c r="AU72" s="29"/>
      <c r="AV72" s="29"/>
      <c r="AW72" s="29"/>
      <c r="AX72" s="29"/>
      <c r="AY72" s="29"/>
      <c r="AZ72" s="29"/>
      <c r="BA72" s="29"/>
      <c r="BB72" s="29"/>
      <c r="BC72" s="29"/>
      <c r="BD72" s="29"/>
      <c r="BE72" s="29"/>
      <c r="BF72" s="29"/>
      <c r="BG72" s="29"/>
      <c r="BH72" s="29"/>
      <c r="BI72" s="29"/>
      <c r="BJ72" s="29"/>
      <c r="BK72" s="29"/>
      <c r="BL72" s="29"/>
    </row>
    <row r="73" spans="1:64" s="54" customFormat="1" ht="24.95" customHeight="1">
      <c r="A73" s="29"/>
      <c r="B73" s="29"/>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Q73" s="29"/>
      <c r="AR73" s="29"/>
      <c r="AS73" s="29"/>
      <c r="AT73" s="29"/>
      <c r="AU73" s="29"/>
      <c r="AV73" s="29"/>
      <c r="AW73" s="29"/>
      <c r="AX73" s="29"/>
      <c r="AY73" s="29"/>
      <c r="AZ73" s="29"/>
      <c r="BA73" s="29"/>
      <c r="BB73" s="29"/>
      <c r="BC73" s="29"/>
      <c r="BD73" s="29"/>
      <c r="BE73" s="29"/>
      <c r="BF73" s="29"/>
      <c r="BG73" s="29"/>
      <c r="BH73" s="29"/>
      <c r="BI73" s="29"/>
      <c r="BJ73" s="29"/>
      <c r="BK73" s="29"/>
      <c r="BL73" s="29"/>
    </row>
    <row r="74" spans="1:64" s="54" customFormat="1" ht="24.95" customHeight="1">
      <c r="A74" s="29"/>
      <c r="B74" s="29"/>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Q74" s="29"/>
      <c r="AR74" s="29"/>
      <c r="AS74" s="29"/>
      <c r="AT74" s="29"/>
      <c r="AU74" s="29"/>
      <c r="AV74" s="29"/>
      <c r="AW74" s="29"/>
      <c r="AX74" s="29"/>
      <c r="AY74" s="29"/>
      <c r="AZ74" s="29"/>
      <c r="BA74" s="29"/>
      <c r="BB74" s="29"/>
      <c r="BC74" s="29"/>
      <c r="BD74" s="29"/>
      <c r="BE74" s="29"/>
      <c r="BF74" s="29"/>
      <c r="BG74" s="29"/>
      <c r="BH74" s="29"/>
      <c r="BI74" s="29"/>
      <c r="BJ74" s="29"/>
      <c r="BK74" s="29"/>
      <c r="BL74" s="29"/>
    </row>
    <row r="75" spans="1:64" s="54" customFormat="1" ht="24.95" customHeight="1">
      <c r="A75" s="29"/>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Q75" s="29"/>
      <c r="AR75" s="29"/>
      <c r="AS75" s="29"/>
      <c r="AT75" s="29"/>
      <c r="AU75" s="29"/>
      <c r="AV75" s="29"/>
      <c r="AW75" s="29"/>
      <c r="AX75" s="29"/>
      <c r="AY75" s="29"/>
      <c r="AZ75" s="29"/>
      <c r="BA75" s="29"/>
      <c r="BB75" s="29"/>
      <c r="BC75" s="29"/>
      <c r="BD75" s="29"/>
      <c r="BE75" s="29"/>
      <c r="BF75" s="29"/>
      <c r="BG75" s="29"/>
      <c r="BH75" s="29"/>
      <c r="BI75" s="29"/>
      <c r="BJ75" s="29"/>
      <c r="BK75" s="29"/>
      <c r="BL75" s="29"/>
    </row>
    <row r="76" spans="1:64" s="54" customFormat="1" ht="24.95" customHeight="1">
      <c r="A76" s="29"/>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Q76" s="29"/>
      <c r="AR76" s="29"/>
      <c r="AS76" s="29"/>
      <c r="AT76" s="29"/>
      <c r="AU76" s="29"/>
      <c r="AV76" s="29"/>
      <c r="AW76" s="29"/>
      <c r="AX76" s="29"/>
      <c r="AY76" s="29"/>
      <c r="AZ76" s="29"/>
      <c r="BA76" s="29"/>
      <c r="BB76" s="29"/>
      <c r="BC76" s="29"/>
      <c r="BD76" s="29"/>
      <c r="BE76" s="29"/>
      <c r="BF76" s="29"/>
      <c r="BG76" s="29"/>
      <c r="BH76" s="29"/>
      <c r="BI76" s="29"/>
      <c r="BJ76" s="29"/>
      <c r="BK76" s="29"/>
      <c r="BL76" s="29"/>
    </row>
    <row r="77" spans="1:64" s="54" customFormat="1" ht="24.95" customHeight="1">
      <c r="A77" s="29"/>
      <c r="B77" s="29"/>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Q77" s="29"/>
      <c r="AR77" s="29"/>
      <c r="AS77" s="29"/>
      <c r="AT77" s="29"/>
      <c r="AU77" s="29"/>
      <c r="AV77" s="29"/>
      <c r="AW77" s="29"/>
      <c r="AX77" s="29"/>
      <c r="AY77" s="29"/>
      <c r="AZ77" s="29"/>
      <c r="BA77" s="29"/>
      <c r="BB77" s="29"/>
      <c r="BC77" s="29"/>
      <c r="BD77" s="29"/>
      <c r="BE77" s="29"/>
      <c r="BF77" s="29"/>
      <c r="BG77" s="29"/>
      <c r="BH77" s="29"/>
      <c r="BI77" s="29"/>
      <c r="BJ77" s="29"/>
      <c r="BK77" s="29"/>
      <c r="BL77" s="29"/>
    </row>
  </sheetData>
  <sheetProtection algorithmName="SHA-512" hashValue="WRBVmA+i/FVj+EgUWw0KcT5yEZJG73j4Hjt20ld8aYgAiDgk9dyJL+Bo/0TGQACGNP0XmzQuaBX47YpaddYYQw==" saltValue="T0+s/gKvkcRdIdCN6yCddQ==" spinCount="100000" sheet="1" objects="1" scenarios="1"/>
  <mergeCells count="16">
    <mergeCell ref="A2:AJ2"/>
    <mergeCell ref="M18:S18"/>
    <mergeCell ref="M21:S21"/>
    <mergeCell ref="M27:S27"/>
    <mergeCell ref="L5:X5"/>
    <mergeCell ref="N9:O9"/>
    <mergeCell ref="N12:O12"/>
    <mergeCell ref="AH39:AH40"/>
    <mergeCell ref="R43:X43"/>
    <mergeCell ref="R46:X46"/>
    <mergeCell ref="B5:K5"/>
    <mergeCell ref="B6:K6"/>
    <mergeCell ref="M34:S34"/>
    <mergeCell ref="M37:S37"/>
    <mergeCell ref="L6:X6"/>
    <mergeCell ref="Q10:AJ10"/>
  </mergeCells>
  <phoneticPr fontId="1"/>
  <conditionalFormatting sqref="AH39">
    <cfRule type="expression" dxfId="2" priority="1">
      <formula>$AK$40=TRUE</formula>
    </cfRule>
  </conditionalFormatting>
  <dataValidations count="3">
    <dataValidation type="list" allowBlank="1" showInputMessage="1" showErrorMessage="1" sqref="N9 N12" xr:uid="{0271C419-19ED-455C-9678-6060ABB55897}">
      <formula1>"3,4,5,6,7,8,9,10,11,12,1,2"</formula1>
    </dataValidation>
    <dataValidation type="list" allowBlank="1" showInputMessage="1" showErrorMessage="1" sqref="L9 L12" xr:uid="{78569782-7DB0-4B3C-9E39-4CD3B532D438}">
      <formula1>"7,8,9,10,11"</formula1>
    </dataValidation>
    <dataValidation type="whole" operator="greaterThanOrEqual" allowBlank="1" showInputMessage="1" showErrorMessage="1" sqref="Y3" xr:uid="{20E605D4-CD5F-4CFB-9667-189867C25D3E}">
      <formula1>0</formula1>
    </dataValidation>
  </dataValidations>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0431" r:id="rId4" name="Check Box 15">
              <controlPr defaultSize="0" autoFill="0" autoLine="0" autoPict="0">
                <anchor moveWithCells="1">
                  <from>
                    <xdr:col>33</xdr:col>
                    <xdr:colOff>38100</xdr:colOff>
                    <xdr:row>38</xdr:row>
                    <xdr:rowOff>47625</xdr:rowOff>
                  </from>
                  <to>
                    <xdr:col>34</xdr:col>
                    <xdr:colOff>0</xdr:colOff>
                    <xdr:row>39</xdr:row>
                    <xdr:rowOff>257175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A95EA-45ED-4537-849F-5B95FF290902}">
  <dimension ref="A1:AJ30"/>
  <sheetViews>
    <sheetView showGridLines="0" view="pageBreakPreview" zoomScaleNormal="100" zoomScaleSheetLayoutView="100" workbookViewId="0">
      <selection activeCell="U3" sqref="U3:V3"/>
    </sheetView>
  </sheetViews>
  <sheetFormatPr defaultColWidth="2.5" defaultRowHeight="13.5"/>
  <cols>
    <col min="1" max="34" width="2.5" style="222"/>
    <col min="35" max="36" width="2.5" style="222" customWidth="1"/>
    <col min="37" max="16384" width="2.5" style="222"/>
  </cols>
  <sheetData>
    <row r="1" spans="1:36">
      <c r="A1" s="222" t="s">
        <v>308</v>
      </c>
      <c r="Y1" s="223"/>
      <c r="Z1" s="223"/>
      <c r="AA1" s="223"/>
      <c r="AB1" s="223"/>
      <c r="AC1" s="223"/>
      <c r="AD1" s="223"/>
      <c r="AE1" s="223"/>
      <c r="AF1" s="223"/>
      <c r="AG1" s="223"/>
      <c r="AH1" s="223"/>
      <c r="AI1" s="223"/>
      <c r="AJ1" s="223"/>
    </row>
    <row r="3" spans="1:36" ht="17.25">
      <c r="A3" s="436" t="s">
        <v>285</v>
      </c>
      <c r="B3" s="436"/>
      <c r="C3" s="436"/>
      <c r="D3" s="436"/>
      <c r="E3" s="436"/>
      <c r="F3" s="436"/>
      <c r="G3" s="436"/>
      <c r="H3" s="436"/>
      <c r="I3" s="436"/>
      <c r="J3" s="436"/>
      <c r="K3" s="436"/>
      <c r="L3" s="436"/>
      <c r="M3" s="436"/>
      <c r="N3" s="436"/>
      <c r="O3" s="436"/>
      <c r="P3" s="436"/>
      <c r="Q3" s="436"/>
      <c r="R3" s="436"/>
      <c r="S3" s="436"/>
      <c r="T3" s="436"/>
      <c r="U3" s="437"/>
      <c r="V3" s="437"/>
      <c r="W3" s="221" t="s">
        <v>286</v>
      </c>
      <c r="X3" s="221"/>
      <c r="Y3" s="221"/>
      <c r="Z3" s="221"/>
      <c r="AA3" s="221"/>
      <c r="AB3" s="224"/>
      <c r="AC3" s="224"/>
      <c r="AD3" s="224"/>
      <c r="AE3" s="224"/>
      <c r="AF3" s="225"/>
      <c r="AG3" s="225"/>
      <c r="AH3" s="225"/>
      <c r="AI3" s="225"/>
      <c r="AJ3" s="225"/>
    </row>
    <row r="5" spans="1:36">
      <c r="A5" s="222" t="s">
        <v>287</v>
      </c>
      <c r="AC5" s="226"/>
      <c r="AD5" s="226"/>
      <c r="AE5" s="226"/>
      <c r="AF5" s="226"/>
      <c r="AG5" s="226"/>
      <c r="AH5" s="226"/>
      <c r="AI5" s="226"/>
      <c r="AJ5" s="226"/>
    </row>
    <row r="6" spans="1:36" ht="7.5" customHeight="1"/>
    <row r="7" spans="1:36" ht="24.95" customHeight="1">
      <c r="A7" s="438" t="s">
        <v>288</v>
      </c>
      <c r="B7" s="438"/>
      <c r="C7" s="438"/>
      <c r="D7" s="438"/>
      <c r="E7" s="438"/>
      <c r="F7" s="438"/>
      <c r="G7" s="438"/>
      <c r="H7" s="438"/>
      <c r="I7" s="438"/>
      <c r="J7" s="438"/>
      <c r="K7" s="439" t="str">
        <f>IF(ステーションコード="","",ステーションコード)</f>
        <v/>
      </c>
      <c r="L7" s="440"/>
      <c r="M7" s="440"/>
      <c r="N7" s="440"/>
      <c r="O7" s="440"/>
      <c r="P7" s="440"/>
      <c r="Q7" s="440"/>
      <c r="R7" s="440"/>
      <c r="S7" s="440"/>
      <c r="T7" s="440"/>
      <c r="U7" s="440"/>
      <c r="V7" s="440"/>
      <c r="W7" s="440"/>
      <c r="X7" s="440"/>
      <c r="Y7" s="440"/>
      <c r="Z7" s="440"/>
      <c r="AA7" s="440"/>
      <c r="AB7" s="440"/>
      <c r="AC7" s="440"/>
      <c r="AD7" s="440"/>
      <c r="AE7" s="440"/>
      <c r="AF7" s="440"/>
      <c r="AG7" s="440"/>
      <c r="AH7" s="440"/>
      <c r="AI7" s="440"/>
      <c r="AJ7" s="441"/>
    </row>
    <row r="8" spans="1:36" ht="24.95" customHeight="1">
      <c r="A8" s="442" t="s">
        <v>289</v>
      </c>
      <c r="B8" s="442"/>
      <c r="C8" s="442"/>
      <c r="D8" s="442"/>
      <c r="E8" s="442"/>
      <c r="F8" s="442"/>
      <c r="G8" s="442"/>
      <c r="H8" s="442"/>
      <c r="I8" s="442"/>
      <c r="J8" s="442"/>
      <c r="K8" s="439" t="str">
        <f>IF(ステーション名="","",ステーション名)</f>
        <v/>
      </c>
      <c r="L8" s="440"/>
      <c r="M8" s="440"/>
      <c r="N8" s="440"/>
      <c r="O8" s="440"/>
      <c r="P8" s="440"/>
      <c r="Q8" s="440"/>
      <c r="R8" s="440"/>
      <c r="S8" s="440"/>
      <c r="T8" s="440"/>
      <c r="U8" s="440"/>
      <c r="V8" s="440"/>
      <c r="W8" s="440"/>
      <c r="X8" s="440"/>
      <c r="Y8" s="440"/>
      <c r="Z8" s="440"/>
      <c r="AA8" s="440"/>
      <c r="AB8" s="440"/>
      <c r="AC8" s="440"/>
      <c r="AD8" s="440"/>
      <c r="AE8" s="440"/>
      <c r="AF8" s="440"/>
      <c r="AG8" s="440"/>
      <c r="AH8" s="440"/>
      <c r="AI8" s="440"/>
      <c r="AJ8" s="441"/>
    </row>
    <row r="9" spans="1:36" ht="13.5" customHeight="1">
      <c r="A9" s="420" t="s">
        <v>290</v>
      </c>
      <c r="B9" s="421"/>
      <c r="C9" s="421"/>
      <c r="D9" s="421"/>
      <c r="E9" s="421"/>
      <c r="F9" s="421"/>
      <c r="G9" s="421"/>
      <c r="H9" s="421"/>
      <c r="I9" s="421"/>
      <c r="J9" s="422"/>
      <c r="K9" s="423"/>
      <c r="L9" s="423"/>
      <c r="M9" s="423"/>
      <c r="N9" s="423"/>
      <c r="O9" s="423"/>
      <c r="P9" s="423"/>
      <c r="Q9" s="423"/>
      <c r="R9" s="423"/>
      <c r="S9" s="423"/>
      <c r="T9" s="423"/>
      <c r="U9" s="423"/>
      <c r="V9" s="423"/>
      <c r="W9" s="423"/>
      <c r="X9" s="423"/>
      <c r="Y9" s="423"/>
      <c r="Z9" s="423"/>
      <c r="AA9" s="423"/>
      <c r="AB9" s="423"/>
      <c r="AC9" s="423"/>
      <c r="AD9" s="423"/>
      <c r="AE9" s="423"/>
      <c r="AF9" s="423"/>
      <c r="AG9" s="423"/>
      <c r="AH9" s="423"/>
      <c r="AI9" s="423"/>
      <c r="AJ9" s="424"/>
    </row>
    <row r="10" spans="1:36" ht="24.95" customHeight="1">
      <c r="A10" s="425" t="s">
        <v>291</v>
      </c>
      <c r="B10" s="426"/>
      <c r="C10" s="426"/>
      <c r="D10" s="426"/>
      <c r="E10" s="426"/>
      <c r="F10" s="426"/>
      <c r="G10" s="426"/>
      <c r="H10" s="426"/>
      <c r="I10" s="426"/>
      <c r="J10" s="427"/>
      <c r="K10" s="428"/>
      <c r="L10" s="429"/>
      <c r="M10" s="429"/>
      <c r="N10" s="429"/>
      <c r="O10" s="429"/>
      <c r="P10" s="429"/>
      <c r="Q10" s="429"/>
      <c r="R10" s="429"/>
      <c r="S10" s="429"/>
      <c r="T10" s="429"/>
      <c r="U10" s="429"/>
      <c r="V10" s="429"/>
      <c r="W10" s="429"/>
      <c r="X10" s="429"/>
      <c r="Y10" s="429"/>
      <c r="Z10" s="429"/>
      <c r="AA10" s="429"/>
      <c r="AB10" s="429"/>
      <c r="AC10" s="429"/>
      <c r="AD10" s="429"/>
      <c r="AE10" s="429"/>
      <c r="AF10" s="429"/>
      <c r="AG10" s="429"/>
      <c r="AH10" s="429"/>
      <c r="AI10" s="429"/>
      <c r="AJ10" s="430"/>
    </row>
    <row r="11" spans="1:36" ht="24.95" customHeight="1">
      <c r="A11" s="431" t="s">
        <v>292</v>
      </c>
      <c r="B11" s="432"/>
      <c r="C11" s="432"/>
      <c r="D11" s="432"/>
      <c r="E11" s="432"/>
      <c r="F11" s="432"/>
      <c r="G11" s="432"/>
      <c r="H11" s="432"/>
      <c r="I11" s="432"/>
      <c r="J11" s="433"/>
      <c r="K11" s="434"/>
      <c r="L11" s="434"/>
      <c r="M11" s="434"/>
      <c r="N11" s="434"/>
      <c r="O11" s="434"/>
      <c r="P11" s="434"/>
      <c r="Q11" s="434"/>
      <c r="R11" s="434"/>
      <c r="S11" s="434"/>
      <c r="T11" s="434"/>
      <c r="U11" s="434"/>
      <c r="V11" s="434"/>
      <c r="W11" s="434"/>
      <c r="X11" s="434"/>
      <c r="Y11" s="434"/>
      <c r="Z11" s="434"/>
      <c r="AA11" s="434"/>
      <c r="AB11" s="434"/>
      <c r="AC11" s="434"/>
      <c r="AD11" s="434"/>
      <c r="AE11" s="434"/>
      <c r="AF11" s="434"/>
      <c r="AG11" s="434"/>
      <c r="AH11" s="434"/>
      <c r="AI11" s="434"/>
      <c r="AJ11" s="435"/>
    </row>
    <row r="13" spans="1:36" ht="22.5" customHeight="1">
      <c r="A13" s="222" t="s">
        <v>293</v>
      </c>
    </row>
    <row r="14" spans="1:36" ht="35.1" customHeight="1" thickBot="1">
      <c r="A14" s="412" t="s">
        <v>294</v>
      </c>
      <c r="B14" s="413"/>
      <c r="C14" s="413"/>
      <c r="D14" s="413"/>
      <c r="E14" s="413"/>
      <c r="F14" s="413"/>
      <c r="G14" s="413"/>
      <c r="H14" s="413"/>
      <c r="I14" s="413"/>
      <c r="J14" s="413"/>
      <c r="K14" s="413"/>
      <c r="L14" s="413"/>
      <c r="M14" s="413"/>
      <c r="N14" s="413"/>
      <c r="O14" s="413"/>
      <c r="P14" s="413"/>
      <c r="Q14" s="413"/>
      <c r="R14" s="413"/>
      <c r="S14" s="413"/>
      <c r="T14" s="413"/>
      <c r="U14" s="413"/>
      <c r="V14" s="413"/>
      <c r="W14" s="413"/>
      <c r="X14" s="413"/>
      <c r="Y14" s="413"/>
      <c r="Z14" s="413"/>
      <c r="AA14" s="413"/>
      <c r="AB14" s="413"/>
      <c r="AC14" s="413"/>
      <c r="AD14" s="413"/>
      <c r="AE14" s="413"/>
      <c r="AF14" s="413"/>
      <c r="AG14" s="413"/>
      <c r="AH14" s="413"/>
      <c r="AI14" s="413"/>
      <c r="AJ14" s="414"/>
    </row>
    <row r="15" spans="1:36" ht="75" customHeight="1" thickBot="1">
      <c r="A15" s="415"/>
      <c r="B15" s="416"/>
      <c r="C15" s="416"/>
      <c r="D15" s="416"/>
      <c r="E15" s="416"/>
      <c r="F15" s="416"/>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c r="AG15" s="416"/>
      <c r="AH15" s="416"/>
      <c r="AI15" s="416"/>
      <c r="AJ15" s="417"/>
    </row>
    <row r="17" spans="1:36" ht="22.5" customHeight="1" thickBot="1">
      <c r="A17" s="222" t="s">
        <v>295</v>
      </c>
    </row>
    <row r="18" spans="1:36" ht="75" customHeight="1" thickBot="1">
      <c r="A18" s="415"/>
      <c r="B18" s="416"/>
      <c r="C18" s="416"/>
      <c r="D18" s="416"/>
      <c r="E18" s="416"/>
      <c r="F18" s="416"/>
      <c r="G18" s="416"/>
      <c r="H18" s="416"/>
      <c r="I18" s="416"/>
      <c r="J18" s="416"/>
      <c r="K18" s="416"/>
      <c r="L18" s="416"/>
      <c r="M18" s="416"/>
      <c r="N18" s="416"/>
      <c r="O18" s="416"/>
      <c r="P18" s="416"/>
      <c r="Q18" s="416"/>
      <c r="R18" s="416"/>
      <c r="S18" s="416"/>
      <c r="T18" s="416"/>
      <c r="U18" s="416"/>
      <c r="V18" s="416"/>
      <c r="W18" s="416"/>
      <c r="X18" s="416"/>
      <c r="Y18" s="416"/>
      <c r="Z18" s="416"/>
      <c r="AA18" s="416"/>
      <c r="AB18" s="416"/>
      <c r="AC18" s="416"/>
      <c r="AD18" s="416"/>
      <c r="AE18" s="416"/>
      <c r="AF18" s="416"/>
      <c r="AG18" s="416"/>
      <c r="AH18" s="416"/>
      <c r="AI18" s="416"/>
      <c r="AJ18" s="417"/>
    </row>
    <row r="20" spans="1:36" ht="22.5" customHeight="1" thickBot="1">
      <c r="A20" s="222" t="s">
        <v>296</v>
      </c>
    </row>
    <row r="21" spans="1:36" ht="75" customHeight="1" thickBot="1">
      <c r="A21" s="415"/>
      <c r="B21" s="416"/>
      <c r="C21" s="416"/>
      <c r="D21" s="416"/>
      <c r="E21" s="416"/>
      <c r="F21" s="416"/>
      <c r="G21" s="416"/>
      <c r="H21" s="416"/>
      <c r="I21" s="416"/>
      <c r="J21" s="416"/>
      <c r="K21" s="416"/>
      <c r="L21" s="416"/>
      <c r="M21" s="416"/>
      <c r="N21" s="416"/>
      <c r="O21" s="416"/>
      <c r="P21" s="416"/>
      <c r="Q21" s="416"/>
      <c r="R21" s="416"/>
      <c r="S21" s="416"/>
      <c r="T21" s="416"/>
      <c r="U21" s="416"/>
      <c r="V21" s="416"/>
      <c r="W21" s="416"/>
      <c r="X21" s="416"/>
      <c r="Y21" s="416"/>
      <c r="Z21" s="416"/>
      <c r="AA21" s="416"/>
      <c r="AB21" s="416"/>
      <c r="AC21" s="416"/>
      <c r="AD21" s="416"/>
      <c r="AE21" s="416"/>
      <c r="AF21" s="416"/>
      <c r="AG21" s="416"/>
      <c r="AH21" s="416"/>
      <c r="AI21" s="416"/>
      <c r="AJ21" s="417"/>
    </row>
    <row r="22" spans="1:36" ht="20.100000000000001" customHeight="1">
      <c r="A22" s="222" t="s">
        <v>297</v>
      </c>
      <c r="B22" s="222" t="s">
        <v>298</v>
      </c>
    </row>
    <row r="24" spans="1:36" ht="22.5" customHeight="1">
      <c r="A24" s="222" t="s">
        <v>299</v>
      </c>
    </row>
    <row r="25" spans="1:36" ht="30" customHeight="1" thickBot="1">
      <c r="A25" s="412" t="s">
        <v>300</v>
      </c>
      <c r="B25" s="413"/>
      <c r="C25" s="413"/>
      <c r="D25" s="413"/>
      <c r="E25" s="413"/>
      <c r="F25" s="413"/>
      <c r="G25" s="413"/>
      <c r="H25" s="413"/>
      <c r="I25" s="413"/>
      <c r="J25" s="413"/>
      <c r="K25" s="413"/>
      <c r="L25" s="413"/>
      <c r="M25" s="413"/>
      <c r="N25" s="413"/>
      <c r="O25" s="413"/>
      <c r="P25" s="413"/>
      <c r="Q25" s="413"/>
      <c r="R25" s="413"/>
      <c r="S25" s="413"/>
      <c r="T25" s="413"/>
      <c r="U25" s="413"/>
      <c r="V25" s="413"/>
      <c r="W25" s="413"/>
      <c r="X25" s="413"/>
      <c r="Y25" s="413"/>
      <c r="Z25" s="413"/>
      <c r="AA25" s="413"/>
      <c r="AB25" s="413"/>
      <c r="AC25" s="413"/>
      <c r="AD25" s="413"/>
      <c r="AE25" s="413"/>
      <c r="AF25" s="413"/>
      <c r="AG25" s="413"/>
      <c r="AH25" s="413"/>
      <c r="AI25" s="413"/>
      <c r="AJ25" s="414"/>
    </row>
    <row r="26" spans="1:36" ht="75" customHeight="1" thickBot="1">
      <c r="A26" s="415"/>
      <c r="B26" s="416"/>
      <c r="C26" s="416"/>
      <c r="D26" s="416"/>
      <c r="E26" s="416"/>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6"/>
      <c r="AI26" s="416"/>
      <c r="AJ26" s="417"/>
    </row>
    <row r="27" spans="1:36" ht="16.5" customHeight="1"/>
    <row r="28" spans="1:36" s="229" customFormat="1" ht="19.5" customHeight="1">
      <c r="A28" s="227"/>
      <c r="B28" s="228"/>
      <c r="C28" s="227" t="s">
        <v>301</v>
      </c>
      <c r="D28" s="227"/>
      <c r="E28" s="418"/>
      <c r="F28" s="419"/>
      <c r="G28" s="227" t="s">
        <v>302</v>
      </c>
      <c r="H28" s="418"/>
      <c r="I28" s="419"/>
      <c r="J28" s="227" t="s">
        <v>303</v>
      </c>
      <c r="K28" s="418"/>
      <c r="L28" s="419"/>
      <c r="M28" s="227" t="s">
        <v>304</v>
      </c>
      <c r="Q28" s="227"/>
      <c r="R28" s="409" t="s">
        <v>305</v>
      </c>
      <c r="S28" s="409"/>
      <c r="T28" s="409"/>
      <c r="U28" s="409"/>
      <c r="V28" s="409"/>
      <c r="W28" s="411" t="s">
        <v>306</v>
      </c>
      <c r="X28" s="411"/>
      <c r="Y28" s="411"/>
      <c r="Z28" s="411"/>
      <c r="AA28" s="411"/>
      <c r="AB28" s="411"/>
      <c r="AC28" s="411"/>
      <c r="AD28" s="411"/>
      <c r="AE28" s="411"/>
      <c r="AF28" s="411"/>
      <c r="AG28" s="411"/>
      <c r="AH28" s="411"/>
      <c r="AI28" s="230"/>
    </row>
    <row r="29" spans="1:36" s="229" customFormat="1" ht="19.5" customHeight="1">
      <c r="A29" s="227"/>
      <c r="C29" s="227"/>
      <c r="D29" s="227"/>
      <c r="E29" s="227"/>
      <c r="F29" s="227"/>
      <c r="G29" s="227"/>
      <c r="H29" s="227"/>
      <c r="I29" s="227"/>
      <c r="J29" s="227"/>
      <c r="K29" s="227"/>
      <c r="L29" s="227"/>
      <c r="M29" s="227"/>
      <c r="N29" s="227"/>
      <c r="O29" s="227"/>
      <c r="Q29" s="227"/>
      <c r="R29" s="409" t="s">
        <v>307</v>
      </c>
      <c r="S29" s="409"/>
      <c r="T29" s="409"/>
      <c r="U29" s="409"/>
      <c r="V29" s="409"/>
      <c r="W29" s="410"/>
      <c r="X29" s="411"/>
      <c r="Y29" s="411"/>
      <c r="Z29" s="411"/>
      <c r="AA29" s="411"/>
      <c r="AB29" s="411"/>
      <c r="AC29" s="411"/>
      <c r="AD29" s="411"/>
      <c r="AE29" s="411"/>
      <c r="AF29" s="411"/>
      <c r="AG29" s="411"/>
      <c r="AH29" s="411"/>
      <c r="AI29" s="231"/>
    </row>
    <row r="30" spans="1:36" ht="6" customHeight="1"/>
  </sheetData>
  <sheetProtection algorithmName="SHA-512" hashValue="9lqbjUgBVq0K3gUz9LmQP1vbx61vnzT0IHDT9MbXzMmdbMXUWNwWQ+HGAhEZDhXZGkE7tASJBOGFLPX4S9+0cQ==" saltValue="eGj8rtolHkh+SIE/grPT5g==" spinCount="100000" sheet="1" objects="1" scenarios="1"/>
  <mergeCells count="25">
    <mergeCell ref="A3:T3"/>
    <mergeCell ref="U3:V3"/>
    <mergeCell ref="A7:J7"/>
    <mergeCell ref="K7:AJ7"/>
    <mergeCell ref="A8:J8"/>
    <mergeCell ref="K8:AJ8"/>
    <mergeCell ref="A9:J9"/>
    <mergeCell ref="K9:AJ9"/>
    <mergeCell ref="A10:J10"/>
    <mergeCell ref="K10:AJ10"/>
    <mergeCell ref="A11:J11"/>
    <mergeCell ref="K11:AJ11"/>
    <mergeCell ref="R29:V29"/>
    <mergeCell ref="W29:AH29"/>
    <mergeCell ref="A14:AJ14"/>
    <mergeCell ref="A15:AJ15"/>
    <mergeCell ref="A18:AJ18"/>
    <mergeCell ref="A21:AJ21"/>
    <mergeCell ref="A25:AJ25"/>
    <mergeCell ref="A26:AJ26"/>
    <mergeCell ref="E28:F28"/>
    <mergeCell ref="H28:I28"/>
    <mergeCell ref="K28:L28"/>
    <mergeCell ref="R28:V28"/>
    <mergeCell ref="W28:AH28"/>
  </mergeCells>
  <phoneticPr fontId="1"/>
  <dataValidations count="2">
    <dataValidation imeMode="hiragana" allowBlank="1" showInputMessage="1" showErrorMessage="1" sqref="W29" xr:uid="{A56EE83F-C968-416A-82A5-E132A041BECE}"/>
    <dataValidation imeMode="halfAlpha" allowBlank="1" showInputMessage="1" showErrorMessage="1" sqref="A11 K28:L28 E28:F28 H28:I28" xr:uid="{DE8D2A3B-1ED7-4FCF-B785-826D76496E9C}"/>
  </dataValidations>
  <pageMargins left="0.7" right="0.7" top="0.75" bottom="0.75" header="0.3" footer="0.3"/>
  <pageSetup paperSize="9" scale="8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066E9-B305-482C-ADBE-E4BE1A3F4C0B}">
  <sheetPr codeName="Sheet3">
    <tabColor theme="9" tint="0.79998168889431442"/>
  </sheetPr>
  <dimension ref="A1:H11"/>
  <sheetViews>
    <sheetView showGridLines="0" view="pageBreakPreview" zoomScaleNormal="100" zoomScaleSheetLayoutView="100" workbookViewId="0"/>
  </sheetViews>
  <sheetFormatPr defaultRowHeight="13.5"/>
  <cols>
    <col min="1" max="16384" width="9" style="175"/>
  </cols>
  <sheetData>
    <row r="1" spans="1:8">
      <c r="A1" s="175" t="s">
        <v>263</v>
      </c>
    </row>
    <row r="3" spans="1:8" ht="18.75" customHeight="1">
      <c r="A3" s="175" t="s">
        <v>220</v>
      </c>
      <c r="B3" s="176"/>
      <c r="C3" s="176"/>
      <c r="D3" s="176"/>
      <c r="E3" s="176"/>
      <c r="F3" s="176"/>
      <c r="G3" s="176"/>
      <c r="H3" s="176"/>
    </row>
    <row r="4" spans="1:8">
      <c r="B4" s="176"/>
      <c r="C4" s="176"/>
      <c r="D4" s="176"/>
      <c r="E4" s="176"/>
      <c r="F4" s="176"/>
      <c r="G4" s="176"/>
      <c r="H4" s="176"/>
    </row>
    <row r="5" spans="1:8">
      <c r="B5" s="176"/>
      <c r="C5" s="176"/>
      <c r="D5" s="176"/>
      <c r="E5" s="176"/>
      <c r="F5" s="176"/>
      <c r="G5" s="176"/>
      <c r="H5" s="176"/>
    </row>
    <row r="6" spans="1:8">
      <c r="A6" s="176"/>
      <c r="B6" s="176"/>
      <c r="C6" s="176"/>
      <c r="D6" s="176"/>
      <c r="E6" s="176"/>
      <c r="F6" s="176"/>
      <c r="G6" s="176"/>
      <c r="H6" s="176"/>
    </row>
    <row r="7" spans="1:8" ht="13.5" customHeight="1">
      <c r="A7" s="177"/>
      <c r="B7" s="177"/>
      <c r="C7" s="177"/>
      <c r="D7" s="177"/>
      <c r="E7" s="177"/>
      <c r="F7" s="177"/>
      <c r="G7" s="177"/>
      <c r="H7" s="177"/>
    </row>
    <row r="8" spans="1:8" ht="13.5" customHeight="1">
      <c r="A8" s="177"/>
      <c r="B8" s="177"/>
      <c r="C8" s="177"/>
      <c r="D8" s="177"/>
      <c r="E8" s="177"/>
      <c r="F8" s="177"/>
      <c r="G8" s="177"/>
      <c r="H8" s="177"/>
    </row>
    <row r="9" spans="1:8" ht="13.5" customHeight="1">
      <c r="A9" s="177"/>
      <c r="B9" s="177"/>
      <c r="C9" s="177"/>
      <c r="D9" s="177"/>
      <c r="E9" s="177"/>
      <c r="F9" s="177"/>
      <c r="G9" s="177"/>
      <c r="H9" s="177"/>
    </row>
    <row r="10" spans="1:8" ht="13.5" customHeight="1">
      <c r="A10" s="177"/>
      <c r="B10" s="177"/>
      <c r="C10" s="177"/>
      <c r="D10" s="177"/>
      <c r="E10" s="177"/>
      <c r="F10" s="177"/>
      <c r="G10" s="177"/>
      <c r="H10" s="177"/>
    </row>
    <row r="11" spans="1:8" ht="13.5" customHeight="1">
      <c r="A11" s="177"/>
      <c r="B11" s="177"/>
      <c r="C11" s="177"/>
      <c r="D11" s="177"/>
      <c r="E11" s="177"/>
      <c r="F11" s="177"/>
      <c r="G11" s="177"/>
      <c r="H11" s="177"/>
    </row>
  </sheetData>
  <sheetProtection algorithmName="SHA-512" hashValue="GsuzEPo7ls0iOuJyu32MRK+BIODe6RM3d06A1nSWGDr11WxfbM9/5sAGvuNsaiqm8ZqVMdwCAkHAVG2DI+lNoA==" saltValue="NGfJUO8D1AFM9XajdEA2+Q==" spinCount="100000" sheet="1" objects="1" scenarios="1"/>
  <phoneticPr fontId="1"/>
  <printOptions horizontalCentered="1"/>
  <pageMargins left="0.25" right="0.25"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F7D82-A034-4B29-8B01-E99821B98F1D}">
  <sheetPr codeName="Sheet2">
    <tabColor rgb="FFFFFF00"/>
    <pageSetUpPr fitToPage="1"/>
  </sheetPr>
  <dimension ref="A1:AR152"/>
  <sheetViews>
    <sheetView showGridLines="0" view="pageBreakPreview" zoomScaleNormal="100" zoomScaleSheetLayoutView="100" workbookViewId="0">
      <selection activeCell="H7" sqref="H7"/>
    </sheetView>
  </sheetViews>
  <sheetFormatPr defaultColWidth="8.75" defaultRowHeight="13.5" outlineLevelCol="1"/>
  <cols>
    <col min="1" max="1" width="4.75" style="3" customWidth="1"/>
    <col min="2" max="2" width="2.75" style="3" customWidth="1"/>
    <col min="3" max="3" width="4.625" style="3" customWidth="1"/>
    <col min="4" max="33" width="3.5" style="3" customWidth="1"/>
    <col min="34" max="35" width="7.125" style="62" hidden="1" customWidth="1" outlineLevel="1"/>
    <col min="36" max="40" width="2.75" style="62" hidden="1" customWidth="1" outlineLevel="1"/>
    <col min="41" max="43" width="8.75" style="62" hidden="1" customWidth="1" outlineLevel="1"/>
    <col min="44" max="44" width="8.75" style="3" collapsed="1"/>
    <col min="45" max="16384" width="8.75" style="3"/>
  </cols>
  <sheetData>
    <row r="1" spans="1:44" ht="16.149999999999999" customHeight="1">
      <c r="A1" s="2" t="s">
        <v>264</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row>
    <row r="2" spans="1:44" ht="16.149999999999999" customHeight="1" thickBot="1">
      <c r="A2" s="293"/>
      <c r="B2" s="293"/>
      <c r="C2" s="293"/>
      <c r="D2" s="293"/>
      <c r="E2" s="293" t="s">
        <v>766</v>
      </c>
      <c r="H2" s="293"/>
      <c r="I2" s="293"/>
      <c r="J2" s="293"/>
      <c r="K2" s="293"/>
      <c r="L2" s="293"/>
      <c r="M2" s="491" t="str">
        <f>IF(AH9=TRUE,C9,IF(AH10=TRUE,C10,""))</f>
        <v/>
      </c>
      <c r="N2" s="491"/>
      <c r="O2" s="491"/>
      <c r="P2" s="491"/>
      <c r="Q2" s="491"/>
      <c r="R2" s="491"/>
      <c r="S2" s="293" t="s">
        <v>765</v>
      </c>
      <c r="T2" s="293"/>
      <c r="U2" s="475"/>
      <c r="V2" s="475"/>
      <c r="W2" s="476" t="s">
        <v>105</v>
      </c>
      <c r="X2" s="476"/>
      <c r="Y2" s="476"/>
      <c r="Z2" s="476"/>
      <c r="AA2" s="476"/>
      <c r="AB2" s="476"/>
      <c r="AC2" s="476"/>
      <c r="AD2" s="476"/>
      <c r="AE2" s="476"/>
      <c r="AF2" s="476"/>
      <c r="AG2" s="476"/>
    </row>
    <row r="3" spans="1:44" ht="7.15"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row>
    <row r="4" spans="1:44" ht="16.350000000000001" customHeight="1">
      <c r="A4" s="2"/>
      <c r="B4" s="2"/>
      <c r="C4" s="2"/>
      <c r="D4" s="2"/>
      <c r="E4" s="2"/>
      <c r="F4" s="2"/>
      <c r="G4" s="2"/>
      <c r="H4" s="2"/>
      <c r="I4" s="2"/>
      <c r="J4" s="2"/>
      <c r="K4" s="2"/>
      <c r="L4" s="2"/>
      <c r="M4" s="2"/>
      <c r="N4" s="480" t="s">
        <v>230</v>
      </c>
      <c r="O4" s="480"/>
      <c r="P4" s="480"/>
      <c r="Q4" s="480"/>
      <c r="R4" s="480"/>
      <c r="S4" s="480"/>
      <c r="T4" s="480"/>
      <c r="U4" s="480"/>
      <c r="V4" s="480"/>
      <c r="W4" s="481"/>
      <c r="X4" s="477" t="str">
        <f>IF(ステーションコード="","",ステーションコード)</f>
        <v/>
      </c>
      <c r="Y4" s="478"/>
      <c r="Z4" s="478"/>
      <c r="AA4" s="478"/>
      <c r="AB4" s="478"/>
      <c r="AC4" s="478"/>
      <c r="AD4" s="478"/>
      <c r="AE4" s="478"/>
      <c r="AF4" s="478"/>
      <c r="AG4" s="479"/>
    </row>
    <row r="5" spans="1:44" ht="16.149999999999999" customHeight="1">
      <c r="A5" s="2"/>
      <c r="B5" s="2"/>
      <c r="C5" s="2"/>
      <c r="D5" s="2"/>
      <c r="E5" s="2"/>
      <c r="F5" s="2"/>
      <c r="G5" s="2"/>
      <c r="H5" s="2"/>
      <c r="I5" s="2"/>
      <c r="J5" s="2"/>
      <c r="K5" s="2"/>
      <c r="L5" s="2"/>
      <c r="M5" s="2"/>
      <c r="N5" s="482" t="s">
        <v>231</v>
      </c>
      <c r="O5" s="482"/>
      <c r="P5" s="482"/>
      <c r="Q5" s="482"/>
      <c r="R5" s="482"/>
      <c r="S5" s="482"/>
      <c r="T5" s="482"/>
      <c r="U5" s="482"/>
      <c r="V5" s="482"/>
      <c r="W5" s="483"/>
      <c r="X5" s="477" t="str">
        <f>IF(ステーション名="","",ステーション名)</f>
        <v/>
      </c>
      <c r="Y5" s="478"/>
      <c r="Z5" s="478"/>
      <c r="AA5" s="478"/>
      <c r="AB5" s="478"/>
      <c r="AC5" s="478"/>
      <c r="AD5" s="478"/>
      <c r="AE5" s="478"/>
      <c r="AF5" s="478"/>
      <c r="AG5" s="479"/>
    </row>
    <row r="6" spans="1:44" s="178" customFormat="1" ht="16.149999999999999" customHeight="1">
      <c r="X6" s="179"/>
      <c r="Y6" s="179"/>
      <c r="Z6" s="179"/>
      <c r="AA6" s="179"/>
      <c r="AB6" s="179"/>
      <c r="AC6" s="179"/>
      <c r="AD6" s="179"/>
      <c r="AE6" s="179"/>
      <c r="AF6" s="179"/>
      <c r="AG6" s="179"/>
      <c r="AH6" s="63"/>
      <c r="AI6" s="63"/>
      <c r="AJ6" s="63"/>
      <c r="AK6" s="63"/>
      <c r="AL6" s="63"/>
      <c r="AM6" s="63"/>
      <c r="AN6" s="63"/>
      <c r="AO6" s="63"/>
      <c r="AP6" s="63"/>
      <c r="AQ6" s="63"/>
    </row>
    <row r="7" spans="1:44" ht="16.149999999999999" customHeight="1">
      <c r="A7" s="1" t="s">
        <v>221</v>
      </c>
      <c r="B7" s="2"/>
      <c r="C7" s="2"/>
      <c r="D7" s="2"/>
      <c r="E7" s="2"/>
      <c r="F7" s="2"/>
      <c r="G7" s="299" t="str">
        <f>IF($AH$9=$AH$10,"※どちらか１つを選択してください。","")</f>
        <v>※どちらか１つを選択してください。</v>
      </c>
      <c r="H7" s="2"/>
      <c r="I7" s="2"/>
      <c r="J7" s="2"/>
      <c r="K7" s="2"/>
      <c r="L7" s="2"/>
      <c r="M7" s="2"/>
      <c r="N7" s="2"/>
      <c r="O7" s="2"/>
      <c r="P7" s="2"/>
      <c r="Q7" s="2"/>
      <c r="R7" s="2"/>
      <c r="S7" s="2"/>
      <c r="T7" s="2"/>
      <c r="U7" s="2"/>
      <c r="V7" s="2"/>
      <c r="W7" s="2"/>
      <c r="X7" s="2"/>
      <c r="Y7" s="2"/>
      <c r="Z7" s="2"/>
      <c r="AA7" s="2"/>
      <c r="AB7" s="2"/>
      <c r="AC7" s="2"/>
      <c r="AD7" s="2"/>
      <c r="AE7" s="2"/>
      <c r="AF7" s="2"/>
      <c r="AG7" s="2"/>
    </row>
    <row r="8" spans="1:44" ht="16.149999999999999" customHeight="1">
      <c r="A8" s="62"/>
      <c r="B8" s="62"/>
      <c r="C8" s="62"/>
      <c r="D8" s="62"/>
      <c r="E8" s="62"/>
      <c r="F8" s="62"/>
      <c r="G8" s="62"/>
      <c r="H8" s="62"/>
      <c r="I8" s="62"/>
      <c r="J8" s="62"/>
      <c r="AH8" s="3"/>
      <c r="AI8" s="3"/>
      <c r="AJ8" s="3"/>
      <c r="AK8" s="3"/>
      <c r="AL8" s="3"/>
      <c r="AM8" s="3"/>
      <c r="AN8" s="3"/>
      <c r="AO8" s="3"/>
      <c r="AP8" s="3"/>
      <c r="AQ8" s="3"/>
    </row>
    <row r="9" spans="1:44" ht="20.100000000000001" customHeight="1">
      <c r="A9" s="62"/>
      <c r="B9" s="180"/>
      <c r="C9" s="181" t="s">
        <v>222</v>
      </c>
      <c r="D9" s="181"/>
      <c r="E9" s="181"/>
      <c r="F9" s="181"/>
      <c r="G9" s="181"/>
      <c r="H9" s="181"/>
      <c r="I9" s="62"/>
      <c r="J9" s="62"/>
      <c r="AH9" s="62" t="b">
        <v>0</v>
      </c>
      <c r="AI9" s="3">
        <f>IF(AH9=TRUE,1,2)</f>
        <v>2</v>
      </c>
      <c r="AJ9" s="3"/>
      <c r="AK9" s="3"/>
      <c r="AL9" s="3"/>
      <c r="AM9" s="3"/>
      <c r="AN9" s="3"/>
      <c r="AO9" s="3"/>
      <c r="AP9" s="3"/>
      <c r="AQ9" s="3"/>
    </row>
    <row r="10" spans="1:44" ht="20.100000000000001" customHeight="1">
      <c r="A10" s="62"/>
      <c r="B10" s="180"/>
      <c r="C10" s="181" t="s">
        <v>223</v>
      </c>
      <c r="D10" s="181"/>
      <c r="E10" s="181"/>
      <c r="F10" s="181"/>
      <c r="G10" s="181"/>
      <c r="H10" s="181"/>
      <c r="I10" s="62"/>
      <c r="J10" s="62"/>
      <c r="AH10" s="62" t="b">
        <v>0</v>
      </c>
      <c r="AI10" s="3">
        <f>IF(AH10=TRUE,1,2)</f>
        <v>2</v>
      </c>
      <c r="AJ10" s="3"/>
      <c r="AK10" s="3"/>
      <c r="AL10" s="3"/>
      <c r="AM10" s="3"/>
      <c r="AN10" s="3"/>
      <c r="AO10" s="3"/>
      <c r="AP10" s="3"/>
      <c r="AQ10" s="3"/>
    </row>
    <row r="11" spans="1:44" s="62" customFormat="1" ht="16.149999999999999" customHeight="1">
      <c r="K11" s="3"/>
    </row>
    <row r="12" spans="1:44" ht="16.149999999999999" customHeight="1">
      <c r="A12" s="1" t="s">
        <v>232</v>
      </c>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row>
    <row r="13" spans="1:44" ht="16.149999999999999" customHeight="1" thickBot="1">
      <c r="A13" s="2" t="s">
        <v>224</v>
      </c>
      <c r="B13" s="2"/>
      <c r="C13" s="2"/>
      <c r="D13" s="2"/>
      <c r="E13" s="2"/>
      <c r="F13" s="2"/>
      <c r="L13" s="2"/>
      <c r="M13" s="2"/>
      <c r="N13" s="2"/>
      <c r="O13" s="2"/>
      <c r="P13" s="2"/>
      <c r="Q13" s="2"/>
      <c r="R13" s="2"/>
      <c r="S13" s="2"/>
      <c r="T13" s="2"/>
      <c r="U13" s="2"/>
      <c r="V13" s="2"/>
      <c r="AE13" s="2"/>
      <c r="AF13" s="2"/>
      <c r="AG13" s="2"/>
      <c r="AQ13" s="62" t="s">
        <v>107</v>
      </c>
    </row>
    <row r="14" spans="1:44" ht="16.149999999999999" customHeight="1" thickBot="1">
      <c r="B14" s="487" t="s">
        <v>16</v>
      </c>
      <c r="C14" s="488"/>
      <c r="D14" s="488"/>
      <c r="E14" s="489"/>
      <c r="F14" s="489"/>
      <c r="G14" s="11" t="s">
        <v>17</v>
      </c>
      <c r="H14" s="489"/>
      <c r="I14" s="489"/>
      <c r="J14" s="11" t="s">
        <v>18</v>
      </c>
      <c r="K14" s="11"/>
      <c r="L14" s="11" t="s">
        <v>19</v>
      </c>
      <c r="M14" s="11" t="s">
        <v>16</v>
      </c>
      <c r="N14" s="11"/>
      <c r="O14" s="489"/>
      <c r="P14" s="489"/>
      <c r="Q14" s="11" t="s">
        <v>17</v>
      </c>
      <c r="R14" s="489"/>
      <c r="S14" s="489"/>
      <c r="T14" s="12" t="s">
        <v>18</v>
      </c>
      <c r="V14" s="484" t="str">
        <f>IF(OR(E14="",H14="",O14="",R14=""),"",((O14-E14)*12)+(R14-H14)+1)</f>
        <v/>
      </c>
      <c r="W14" s="484"/>
      <c r="X14" s="484"/>
      <c r="Y14" s="490"/>
      <c r="Z14" s="2" t="s">
        <v>620</v>
      </c>
      <c r="AA14" s="2"/>
      <c r="AG14" s="2"/>
      <c r="AQ14" s="62">
        <v>4</v>
      </c>
    </row>
    <row r="15" spans="1:44" s="62" customFormat="1" ht="15" customHeight="1">
      <c r="A15" s="10" t="s">
        <v>199</v>
      </c>
      <c r="B15" s="186" t="s">
        <v>483</v>
      </c>
      <c r="C15" s="186"/>
      <c r="D15" s="186"/>
      <c r="E15" s="186"/>
      <c r="F15" s="186"/>
      <c r="G15" s="186"/>
      <c r="H15" s="186"/>
      <c r="I15" s="186"/>
      <c r="J15" s="186"/>
      <c r="K15" s="186"/>
      <c r="L15" s="186"/>
      <c r="M15" s="186"/>
      <c r="N15" s="186"/>
      <c r="O15" s="186"/>
      <c r="P15" s="186"/>
      <c r="Q15" s="186"/>
      <c r="R15" s="186"/>
      <c r="S15" s="186"/>
      <c r="T15" s="186"/>
      <c r="U15" s="186"/>
      <c r="V15" s="186"/>
      <c r="W15" s="186"/>
      <c r="X15" s="186"/>
      <c r="Y15" s="186"/>
      <c r="Z15" s="186"/>
      <c r="AA15" s="184"/>
      <c r="AB15" s="184"/>
      <c r="AC15" s="184"/>
      <c r="AD15" s="184"/>
      <c r="AE15" s="184"/>
      <c r="AF15" s="186"/>
      <c r="AG15" s="187"/>
      <c r="AQ15" s="62">
        <v>5</v>
      </c>
      <c r="AR15" s="3"/>
    </row>
    <row r="16" spans="1:44" s="62" customFormat="1" ht="15" customHeight="1">
      <c r="A16" s="10" t="s">
        <v>199</v>
      </c>
      <c r="B16" s="186" t="s">
        <v>617</v>
      </c>
      <c r="C16" s="186"/>
      <c r="D16" s="186"/>
      <c r="E16" s="186"/>
      <c r="F16" s="186"/>
      <c r="G16" s="186"/>
      <c r="H16" s="186"/>
      <c r="I16" s="186"/>
      <c r="J16" s="186"/>
      <c r="K16" s="186"/>
      <c r="L16" s="186"/>
      <c r="M16" s="186"/>
      <c r="N16" s="186"/>
      <c r="O16" s="186"/>
      <c r="P16" s="186"/>
      <c r="Q16" s="186"/>
      <c r="R16" s="186"/>
      <c r="S16" s="186"/>
      <c r="T16" s="186"/>
      <c r="U16" s="186"/>
      <c r="V16" s="186"/>
      <c r="W16" s="186"/>
      <c r="X16" s="186"/>
      <c r="Y16" s="186"/>
      <c r="Z16" s="186"/>
      <c r="AA16" s="184"/>
      <c r="AB16" s="184"/>
      <c r="AC16" s="184"/>
      <c r="AD16" s="184"/>
      <c r="AE16" s="184"/>
      <c r="AF16" s="186"/>
      <c r="AG16" s="187"/>
      <c r="AQ16" s="62">
        <v>6</v>
      </c>
      <c r="AR16" s="3"/>
    </row>
    <row r="17" spans="1:44" ht="16.149999999999999" customHeight="1">
      <c r="B17" s="186" t="s">
        <v>484</v>
      </c>
      <c r="C17" s="16"/>
      <c r="D17" s="16"/>
      <c r="E17" s="16"/>
      <c r="F17" s="16"/>
      <c r="G17" s="16"/>
      <c r="H17" s="16"/>
      <c r="I17" s="16"/>
      <c r="J17" s="16"/>
      <c r="K17" s="16"/>
      <c r="L17" s="16"/>
      <c r="M17" s="16"/>
      <c r="N17" s="16"/>
      <c r="O17" s="16"/>
      <c r="P17" s="16"/>
      <c r="Q17" s="16"/>
      <c r="R17" s="16"/>
      <c r="S17" s="16"/>
      <c r="T17" s="16"/>
      <c r="V17" s="182"/>
      <c r="W17" s="182"/>
      <c r="X17" s="182"/>
      <c r="Y17" s="182"/>
      <c r="AQ17" s="62">
        <v>7</v>
      </c>
    </row>
    <row r="18" spans="1:44" ht="15" customHeight="1">
      <c r="B18" s="16"/>
      <c r="C18" s="16"/>
      <c r="D18" s="16"/>
      <c r="E18" s="16"/>
      <c r="F18" s="16"/>
      <c r="G18" s="16"/>
      <c r="H18" s="16"/>
      <c r="I18" s="16"/>
      <c r="J18" s="16"/>
      <c r="K18" s="16"/>
      <c r="L18" s="16"/>
      <c r="M18" s="16"/>
      <c r="N18" s="16"/>
      <c r="O18" s="16"/>
      <c r="P18" s="16"/>
      <c r="Q18" s="16"/>
      <c r="R18" s="16"/>
      <c r="S18" s="16"/>
      <c r="T18" s="16"/>
      <c r="V18" s="182"/>
      <c r="W18" s="182"/>
      <c r="X18" s="182"/>
      <c r="Y18" s="182"/>
      <c r="AQ18" s="62">
        <v>8</v>
      </c>
    </row>
    <row r="19" spans="1:44" ht="15" customHeight="1" thickBot="1">
      <c r="A19" s="2" t="s">
        <v>225</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Q19" s="62">
        <v>9</v>
      </c>
    </row>
    <row r="20" spans="1:44" ht="16.149999999999999" customHeight="1" thickBot="1">
      <c r="A20" s="2"/>
      <c r="B20" s="487" t="s">
        <v>16</v>
      </c>
      <c r="C20" s="488"/>
      <c r="D20" s="488"/>
      <c r="E20" s="489"/>
      <c r="F20" s="489"/>
      <c r="G20" s="11" t="s">
        <v>17</v>
      </c>
      <c r="H20" s="489"/>
      <c r="I20" s="489"/>
      <c r="J20" s="11" t="s">
        <v>18</v>
      </c>
      <c r="K20" s="11"/>
      <c r="L20" s="11" t="s">
        <v>19</v>
      </c>
      <c r="M20" s="11" t="s">
        <v>16</v>
      </c>
      <c r="N20" s="11"/>
      <c r="O20" s="489"/>
      <c r="P20" s="489"/>
      <c r="Q20" s="11" t="s">
        <v>17</v>
      </c>
      <c r="R20" s="489"/>
      <c r="S20" s="489"/>
      <c r="T20" s="12" t="s">
        <v>18</v>
      </c>
      <c r="V20" s="484" t="str">
        <f>IF(OR(E20="",H20="",O20="",R20=""),"",((O20-E20)*12)+(R20-H20)+1)</f>
        <v/>
      </c>
      <c r="W20" s="485"/>
      <c r="X20" s="485"/>
      <c r="Y20" s="486"/>
      <c r="Z20" s="2" t="s">
        <v>620</v>
      </c>
      <c r="AA20" s="2"/>
      <c r="AG20" s="2"/>
      <c r="AQ20" s="62">
        <v>10</v>
      </c>
    </row>
    <row r="21" spans="1:44" s="62" customFormat="1" ht="16.149999999999999" customHeight="1">
      <c r="A21" s="2"/>
      <c r="B21" s="50"/>
      <c r="C21" s="3"/>
      <c r="D21" s="16"/>
      <c r="E21" s="16"/>
      <c r="F21" s="3"/>
      <c r="G21" s="16"/>
      <c r="H21" s="16"/>
      <c r="I21" s="3"/>
      <c r="J21" s="3"/>
      <c r="K21" s="3"/>
      <c r="L21" s="3"/>
      <c r="M21" s="3"/>
      <c r="N21" s="16"/>
      <c r="O21" s="16"/>
      <c r="P21" s="3"/>
      <c r="Q21" s="16"/>
      <c r="R21" s="16"/>
      <c r="S21" s="3"/>
      <c r="T21" s="3"/>
      <c r="U21" s="2"/>
      <c r="V21" s="3"/>
      <c r="W21" s="3"/>
      <c r="X21" s="3"/>
      <c r="Y21" s="3"/>
      <c r="Z21" s="3"/>
      <c r="AA21" s="3"/>
      <c r="AB21" s="2"/>
      <c r="AC21" s="2"/>
      <c r="AD21" s="2"/>
      <c r="AE21" s="2"/>
      <c r="AF21" s="2"/>
      <c r="AG21" s="2"/>
      <c r="AQ21" s="62">
        <v>11</v>
      </c>
      <c r="AR21" s="3"/>
    </row>
    <row r="22" spans="1:44" s="62" customFormat="1" ht="15" customHeight="1" thickBot="1">
      <c r="A22" s="1" t="s">
        <v>233</v>
      </c>
      <c r="B22" s="1"/>
      <c r="C22" s="2"/>
      <c r="D22" s="2"/>
      <c r="E22" s="2"/>
      <c r="F22" s="2"/>
      <c r="G22" s="2"/>
      <c r="H22" s="2"/>
      <c r="I22" s="2"/>
      <c r="J22" s="2"/>
      <c r="K22" s="2"/>
      <c r="L22" s="2"/>
      <c r="M22" s="2"/>
      <c r="N22" s="2"/>
      <c r="O22" s="2"/>
      <c r="P22" s="2"/>
      <c r="Q22" s="2"/>
      <c r="R22" s="2"/>
      <c r="S22" s="2"/>
      <c r="T22" s="467"/>
      <c r="U22" s="467"/>
      <c r="V22" s="467"/>
      <c r="W22" s="467"/>
      <c r="X22" s="467"/>
      <c r="Y22" s="467"/>
      <c r="Z22" s="2"/>
      <c r="AA22" s="2"/>
      <c r="AB22" s="2"/>
      <c r="AC22" s="2"/>
      <c r="AD22" s="2"/>
      <c r="AE22" s="2"/>
      <c r="AF22" s="2"/>
      <c r="AG22" s="2"/>
      <c r="AQ22" s="62">
        <v>12</v>
      </c>
      <c r="AR22" s="3"/>
    </row>
    <row r="23" spans="1:44" s="62" customFormat="1" ht="15" customHeight="1">
      <c r="A23" s="211" t="s">
        <v>255</v>
      </c>
      <c r="B23" s="24"/>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468"/>
      <c r="AC23" s="468"/>
      <c r="AD23" s="468"/>
      <c r="AE23" s="468"/>
      <c r="AF23" s="468"/>
      <c r="AG23" s="25" t="s">
        <v>20</v>
      </c>
      <c r="AQ23" s="62">
        <v>1</v>
      </c>
      <c r="AR23" s="3"/>
    </row>
    <row r="24" spans="1:44" s="62" customFormat="1" ht="15" customHeight="1" thickBot="1">
      <c r="A24" s="51" t="s">
        <v>256</v>
      </c>
      <c r="B24" s="52"/>
      <c r="C24" s="52"/>
      <c r="D24" s="52"/>
      <c r="E24" s="52"/>
      <c r="F24" s="52"/>
      <c r="G24" s="52"/>
      <c r="H24" s="52"/>
      <c r="I24" s="52"/>
      <c r="J24" s="52"/>
      <c r="K24" s="52"/>
      <c r="L24" s="52"/>
      <c r="M24" s="52"/>
      <c r="N24" s="52"/>
      <c r="O24" s="52"/>
      <c r="P24" s="52"/>
      <c r="Q24" s="52"/>
      <c r="R24" s="52"/>
      <c r="S24" s="52"/>
      <c r="T24" s="52"/>
      <c r="U24" s="52"/>
      <c r="V24" s="52"/>
      <c r="W24" s="52"/>
      <c r="X24" s="52"/>
      <c r="Y24" s="52"/>
      <c r="Z24" s="52"/>
      <c r="AA24" s="52"/>
      <c r="AB24" s="469"/>
      <c r="AC24" s="469"/>
      <c r="AD24" s="469"/>
      <c r="AE24" s="469"/>
      <c r="AF24" s="469"/>
      <c r="AG24" s="39" t="s">
        <v>20</v>
      </c>
      <c r="AQ24" s="62">
        <v>2</v>
      </c>
      <c r="AR24" s="3"/>
    </row>
    <row r="25" spans="1:44" s="62" customFormat="1" ht="15" customHeight="1" thickTop="1" thickBot="1">
      <c r="A25" s="183" t="s">
        <v>236</v>
      </c>
      <c r="B25" s="48"/>
      <c r="C25" s="48"/>
      <c r="D25" s="48"/>
      <c r="E25" s="48"/>
      <c r="F25" s="48"/>
      <c r="G25" s="48"/>
      <c r="H25" s="48"/>
      <c r="I25" s="48"/>
      <c r="J25" s="48"/>
      <c r="K25" s="48"/>
      <c r="L25" s="48"/>
      <c r="M25" s="48"/>
      <c r="N25" s="48"/>
      <c r="O25" s="48"/>
      <c r="P25" s="48"/>
      <c r="Q25" s="48"/>
      <c r="R25" s="48"/>
      <c r="S25" s="48"/>
      <c r="T25" s="48"/>
      <c r="U25" s="48"/>
      <c r="V25" s="48"/>
      <c r="W25" s="48"/>
      <c r="X25" s="48"/>
      <c r="Y25" s="48"/>
      <c r="Z25" s="48"/>
      <c r="AA25" s="48"/>
      <c r="AB25" s="470" t="str">
        <f>IF(SUM(AB23:AF24)=0,"",SUM(AB23:AF24))</f>
        <v/>
      </c>
      <c r="AC25" s="470"/>
      <c r="AD25" s="470"/>
      <c r="AE25" s="470"/>
      <c r="AF25" s="470"/>
      <c r="AG25" s="49" t="s">
        <v>20</v>
      </c>
      <c r="AQ25" s="62">
        <v>3</v>
      </c>
      <c r="AR25" s="3"/>
    </row>
    <row r="26" spans="1:44" s="62" customFormat="1" ht="15" customHeight="1">
      <c r="A26" s="184" t="s">
        <v>199</v>
      </c>
      <c r="B26" s="185" t="s">
        <v>226</v>
      </c>
      <c r="C26" s="186"/>
      <c r="D26" s="186"/>
      <c r="E26" s="186"/>
      <c r="F26" s="186"/>
      <c r="G26" s="186"/>
      <c r="H26" s="186"/>
      <c r="I26" s="186"/>
      <c r="J26" s="186"/>
      <c r="K26" s="186"/>
      <c r="L26" s="186"/>
      <c r="M26" s="186"/>
      <c r="N26" s="186"/>
      <c r="O26" s="186"/>
      <c r="P26" s="186"/>
      <c r="Q26" s="186"/>
      <c r="R26" s="186"/>
      <c r="S26" s="186"/>
      <c r="T26" s="186"/>
      <c r="U26" s="186"/>
      <c r="V26" s="186"/>
      <c r="W26" s="186"/>
      <c r="X26" s="186"/>
      <c r="Y26" s="186"/>
      <c r="Z26" s="186"/>
      <c r="AA26" s="184"/>
      <c r="AB26" s="184"/>
      <c r="AC26" s="184"/>
      <c r="AD26" s="184"/>
      <c r="AE26" s="184"/>
      <c r="AF26" s="186"/>
      <c r="AG26" s="187"/>
      <c r="AR26" s="3"/>
    </row>
    <row r="27" spans="1:44" ht="15" customHeight="1">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row>
    <row r="28" spans="1:44" s="62" customFormat="1" ht="15" customHeight="1">
      <c r="A28" s="1" t="s">
        <v>234</v>
      </c>
      <c r="B28" s="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R28" s="3"/>
    </row>
    <row r="29" spans="1:44" ht="15" customHeight="1" thickBot="1">
      <c r="A29" s="188" t="s">
        <v>237</v>
      </c>
      <c r="B29" s="8"/>
      <c r="C29" s="8"/>
      <c r="D29" s="8"/>
      <c r="E29" s="8"/>
      <c r="F29" s="8"/>
      <c r="G29" s="8"/>
      <c r="H29" s="8"/>
      <c r="I29" s="8"/>
      <c r="J29" s="8"/>
      <c r="K29" s="8"/>
      <c r="L29" s="8"/>
      <c r="M29" s="8"/>
      <c r="N29" s="8"/>
      <c r="O29" s="8"/>
      <c r="P29" s="8"/>
      <c r="Q29" s="8"/>
      <c r="R29" s="8"/>
      <c r="S29" s="8"/>
      <c r="T29" s="8"/>
      <c r="U29" s="8"/>
      <c r="V29" s="8"/>
      <c r="W29" s="8"/>
      <c r="X29" s="8"/>
      <c r="Y29" s="8"/>
      <c r="Z29" s="8"/>
      <c r="AA29" s="8"/>
      <c r="AB29" s="471"/>
      <c r="AC29" s="471"/>
      <c r="AD29" s="471"/>
      <c r="AE29" s="471"/>
      <c r="AF29" s="471"/>
      <c r="AG29" s="9" t="s">
        <v>20</v>
      </c>
    </row>
    <row r="30" spans="1:44" ht="15" customHeight="1">
      <c r="AB30" s="189"/>
      <c r="AC30" s="189"/>
      <c r="AD30" s="189"/>
      <c r="AE30" s="189"/>
      <c r="AF30" s="189"/>
    </row>
    <row r="31" spans="1:44" s="62" customFormat="1" ht="15" customHeight="1">
      <c r="A31" s="1" t="s">
        <v>235</v>
      </c>
      <c r="B31" s="1"/>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R31" s="3"/>
    </row>
    <row r="32" spans="1:44" s="62" customFormat="1" ht="15" customHeight="1">
      <c r="A32" s="13" t="s">
        <v>238</v>
      </c>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90"/>
      <c r="AC32" s="190"/>
      <c r="AD32" s="190"/>
      <c r="AE32" s="190"/>
      <c r="AF32" s="190"/>
      <c r="AG32" s="191"/>
      <c r="AR32" s="3"/>
    </row>
    <row r="33" spans="1:44" ht="15" customHeight="1" thickBot="1">
      <c r="A33" s="5" t="s">
        <v>252</v>
      </c>
      <c r="B33" s="6"/>
      <c r="C33" s="6"/>
      <c r="D33" s="6"/>
      <c r="E33" s="6"/>
      <c r="F33" s="6"/>
      <c r="G33" s="6"/>
      <c r="H33" s="6"/>
      <c r="I33" s="6"/>
      <c r="J33" s="6"/>
      <c r="K33" s="6"/>
      <c r="L33" s="6"/>
      <c r="M33" s="6"/>
      <c r="N33" s="6"/>
      <c r="O33" s="6"/>
      <c r="P33" s="6"/>
      <c r="Q33" s="6"/>
      <c r="R33" s="6"/>
      <c r="S33" s="217"/>
      <c r="T33" s="6"/>
      <c r="U33" s="6"/>
      <c r="V33" s="6"/>
      <c r="W33" s="6"/>
      <c r="X33" s="6"/>
      <c r="Y33" s="6"/>
      <c r="Z33" s="6"/>
      <c r="AA33" s="6"/>
      <c r="AB33" s="472" t="str">
        <f>IF(SUM(AB29,AB25)=0,"",SUM(AB29,AB25))</f>
        <v/>
      </c>
      <c r="AC33" s="472"/>
      <c r="AD33" s="472"/>
      <c r="AE33" s="472"/>
      <c r="AF33" s="472"/>
      <c r="AG33" s="7" t="s">
        <v>20</v>
      </c>
    </row>
    <row r="34" spans="1:44" s="62" customFormat="1" ht="15" customHeight="1">
      <c r="A34" s="159"/>
      <c r="B34" s="2"/>
      <c r="C34" s="2"/>
      <c r="D34" s="2"/>
      <c r="E34" s="2"/>
      <c r="F34" s="2"/>
      <c r="G34" s="2"/>
      <c r="H34" s="2"/>
      <c r="I34" s="2"/>
      <c r="J34" s="2"/>
      <c r="K34" s="2"/>
      <c r="L34" s="2"/>
      <c r="M34" s="2"/>
      <c r="N34" s="2"/>
      <c r="O34" s="2"/>
      <c r="P34" s="2"/>
      <c r="Q34" s="2"/>
      <c r="R34" s="2"/>
      <c r="S34" s="2"/>
      <c r="T34" s="2"/>
      <c r="U34" s="2"/>
      <c r="V34" s="2"/>
      <c r="W34" s="2"/>
      <c r="X34" s="2"/>
      <c r="Y34" s="2"/>
      <c r="Z34" s="2"/>
      <c r="AA34" s="10"/>
      <c r="AB34" s="10"/>
      <c r="AC34" s="10"/>
      <c r="AD34" s="10"/>
      <c r="AE34" s="10"/>
      <c r="AF34" s="2"/>
      <c r="AG34" s="3"/>
      <c r="AR34" s="3"/>
    </row>
    <row r="35" spans="1:44" s="62" customFormat="1" ht="15" customHeight="1">
      <c r="A35" s="159"/>
      <c r="B35" s="2"/>
      <c r="C35" s="2"/>
      <c r="D35" s="2"/>
      <c r="E35" s="2"/>
      <c r="F35" s="2"/>
      <c r="G35" s="2"/>
      <c r="H35" s="2"/>
      <c r="I35" s="2"/>
      <c r="J35" s="2"/>
      <c r="K35" s="2"/>
      <c r="L35" s="2"/>
      <c r="M35" s="2"/>
      <c r="N35" s="2"/>
      <c r="O35" s="2"/>
      <c r="P35" s="2"/>
      <c r="Q35" s="2"/>
      <c r="R35" s="2"/>
      <c r="S35" s="2"/>
      <c r="T35" s="2"/>
      <c r="U35" s="2"/>
      <c r="V35" s="2"/>
      <c r="W35" s="2"/>
      <c r="X35" s="2"/>
      <c r="Y35" s="2"/>
      <c r="Z35" s="2"/>
      <c r="AA35" s="10"/>
      <c r="AB35" s="10"/>
      <c r="AC35" s="10"/>
      <c r="AD35" s="10"/>
      <c r="AE35" s="10"/>
      <c r="AF35" s="2"/>
      <c r="AG35" s="3"/>
      <c r="AR35" s="3"/>
    </row>
    <row r="36" spans="1:44" s="62" customFormat="1" ht="15" customHeight="1">
      <c r="A36" s="159" t="s">
        <v>434</v>
      </c>
      <c r="B36" s="2"/>
      <c r="C36" s="2"/>
      <c r="D36" s="2"/>
      <c r="E36" s="2"/>
      <c r="F36" s="2"/>
      <c r="G36" s="2"/>
      <c r="H36" s="2"/>
      <c r="I36" s="2"/>
      <c r="J36" s="2"/>
      <c r="K36" s="2"/>
      <c r="L36" s="2"/>
      <c r="M36" s="2"/>
      <c r="N36" s="2"/>
      <c r="O36" s="2"/>
      <c r="P36" s="2"/>
      <c r="Q36" s="2"/>
      <c r="R36" s="2"/>
      <c r="S36" s="2"/>
      <c r="T36" s="2"/>
      <c r="U36" s="2"/>
      <c r="V36" s="2"/>
      <c r="W36" s="2"/>
      <c r="X36" s="2"/>
      <c r="Y36" s="2"/>
      <c r="Z36" s="2"/>
      <c r="AA36" s="10"/>
      <c r="AB36" s="10"/>
      <c r="AC36" s="10"/>
      <c r="AD36" s="10"/>
      <c r="AE36" s="10"/>
      <c r="AF36" s="2"/>
      <c r="AG36" s="3"/>
      <c r="AR36" s="3"/>
    </row>
    <row r="37" spans="1:44" s="62" customFormat="1" ht="15" customHeight="1">
      <c r="A37" s="184" t="s">
        <v>199</v>
      </c>
      <c r="B37" s="185" t="s">
        <v>616</v>
      </c>
      <c r="C37" s="186"/>
      <c r="D37" s="186"/>
      <c r="E37" s="186"/>
      <c r="F37" s="186"/>
      <c r="G37" s="186"/>
      <c r="H37" s="186"/>
      <c r="I37" s="186"/>
      <c r="J37" s="186"/>
      <c r="K37" s="186"/>
      <c r="L37" s="186"/>
      <c r="M37" s="186"/>
      <c r="N37" s="186"/>
      <c r="O37" s="186"/>
      <c r="P37" s="186"/>
      <c r="Q37" s="186"/>
      <c r="R37" s="186"/>
      <c r="S37" s="186"/>
      <c r="T37" s="186"/>
      <c r="U37" s="186"/>
      <c r="V37" s="186"/>
      <c r="W37" s="186"/>
      <c r="X37" s="186"/>
      <c r="Y37" s="186"/>
      <c r="Z37" s="186"/>
      <c r="AA37" s="184"/>
      <c r="AB37" s="184"/>
      <c r="AC37" s="184"/>
      <c r="AD37" s="184"/>
      <c r="AE37" s="184"/>
      <c r="AF37" s="186"/>
      <c r="AG37" s="187"/>
      <c r="AR37" s="3"/>
    </row>
    <row r="38" spans="1:44" s="62" customFormat="1" ht="15" customHeight="1">
      <c r="A38" s="10" t="s">
        <v>199</v>
      </c>
      <c r="B38" s="186" t="s">
        <v>227</v>
      </c>
      <c r="C38" s="186"/>
      <c r="D38" s="186"/>
      <c r="E38" s="186"/>
      <c r="F38" s="186"/>
      <c r="G38" s="186"/>
      <c r="H38" s="186"/>
      <c r="I38" s="186"/>
      <c r="J38" s="186"/>
      <c r="K38" s="186"/>
      <c r="L38" s="186"/>
      <c r="M38" s="186"/>
      <c r="N38" s="186"/>
      <c r="O38" s="186"/>
      <c r="P38" s="186"/>
      <c r="Q38" s="186"/>
      <c r="R38" s="186"/>
      <c r="S38" s="186"/>
      <c r="T38" s="186"/>
      <c r="U38" s="186"/>
      <c r="V38" s="186"/>
      <c r="W38" s="186"/>
      <c r="X38" s="186"/>
      <c r="Y38" s="186"/>
      <c r="Z38" s="186"/>
      <c r="AA38" s="184"/>
      <c r="AB38" s="184"/>
      <c r="AC38" s="184"/>
      <c r="AD38" s="184"/>
      <c r="AE38" s="184"/>
      <c r="AF38" s="186"/>
      <c r="AG38" s="187"/>
      <c r="AR38" s="3"/>
    </row>
    <row r="39" spans="1:44" s="62" customFormat="1" ht="15" customHeight="1">
      <c r="A39" s="10" t="s">
        <v>199</v>
      </c>
      <c r="B39" s="186" t="s">
        <v>259</v>
      </c>
      <c r="C39" s="186"/>
      <c r="D39" s="186"/>
      <c r="E39" s="186"/>
      <c r="F39" s="186"/>
      <c r="G39" s="186"/>
      <c r="H39" s="186"/>
      <c r="I39" s="186"/>
      <c r="J39" s="186"/>
      <c r="K39" s="186"/>
      <c r="L39" s="186"/>
      <c r="M39" s="186"/>
      <c r="N39" s="186"/>
      <c r="O39" s="186"/>
      <c r="P39" s="186"/>
      <c r="Q39" s="186"/>
      <c r="R39" s="186"/>
      <c r="S39" s="186"/>
      <c r="T39" s="186"/>
      <c r="U39" s="186"/>
      <c r="V39" s="186"/>
      <c r="W39" s="186"/>
      <c r="X39" s="186"/>
      <c r="Y39" s="186"/>
      <c r="Z39" s="186"/>
      <c r="AA39" s="184"/>
      <c r="AB39" s="184"/>
      <c r="AC39" s="184"/>
      <c r="AD39" s="184"/>
      <c r="AE39" s="184"/>
      <c r="AF39" s="186"/>
      <c r="AG39" s="187"/>
      <c r="AR39" s="3"/>
    </row>
    <row r="40" spans="1:44" s="62" customFormat="1" ht="15" customHeight="1">
      <c r="A40" s="159"/>
      <c r="B40" s="186"/>
      <c r="C40" s="2"/>
      <c r="D40" s="2"/>
      <c r="E40" s="2"/>
      <c r="F40" s="2"/>
      <c r="G40" s="2"/>
      <c r="H40" s="2"/>
      <c r="I40" s="2"/>
      <c r="J40" s="2"/>
      <c r="K40" s="2"/>
      <c r="L40" s="2"/>
      <c r="M40" s="2"/>
      <c r="N40" s="2"/>
      <c r="O40" s="2"/>
      <c r="P40" s="2"/>
      <c r="Q40" s="2"/>
      <c r="R40" s="2"/>
      <c r="S40" s="2"/>
      <c r="T40" s="2"/>
      <c r="U40" s="2"/>
      <c r="V40" s="2"/>
      <c r="W40" s="2"/>
      <c r="X40" s="2"/>
      <c r="Y40" s="2"/>
      <c r="Z40" s="2"/>
      <c r="AA40" s="10"/>
      <c r="AB40" s="10"/>
      <c r="AC40" s="10"/>
      <c r="AD40" s="10"/>
      <c r="AE40" s="10"/>
      <c r="AF40" s="2"/>
      <c r="AG40" s="3"/>
      <c r="AR40" s="3"/>
    </row>
    <row r="41" spans="1:44" s="62" customFormat="1" ht="15" customHeight="1">
      <c r="A41" s="192" t="s">
        <v>197</v>
      </c>
      <c r="B41" s="186"/>
      <c r="C41" s="2"/>
      <c r="D41" s="2"/>
      <c r="E41" s="2"/>
      <c r="F41" s="2"/>
      <c r="G41" s="2"/>
      <c r="H41" s="2"/>
      <c r="I41" s="2"/>
      <c r="J41" s="2"/>
      <c r="K41" s="2"/>
      <c r="L41" s="2"/>
      <c r="M41" s="2"/>
      <c r="N41" s="2"/>
      <c r="O41" s="2"/>
      <c r="P41" s="2"/>
      <c r="Q41" s="2"/>
      <c r="R41" s="2"/>
      <c r="S41" s="2"/>
      <c r="T41" s="2"/>
      <c r="U41" s="2"/>
      <c r="V41" s="2"/>
      <c r="W41" s="2"/>
      <c r="X41" s="2"/>
      <c r="Y41" s="2"/>
      <c r="Z41" s="2"/>
      <c r="AA41" s="10"/>
      <c r="AB41" s="193"/>
      <c r="AC41" s="193"/>
      <c r="AD41" s="193"/>
      <c r="AE41" s="193"/>
      <c r="AF41" s="194"/>
      <c r="AG41" s="178"/>
      <c r="AR41" s="3"/>
    </row>
    <row r="42" spans="1:44" s="62" customFormat="1" ht="15" customHeight="1" thickBot="1">
      <c r="A42" s="1" t="s">
        <v>239</v>
      </c>
      <c r="B42" s="2"/>
      <c r="C42" s="2"/>
      <c r="D42" s="2"/>
      <c r="E42" s="2"/>
      <c r="F42" s="2"/>
      <c r="G42" s="2"/>
      <c r="H42" s="2"/>
      <c r="I42" s="2"/>
      <c r="J42" s="2"/>
      <c r="K42" s="2"/>
      <c r="L42" s="2"/>
      <c r="M42" s="2"/>
      <c r="N42" s="2"/>
      <c r="O42" s="2"/>
      <c r="P42" s="2"/>
      <c r="Q42" s="2"/>
      <c r="R42" s="2"/>
      <c r="S42" s="2"/>
      <c r="T42" s="2"/>
      <c r="U42" s="2"/>
      <c r="V42" s="2"/>
      <c r="W42" s="2"/>
      <c r="X42" s="2"/>
      <c r="Y42" s="2"/>
      <c r="Z42" s="2"/>
      <c r="AA42" s="195"/>
      <c r="AB42" s="195"/>
      <c r="AC42" s="195"/>
      <c r="AD42" s="195"/>
      <c r="AE42" s="195"/>
      <c r="AF42" s="195"/>
      <c r="AG42" s="195"/>
      <c r="AR42" s="3"/>
    </row>
    <row r="43" spans="1:44" s="62" customFormat="1" ht="20.100000000000001" customHeight="1">
      <c r="A43" s="46" t="s">
        <v>246</v>
      </c>
      <c r="B43" s="31"/>
      <c r="C43" s="24"/>
      <c r="D43" s="24"/>
      <c r="E43" s="24"/>
      <c r="F43" s="24"/>
      <c r="G43" s="24"/>
      <c r="H43" s="24"/>
      <c r="I43" s="24"/>
      <c r="J43" s="24"/>
      <c r="K43" s="24"/>
      <c r="L43" s="24"/>
      <c r="M43" s="24"/>
      <c r="N43" s="24"/>
      <c r="O43" s="24"/>
      <c r="P43" s="24"/>
      <c r="Q43" s="24"/>
      <c r="R43" s="24"/>
      <c r="S43" s="24"/>
      <c r="T43" s="24"/>
      <c r="U43" s="24"/>
      <c r="V43" s="24"/>
      <c r="W43" s="24"/>
      <c r="X43" s="24"/>
      <c r="Y43" s="24"/>
      <c r="Z43" s="24"/>
      <c r="AA43" s="37"/>
      <c r="AB43" s="196"/>
      <c r="AC43" s="473" t="str">
        <f>_xlfn.LET(_xlpm.x,SUM(AC51,AC60,AC69,AC78,AC87),IF(_xlpm.x=0,"",_xlpm.x))</f>
        <v/>
      </c>
      <c r="AD43" s="473"/>
      <c r="AE43" s="473"/>
      <c r="AF43" s="473"/>
      <c r="AG43" s="38" t="s">
        <v>21</v>
      </c>
      <c r="AR43" s="3"/>
    </row>
    <row r="44" spans="1:44" s="62" customFormat="1" ht="15" customHeight="1">
      <c r="A44" s="457" t="s">
        <v>461</v>
      </c>
      <c r="B44" s="458"/>
      <c r="C44" s="458"/>
      <c r="D44" s="458"/>
      <c r="E44" s="458"/>
      <c r="F44" s="458"/>
      <c r="G44" s="458"/>
      <c r="H44" s="458"/>
      <c r="I44" s="458"/>
      <c r="J44" s="458"/>
      <c r="K44" s="458"/>
      <c r="L44" s="458"/>
      <c r="M44" s="458"/>
      <c r="N44" s="458"/>
      <c r="O44" s="458"/>
      <c r="P44" s="458"/>
      <c r="Q44" s="458"/>
      <c r="R44" s="458"/>
      <c r="S44" s="458"/>
      <c r="T44" s="458"/>
      <c r="U44" s="458"/>
      <c r="V44" s="458"/>
      <c r="W44" s="458"/>
      <c r="X44" s="458"/>
      <c r="Y44" s="458"/>
      <c r="Z44" s="458"/>
      <c r="AA44" s="458"/>
      <c r="AB44" s="458"/>
      <c r="AC44" s="474" t="str">
        <f>_xlfn.LET(_xlpm.x,SUM(AC52,AC61,AC70,AC79,AC88),IF(_xlpm.x=0,"",_xlpm.x))</f>
        <v/>
      </c>
      <c r="AD44" s="474"/>
      <c r="AE44" s="474"/>
      <c r="AF44" s="474"/>
      <c r="AG44" s="197" t="s">
        <v>20</v>
      </c>
      <c r="AR44" s="3"/>
    </row>
    <row r="45" spans="1:44" s="62" customFormat="1" ht="15" customHeight="1">
      <c r="A45" s="460" t="str">
        <f>IF(OR($H$14=4,$H$14=5),AJ45,AJ46)</f>
        <v>（10）令和８年５月時点の給与体系を、当該評価料を算定した年度に勤務している職員の賃金に当てはめた場合の対象職員の基本給等総額</v>
      </c>
      <c r="B45" s="461"/>
      <c r="C45" s="461"/>
      <c r="D45" s="461"/>
      <c r="E45" s="461"/>
      <c r="F45" s="461"/>
      <c r="G45" s="461"/>
      <c r="H45" s="461"/>
      <c r="I45" s="461"/>
      <c r="J45" s="461"/>
      <c r="K45" s="461"/>
      <c r="L45" s="461"/>
      <c r="M45" s="461"/>
      <c r="N45" s="461"/>
      <c r="O45" s="461"/>
      <c r="P45" s="461"/>
      <c r="Q45" s="461"/>
      <c r="R45" s="461"/>
      <c r="S45" s="461"/>
      <c r="T45" s="461"/>
      <c r="U45" s="461"/>
      <c r="V45" s="461"/>
      <c r="W45" s="461"/>
      <c r="X45" s="461"/>
      <c r="Y45" s="461"/>
      <c r="Z45" s="461"/>
      <c r="AA45" s="461"/>
      <c r="AB45" s="461"/>
      <c r="AC45" s="466" t="str">
        <f>_xlfn.LET(_xlpm.x,SUM(AC53,AC62,AC71,AC80,AC89),IF(_xlpm.x=0,"",_xlpm.x))</f>
        <v/>
      </c>
      <c r="AD45" s="466"/>
      <c r="AE45" s="466"/>
      <c r="AF45" s="466"/>
      <c r="AG45" s="133" t="s">
        <v>20</v>
      </c>
      <c r="AJ45" s="62" t="s">
        <v>486</v>
      </c>
      <c r="AR45" s="3"/>
    </row>
    <row r="46" spans="1:44" s="62" customFormat="1" ht="15" customHeight="1">
      <c r="A46" s="13" t="s">
        <v>621</v>
      </c>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98"/>
      <c r="AC46" s="463" t="str">
        <f>IFERROR(AC44-AC45,"")</f>
        <v/>
      </c>
      <c r="AD46" s="463"/>
      <c r="AE46" s="463"/>
      <c r="AF46" s="463"/>
      <c r="AG46" s="199" t="s">
        <v>20</v>
      </c>
      <c r="AJ46" s="62" t="s">
        <v>487</v>
      </c>
      <c r="AR46" s="3"/>
    </row>
    <row r="47" spans="1:44" s="62" customFormat="1" ht="15" customHeight="1">
      <c r="A47" s="26"/>
      <c r="B47" s="32" t="s">
        <v>477</v>
      </c>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200"/>
      <c r="AC47" s="464" t="str">
        <f>IFERROR((AC46/AC45)*100,"")</f>
        <v/>
      </c>
      <c r="AD47" s="464"/>
      <c r="AE47" s="464"/>
      <c r="AF47" s="464"/>
      <c r="AG47" s="201" t="s">
        <v>22</v>
      </c>
      <c r="AR47" s="3"/>
    </row>
    <row r="48" spans="1:44" s="62" customFormat="1" ht="15" customHeight="1" thickBot="1">
      <c r="A48" s="447" t="s">
        <v>250</v>
      </c>
      <c r="B48" s="448"/>
      <c r="C48" s="448"/>
      <c r="D48" s="448"/>
      <c r="E48" s="448"/>
      <c r="F48" s="448"/>
      <c r="G48" s="448"/>
      <c r="H48" s="448"/>
      <c r="I48" s="448"/>
      <c r="J48" s="448"/>
      <c r="K48" s="448"/>
      <c r="L48" s="448"/>
      <c r="M48" s="448"/>
      <c r="N48" s="448"/>
      <c r="O48" s="448"/>
      <c r="P48" s="448"/>
      <c r="Q48" s="448"/>
      <c r="R48" s="448"/>
      <c r="S48" s="448"/>
      <c r="T48" s="448"/>
      <c r="U48" s="448"/>
      <c r="V48" s="448"/>
      <c r="W48" s="448"/>
      <c r="X48" s="448"/>
      <c r="Y48" s="448"/>
      <c r="Z48" s="448"/>
      <c r="AA48" s="448"/>
      <c r="AB48" s="448"/>
      <c r="AC48" s="465"/>
      <c r="AD48" s="465"/>
      <c r="AE48" s="465"/>
      <c r="AF48" s="465"/>
      <c r="AG48" s="202" t="s">
        <v>20</v>
      </c>
      <c r="AR48" s="3"/>
    </row>
    <row r="49" spans="1:44" s="62" customFormat="1" ht="15" customHeight="1">
      <c r="A49" s="203"/>
      <c r="B49" s="3"/>
      <c r="C49" s="3"/>
      <c r="D49" s="30"/>
      <c r="E49" s="30"/>
      <c r="F49" s="30"/>
      <c r="G49" s="30"/>
      <c r="H49" s="30"/>
      <c r="I49" s="30"/>
      <c r="J49" s="30"/>
      <c r="K49" s="30"/>
      <c r="L49" s="30"/>
      <c r="M49" s="30"/>
      <c r="N49" s="30"/>
      <c r="O49" s="30"/>
      <c r="P49" s="30"/>
      <c r="Q49" s="30"/>
      <c r="R49" s="30"/>
      <c r="S49" s="30"/>
      <c r="T49" s="30"/>
      <c r="U49" s="30"/>
      <c r="V49" s="30"/>
      <c r="W49" s="30"/>
      <c r="X49" s="30"/>
      <c r="Y49" s="30"/>
      <c r="Z49" s="30"/>
      <c r="AA49" s="30"/>
      <c r="AB49" s="3"/>
      <c r="AC49" s="3"/>
      <c r="AD49" s="3"/>
      <c r="AE49" s="3"/>
      <c r="AF49" s="3"/>
      <c r="AG49" s="3"/>
      <c r="AR49" s="3"/>
    </row>
    <row r="50" spans="1:44" s="62" customFormat="1" ht="15" customHeight="1" thickBot="1">
      <c r="A50" s="455" t="s">
        <v>240</v>
      </c>
      <c r="B50" s="455"/>
      <c r="C50" s="455"/>
      <c r="D50" s="455"/>
      <c r="E50" s="455"/>
      <c r="F50" s="455"/>
      <c r="G50" s="455"/>
      <c r="H50" s="455"/>
      <c r="I50" s="455"/>
      <c r="J50" s="455"/>
      <c r="K50" s="455"/>
      <c r="L50" s="455"/>
      <c r="M50" s="455"/>
      <c r="N50" s="455"/>
      <c r="O50" s="455"/>
      <c r="P50" s="455"/>
      <c r="Q50" s="455"/>
      <c r="R50" s="455"/>
      <c r="S50" s="455"/>
      <c r="T50" s="455"/>
      <c r="U50" s="455"/>
      <c r="V50" s="455"/>
      <c r="W50" s="455"/>
      <c r="X50" s="455"/>
      <c r="Y50" s="455"/>
      <c r="Z50" s="455"/>
      <c r="AA50" s="455"/>
      <c r="AB50" s="455"/>
      <c r="AC50" s="455"/>
      <c r="AD50" s="455"/>
      <c r="AE50" s="455"/>
      <c r="AF50" s="455"/>
      <c r="AG50" s="455"/>
      <c r="AR50" s="3"/>
    </row>
    <row r="51" spans="1:44" s="62" customFormat="1" ht="15" customHeight="1">
      <c r="A51" s="46" t="s">
        <v>251</v>
      </c>
      <c r="B51" s="31"/>
      <c r="C51" s="24"/>
      <c r="D51" s="24"/>
      <c r="E51" s="24"/>
      <c r="F51" s="24"/>
      <c r="G51" s="24"/>
      <c r="H51" s="24"/>
      <c r="I51" s="24"/>
      <c r="J51" s="24"/>
      <c r="K51" s="24"/>
      <c r="L51" s="24"/>
      <c r="M51" s="24"/>
      <c r="N51" s="24"/>
      <c r="O51" s="24"/>
      <c r="P51" s="24"/>
      <c r="Q51" s="24"/>
      <c r="R51" s="24"/>
      <c r="S51" s="24"/>
      <c r="T51" s="24"/>
      <c r="U51" s="24"/>
      <c r="V51" s="24"/>
      <c r="W51" s="24"/>
      <c r="X51" s="24"/>
      <c r="Y51" s="24"/>
      <c r="Z51" s="24"/>
      <c r="AA51" s="37"/>
      <c r="AB51" s="196"/>
      <c r="AC51" s="456"/>
      <c r="AD51" s="456"/>
      <c r="AE51" s="456"/>
      <c r="AF51" s="456"/>
      <c r="AG51" s="38" t="s">
        <v>21</v>
      </c>
      <c r="AR51" s="3"/>
    </row>
    <row r="52" spans="1:44" s="62" customFormat="1" ht="15" customHeight="1">
      <c r="A52" s="457" t="s">
        <v>462</v>
      </c>
      <c r="B52" s="458"/>
      <c r="C52" s="458"/>
      <c r="D52" s="458"/>
      <c r="E52" s="458"/>
      <c r="F52" s="458"/>
      <c r="G52" s="458"/>
      <c r="H52" s="458"/>
      <c r="I52" s="458"/>
      <c r="J52" s="458"/>
      <c r="K52" s="458"/>
      <c r="L52" s="458"/>
      <c r="M52" s="458"/>
      <c r="N52" s="458"/>
      <c r="O52" s="458"/>
      <c r="P52" s="458"/>
      <c r="Q52" s="458"/>
      <c r="R52" s="458"/>
      <c r="S52" s="458"/>
      <c r="T52" s="458"/>
      <c r="U52" s="458"/>
      <c r="V52" s="458"/>
      <c r="W52" s="458"/>
      <c r="X52" s="458"/>
      <c r="Y52" s="458"/>
      <c r="Z52" s="458"/>
      <c r="AA52" s="458"/>
      <c r="AB52" s="458"/>
      <c r="AC52" s="459"/>
      <c r="AD52" s="459"/>
      <c r="AE52" s="459"/>
      <c r="AF52" s="459"/>
      <c r="AG52" s="197" t="s">
        <v>20</v>
      </c>
      <c r="AR52" s="3"/>
    </row>
    <row r="53" spans="1:44" s="62" customFormat="1" ht="15" customHeight="1">
      <c r="A53" s="460" t="str">
        <f>IF(OR($H$14=4,$H$14=5),AJ53,AJ54)</f>
        <v>（16）令和８年５月時点の給与体系を、当該評価料を算定した年度に勤務している職員の賃金に当てはめた場合の対象職員の基本給等総額</v>
      </c>
      <c r="B53" s="461"/>
      <c r="C53" s="461"/>
      <c r="D53" s="461"/>
      <c r="E53" s="461"/>
      <c r="F53" s="461"/>
      <c r="G53" s="461"/>
      <c r="H53" s="461"/>
      <c r="I53" s="461"/>
      <c r="J53" s="461"/>
      <c r="K53" s="461"/>
      <c r="L53" s="461"/>
      <c r="M53" s="461"/>
      <c r="N53" s="461"/>
      <c r="O53" s="461"/>
      <c r="P53" s="461"/>
      <c r="Q53" s="461"/>
      <c r="R53" s="461"/>
      <c r="S53" s="461"/>
      <c r="T53" s="461"/>
      <c r="U53" s="461"/>
      <c r="V53" s="461"/>
      <c r="W53" s="461"/>
      <c r="X53" s="461"/>
      <c r="Y53" s="461"/>
      <c r="Z53" s="461"/>
      <c r="AA53" s="461"/>
      <c r="AB53" s="461"/>
      <c r="AC53" s="459"/>
      <c r="AD53" s="459"/>
      <c r="AE53" s="459"/>
      <c r="AF53" s="459"/>
      <c r="AG53" s="133" t="s">
        <v>20</v>
      </c>
      <c r="AJ53" s="62" t="s">
        <v>488</v>
      </c>
      <c r="AR53" s="3"/>
    </row>
    <row r="54" spans="1:44" s="62" customFormat="1" ht="15" customHeight="1" thickBot="1">
      <c r="A54" s="13" t="s">
        <v>622</v>
      </c>
      <c r="B54" s="4"/>
      <c r="C54" s="4"/>
      <c r="D54" s="4"/>
      <c r="E54" s="4"/>
      <c r="F54" s="4"/>
      <c r="G54" s="4"/>
      <c r="H54" s="4"/>
      <c r="I54" s="4"/>
      <c r="J54" s="4"/>
      <c r="K54" s="4"/>
      <c r="L54" s="4"/>
      <c r="M54" s="4"/>
      <c r="N54" s="4"/>
      <c r="O54" s="4"/>
      <c r="P54" s="4"/>
      <c r="Q54" s="4"/>
      <c r="R54" s="4"/>
      <c r="S54" s="4"/>
      <c r="T54" s="4"/>
      <c r="U54" s="4"/>
      <c r="V54" s="4"/>
      <c r="W54" s="4"/>
      <c r="X54" s="4"/>
      <c r="Y54" s="4"/>
      <c r="Z54" s="4"/>
      <c r="AA54" s="4"/>
      <c r="AB54" s="204"/>
      <c r="AC54" s="462" t="str">
        <f>IF(AC52-AC53=0,"",AC52-AC53)</f>
        <v/>
      </c>
      <c r="AD54" s="462"/>
      <c r="AE54" s="462"/>
      <c r="AF54" s="462"/>
      <c r="AG54" s="133" t="s">
        <v>20</v>
      </c>
      <c r="AJ54" s="62" t="s">
        <v>489</v>
      </c>
      <c r="AR54" s="3"/>
    </row>
    <row r="55" spans="1:44" s="62" customFormat="1" ht="15" customHeight="1" thickTop="1">
      <c r="A55" s="26"/>
      <c r="B55" s="205" t="s">
        <v>478</v>
      </c>
      <c r="C55" s="206"/>
      <c r="D55" s="206"/>
      <c r="E55" s="206"/>
      <c r="F55" s="206"/>
      <c r="G55" s="206"/>
      <c r="H55" s="206"/>
      <c r="I55" s="206"/>
      <c r="J55" s="206"/>
      <c r="K55" s="206"/>
      <c r="L55" s="206"/>
      <c r="M55" s="206"/>
      <c r="N55" s="206"/>
      <c r="O55" s="206"/>
      <c r="P55" s="206"/>
      <c r="Q55" s="206"/>
      <c r="R55" s="206"/>
      <c r="S55" s="206"/>
      <c r="T55" s="206"/>
      <c r="U55" s="206"/>
      <c r="V55" s="206"/>
      <c r="W55" s="206"/>
      <c r="X55" s="206"/>
      <c r="Y55" s="206"/>
      <c r="Z55" s="206"/>
      <c r="AA55" s="206"/>
      <c r="AB55" s="207"/>
      <c r="AC55" s="454" t="str">
        <f>IFERROR((AC54/AC53)*100,"")</f>
        <v/>
      </c>
      <c r="AD55" s="454"/>
      <c r="AE55" s="454"/>
      <c r="AF55" s="454"/>
      <c r="AG55" s="208" t="s">
        <v>22</v>
      </c>
      <c r="AR55" s="3"/>
    </row>
    <row r="56" spans="1:44" s="62" customFormat="1" ht="15" customHeight="1">
      <c r="A56" s="445" t="s">
        <v>476</v>
      </c>
      <c r="B56" s="446"/>
      <c r="C56" s="446"/>
      <c r="D56" s="446"/>
      <c r="E56" s="446"/>
      <c r="F56" s="446"/>
      <c r="G56" s="446"/>
      <c r="H56" s="446"/>
      <c r="I56" s="446"/>
      <c r="J56" s="446"/>
      <c r="K56" s="446"/>
      <c r="L56" s="446"/>
      <c r="M56" s="446"/>
      <c r="N56" s="446"/>
      <c r="O56" s="446"/>
      <c r="P56" s="446"/>
      <c r="Q56" s="446"/>
      <c r="R56" s="446"/>
      <c r="S56" s="446"/>
      <c r="T56" s="446"/>
      <c r="U56" s="446"/>
      <c r="V56" s="446"/>
      <c r="W56" s="446"/>
      <c r="X56" s="446"/>
      <c r="Y56" s="446"/>
      <c r="Z56" s="446"/>
      <c r="AA56" s="446"/>
      <c r="AB56" s="446"/>
      <c r="AC56" s="452"/>
      <c r="AD56" s="452"/>
      <c r="AE56" s="452"/>
      <c r="AF56" s="452"/>
      <c r="AG56" s="209" t="s">
        <v>228</v>
      </c>
      <c r="AR56" s="3"/>
    </row>
    <row r="57" spans="1:44" s="62" customFormat="1" ht="15" customHeight="1" thickBot="1">
      <c r="A57" s="447" t="s">
        <v>467</v>
      </c>
      <c r="B57" s="448"/>
      <c r="C57" s="448"/>
      <c r="D57" s="448"/>
      <c r="E57" s="448"/>
      <c r="F57" s="448"/>
      <c r="G57" s="448"/>
      <c r="H57" s="448"/>
      <c r="I57" s="448"/>
      <c r="J57" s="448"/>
      <c r="K57" s="448"/>
      <c r="L57" s="448"/>
      <c r="M57" s="448"/>
      <c r="N57" s="448"/>
      <c r="O57" s="448"/>
      <c r="P57" s="448"/>
      <c r="Q57" s="448"/>
      <c r="R57" s="448"/>
      <c r="S57" s="448"/>
      <c r="T57" s="448"/>
      <c r="U57" s="448"/>
      <c r="V57" s="448"/>
      <c r="W57" s="448"/>
      <c r="X57" s="448"/>
      <c r="Y57" s="448"/>
      <c r="Z57" s="448"/>
      <c r="AA57" s="448"/>
      <c r="AB57" s="448"/>
      <c r="AC57" s="453"/>
      <c r="AD57" s="453"/>
      <c r="AE57" s="453"/>
      <c r="AF57" s="453"/>
      <c r="AG57" s="210" t="s">
        <v>228</v>
      </c>
      <c r="AR57" s="3"/>
    </row>
    <row r="58" spans="1:44" s="62" customFormat="1" ht="15" customHeight="1">
      <c r="A58" s="203"/>
      <c r="B58" s="3"/>
      <c r="C58" s="3"/>
      <c r="D58" s="30"/>
      <c r="E58" s="30"/>
      <c r="F58" s="30"/>
      <c r="G58" s="30"/>
      <c r="H58" s="30"/>
      <c r="I58" s="30"/>
      <c r="J58" s="30"/>
      <c r="K58" s="30"/>
      <c r="L58" s="30"/>
      <c r="M58" s="30"/>
      <c r="N58" s="30"/>
      <c r="O58" s="30"/>
      <c r="P58" s="30"/>
      <c r="Q58" s="30"/>
      <c r="R58" s="30"/>
      <c r="S58" s="30"/>
      <c r="T58" s="30"/>
      <c r="U58" s="30"/>
      <c r="V58" s="30"/>
      <c r="W58" s="30"/>
      <c r="X58" s="30"/>
      <c r="Y58" s="30"/>
      <c r="Z58" s="30"/>
      <c r="AA58" s="30"/>
      <c r="AB58" s="3"/>
      <c r="AC58" s="3"/>
      <c r="AD58" s="3"/>
      <c r="AE58" s="3"/>
      <c r="AF58" s="3"/>
      <c r="AG58" s="3"/>
      <c r="AR58" s="3"/>
    </row>
    <row r="59" spans="1:44" s="62" customFormat="1" ht="15" customHeight="1" thickBot="1">
      <c r="A59" s="455" t="s">
        <v>244</v>
      </c>
      <c r="B59" s="455"/>
      <c r="C59" s="455"/>
      <c r="D59" s="455"/>
      <c r="E59" s="455"/>
      <c r="F59" s="455"/>
      <c r="G59" s="455"/>
      <c r="H59" s="455"/>
      <c r="I59" s="455"/>
      <c r="J59" s="455"/>
      <c r="K59" s="455"/>
      <c r="L59" s="455"/>
      <c r="M59" s="455"/>
      <c r="N59" s="455"/>
      <c r="O59" s="455"/>
      <c r="P59" s="455"/>
      <c r="Q59" s="455"/>
      <c r="R59" s="455"/>
      <c r="S59" s="455"/>
      <c r="T59" s="455"/>
      <c r="U59" s="455"/>
      <c r="V59" s="455"/>
      <c r="W59" s="455"/>
      <c r="X59" s="455"/>
      <c r="Y59" s="455"/>
      <c r="Z59" s="455"/>
      <c r="AA59" s="455"/>
      <c r="AB59" s="455"/>
      <c r="AC59" s="455"/>
      <c r="AD59" s="455"/>
      <c r="AE59" s="455"/>
      <c r="AF59" s="455"/>
      <c r="AG59" s="455"/>
      <c r="AR59" s="3"/>
    </row>
    <row r="60" spans="1:44" s="62" customFormat="1" ht="15" customHeight="1">
      <c r="A60" s="46" t="s">
        <v>247</v>
      </c>
      <c r="B60" s="31"/>
      <c r="C60" s="24"/>
      <c r="D60" s="24"/>
      <c r="E60" s="24"/>
      <c r="F60" s="24"/>
      <c r="G60" s="24"/>
      <c r="H60" s="24"/>
      <c r="I60" s="24"/>
      <c r="J60" s="24"/>
      <c r="K60" s="24"/>
      <c r="L60" s="24"/>
      <c r="M60" s="24"/>
      <c r="N60" s="24"/>
      <c r="O60" s="24"/>
      <c r="P60" s="24"/>
      <c r="Q60" s="24"/>
      <c r="R60" s="24"/>
      <c r="S60" s="24"/>
      <c r="T60" s="24"/>
      <c r="U60" s="24"/>
      <c r="V60" s="24"/>
      <c r="W60" s="24"/>
      <c r="X60" s="24"/>
      <c r="Y60" s="24"/>
      <c r="Z60" s="24"/>
      <c r="AA60" s="37"/>
      <c r="AB60" s="196"/>
      <c r="AC60" s="456"/>
      <c r="AD60" s="456"/>
      <c r="AE60" s="456"/>
      <c r="AF60" s="456"/>
      <c r="AG60" s="38" t="s">
        <v>21</v>
      </c>
      <c r="AR60" s="3"/>
    </row>
    <row r="61" spans="1:44" s="62" customFormat="1" ht="15" customHeight="1">
      <c r="A61" s="457" t="s">
        <v>463</v>
      </c>
      <c r="B61" s="458"/>
      <c r="C61" s="458"/>
      <c r="D61" s="458"/>
      <c r="E61" s="458"/>
      <c r="F61" s="458"/>
      <c r="G61" s="458"/>
      <c r="H61" s="458"/>
      <c r="I61" s="458"/>
      <c r="J61" s="458"/>
      <c r="K61" s="458"/>
      <c r="L61" s="458"/>
      <c r="M61" s="458"/>
      <c r="N61" s="458"/>
      <c r="O61" s="458"/>
      <c r="P61" s="458"/>
      <c r="Q61" s="458"/>
      <c r="R61" s="458"/>
      <c r="S61" s="458"/>
      <c r="T61" s="458"/>
      <c r="U61" s="458"/>
      <c r="V61" s="458"/>
      <c r="W61" s="458"/>
      <c r="X61" s="458"/>
      <c r="Y61" s="458"/>
      <c r="Z61" s="458"/>
      <c r="AA61" s="458"/>
      <c r="AB61" s="458"/>
      <c r="AC61" s="459"/>
      <c r="AD61" s="459"/>
      <c r="AE61" s="459"/>
      <c r="AF61" s="459"/>
      <c r="AG61" s="197" t="s">
        <v>20</v>
      </c>
      <c r="AR61" s="3"/>
    </row>
    <row r="62" spans="1:44" s="62" customFormat="1" ht="15" customHeight="1">
      <c r="A62" s="460" t="str">
        <f>IF(OR($H$14=4,$H$14=5),AJ62,AJ63)</f>
        <v>（23）令和８年５月時点の給与体系を、当該評価料を算定した年度に勤務している職員の賃金に当てはめた場合の対象職員の基本給等総額</v>
      </c>
      <c r="B62" s="461"/>
      <c r="C62" s="461"/>
      <c r="D62" s="461"/>
      <c r="E62" s="461"/>
      <c r="F62" s="461"/>
      <c r="G62" s="461"/>
      <c r="H62" s="461"/>
      <c r="I62" s="461"/>
      <c r="J62" s="461"/>
      <c r="K62" s="461"/>
      <c r="L62" s="461"/>
      <c r="M62" s="461"/>
      <c r="N62" s="461"/>
      <c r="O62" s="461"/>
      <c r="P62" s="461"/>
      <c r="Q62" s="461"/>
      <c r="R62" s="461"/>
      <c r="S62" s="461"/>
      <c r="T62" s="461"/>
      <c r="U62" s="461"/>
      <c r="V62" s="461"/>
      <c r="W62" s="461"/>
      <c r="X62" s="461"/>
      <c r="Y62" s="461"/>
      <c r="Z62" s="461"/>
      <c r="AA62" s="461"/>
      <c r="AB62" s="461"/>
      <c r="AC62" s="459"/>
      <c r="AD62" s="459"/>
      <c r="AE62" s="459"/>
      <c r="AF62" s="459"/>
      <c r="AG62" s="133" t="s">
        <v>20</v>
      </c>
      <c r="AJ62" s="62" t="s">
        <v>490</v>
      </c>
      <c r="AR62" s="3"/>
    </row>
    <row r="63" spans="1:44" s="62" customFormat="1" ht="15" customHeight="1" thickBot="1">
      <c r="A63" s="13" t="s">
        <v>623</v>
      </c>
      <c r="B63" s="4"/>
      <c r="C63" s="4"/>
      <c r="D63" s="4"/>
      <c r="E63" s="4"/>
      <c r="F63" s="4"/>
      <c r="G63" s="4"/>
      <c r="H63" s="4"/>
      <c r="I63" s="4"/>
      <c r="J63" s="4"/>
      <c r="K63" s="4"/>
      <c r="L63" s="4"/>
      <c r="M63" s="4"/>
      <c r="N63" s="4"/>
      <c r="O63" s="4"/>
      <c r="P63" s="4"/>
      <c r="Q63" s="4"/>
      <c r="R63" s="4"/>
      <c r="S63" s="4"/>
      <c r="T63" s="4"/>
      <c r="U63" s="4"/>
      <c r="V63" s="4"/>
      <c r="W63" s="4"/>
      <c r="X63" s="4"/>
      <c r="Y63" s="4"/>
      <c r="Z63" s="4"/>
      <c r="AA63" s="4"/>
      <c r="AB63" s="204"/>
      <c r="AC63" s="462" t="str">
        <f>IF(AC61-AC62=0,"",AC61-AC62)</f>
        <v/>
      </c>
      <c r="AD63" s="462"/>
      <c r="AE63" s="462"/>
      <c r="AF63" s="462"/>
      <c r="AG63" s="133" t="s">
        <v>20</v>
      </c>
      <c r="AJ63" s="62" t="s">
        <v>491</v>
      </c>
      <c r="AR63" s="3"/>
    </row>
    <row r="64" spans="1:44" s="62" customFormat="1" ht="15" customHeight="1" thickTop="1">
      <c r="A64" s="26"/>
      <c r="B64" s="205" t="s">
        <v>479</v>
      </c>
      <c r="C64" s="206"/>
      <c r="D64" s="206"/>
      <c r="E64" s="206"/>
      <c r="F64" s="206"/>
      <c r="G64" s="206"/>
      <c r="H64" s="206"/>
      <c r="I64" s="206"/>
      <c r="J64" s="206"/>
      <c r="K64" s="206"/>
      <c r="L64" s="206"/>
      <c r="M64" s="206"/>
      <c r="N64" s="206"/>
      <c r="O64" s="206"/>
      <c r="P64" s="206"/>
      <c r="Q64" s="206"/>
      <c r="R64" s="206"/>
      <c r="S64" s="206"/>
      <c r="T64" s="206"/>
      <c r="U64" s="206"/>
      <c r="V64" s="206"/>
      <c r="W64" s="206"/>
      <c r="X64" s="206"/>
      <c r="Y64" s="206"/>
      <c r="Z64" s="206"/>
      <c r="AA64" s="206"/>
      <c r="AB64" s="207"/>
      <c r="AC64" s="454" t="str">
        <f>IFERROR((AC63/AC62)*100,"")</f>
        <v/>
      </c>
      <c r="AD64" s="454"/>
      <c r="AE64" s="454"/>
      <c r="AF64" s="454"/>
      <c r="AG64" s="208" t="s">
        <v>22</v>
      </c>
      <c r="AR64" s="3"/>
    </row>
    <row r="65" spans="1:44" s="62" customFormat="1" ht="15" customHeight="1">
      <c r="A65" s="445" t="s">
        <v>475</v>
      </c>
      <c r="B65" s="446"/>
      <c r="C65" s="446"/>
      <c r="D65" s="446"/>
      <c r="E65" s="446"/>
      <c r="F65" s="446"/>
      <c r="G65" s="446"/>
      <c r="H65" s="446"/>
      <c r="I65" s="446"/>
      <c r="J65" s="446"/>
      <c r="K65" s="446"/>
      <c r="L65" s="446"/>
      <c r="M65" s="446"/>
      <c r="N65" s="446"/>
      <c r="O65" s="446"/>
      <c r="P65" s="446"/>
      <c r="Q65" s="446"/>
      <c r="R65" s="446"/>
      <c r="S65" s="446"/>
      <c r="T65" s="446"/>
      <c r="U65" s="446"/>
      <c r="V65" s="446"/>
      <c r="W65" s="446"/>
      <c r="X65" s="446"/>
      <c r="Y65" s="446"/>
      <c r="Z65" s="446"/>
      <c r="AA65" s="446"/>
      <c r="AB65" s="446"/>
      <c r="AC65" s="452"/>
      <c r="AD65" s="452"/>
      <c r="AE65" s="452"/>
      <c r="AF65" s="452"/>
      <c r="AG65" s="209" t="s">
        <v>228</v>
      </c>
      <c r="AR65" s="3"/>
    </row>
    <row r="66" spans="1:44" s="62" customFormat="1" ht="15" customHeight="1" thickBot="1">
      <c r="A66" s="447" t="s">
        <v>468</v>
      </c>
      <c r="B66" s="448"/>
      <c r="C66" s="448"/>
      <c r="D66" s="448"/>
      <c r="E66" s="448"/>
      <c r="F66" s="448"/>
      <c r="G66" s="448"/>
      <c r="H66" s="448"/>
      <c r="I66" s="448"/>
      <c r="J66" s="448"/>
      <c r="K66" s="448"/>
      <c r="L66" s="448"/>
      <c r="M66" s="448"/>
      <c r="N66" s="448"/>
      <c r="O66" s="448"/>
      <c r="P66" s="448"/>
      <c r="Q66" s="448"/>
      <c r="R66" s="448"/>
      <c r="S66" s="448"/>
      <c r="T66" s="448"/>
      <c r="U66" s="448"/>
      <c r="V66" s="448"/>
      <c r="W66" s="448"/>
      <c r="X66" s="448"/>
      <c r="Y66" s="448"/>
      <c r="Z66" s="448"/>
      <c r="AA66" s="448"/>
      <c r="AB66" s="448"/>
      <c r="AC66" s="453"/>
      <c r="AD66" s="453"/>
      <c r="AE66" s="453"/>
      <c r="AF66" s="453"/>
      <c r="AG66" s="210" t="s">
        <v>228</v>
      </c>
      <c r="AR66" s="3"/>
    </row>
    <row r="67" spans="1:44" s="62" customFormat="1" ht="15" customHeight="1">
      <c r="A67" s="203"/>
      <c r="B67" s="3"/>
      <c r="C67" s="3"/>
      <c r="D67" s="30"/>
      <c r="E67" s="30"/>
      <c r="F67" s="30"/>
      <c r="G67" s="30"/>
      <c r="H67" s="30"/>
      <c r="I67" s="30"/>
      <c r="J67" s="30"/>
      <c r="K67" s="30"/>
      <c r="L67" s="30"/>
      <c r="M67" s="30"/>
      <c r="N67" s="30"/>
      <c r="O67" s="30"/>
      <c r="P67" s="30"/>
      <c r="Q67" s="30"/>
      <c r="R67" s="30"/>
      <c r="S67" s="30"/>
      <c r="T67" s="30"/>
      <c r="U67" s="30"/>
      <c r="V67" s="30"/>
      <c r="W67" s="30"/>
      <c r="X67" s="30"/>
      <c r="Y67" s="30"/>
      <c r="Z67" s="30"/>
      <c r="AA67" s="30"/>
      <c r="AB67" s="3"/>
      <c r="AC67" s="3"/>
      <c r="AD67" s="3"/>
      <c r="AE67" s="3"/>
      <c r="AF67" s="3"/>
      <c r="AG67" s="3"/>
      <c r="AR67" s="3"/>
    </row>
    <row r="68" spans="1:44" s="62" customFormat="1" ht="15" customHeight="1" thickBot="1">
      <c r="A68" s="455" t="s">
        <v>241</v>
      </c>
      <c r="B68" s="455"/>
      <c r="C68" s="455"/>
      <c r="D68" s="455"/>
      <c r="E68" s="455"/>
      <c r="F68" s="455"/>
      <c r="G68" s="455"/>
      <c r="H68" s="455"/>
      <c r="I68" s="455"/>
      <c r="J68" s="455"/>
      <c r="K68" s="455"/>
      <c r="L68" s="455"/>
      <c r="M68" s="455"/>
      <c r="N68" s="455"/>
      <c r="O68" s="455"/>
      <c r="P68" s="455"/>
      <c r="Q68" s="455"/>
      <c r="R68" s="455"/>
      <c r="S68" s="455"/>
      <c r="T68" s="455"/>
      <c r="U68" s="455"/>
      <c r="V68" s="455"/>
      <c r="W68" s="455"/>
      <c r="X68" s="455"/>
      <c r="Y68" s="455"/>
      <c r="Z68" s="455"/>
      <c r="AA68" s="455"/>
      <c r="AB68" s="455"/>
      <c r="AC68" s="455"/>
      <c r="AD68" s="455"/>
      <c r="AE68" s="455"/>
      <c r="AF68" s="455"/>
      <c r="AG68" s="455"/>
      <c r="AR68" s="3"/>
    </row>
    <row r="69" spans="1:44" s="62" customFormat="1" ht="15" customHeight="1">
      <c r="A69" s="46" t="s">
        <v>253</v>
      </c>
      <c r="B69" s="31"/>
      <c r="C69" s="24"/>
      <c r="D69" s="24"/>
      <c r="E69" s="24"/>
      <c r="F69" s="24"/>
      <c r="G69" s="24"/>
      <c r="H69" s="24"/>
      <c r="I69" s="24"/>
      <c r="J69" s="24"/>
      <c r="K69" s="24"/>
      <c r="L69" s="24"/>
      <c r="M69" s="24"/>
      <c r="N69" s="24"/>
      <c r="O69" s="24"/>
      <c r="P69" s="24"/>
      <c r="Q69" s="24"/>
      <c r="R69" s="24"/>
      <c r="S69" s="24"/>
      <c r="T69" s="24"/>
      <c r="U69" s="24"/>
      <c r="V69" s="24"/>
      <c r="W69" s="24"/>
      <c r="X69" s="24"/>
      <c r="Y69" s="24"/>
      <c r="Z69" s="24"/>
      <c r="AA69" s="37"/>
      <c r="AB69" s="196"/>
      <c r="AC69" s="456"/>
      <c r="AD69" s="456"/>
      <c r="AE69" s="456"/>
      <c r="AF69" s="456"/>
      <c r="AG69" s="38" t="s">
        <v>21</v>
      </c>
      <c r="AR69" s="3"/>
    </row>
    <row r="70" spans="1:44" s="62" customFormat="1" ht="15" customHeight="1">
      <c r="A70" s="457" t="s">
        <v>464</v>
      </c>
      <c r="B70" s="458"/>
      <c r="C70" s="458"/>
      <c r="D70" s="458"/>
      <c r="E70" s="458"/>
      <c r="F70" s="458"/>
      <c r="G70" s="458"/>
      <c r="H70" s="458"/>
      <c r="I70" s="458"/>
      <c r="J70" s="458"/>
      <c r="K70" s="458"/>
      <c r="L70" s="458"/>
      <c r="M70" s="458"/>
      <c r="N70" s="458"/>
      <c r="O70" s="458"/>
      <c r="P70" s="458"/>
      <c r="Q70" s="458"/>
      <c r="R70" s="458"/>
      <c r="S70" s="458"/>
      <c r="T70" s="458"/>
      <c r="U70" s="458"/>
      <c r="V70" s="458"/>
      <c r="W70" s="458"/>
      <c r="X70" s="458"/>
      <c r="Y70" s="458"/>
      <c r="Z70" s="458"/>
      <c r="AA70" s="458"/>
      <c r="AB70" s="458"/>
      <c r="AC70" s="459"/>
      <c r="AD70" s="459"/>
      <c r="AE70" s="459"/>
      <c r="AF70" s="459"/>
      <c r="AG70" s="197" t="s">
        <v>20</v>
      </c>
      <c r="AR70" s="3"/>
    </row>
    <row r="71" spans="1:44" s="62" customFormat="1" ht="15" customHeight="1">
      <c r="A71" s="460" t="str">
        <f>IF(OR($H$14=4,$H$14=5),AJ71,AJ72)</f>
        <v>（30）令和８年５月時点の給与体系を、当該評価料を算定した年度に勤務している職員の賃金に当てはめた場合の対象職員の基本給等総額</v>
      </c>
      <c r="B71" s="461"/>
      <c r="C71" s="461"/>
      <c r="D71" s="461"/>
      <c r="E71" s="461"/>
      <c r="F71" s="461"/>
      <c r="G71" s="461"/>
      <c r="H71" s="461"/>
      <c r="I71" s="461"/>
      <c r="J71" s="461"/>
      <c r="K71" s="461"/>
      <c r="L71" s="461"/>
      <c r="M71" s="461"/>
      <c r="N71" s="461"/>
      <c r="O71" s="461"/>
      <c r="P71" s="461"/>
      <c r="Q71" s="461"/>
      <c r="R71" s="461"/>
      <c r="S71" s="461"/>
      <c r="T71" s="461"/>
      <c r="U71" s="461"/>
      <c r="V71" s="461"/>
      <c r="W71" s="461"/>
      <c r="X71" s="461"/>
      <c r="Y71" s="461"/>
      <c r="Z71" s="461"/>
      <c r="AA71" s="461"/>
      <c r="AB71" s="461"/>
      <c r="AC71" s="459"/>
      <c r="AD71" s="459"/>
      <c r="AE71" s="459"/>
      <c r="AF71" s="459"/>
      <c r="AG71" s="133" t="s">
        <v>20</v>
      </c>
      <c r="AJ71" s="62" t="s">
        <v>492</v>
      </c>
      <c r="AR71" s="3"/>
    </row>
    <row r="72" spans="1:44" s="62" customFormat="1" ht="15" customHeight="1" thickBot="1">
      <c r="A72" s="13" t="s">
        <v>624</v>
      </c>
      <c r="B72" s="4"/>
      <c r="C72" s="4"/>
      <c r="D72" s="4"/>
      <c r="E72" s="4"/>
      <c r="F72" s="4"/>
      <c r="G72" s="4"/>
      <c r="H72" s="4"/>
      <c r="I72" s="4"/>
      <c r="J72" s="4"/>
      <c r="K72" s="4"/>
      <c r="L72" s="4"/>
      <c r="M72" s="4"/>
      <c r="N72" s="4"/>
      <c r="O72" s="4"/>
      <c r="P72" s="4"/>
      <c r="Q72" s="4"/>
      <c r="R72" s="4"/>
      <c r="S72" s="4"/>
      <c r="T72" s="4"/>
      <c r="U72" s="4"/>
      <c r="V72" s="4"/>
      <c r="W72" s="4"/>
      <c r="X72" s="4"/>
      <c r="Y72" s="4"/>
      <c r="Z72" s="4"/>
      <c r="AA72" s="4"/>
      <c r="AB72" s="204"/>
      <c r="AC72" s="462" t="str">
        <f>IF(AC70-AC71=0,"",AC70-AC71)</f>
        <v/>
      </c>
      <c r="AD72" s="462"/>
      <c r="AE72" s="462"/>
      <c r="AF72" s="462"/>
      <c r="AG72" s="133" t="s">
        <v>20</v>
      </c>
      <c r="AJ72" s="62" t="s">
        <v>493</v>
      </c>
      <c r="AR72" s="3"/>
    </row>
    <row r="73" spans="1:44" s="62" customFormat="1" ht="15" customHeight="1" thickTop="1">
      <c r="A73" s="26"/>
      <c r="B73" s="205" t="s">
        <v>480</v>
      </c>
      <c r="C73" s="206"/>
      <c r="D73" s="206"/>
      <c r="E73" s="206"/>
      <c r="F73" s="206"/>
      <c r="G73" s="206"/>
      <c r="H73" s="206"/>
      <c r="I73" s="206"/>
      <c r="J73" s="206"/>
      <c r="K73" s="206"/>
      <c r="L73" s="206"/>
      <c r="M73" s="206"/>
      <c r="N73" s="206"/>
      <c r="O73" s="206"/>
      <c r="P73" s="206"/>
      <c r="Q73" s="206"/>
      <c r="R73" s="206"/>
      <c r="S73" s="206"/>
      <c r="T73" s="206"/>
      <c r="U73" s="206"/>
      <c r="V73" s="206"/>
      <c r="W73" s="206"/>
      <c r="X73" s="206"/>
      <c r="Y73" s="206"/>
      <c r="Z73" s="206"/>
      <c r="AA73" s="206"/>
      <c r="AB73" s="207"/>
      <c r="AC73" s="454" t="str">
        <f>IFERROR((AC72/AC71)*100,"")</f>
        <v/>
      </c>
      <c r="AD73" s="454"/>
      <c r="AE73" s="454"/>
      <c r="AF73" s="454"/>
      <c r="AG73" s="208" t="s">
        <v>22</v>
      </c>
      <c r="AR73" s="3"/>
    </row>
    <row r="74" spans="1:44" s="62" customFormat="1" ht="15" customHeight="1">
      <c r="A74" s="445" t="s">
        <v>474</v>
      </c>
      <c r="B74" s="446"/>
      <c r="C74" s="446"/>
      <c r="D74" s="446"/>
      <c r="E74" s="446"/>
      <c r="F74" s="446"/>
      <c r="G74" s="446"/>
      <c r="H74" s="446"/>
      <c r="I74" s="446"/>
      <c r="J74" s="446"/>
      <c r="K74" s="446"/>
      <c r="L74" s="446"/>
      <c r="M74" s="446"/>
      <c r="N74" s="446"/>
      <c r="O74" s="446"/>
      <c r="P74" s="446"/>
      <c r="Q74" s="446"/>
      <c r="R74" s="446"/>
      <c r="S74" s="446"/>
      <c r="T74" s="446"/>
      <c r="U74" s="446"/>
      <c r="V74" s="446"/>
      <c r="W74" s="446"/>
      <c r="X74" s="446"/>
      <c r="Y74" s="446"/>
      <c r="Z74" s="446"/>
      <c r="AA74" s="446"/>
      <c r="AB74" s="446"/>
      <c r="AC74" s="452"/>
      <c r="AD74" s="452"/>
      <c r="AE74" s="452"/>
      <c r="AF74" s="452"/>
      <c r="AG74" s="209" t="s">
        <v>228</v>
      </c>
      <c r="AR74" s="3"/>
    </row>
    <row r="75" spans="1:44" s="62" customFormat="1" ht="15" customHeight="1" thickBot="1">
      <c r="A75" s="447" t="s">
        <v>469</v>
      </c>
      <c r="B75" s="448"/>
      <c r="C75" s="448"/>
      <c r="D75" s="448"/>
      <c r="E75" s="448"/>
      <c r="F75" s="448"/>
      <c r="G75" s="448"/>
      <c r="H75" s="448"/>
      <c r="I75" s="448"/>
      <c r="J75" s="448"/>
      <c r="K75" s="448"/>
      <c r="L75" s="448"/>
      <c r="M75" s="448"/>
      <c r="N75" s="448"/>
      <c r="O75" s="448"/>
      <c r="P75" s="448"/>
      <c r="Q75" s="448"/>
      <c r="R75" s="448"/>
      <c r="S75" s="448"/>
      <c r="T75" s="448"/>
      <c r="U75" s="448"/>
      <c r="V75" s="448"/>
      <c r="W75" s="448"/>
      <c r="X75" s="448"/>
      <c r="Y75" s="448"/>
      <c r="Z75" s="448"/>
      <c r="AA75" s="448"/>
      <c r="AB75" s="448"/>
      <c r="AC75" s="453"/>
      <c r="AD75" s="453"/>
      <c r="AE75" s="453"/>
      <c r="AF75" s="453"/>
      <c r="AG75" s="210" t="s">
        <v>228</v>
      </c>
      <c r="AR75" s="3"/>
    </row>
    <row r="76" spans="1:44" s="62" customFormat="1" ht="15" customHeight="1">
      <c r="A76" s="203"/>
      <c r="B76" s="3"/>
      <c r="C76" s="3"/>
      <c r="D76" s="30"/>
      <c r="E76" s="30"/>
      <c r="F76" s="30"/>
      <c r="G76" s="30"/>
      <c r="H76" s="30"/>
      <c r="I76" s="30"/>
      <c r="J76" s="30"/>
      <c r="K76" s="30"/>
      <c r="L76" s="30"/>
      <c r="M76" s="30"/>
      <c r="N76" s="30"/>
      <c r="O76" s="30"/>
      <c r="P76" s="30"/>
      <c r="Q76" s="30"/>
      <c r="R76" s="30"/>
      <c r="S76" s="30"/>
      <c r="T76" s="30"/>
      <c r="U76" s="30"/>
      <c r="V76" s="30"/>
      <c r="W76" s="30"/>
      <c r="X76" s="30"/>
      <c r="Y76" s="30"/>
      <c r="Z76" s="30"/>
      <c r="AA76" s="30"/>
      <c r="AB76" s="3"/>
      <c r="AC76" s="3"/>
      <c r="AD76" s="3"/>
      <c r="AE76" s="3"/>
      <c r="AF76" s="3"/>
      <c r="AG76" s="3"/>
      <c r="AR76" s="3"/>
    </row>
    <row r="77" spans="1:44" s="62" customFormat="1" ht="15" customHeight="1" thickBot="1">
      <c r="A77" s="455" t="s">
        <v>242</v>
      </c>
      <c r="B77" s="455"/>
      <c r="C77" s="455"/>
      <c r="D77" s="455"/>
      <c r="E77" s="455"/>
      <c r="F77" s="455"/>
      <c r="G77" s="455"/>
      <c r="H77" s="455"/>
      <c r="I77" s="455"/>
      <c r="J77" s="455"/>
      <c r="K77" s="455"/>
      <c r="L77" s="455"/>
      <c r="M77" s="455"/>
      <c r="N77" s="455"/>
      <c r="O77" s="455"/>
      <c r="P77" s="455"/>
      <c r="Q77" s="455"/>
      <c r="R77" s="455"/>
      <c r="S77" s="455"/>
      <c r="T77" s="455"/>
      <c r="U77" s="455"/>
      <c r="V77" s="455"/>
      <c r="W77" s="455"/>
      <c r="X77" s="455"/>
      <c r="Y77" s="455"/>
      <c r="Z77" s="455"/>
      <c r="AA77" s="455"/>
      <c r="AB77" s="455"/>
      <c r="AC77" s="455"/>
      <c r="AD77" s="455"/>
      <c r="AE77" s="455"/>
      <c r="AF77" s="455"/>
      <c r="AG77" s="455"/>
      <c r="AR77" s="3"/>
    </row>
    <row r="78" spans="1:44" s="62" customFormat="1" ht="15" customHeight="1">
      <c r="A78" s="46" t="s">
        <v>248</v>
      </c>
      <c r="B78" s="31"/>
      <c r="C78" s="24"/>
      <c r="D78" s="24"/>
      <c r="E78" s="24"/>
      <c r="F78" s="24"/>
      <c r="G78" s="24"/>
      <c r="H78" s="24"/>
      <c r="I78" s="24"/>
      <c r="J78" s="24"/>
      <c r="K78" s="24"/>
      <c r="L78" s="24"/>
      <c r="M78" s="24"/>
      <c r="N78" s="24"/>
      <c r="O78" s="24"/>
      <c r="P78" s="24"/>
      <c r="Q78" s="24"/>
      <c r="R78" s="24"/>
      <c r="S78" s="24"/>
      <c r="T78" s="24"/>
      <c r="U78" s="24"/>
      <c r="V78" s="24"/>
      <c r="W78" s="24"/>
      <c r="X78" s="24"/>
      <c r="Y78" s="24"/>
      <c r="Z78" s="24"/>
      <c r="AA78" s="37"/>
      <c r="AB78" s="196"/>
      <c r="AC78" s="456"/>
      <c r="AD78" s="456"/>
      <c r="AE78" s="456"/>
      <c r="AF78" s="456"/>
      <c r="AG78" s="38" t="s">
        <v>21</v>
      </c>
      <c r="AR78" s="3"/>
    </row>
    <row r="79" spans="1:44" s="62" customFormat="1" ht="15" customHeight="1">
      <c r="A79" s="457" t="s">
        <v>465</v>
      </c>
      <c r="B79" s="458"/>
      <c r="C79" s="458"/>
      <c r="D79" s="458"/>
      <c r="E79" s="458"/>
      <c r="F79" s="458"/>
      <c r="G79" s="458"/>
      <c r="H79" s="458"/>
      <c r="I79" s="458"/>
      <c r="J79" s="458"/>
      <c r="K79" s="458"/>
      <c r="L79" s="458"/>
      <c r="M79" s="458"/>
      <c r="N79" s="458"/>
      <c r="O79" s="458"/>
      <c r="P79" s="458"/>
      <c r="Q79" s="458"/>
      <c r="R79" s="458"/>
      <c r="S79" s="458"/>
      <c r="T79" s="458"/>
      <c r="U79" s="458"/>
      <c r="V79" s="458"/>
      <c r="W79" s="458"/>
      <c r="X79" s="458"/>
      <c r="Y79" s="458"/>
      <c r="Z79" s="458"/>
      <c r="AA79" s="458"/>
      <c r="AB79" s="458"/>
      <c r="AC79" s="459"/>
      <c r="AD79" s="459"/>
      <c r="AE79" s="459"/>
      <c r="AF79" s="459"/>
      <c r="AG79" s="197" t="s">
        <v>20</v>
      </c>
      <c r="AR79" s="3"/>
    </row>
    <row r="80" spans="1:44" s="62" customFormat="1" ht="15" customHeight="1">
      <c r="A80" s="460" t="str">
        <f>IF(OR($H$14=4,$H$14=5),AJ80,AJ81)</f>
        <v>（37）令和８年５月時点の給与体系を、当該評価料を算定した年度に勤務している職員の賃金に当てはめた場合の対象職員の基本給等総額</v>
      </c>
      <c r="B80" s="461"/>
      <c r="C80" s="461"/>
      <c r="D80" s="461"/>
      <c r="E80" s="461"/>
      <c r="F80" s="461"/>
      <c r="G80" s="461"/>
      <c r="H80" s="461"/>
      <c r="I80" s="461"/>
      <c r="J80" s="461"/>
      <c r="K80" s="461"/>
      <c r="L80" s="461"/>
      <c r="M80" s="461"/>
      <c r="N80" s="461"/>
      <c r="O80" s="461"/>
      <c r="P80" s="461"/>
      <c r="Q80" s="461"/>
      <c r="R80" s="461"/>
      <c r="S80" s="461"/>
      <c r="T80" s="461"/>
      <c r="U80" s="461"/>
      <c r="V80" s="461"/>
      <c r="W80" s="461"/>
      <c r="X80" s="461"/>
      <c r="Y80" s="461"/>
      <c r="Z80" s="461"/>
      <c r="AA80" s="461"/>
      <c r="AB80" s="461"/>
      <c r="AC80" s="459"/>
      <c r="AD80" s="459"/>
      <c r="AE80" s="459"/>
      <c r="AF80" s="459"/>
      <c r="AG80" s="133" t="s">
        <v>20</v>
      </c>
      <c r="AJ80" s="62" t="s">
        <v>494</v>
      </c>
      <c r="AR80" s="3"/>
    </row>
    <row r="81" spans="1:44" s="62" customFormat="1" ht="15" customHeight="1" thickBot="1">
      <c r="A81" s="13" t="s">
        <v>625</v>
      </c>
      <c r="B81" s="4"/>
      <c r="C81" s="4"/>
      <c r="D81" s="4"/>
      <c r="E81" s="4"/>
      <c r="F81" s="4"/>
      <c r="G81" s="4"/>
      <c r="H81" s="4"/>
      <c r="I81" s="4"/>
      <c r="J81" s="4"/>
      <c r="K81" s="4"/>
      <c r="L81" s="4"/>
      <c r="M81" s="4"/>
      <c r="N81" s="4"/>
      <c r="O81" s="4"/>
      <c r="P81" s="4"/>
      <c r="Q81" s="4"/>
      <c r="R81" s="4"/>
      <c r="S81" s="4"/>
      <c r="T81" s="4"/>
      <c r="U81" s="4"/>
      <c r="V81" s="4"/>
      <c r="W81" s="4"/>
      <c r="X81" s="4"/>
      <c r="Y81" s="4"/>
      <c r="Z81" s="4"/>
      <c r="AA81" s="4"/>
      <c r="AB81" s="204"/>
      <c r="AC81" s="462" t="str">
        <f>IF(AC79-AC80=0,"",AC79-AC80)</f>
        <v/>
      </c>
      <c r="AD81" s="462"/>
      <c r="AE81" s="462"/>
      <c r="AF81" s="462"/>
      <c r="AG81" s="133" t="s">
        <v>20</v>
      </c>
      <c r="AJ81" s="62" t="s">
        <v>495</v>
      </c>
      <c r="AR81" s="3"/>
    </row>
    <row r="82" spans="1:44" s="62" customFormat="1" ht="15" customHeight="1" thickTop="1">
      <c r="A82" s="26"/>
      <c r="B82" s="205" t="s">
        <v>481</v>
      </c>
      <c r="C82" s="206"/>
      <c r="D82" s="206"/>
      <c r="E82" s="206"/>
      <c r="F82" s="206"/>
      <c r="G82" s="206"/>
      <c r="H82" s="206"/>
      <c r="I82" s="206"/>
      <c r="J82" s="206"/>
      <c r="K82" s="206"/>
      <c r="L82" s="206"/>
      <c r="M82" s="206"/>
      <c r="N82" s="206"/>
      <c r="O82" s="206"/>
      <c r="P82" s="206"/>
      <c r="Q82" s="206"/>
      <c r="R82" s="206"/>
      <c r="S82" s="206"/>
      <c r="T82" s="206"/>
      <c r="U82" s="206"/>
      <c r="V82" s="206"/>
      <c r="W82" s="206"/>
      <c r="X82" s="206"/>
      <c r="Y82" s="206"/>
      <c r="Z82" s="206"/>
      <c r="AA82" s="206"/>
      <c r="AB82" s="207"/>
      <c r="AC82" s="454" t="str">
        <f>IFERROR((AC81/AC80)*100,"")</f>
        <v/>
      </c>
      <c r="AD82" s="454"/>
      <c r="AE82" s="454"/>
      <c r="AF82" s="454"/>
      <c r="AG82" s="208" t="s">
        <v>22</v>
      </c>
      <c r="AR82" s="3"/>
    </row>
    <row r="83" spans="1:44" s="62" customFormat="1" ht="15" customHeight="1">
      <c r="A83" s="445" t="s">
        <v>473</v>
      </c>
      <c r="B83" s="446"/>
      <c r="C83" s="446"/>
      <c r="D83" s="446"/>
      <c r="E83" s="446"/>
      <c r="F83" s="446"/>
      <c r="G83" s="446"/>
      <c r="H83" s="446"/>
      <c r="I83" s="446"/>
      <c r="J83" s="446"/>
      <c r="K83" s="446"/>
      <c r="L83" s="446"/>
      <c r="M83" s="446"/>
      <c r="N83" s="446"/>
      <c r="O83" s="446"/>
      <c r="P83" s="446"/>
      <c r="Q83" s="446"/>
      <c r="R83" s="446"/>
      <c r="S83" s="446"/>
      <c r="T83" s="446"/>
      <c r="U83" s="446"/>
      <c r="V83" s="446"/>
      <c r="W83" s="446"/>
      <c r="X83" s="446"/>
      <c r="Y83" s="446"/>
      <c r="Z83" s="446"/>
      <c r="AA83" s="446"/>
      <c r="AB83" s="446"/>
      <c r="AC83" s="452"/>
      <c r="AD83" s="452"/>
      <c r="AE83" s="452"/>
      <c r="AF83" s="452"/>
      <c r="AG83" s="209" t="s">
        <v>228</v>
      </c>
      <c r="AR83" s="3"/>
    </row>
    <row r="84" spans="1:44" s="62" customFormat="1" ht="15" customHeight="1" thickBot="1">
      <c r="A84" s="447" t="s">
        <v>470</v>
      </c>
      <c r="B84" s="448"/>
      <c r="C84" s="448"/>
      <c r="D84" s="448"/>
      <c r="E84" s="448"/>
      <c r="F84" s="448"/>
      <c r="G84" s="448"/>
      <c r="H84" s="448"/>
      <c r="I84" s="448"/>
      <c r="J84" s="448"/>
      <c r="K84" s="448"/>
      <c r="L84" s="448"/>
      <c r="M84" s="448"/>
      <c r="N84" s="448"/>
      <c r="O84" s="448"/>
      <c r="P84" s="448"/>
      <c r="Q84" s="448"/>
      <c r="R84" s="448"/>
      <c r="S84" s="448"/>
      <c r="T84" s="448"/>
      <c r="U84" s="448"/>
      <c r="V84" s="448"/>
      <c r="W84" s="448"/>
      <c r="X84" s="448"/>
      <c r="Y84" s="448"/>
      <c r="Z84" s="448"/>
      <c r="AA84" s="448"/>
      <c r="AB84" s="448"/>
      <c r="AC84" s="453"/>
      <c r="AD84" s="453"/>
      <c r="AE84" s="453"/>
      <c r="AF84" s="453"/>
      <c r="AG84" s="210" t="s">
        <v>228</v>
      </c>
      <c r="AR84" s="3"/>
    </row>
    <row r="85" spans="1:44" s="62" customFormat="1" ht="15" customHeight="1">
      <c r="A85" s="203"/>
      <c r="B85" s="3"/>
      <c r="C85" s="3"/>
      <c r="D85" s="30"/>
      <c r="E85" s="30"/>
      <c r="F85" s="30"/>
      <c r="G85" s="30"/>
      <c r="H85" s="30"/>
      <c r="I85" s="30"/>
      <c r="J85" s="30"/>
      <c r="K85" s="30"/>
      <c r="L85" s="30"/>
      <c r="M85" s="30"/>
      <c r="N85" s="30"/>
      <c r="O85" s="30"/>
      <c r="P85" s="30"/>
      <c r="Q85" s="30"/>
      <c r="R85" s="30"/>
      <c r="S85" s="30"/>
      <c r="T85" s="30"/>
      <c r="U85" s="30"/>
      <c r="V85" s="30"/>
      <c r="W85" s="30"/>
      <c r="X85" s="30"/>
      <c r="Y85" s="30"/>
      <c r="Z85" s="30"/>
      <c r="AA85" s="30"/>
      <c r="AB85" s="3"/>
      <c r="AC85" s="3"/>
      <c r="AD85" s="3"/>
      <c r="AE85" s="3"/>
      <c r="AF85" s="3"/>
      <c r="AG85" s="3"/>
      <c r="AR85" s="3"/>
    </row>
    <row r="86" spans="1:44" s="62" customFormat="1" ht="15" customHeight="1" thickBot="1">
      <c r="A86" s="455" t="s">
        <v>245</v>
      </c>
      <c r="B86" s="455"/>
      <c r="C86" s="455"/>
      <c r="D86" s="455"/>
      <c r="E86" s="455"/>
      <c r="F86" s="455"/>
      <c r="G86" s="455"/>
      <c r="H86" s="455"/>
      <c r="I86" s="455"/>
      <c r="J86" s="455"/>
      <c r="K86" s="455"/>
      <c r="L86" s="455"/>
      <c r="M86" s="455"/>
      <c r="N86" s="455"/>
      <c r="O86" s="455"/>
      <c r="P86" s="455"/>
      <c r="Q86" s="455"/>
      <c r="R86" s="455"/>
      <c r="S86" s="455"/>
      <c r="T86" s="455"/>
      <c r="U86" s="455"/>
      <c r="V86" s="455"/>
      <c r="W86" s="455"/>
      <c r="X86" s="455"/>
      <c r="Y86" s="455"/>
      <c r="Z86" s="455"/>
      <c r="AA86" s="455"/>
      <c r="AB86" s="455"/>
      <c r="AC86" s="455"/>
      <c r="AD86" s="455"/>
      <c r="AE86" s="455"/>
      <c r="AF86" s="455"/>
      <c r="AG86" s="455"/>
      <c r="AR86" s="3"/>
    </row>
    <row r="87" spans="1:44" s="62" customFormat="1" ht="15" customHeight="1">
      <c r="A87" s="46" t="s">
        <v>254</v>
      </c>
      <c r="B87" s="31"/>
      <c r="C87" s="24"/>
      <c r="D87" s="24"/>
      <c r="E87" s="24"/>
      <c r="F87" s="24"/>
      <c r="G87" s="24"/>
      <c r="H87" s="24"/>
      <c r="I87" s="24"/>
      <c r="J87" s="24"/>
      <c r="K87" s="24"/>
      <c r="L87" s="24"/>
      <c r="M87" s="24"/>
      <c r="N87" s="24"/>
      <c r="O87" s="24"/>
      <c r="P87" s="24"/>
      <c r="Q87" s="24"/>
      <c r="R87" s="24"/>
      <c r="S87" s="24"/>
      <c r="T87" s="24"/>
      <c r="U87" s="24"/>
      <c r="V87" s="24"/>
      <c r="W87" s="24"/>
      <c r="X87" s="24"/>
      <c r="Y87" s="24"/>
      <c r="Z87" s="24"/>
      <c r="AA87" s="37"/>
      <c r="AB87" s="196"/>
      <c r="AC87" s="456"/>
      <c r="AD87" s="456"/>
      <c r="AE87" s="456"/>
      <c r="AF87" s="456"/>
      <c r="AG87" s="38" t="s">
        <v>21</v>
      </c>
      <c r="AR87" s="3"/>
    </row>
    <row r="88" spans="1:44" s="62" customFormat="1" ht="15" customHeight="1">
      <c r="A88" s="457" t="s">
        <v>466</v>
      </c>
      <c r="B88" s="458"/>
      <c r="C88" s="458"/>
      <c r="D88" s="458"/>
      <c r="E88" s="458"/>
      <c r="F88" s="458"/>
      <c r="G88" s="458"/>
      <c r="H88" s="458"/>
      <c r="I88" s="458"/>
      <c r="J88" s="458"/>
      <c r="K88" s="458"/>
      <c r="L88" s="458"/>
      <c r="M88" s="458"/>
      <c r="N88" s="458"/>
      <c r="O88" s="458"/>
      <c r="P88" s="458"/>
      <c r="Q88" s="458"/>
      <c r="R88" s="458"/>
      <c r="S88" s="458"/>
      <c r="T88" s="458"/>
      <c r="U88" s="458"/>
      <c r="V88" s="458"/>
      <c r="W88" s="458"/>
      <c r="X88" s="458"/>
      <c r="Y88" s="458"/>
      <c r="Z88" s="458"/>
      <c r="AA88" s="458"/>
      <c r="AB88" s="458"/>
      <c r="AC88" s="459"/>
      <c r="AD88" s="459"/>
      <c r="AE88" s="459"/>
      <c r="AF88" s="459"/>
      <c r="AG88" s="197" t="s">
        <v>20</v>
      </c>
      <c r="AR88" s="3"/>
    </row>
    <row r="89" spans="1:44" s="62" customFormat="1" ht="15" customHeight="1">
      <c r="A89" s="460" t="str">
        <f>IF(OR($H$14=4,$H$14=5),AJ89,AJ90)</f>
        <v>（44）令和８年５月時点の給与体系を、当該評価料を算定した年度に勤務している職員の賃金に当てはめた場合の対象職員の基本給等総額</v>
      </c>
      <c r="B89" s="461"/>
      <c r="C89" s="461"/>
      <c r="D89" s="461"/>
      <c r="E89" s="461"/>
      <c r="F89" s="461"/>
      <c r="G89" s="461"/>
      <c r="H89" s="461"/>
      <c r="I89" s="461"/>
      <c r="J89" s="461"/>
      <c r="K89" s="461"/>
      <c r="L89" s="461"/>
      <c r="M89" s="461"/>
      <c r="N89" s="461"/>
      <c r="O89" s="461"/>
      <c r="P89" s="461"/>
      <c r="Q89" s="461"/>
      <c r="R89" s="461"/>
      <c r="S89" s="461"/>
      <c r="T89" s="461"/>
      <c r="U89" s="461"/>
      <c r="V89" s="461"/>
      <c r="W89" s="461"/>
      <c r="X89" s="461"/>
      <c r="Y89" s="461"/>
      <c r="Z89" s="461"/>
      <c r="AA89" s="461"/>
      <c r="AB89" s="461"/>
      <c r="AC89" s="459"/>
      <c r="AD89" s="459"/>
      <c r="AE89" s="459"/>
      <c r="AF89" s="459"/>
      <c r="AG89" s="133" t="s">
        <v>20</v>
      </c>
      <c r="AJ89" s="62" t="s">
        <v>496</v>
      </c>
      <c r="AR89" s="3"/>
    </row>
    <row r="90" spans="1:44" s="62" customFormat="1" ht="15" customHeight="1" thickBot="1">
      <c r="A90" s="13" t="s">
        <v>626</v>
      </c>
      <c r="B90" s="4"/>
      <c r="C90" s="4"/>
      <c r="D90" s="4"/>
      <c r="E90" s="4"/>
      <c r="F90" s="4"/>
      <c r="G90" s="4"/>
      <c r="H90" s="4"/>
      <c r="I90" s="4"/>
      <c r="J90" s="4"/>
      <c r="K90" s="4"/>
      <c r="L90" s="4"/>
      <c r="M90" s="4"/>
      <c r="N90" s="4"/>
      <c r="O90" s="4"/>
      <c r="P90" s="4"/>
      <c r="Q90" s="4"/>
      <c r="R90" s="4"/>
      <c r="S90" s="4"/>
      <c r="T90" s="4"/>
      <c r="U90" s="4"/>
      <c r="V90" s="4"/>
      <c r="W90" s="4"/>
      <c r="X90" s="4"/>
      <c r="Y90" s="4"/>
      <c r="Z90" s="4"/>
      <c r="AA90" s="4"/>
      <c r="AB90" s="204"/>
      <c r="AC90" s="462" t="str">
        <f>IF(AC88-AC89=0,"",AC88-AC89)</f>
        <v/>
      </c>
      <c r="AD90" s="462"/>
      <c r="AE90" s="462"/>
      <c r="AF90" s="462"/>
      <c r="AG90" s="133" t="s">
        <v>20</v>
      </c>
      <c r="AJ90" s="62" t="s">
        <v>497</v>
      </c>
      <c r="AR90" s="3"/>
    </row>
    <row r="91" spans="1:44" s="62" customFormat="1" ht="15" customHeight="1" thickTop="1">
      <c r="A91" s="26"/>
      <c r="B91" s="205" t="s">
        <v>482</v>
      </c>
      <c r="C91" s="206"/>
      <c r="D91" s="206"/>
      <c r="E91" s="206"/>
      <c r="F91" s="206"/>
      <c r="G91" s="206"/>
      <c r="H91" s="206"/>
      <c r="I91" s="206"/>
      <c r="J91" s="206"/>
      <c r="K91" s="206"/>
      <c r="L91" s="206"/>
      <c r="M91" s="206"/>
      <c r="N91" s="206"/>
      <c r="O91" s="206"/>
      <c r="P91" s="206"/>
      <c r="Q91" s="206"/>
      <c r="R91" s="206"/>
      <c r="S91" s="206"/>
      <c r="T91" s="206"/>
      <c r="U91" s="206"/>
      <c r="V91" s="206"/>
      <c r="W91" s="206"/>
      <c r="X91" s="206"/>
      <c r="Y91" s="206"/>
      <c r="Z91" s="206"/>
      <c r="AA91" s="206"/>
      <c r="AB91" s="207"/>
      <c r="AC91" s="454" t="str">
        <f>IFERROR((AC90/AC89)*100,"")</f>
        <v/>
      </c>
      <c r="AD91" s="454"/>
      <c r="AE91" s="454"/>
      <c r="AF91" s="454"/>
      <c r="AG91" s="208" t="s">
        <v>22</v>
      </c>
      <c r="AR91" s="3"/>
    </row>
    <row r="92" spans="1:44" s="62" customFormat="1" ht="15" customHeight="1">
      <c r="A92" s="445" t="s">
        <v>472</v>
      </c>
      <c r="B92" s="446"/>
      <c r="C92" s="446"/>
      <c r="D92" s="446"/>
      <c r="E92" s="446"/>
      <c r="F92" s="446"/>
      <c r="G92" s="446"/>
      <c r="H92" s="446"/>
      <c r="I92" s="446"/>
      <c r="J92" s="446"/>
      <c r="K92" s="446"/>
      <c r="L92" s="446"/>
      <c r="M92" s="446"/>
      <c r="N92" s="446"/>
      <c r="O92" s="446"/>
      <c r="P92" s="446"/>
      <c r="Q92" s="446"/>
      <c r="R92" s="446"/>
      <c r="S92" s="446"/>
      <c r="T92" s="446"/>
      <c r="U92" s="446"/>
      <c r="V92" s="446"/>
      <c r="W92" s="446"/>
      <c r="X92" s="446"/>
      <c r="Y92" s="446"/>
      <c r="Z92" s="446"/>
      <c r="AA92" s="446"/>
      <c r="AB92" s="446"/>
      <c r="AC92" s="452"/>
      <c r="AD92" s="452"/>
      <c r="AE92" s="452"/>
      <c r="AF92" s="452"/>
      <c r="AG92" s="209" t="s">
        <v>228</v>
      </c>
      <c r="AR92" s="3"/>
    </row>
    <row r="93" spans="1:44" s="62" customFormat="1" ht="15" customHeight="1" thickBot="1">
      <c r="A93" s="447" t="s">
        <v>471</v>
      </c>
      <c r="B93" s="448"/>
      <c r="C93" s="448"/>
      <c r="D93" s="448"/>
      <c r="E93" s="448"/>
      <c r="F93" s="448"/>
      <c r="G93" s="448"/>
      <c r="H93" s="448"/>
      <c r="I93" s="448"/>
      <c r="J93" s="448"/>
      <c r="K93" s="448"/>
      <c r="L93" s="448"/>
      <c r="M93" s="448"/>
      <c r="N93" s="448"/>
      <c r="O93" s="448"/>
      <c r="P93" s="448"/>
      <c r="Q93" s="448"/>
      <c r="R93" s="448"/>
      <c r="S93" s="448"/>
      <c r="T93" s="448"/>
      <c r="U93" s="448"/>
      <c r="V93" s="448"/>
      <c r="W93" s="448"/>
      <c r="X93" s="448"/>
      <c r="Y93" s="448"/>
      <c r="Z93" s="448"/>
      <c r="AA93" s="448"/>
      <c r="AB93" s="448"/>
      <c r="AC93" s="453"/>
      <c r="AD93" s="453"/>
      <c r="AE93" s="453"/>
      <c r="AF93" s="453"/>
      <c r="AG93" s="210" t="s">
        <v>228</v>
      </c>
      <c r="AR93" s="3"/>
    </row>
    <row r="94" spans="1:44" s="62" customFormat="1" ht="15" customHeight="1">
      <c r="A94" s="203"/>
      <c r="B94" s="3"/>
      <c r="C94" s="3"/>
      <c r="D94" s="30"/>
      <c r="E94" s="30"/>
      <c r="F94" s="30"/>
      <c r="G94" s="30"/>
      <c r="H94" s="30"/>
      <c r="I94" s="30"/>
      <c r="J94" s="30"/>
      <c r="K94" s="30"/>
      <c r="L94" s="30"/>
      <c r="M94" s="30"/>
      <c r="N94" s="30"/>
      <c r="O94" s="30"/>
      <c r="P94" s="30"/>
      <c r="Q94" s="30"/>
      <c r="R94" s="30"/>
      <c r="S94" s="30"/>
      <c r="T94" s="30"/>
      <c r="U94" s="30"/>
      <c r="V94" s="30"/>
      <c r="W94" s="30"/>
      <c r="X94" s="30"/>
      <c r="Y94" s="30"/>
      <c r="Z94" s="30"/>
      <c r="AA94" s="30"/>
      <c r="AB94" s="3"/>
      <c r="AC94" s="3"/>
      <c r="AD94" s="3"/>
      <c r="AE94" s="3"/>
      <c r="AF94" s="3"/>
      <c r="AG94" s="3"/>
      <c r="AR94" s="3"/>
    </row>
    <row r="95" spans="1:44" s="62" customFormat="1" ht="15" customHeight="1" thickBot="1">
      <c r="A95" s="1" t="s">
        <v>243</v>
      </c>
      <c r="B95" s="1"/>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R95" s="3"/>
    </row>
    <row r="96" spans="1:44" s="62" customFormat="1" ht="15" customHeight="1">
      <c r="A96" s="211" t="s">
        <v>257</v>
      </c>
      <c r="B96" s="24"/>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449" t="str">
        <f>AB33</f>
        <v/>
      </c>
      <c r="AC96" s="449"/>
      <c r="AD96" s="449"/>
      <c r="AE96" s="449"/>
      <c r="AF96" s="449"/>
      <c r="AG96" s="25" t="s">
        <v>20</v>
      </c>
      <c r="AR96" s="3"/>
    </row>
    <row r="97" spans="1:44" ht="15" customHeight="1">
      <c r="A97" s="13" t="s">
        <v>258</v>
      </c>
      <c r="B97" s="14"/>
      <c r="C97" s="14"/>
      <c r="D97" s="14"/>
      <c r="E97" s="14"/>
      <c r="F97" s="14"/>
      <c r="G97" s="14"/>
      <c r="H97" s="14"/>
      <c r="I97" s="14"/>
      <c r="J97" s="14"/>
      <c r="K97" s="14"/>
      <c r="L97" s="14"/>
      <c r="M97" s="14"/>
      <c r="N97" s="14"/>
      <c r="O97" s="14"/>
      <c r="P97" s="14"/>
      <c r="Q97" s="14"/>
      <c r="R97" s="14"/>
      <c r="S97" s="14"/>
      <c r="T97" s="14"/>
      <c r="U97" s="14"/>
      <c r="V97" s="14"/>
      <c r="W97" s="14"/>
      <c r="X97" s="14"/>
      <c r="Y97" s="14"/>
      <c r="Z97" s="14"/>
      <c r="AA97" s="14"/>
      <c r="AB97" s="450" t="str">
        <f>IFERROR(AC46*V20,"")</f>
        <v/>
      </c>
      <c r="AC97" s="450"/>
      <c r="AD97" s="450"/>
      <c r="AE97" s="450"/>
      <c r="AF97" s="450"/>
      <c r="AG97" s="15" t="s">
        <v>20</v>
      </c>
    </row>
    <row r="98" spans="1:44" s="62" customFormat="1" ht="20.100000000000001" customHeight="1">
      <c r="A98" s="13" t="s">
        <v>774</v>
      </c>
      <c r="B98" s="14"/>
      <c r="C98" s="14"/>
      <c r="D98" s="14"/>
      <c r="E98" s="14"/>
      <c r="F98" s="14"/>
      <c r="G98" s="14"/>
      <c r="H98" s="14"/>
      <c r="I98" s="14"/>
      <c r="J98" s="14"/>
      <c r="K98" s="14"/>
      <c r="L98" s="14"/>
      <c r="M98" s="14"/>
      <c r="N98" s="14"/>
      <c r="O98" s="14"/>
      <c r="P98" s="14"/>
      <c r="Q98" s="14"/>
      <c r="R98" s="14"/>
      <c r="S98" s="14"/>
      <c r="T98" s="14"/>
      <c r="U98" s="14"/>
      <c r="V98" s="14"/>
      <c r="W98" s="14"/>
      <c r="X98" s="14"/>
      <c r="Y98" s="14"/>
      <c r="Z98" s="14"/>
      <c r="AA98" s="14"/>
      <c r="AB98" s="450" t="str">
        <f>IF(AC48=0,"",AC48)</f>
        <v/>
      </c>
      <c r="AC98" s="450"/>
      <c r="AD98" s="450"/>
      <c r="AE98" s="450"/>
      <c r="AF98" s="450"/>
      <c r="AG98" s="15" t="s">
        <v>20</v>
      </c>
      <c r="AR98" s="3"/>
    </row>
    <row r="99" spans="1:44" s="62" customFormat="1" ht="20.100000000000001" customHeight="1" thickBot="1">
      <c r="A99" s="13" t="s">
        <v>777</v>
      </c>
      <c r="B99" s="14"/>
      <c r="C99" s="14"/>
      <c r="D99" s="14"/>
      <c r="E99" s="14"/>
      <c r="F99" s="14"/>
      <c r="G99" s="14"/>
      <c r="H99" s="14"/>
      <c r="I99" s="14"/>
      <c r="J99" s="14"/>
      <c r="K99" s="14"/>
      <c r="L99" s="14"/>
      <c r="M99" s="14"/>
      <c r="N99" s="14"/>
      <c r="O99" s="14"/>
      <c r="P99" s="14"/>
      <c r="Q99" s="14"/>
      <c r="R99" s="14"/>
      <c r="S99" s="14"/>
      <c r="T99" s="14"/>
      <c r="U99" s="14"/>
      <c r="V99" s="14"/>
      <c r="W99" s="14"/>
      <c r="X99" s="14"/>
      <c r="Y99" s="14"/>
      <c r="Z99" s="14"/>
      <c r="AA99" s="14"/>
      <c r="AB99" s="450" t="str">
        <f>IFERROR((AB97+AB98)-AB96,"")</f>
        <v/>
      </c>
      <c r="AC99" s="450"/>
      <c r="AD99" s="450"/>
      <c r="AE99" s="450"/>
      <c r="AF99" s="450"/>
      <c r="AG99" s="15" t="s">
        <v>20</v>
      </c>
      <c r="AR99" s="3"/>
    </row>
    <row r="100" spans="1:44" s="62" customFormat="1" ht="20.100000000000001" customHeight="1" thickTop="1" thickBot="1">
      <c r="A100" s="212"/>
      <c r="B100" s="47" t="s">
        <v>776</v>
      </c>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51" t="str">
        <f>IF(AB99&gt;=0,"賃金改善額充当済み","賃金改善額充当不足")</f>
        <v>賃金改善額充当済み</v>
      </c>
      <c r="AC100" s="451"/>
      <c r="AD100" s="451"/>
      <c r="AE100" s="451"/>
      <c r="AF100" s="451"/>
      <c r="AG100" s="213"/>
      <c r="AR100" s="3"/>
    </row>
    <row r="101" spans="1:44" s="62" customFormat="1" ht="20.100000000000001" customHeight="1">
      <c r="A101" s="159"/>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10"/>
      <c r="AB101" s="10"/>
      <c r="AC101" s="10"/>
      <c r="AD101" s="10"/>
      <c r="AE101" s="10"/>
      <c r="AF101" s="2"/>
      <c r="AG101" s="3"/>
      <c r="AR101" s="3"/>
    </row>
    <row r="102" spans="1:44" s="62" customFormat="1" ht="20.100000000000001" customHeight="1">
      <c r="A102" s="2" t="s">
        <v>229</v>
      </c>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R102" s="3"/>
    </row>
    <row r="103" spans="1:44" s="62" customFormat="1" ht="1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R103" s="3"/>
    </row>
    <row r="104" spans="1:44" s="62" customFormat="1" ht="24.95" customHeight="1" thickBot="1">
      <c r="A104" s="2"/>
      <c r="B104" s="2"/>
      <c r="C104" s="2"/>
      <c r="D104" s="2" t="s">
        <v>16</v>
      </c>
      <c r="E104" s="2"/>
      <c r="F104" s="443"/>
      <c r="G104" s="443"/>
      <c r="H104" s="2" t="s">
        <v>17</v>
      </c>
      <c r="I104" s="443"/>
      <c r="J104" s="443"/>
      <c r="K104" s="2" t="s">
        <v>18</v>
      </c>
      <c r="L104" s="443"/>
      <c r="M104" s="443"/>
      <c r="N104" s="2" t="s">
        <v>23</v>
      </c>
      <c r="O104" s="2"/>
      <c r="P104" s="2"/>
      <c r="Q104" s="2" t="s">
        <v>25</v>
      </c>
      <c r="R104" s="2"/>
      <c r="S104" s="2"/>
      <c r="T104" s="2"/>
      <c r="U104" s="444"/>
      <c r="V104" s="444"/>
      <c r="W104" s="444"/>
      <c r="X104" s="444"/>
      <c r="Y104" s="444"/>
      <c r="Z104" s="444"/>
      <c r="AA104" s="444"/>
      <c r="AB104" s="444"/>
      <c r="AC104" s="444"/>
      <c r="AD104" s="444"/>
      <c r="AE104" s="444"/>
      <c r="AF104" s="444"/>
      <c r="AG104" s="2"/>
      <c r="AR104" s="3"/>
    </row>
    <row r="105" spans="1:44" s="62" customFormat="1" ht="15" customHeight="1">
      <c r="A105" s="2"/>
      <c r="B105" s="2"/>
      <c r="C105" s="2"/>
      <c r="D105" s="2"/>
      <c r="E105" s="2"/>
      <c r="F105" s="214"/>
      <c r="G105" s="214"/>
      <c r="H105" s="3"/>
      <c r="I105" s="214"/>
      <c r="J105" s="214"/>
      <c r="K105" s="3"/>
      <c r="L105" s="214"/>
      <c r="M105" s="214"/>
      <c r="N105" s="3"/>
      <c r="O105" s="3"/>
      <c r="P105" s="3"/>
      <c r="Q105" s="3"/>
      <c r="R105" s="3"/>
      <c r="S105" s="3"/>
      <c r="T105" s="3"/>
      <c r="U105" s="215"/>
      <c r="V105" s="215"/>
      <c r="W105" s="215"/>
      <c r="X105" s="215"/>
      <c r="Y105" s="215"/>
      <c r="Z105" s="215"/>
      <c r="AA105" s="215"/>
      <c r="AB105" s="215"/>
      <c r="AC105" s="215"/>
      <c r="AD105" s="215"/>
      <c r="AE105" s="215"/>
      <c r="AF105" s="215"/>
      <c r="AG105" s="2"/>
      <c r="AR105" s="3"/>
    </row>
    <row r="106" spans="1:44" s="62" customFormat="1" ht="24.95" customHeight="1">
      <c r="A106" s="2" t="s">
        <v>24</v>
      </c>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74"/>
      <c r="AR106" s="3"/>
    </row>
    <row r="107" spans="1:44" s="62" customFormat="1" ht="15" customHeight="1">
      <c r="A107" s="279" t="s">
        <v>436</v>
      </c>
      <c r="B107" s="44"/>
      <c r="C107" s="44"/>
      <c r="D107" s="44"/>
      <c r="E107" s="44"/>
      <c r="F107" s="44"/>
      <c r="G107" s="44"/>
      <c r="H107" s="44"/>
      <c r="I107" s="44"/>
      <c r="J107" s="44"/>
      <c r="K107" s="44"/>
      <c r="L107" s="44"/>
      <c r="M107" s="44"/>
      <c r="N107" s="44"/>
      <c r="O107" s="44"/>
      <c r="P107" s="44"/>
      <c r="Q107" s="44"/>
      <c r="R107" s="44"/>
      <c r="S107" s="44"/>
      <c r="T107" s="44"/>
      <c r="U107" s="44"/>
      <c r="V107" s="44"/>
      <c r="W107" s="44"/>
      <c r="X107" s="44"/>
      <c r="Y107" s="44"/>
      <c r="Z107" s="44"/>
      <c r="AA107" s="44"/>
      <c r="AB107" s="44"/>
      <c r="AC107" s="44"/>
      <c r="AD107" s="44"/>
      <c r="AE107" s="44"/>
      <c r="AF107" s="44"/>
      <c r="AG107" s="44"/>
      <c r="AH107" s="74"/>
      <c r="AR107" s="3"/>
    </row>
    <row r="108" spans="1:44" s="62" customFormat="1" ht="15" customHeight="1">
      <c r="A108" s="279" t="s">
        <v>435</v>
      </c>
      <c r="B108" s="44"/>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c r="AA108" s="44"/>
      <c r="AB108" s="44"/>
      <c r="AC108" s="44"/>
      <c r="AD108" s="44"/>
      <c r="AE108" s="44"/>
      <c r="AF108" s="44"/>
      <c r="AG108" s="44"/>
      <c r="AH108" s="74"/>
      <c r="AR108" s="3"/>
    </row>
    <row r="109" spans="1:44" s="62" customFormat="1" ht="15" customHeight="1">
      <c r="A109" s="279" t="s">
        <v>613</v>
      </c>
      <c r="B109" s="44"/>
      <c r="C109" s="44"/>
      <c r="D109" s="44"/>
      <c r="E109" s="44"/>
      <c r="F109" s="44"/>
      <c r="G109" s="44"/>
      <c r="H109" s="44"/>
      <c r="I109" s="44"/>
      <c r="J109" s="44"/>
      <c r="K109" s="44"/>
      <c r="L109" s="44"/>
      <c r="M109" s="44"/>
      <c r="N109" s="44"/>
      <c r="O109" s="44"/>
      <c r="P109" s="44"/>
      <c r="Q109" s="44"/>
      <c r="R109" s="44"/>
      <c r="S109" s="44"/>
      <c r="T109" s="44"/>
      <c r="U109" s="44"/>
      <c r="V109" s="44"/>
      <c r="W109" s="44"/>
      <c r="X109" s="44"/>
      <c r="Y109" s="44"/>
      <c r="Z109" s="44"/>
      <c r="AA109" s="44"/>
      <c r="AB109" s="44"/>
      <c r="AC109" s="44"/>
      <c r="AD109" s="44"/>
      <c r="AE109" s="44"/>
      <c r="AF109" s="44"/>
      <c r="AG109" s="44"/>
      <c r="AH109" s="135"/>
      <c r="AR109" s="3"/>
    </row>
    <row r="110" spans="1:44" s="62" customFormat="1" ht="15" customHeight="1">
      <c r="A110" s="279" t="s">
        <v>609</v>
      </c>
      <c r="B110" s="44"/>
      <c r="C110" s="44"/>
      <c r="D110" s="44"/>
      <c r="E110" s="44"/>
      <c r="F110" s="44"/>
      <c r="G110" s="44"/>
      <c r="H110" s="44"/>
      <c r="I110" s="44"/>
      <c r="J110" s="44"/>
      <c r="K110" s="44"/>
      <c r="L110" s="44"/>
      <c r="M110" s="44"/>
      <c r="N110" s="44"/>
      <c r="O110" s="44"/>
      <c r="P110" s="44"/>
      <c r="Q110" s="44"/>
      <c r="R110" s="44"/>
      <c r="S110" s="44"/>
      <c r="T110" s="44"/>
      <c r="U110" s="44"/>
      <c r="V110" s="44"/>
      <c r="W110" s="44"/>
      <c r="X110" s="44"/>
      <c r="Y110" s="44"/>
      <c r="Z110" s="44"/>
      <c r="AA110" s="44"/>
      <c r="AB110" s="44"/>
      <c r="AC110" s="44"/>
      <c r="AD110" s="44"/>
      <c r="AE110" s="44"/>
      <c r="AF110" s="44"/>
      <c r="AG110" s="44"/>
      <c r="AH110" s="135"/>
      <c r="AR110" s="3"/>
    </row>
    <row r="111" spans="1:44" s="62" customFormat="1" ht="15" customHeight="1">
      <c r="A111" s="279" t="s">
        <v>610</v>
      </c>
      <c r="B111" s="44"/>
      <c r="C111" s="44"/>
      <c r="D111" s="44"/>
      <c r="E111" s="44"/>
      <c r="F111" s="44"/>
      <c r="G111" s="44"/>
      <c r="H111" s="44"/>
      <c r="I111" s="44"/>
      <c r="J111" s="44"/>
      <c r="K111" s="44"/>
      <c r="L111" s="44"/>
      <c r="M111" s="44"/>
      <c r="N111" s="44"/>
      <c r="O111" s="44"/>
      <c r="P111" s="44"/>
      <c r="Q111" s="44"/>
      <c r="R111" s="44"/>
      <c r="S111" s="44"/>
      <c r="T111" s="44"/>
      <c r="U111" s="44"/>
      <c r="V111" s="44"/>
      <c r="W111" s="44"/>
      <c r="X111" s="44"/>
      <c r="Y111" s="44"/>
      <c r="Z111" s="44"/>
      <c r="AA111" s="44"/>
      <c r="AB111" s="44"/>
      <c r="AC111" s="44"/>
      <c r="AD111" s="44"/>
      <c r="AE111" s="44"/>
      <c r="AF111" s="44"/>
      <c r="AG111" s="44"/>
      <c r="AH111" s="135"/>
      <c r="AR111" s="3"/>
    </row>
    <row r="112" spans="1:44" s="62" customFormat="1" ht="15" customHeight="1">
      <c r="A112" s="279" t="s">
        <v>608</v>
      </c>
      <c r="B112" s="44"/>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c r="AA112" s="44"/>
      <c r="AB112" s="44"/>
      <c r="AC112" s="44"/>
      <c r="AD112" s="44"/>
      <c r="AE112" s="44"/>
      <c r="AF112" s="44"/>
      <c r="AG112" s="44"/>
      <c r="AH112" s="135"/>
      <c r="AR112" s="3"/>
    </row>
    <row r="113" spans="1:44" s="62" customFormat="1" ht="15" customHeight="1">
      <c r="A113" s="279" t="s">
        <v>611</v>
      </c>
      <c r="B113" s="44"/>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c r="AA113" s="44"/>
      <c r="AB113" s="44"/>
      <c r="AC113" s="44"/>
      <c r="AD113" s="44"/>
      <c r="AE113" s="44"/>
      <c r="AF113" s="44"/>
      <c r="AG113" s="44"/>
      <c r="AH113" s="135"/>
      <c r="AR113" s="3"/>
    </row>
    <row r="114" spans="1:44" s="62" customFormat="1" ht="15" customHeight="1">
      <c r="A114" s="279" t="s">
        <v>612</v>
      </c>
      <c r="B114" s="44"/>
      <c r="C114" s="44"/>
      <c r="D114" s="44"/>
      <c r="E114" s="44"/>
      <c r="F114" s="44"/>
      <c r="G114" s="44"/>
      <c r="H114" s="44"/>
      <c r="I114" s="44"/>
      <c r="J114" s="44"/>
      <c r="K114" s="44"/>
      <c r="L114" s="44"/>
      <c r="M114" s="44"/>
      <c r="N114" s="44"/>
      <c r="O114" s="44"/>
      <c r="P114" s="44"/>
      <c r="Q114" s="44"/>
      <c r="R114" s="44"/>
      <c r="S114" s="44"/>
      <c r="T114" s="44"/>
      <c r="U114" s="44"/>
      <c r="V114" s="44"/>
      <c r="W114" s="44"/>
      <c r="X114" s="44"/>
      <c r="Y114" s="44"/>
      <c r="Z114" s="44"/>
      <c r="AA114" s="44"/>
      <c r="AB114" s="44"/>
      <c r="AC114" s="44"/>
      <c r="AD114" s="44"/>
      <c r="AE114" s="44"/>
      <c r="AF114" s="44"/>
      <c r="AG114" s="44"/>
      <c r="AH114" s="135"/>
      <c r="AR114" s="3"/>
    </row>
    <row r="115" spans="1:44" s="62" customFormat="1" ht="15" customHeight="1">
      <c r="A115" s="279" t="s">
        <v>614</v>
      </c>
      <c r="B115" s="44"/>
      <c r="C115" s="44"/>
      <c r="D115" s="44"/>
      <c r="E115" s="44"/>
      <c r="F115" s="44"/>
      <c r="G115" s="44"/>
      <c r="H115" s="44"/>
      <c r="I115" s="44"/>
      <c r="J115" s="44"/>
      <c r="K115" s="44"/>
      <c r="L115" s="44"/>
      <c r="M115" s="44"/>
      <c r="N115" s="44"/>
      <c r="O115" s="44"/>
      <c r="P115" s="44"/>
      <c r="Q115" s="44"/>
      <c r="R115" s="44"/>
      <c r="S115" s="44"/>
      <c r="T115" s="44"/>
      <c r="U115" s="44"/>
      <c r="V115" s="44"/>
      <c r="W115" s="44"/>
      <c r="X115" s="44"/>
      <c r="Y115" s="44"/>
      <c r="Z115" s="44"/>
      <c r="AA115" s="44"/>
      <c r="AB115" s="44"/>
      <c r="AC115" s="44"/>
      <c r="AD115" s="44"/>
      <c r="AE115" s="44"/>
      <c r="AF115" s="44"/>
      <c r="AG115" s="44"/>
      <c r="AH115" s="74"/>
      <c r="AR115" s="3"/>
    </row>
    <row r="116" spans="1:44" s="62" customFormat="1" ht="15" customHeight="1">
      <c r="A116" s="279" t="s">
        <v>438</v>
      </c>
      <c r="B116" s="44"/>
      <c r="C116" s="44"/>
      <c r="D116" s="44"/>
      <c r="E116" s="44"/>
      <c r="F116" s="44"/>
      <c r="G116" s="44"/>
      <c r="H116" s="44"/>
      <c r="I116" s="44"/>
      <c r="J116" s="44"/>
      <c r="K116" s="44"/>
      <c r="L116" s="44"/>
      <c r="M116" s="44"/>
      <c r="N116" s="44"/>
      <c r="O116" s="44"/>
      <c r="P116" s="44"/>
      <c r="Q116" s="44"/>
      <c r="R116" s="44"/>
      <c r="S116" s="44"/>
      <c r="T116" s="44"/>
      <c r="U116" s="44"/>
      <c r="V116" s="44"/>
      <c r="W116" s="44"/>
      <c r="X116" s="44"/>
      <c r="Y116" s="44"/>
      <c r="Z116" s="44"/>
      <c r="AA116" s="44"/>
      <c r="AB116" s="44"/>
      <c r="AC116" s="44"/>
      <c r="AD116" s="44"/>
      <c r="AE116" s="44"/>
      <c r="AF116" s="44"/>
      <c r="AG116" s="44"/>
      <c r="AH116" s="74"/>
      <c r="AR116" s="3"/>
    </row>
    <row r="117" spans="1:44" s="62" customFormat="1" ht="15" customHeight="1">
      <c r="A117" s="279" t="s">
        <v>437</v>
      </c>
      <c r="B117" s="44"/>
      <c r="C117" s="44"/>
      <c r="D117" s="44"/>
      <c r="E117" s="44"/>
      <c r="F117" s="44"/>
      <c r="G117" s="44"/>
      <c r="H117" s="44"/>
      <c r="I117" s="44"/>
      <c r="J117" s="44"/>
      <c r="K117" s="44"/>
      <c r="L117" s="44"/>
      <c r="M117" s="44"/>
      <c r="N117" s="44"/>
      <c r="O117" s="44"/>
      <c r="P117" s="44"/>
      <c r="Q117" s="44"/>
      <c r="R117" s="44"/>
      <c r="S117" s="44"/>
      <c r="T117" s="44"/>
      <c r="U117" s="44"/>
      <c r="V117" s="44"/>
      <c r="W117" s="44"/>
      <c r="X117" s="44"/>
      <c r="Y117" s="44"/>
      <c r="Z117" s="44"/>
      <c r="AA117" s="44"/>
      <c r="AB117" s="44"/>
      <c r="AC117" s="44"/>
      <c r="AD117" s="44"/>
      <c r="AE117" s="44"/>
      <c r="AF117" s="44"/>
      <c r="AG117" s="44"/>
      <c r="AH117" s="74"/>
      <c r="AR117" s="3"/>
    </row>
    <row r="118" spans="1:44" s="62" customFormat="1" ht="15" customHeight="1">
      <c r="A118" s="279" t="s">
        <v>441</v>
      </c>
      <c r="B118" s="44"/>
      <c r="C118" s="44"/>
      <c r="D118" s="44"/>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44"/>
      <c r="AC118" s="44"/>
      <c r="AD118" s="44"/>
      <c r="AE118" s="44"/>
      <c r="AF118" s="44"/>
      <c r="AG118" s="44"/>
      <c r="AH118" s="135"/>
      <c r="AR118" s="3"/>
    </row>
    <row r="119" spans="1:44" s="62" customFormat="1" ht="15" customHeight="1">
      <c r="A119" s="279" t="s">
        <v>442</v>
      </c>
      <c r="B119" s="44"/>
      <c r="C119" s="44"/>
      <c r="D119" s="44"/>
      <c r="E119" s="44"/>
      <c r="F119" s="44"/>
      <c r="G119" s="44"/>
      <c r="H119" s="44"/>
      <c r="I119" s="44"/>
      <c r="J119" s="44"/>
      <c r="K119" s="44"/>
      <c r="L119" s="44"/>
      <c r="M119" s="44"/>
      <c r="N119" s="44"/>
      <c r="O119" s="44"/>
      <c r="P119" s="44"/>
      <c r="Q119" s="44"/>
      <c r="R119" s="44"/>
      <c r="S119" s="44"/>
      <c r="T119" s="44"/>
      <c r="U119" s="44"/>
      <c r="V119" s="44"/>
      <c r="W119" s="44"/>
      <c r="X119" s="44"/>
      <c r="Y119" s="44"/>
      <c r="Z119" s="44"/>
      <c r="AA119" s="44"/>
      <c r="AB119" s="44"/>
      <c r="AC119" s="44"/>
      <c r="AD119" s="44"/>
      <c r="AE119" s="44"/>
      <c r="AF119" s="44"/>
      <c r="AG119" s="44"/>
      <c r="AH119" s="135"/>
      <c r="AR119" s="3"/>
    </row>
    <row r="120" spans="1:44" s="62" customFormat="1" ht="15" customHeight="1">
      <c r="A120" s="279" t="s">
        <v>443</v>
      </c>
      <c r="B120" s="44"/>
      <c r="C120" s="44"/>
      <c r="D120" s="44"/>
      <c r="E120" s="44"/>
      <c r="F120" s="44"/>
      <c r="G120" s="44"/>
      <c r="H120" s="44"/>
      <c r="I120" s="44"/>
      <c r="J120" s="44"/>
      <c r="K120" s="44"/>
      <c r="L120" s="44"/>
      <c r="M120" s="44"/>
      <c r="N120" s="44"/>
      <c r="O120" s="44"/>
      <c r="P120" s="44"/>
      <c r="Q120" s="44"/>
      <c r="R120" s="44"/>
      <c r="S120" s="44"/>
      <c r="T120" s="44"/>
      <c r="U120" s="44"/>
      <c r="V120" s="44"/>
      <c r="W120" s="44"/>
      <c r="X120" s="44"/>
      <c r="Y120" s="44"/>
      <c r="Z120" s="44"/>
      <c r="AA120" s="44"/>
      <c r="AB120" s="44"/>
      <c r="AC120" s="44"/>
      <c r="AD120" s="44"/>
      <c r="AE120" s="44"/>
      <c r="AF120" s="44"/>
      <c r="AG120" s="44"/>
      <c r="AH120" s="134"/>
      <c r="AR120" s="3"/>
    </row>
    <row r="121" spans="1:44" s="62" customFormat="1" ht="15" customHeight="1">
      <c r="A121" s="279" t="s">
        <v>442</v>
      </c>
      <c r="B121" s="44"/>
      <c r="C121" s="44"/>
      <c r="D121" s="44"/>
      <c r="E121" s="44"/>
      <c r="F121" s="44"/>
      <c r="G121" s="44"/>
      <c r="H121" s="44"/>
      <c r="I121" s="44"/>
      <c r="J121" s="44"/>
      <c r="K121" s="44"/>
      <c r="L121" s="44"/>
      <c r="M121" s="44"/>
      <c r="N121" s="44"/>
      <c r="O121" s="44"/>
      <c r="P121" s="44"/>
      <c r="Q121" s="44"/>
      <c r="R121" s="44"/>
      <c r="S121" s="44"/>
      <c r="T121" s="44"/>
      <c r="U121" s="44"/>
      <c r="V121" s="44"/>
      <c r="W121" s="44"/>
      <c r="X121" s="44"/>
      <c r="Y121" s="44"/>
      <c r="Z121" s="44"/>
      <c r="AA121" s="44"/>
      <c r="AB121" s="44"/>
      <c r="AC121" s="44"/>
      <c r="AD121" s="44"/>
      <c r="AE121" s="44"/>
      <c r="AF121" s="44"/>
      <c r="AG121" s="44"/>
      <c r="AH121" s="74"/>
      <c r="AR121" s="3"/>
    </row>
    <row r="122" spans="1:44" s="62" customFormat="1" ht="15" customHeight="1">
      <c r="A122" s="279" t="s">
        <v>615</v>
      </c>
      <c r="B122" s="44"/>
      <c r="C122" s="44"/>
      <c r="D122" s="44"/>
      <c r="E122" s="44"/>
      <c r="F122" s="44"/>
      <c r="G122" s="44"/>
      <c r="H122" s="44"/>
      <c r="I122" s="44"/>
      <c r="J122" s="44"/>
      <c r="K122" s="44"/>
      <c r="L122" s="44"/>
      <c r="M122" s="44"/>
      <c r="N122" s="44"/>
      <c r="O122" s="44"/>
      <c r="P122" s="44"/>
      <c r="Q122" s="44"/>
      <c r="R122" s="44"/>
      <c r="S122" s="44"/>
      <c r="T122" s="44"/>
      <c r="U122" s="44"/>
      <c r="V122" s="44"/>
      <c r="W122" s="44"/>
      <c r="X122" s="44"/>
      <c r="Y122" s="44"/>
      <c r="Z122" s="44"/>
      <c r="AA122" s="44"/>
      <c r="AB122" s="44"/>
      <c r="AC122" s="44"/>
      <c r="AD122" s="44"/>
      <c r="AE122" s="44"/>
      <c r="AF122" s="44"/>
      <c r="AG122" s="44"/>
      <c r="AH122" s="74"/>
      <c r="AR122" s="3"/>
    </row>
    <row r="123" spans="1:44" s="62" customFormat="1" ht="15" customHeight="1">
      <c r="A123" s="279" t="s">
        <v>439</v>
      </c>
      <c r="B123" s="44"/>
      <c r="C123" s="44"/>
      <c r="D123" s="44"/>
      <c r="E123" s="44"/>
      <c r="F123" s="44"/>
      <c r="G123" s="44"/>
      <c r="H123" s="44"/>
      <c r="I123" s="44"/>
      <c r="J123" s="44"/>
      <c r="K123" s="44"/>
      <c r="L123" s="44"/>
      <c r="M123" s="44"/>
      <c r="N123" s="44"/>
      <c r="O123" s="44"/>
      <c r="P123" s="44"/>
      <c r="Q123" s="44"/>
      <c r="R123" s="44"/>
      <c r="S123" s="44"/>
      <c r="T123" s="44"/>
      <c r="U123" s="44"/>
      <c r="V123" s="44"/>
      <c r="W123" s="44"/>
      <c r="X123" s="44"/>
      <c r="Y123" s="44"/>
      <c r="Z123" s="44"/>
      <c r="AA123" s="44"/>
      <c r="AB123" s="44"/>
      <c r="AC123" s="44"/>
      <c r="AD123" s="44"/>
      <c r="AE123" s="44"/>
      <c r="AF123" s="44"/>
      <c r="AG123" s="44"/>
      <c r="AH123" s="136"/>
      <c r="AR123" s="3"/>
    </row>
    <row r="124" spans="1:44" s="62" customFormat="1" ht="15" customHeight="1">
      <c r="A124" s="279" t="s">
        <v>440</v>
      </c>
      <c r="B124" s="44"/>
      <c r="C124" s="44"/>
      <c r="D124" s="44"/>
      <c r="E124" s="44"/>
      <c r="F124" s="44"/>
      <c r="G124" s="44"/>
      <c r="H124" s="44"/>
      <c r="J124" s="44"/>
      <c r="K124" s="44"/>
      <c r="L124" s="44"/>
      <c r="M124" s="44"/>
      <c r="N124" s="44"/>
      <c r="O124" s="44"/>
      <c r="P124" s="44"/>
      <c r="Q124" s="44"/>
      <c r="R124" s="44"/>
      <c r="S124" s="44"/>
      <c r="T124" s="44"/>
      <c r="U124" s="44"/>
      <c r="V124" s="44"/>
      <c r="W124" s="44"/>
      <c r="X124" s="44"/>
      <c r="Y124" s="44"/>
      <c r="Z124" s="44"/>
      <c r="AA124" s="44"/>
      <c r="AB124" s="44"/>
      <c r="AC124" s="44"/>
      <c r="AD124" s="44"/>
      <c r="AE124" s="44"/>
      <c r="AF124" s="44"/>
      <c r="AG124" s="44"/>
      <c r="AH124" s="135"/>
      <c r="AR124" s="3"/>
    </row>
    <row r="125" spans="1:44" s="62" customFormat="1" ht="15" customHeight="1">
      <c r="A125" s="44"/>
      <c r="B125" s="44"/>
      <c r="C125" s="44"/>
      <c r="D125" s="44"/>
      <c r="E125" s="44"/>
      <c r="F125" s="44"/>
      <c r="G125" s="44"/>
      <c r="H125" s="44"/>
      <c r="I125" s="44"/>
      <c r="J125" s="44"/>
      <c r="K125" s="44"/>
      <c r="L125" s="44"/>
      <c r="M125" s="44"/>
      <c r="N125" s="44"/>
      <c r="O125" s="44"/>
      <c r="P125" s="44"/>
      <c r="Q125" s="44"/>
      <c r="R125" s="44"/>
      <c r="S125" s="44"/>
      <c r="T125" s="44"/>
      <c r="U125" s="44"/>
      <c r="V125" s="44"/>
      <c r="W125" s="44"/>
      <c r="X125" s="44"/>
      <c r="Y125" s="44"/>
      <c r="Z125" s="44"/>
      <c r="AA125" s="44"/>
      <c r="AB125" s="44"/>
      <c r="AC125" s="44"/>
      <c r="AD125" s="44"/>
      <c r="AE125" s="44"/>
      <c r="AF125" s="44"/>
      <c r="AG125" s="44"/>
      <c r="AH125" s="74"/>
      <c r="AR125" s="3"/>
    </row>
    <row r="126" spans="1:44" s="62" customFormat="1" ht="15" customHeight="1">
      <c r="A126" s="44"/>
      <c r="B126" s="44"/>
      <c r="C126" s="44"/>
      <c r="D126" s="44"/>
      <c r="E126" s="44"/>
      <c r="F126" s="44"/>
      <c r="G126" s="44"/>
      <c r="H126" s="44"/>
      <c r="I126" s="44"/>
      <c r="J126" s="44"/>
      <c r="K126" s="44"/>
      <c r="L126" s="44"/>
      <c r="M126" s="44"/>
      <c r="N126" s="44"/>
      <c r="O126" s="44"/>
      <c r="P126" s="44"/>
      <c r="Q126" s="44"/>
      <c r="R126" s="44"/>
      <c r="S126" s="44"/>
      <c r="T126" s="44"/>
      <c r="U126" s="44"/>
      <c r="V126" s="44"/>
      <c r="W126" s="44"/>
      <c r="X126" s="44"/>
      <c r="Y126" s="44"/>
      <c r="Z126" s="44"/>
      <c r="AA126" s="44"/>
      <c r="AB126" s="44"/>
      <c r="AC126" s="44"/>
      <c r="AD126" s="44"/>
      <c r="AE126" s="44"/>
      <c r="AF126" s="44"/>
      <c r="AG126" s="44"/>
      <c r="AH126" s="74"/>
      <c r="AR126" s="3"/>
    </row>
    <row r="127" spans="1:44" s="62" customFormat="1" ht="15" customHeight="1">
      <c r="A127" s="44"/>
      <c r="B127" s="44"/>
      <c r="C127" s="44"/>
      <c r="D127" s="44"/>
      <c r="E127" s="44"/>
      <c r="F127" s="44"/>
      <c r="G127" s="44"/>
      <c r="H127" s="44"/>
      <c r="I127" s="44"/>
      <c r="J127" s="44"/>
      <c r="K127" s="44"/>
      <c r="L127" s="44"/>
      <c r="M127" s="44"/>
      <c r="N127" s="44"/>
      <c r="O127" s="44"/>
      <c r="P127" s="44"/>
      <c r="Q127" s="44"/>
      <c r="R127" s="44"/>
      <c r="S127" s="44"/>
      <c r="T127" s="44"/>
      <c r="U127" s="44"/>
      <c r="V127" s="44"/>
      <c r="W127" s="44"/>
      <c r="X127" s="44"/>
      <c r="Y127" s="44"/>
      <c r="Z127" s="44"/>
      <c r="AA127" s="44"/>
      <c r="AB127" s="44"/>
      <c r="AC127" s="44"/>
      <c r="AD127" s="44"/>
      <c r="AE127" s="44"/>
      <c r="AF127" s="44"/>
      <c r="AG127" s="44"/>
      <c r="AH127" s="134"/>
      <c r="AR127" s="3"/>
    </row>
    <row r="128" spans="1:44" s="62" customFormat="1" ht="15" customHeight="1">
      <c r="A128" s="44"/>
      <c r="B128" s="44"/>
      <c r="C128" s="44"/>
      <c r="D128" s="44"/>
      <c r="E128" s="44"/>
      <c r="F128" s="44"/>
      <c r="G128" s="44"/>
      <c r="H128" s="44"/>
      <c r="I128" s="44"/>
      <c r="J128" s="44"/>
      <c r="K128" s="44"/>
      <c r="L128" s="44"/>
      <c r="M128" s="44"/>
      <c r="N128" s="44"/>
      <c r="O128" s="44"/>
      <c r="P128" s="44"/>
      <c r="Q128" s="44"/>
      <c r="R128" s="44"/>
      <c r="S128" s="44"/>
      <c r="T128" s="44"/>
      <c r="U128" s="44"/>
      <c r="V128" s="44"/>
      <c r="W128" s="44"/>
      <c r="X128" s="44"/>
      <c r="Y128" s="44"/>
      <c r="Z128" s="44"/>
      <c r="AA128" s="44"/>
      <c r="AB128" s="44"/>
      <c r="AC128" s="44"/>
      <c r="AD128" s="44"/>
      <c r="AE128" s="44"/>
      <c r="AF128" s="44"/>
      <c r="AG128" s="44"/>
      <c r="AH128" s="74"/>
      <c r="AR128" s="3"/>
    </row>
    <row r="129" spans="1:44" s="62" customFormat="1" ht="15" customHeight="1">
      <c r="A129" s="44"/>
      <c r="B129" s="44"/>
      <c r="C129" s="44"/>
      <c r="D129" s="44"/>
      <c r="E129" s="44"/>
      <c r="F129" s="44"/>
      <c r="G129" s="44"/>
      <c r="H129" s="44"/>
      <c r="I129" s="44"/>
      <c r="J129" s="44"/>
      <c r="K129" s="44"/>
      <c r="L129" s="44"/>
      <c r="M129" s="44"/>
      <c r="N129" s="44"/>
      <c r="O129" s="44"/>
      <c r="P129" s="44"/>
      <c r="Q129" s="44"/>
      <c r="R129" s="44"/>
      <c r="S129" s="44"/>
      <c r="T129" s="44"/>
      <c r="U129" s="44"/>
      <c r="V129" s="44"/>
      <c r="W129" s="44"/>
      <c r="X129" s="44"/>
      <c r="Y129" s="44"/>
      <c r="Z129" s="44"/>
      <c r="AA129" s="44"/>
      <c r="AB129" s="44"/>
      <c r="AC129" s="44"/>
      <c r="AD129" s="44"/>
      <c r="AE129" s="44"/>
      <c r="AF129" s="44"/>
      <c r="AG129" s="44"/>
      <c r="AR129" s="3"/>
    </row>
    <row r="130" spans="1:44" s="62" customFormat="1" ht="15" customHeight="1">
      <c r="A130" s="44"/>
      <c r="B130" s="44"/>
      <c r="C130" s="44"/>
      <c r="D130" s="44"/>
      <c r="E130" s="44"/>
      <c r="F130" s="44"/>
      <c r="G130" s="44"/>
      <c r="H130" s="44"/>
      <c r="I130" s="44"/>
      <c r="J130" s="44"/>
      <c r="K130" s="44"/>
      <c r="L130" s="44"/>
      <c r="M130" s="44"/>
      <c r="N130" s="44"/>
      <c r="O130" s="44"/>
      <c r="P130" s="44"/>
      <c r="Q130" s="44"/>
      <c r="R130" s="44"/>
      <c r="S130" s="44"/>
      <c r="T130" s="44"/>
      <c r="U130" s="44"/>
      <c r="V130" s="44"/>
      <c r="W130" s="44"/>
      <c r="X130" s="44"/>
      <c r="Y130" s="44"/>
      <c r="Z130" s="44"/>
      <c r="AA130" s="44"/>
      <c r="AB130" s="44"/>
      <c r="AC130" s="44"/>
      <c r="AD130" s="44"/>
      <c r="AE130" s="44"/>
      <c r="AF130" s="44"/>
      <c r="AG130" s="44"/>
      <c r="AR130" s="3"/>
    </row>
    <row r="131" spans="1:44" s="62" customFormat="1" ht="15" customHeight="1">
      <c r="A131" s="44"/>
      <c r="B131" s="44"/>
      <c r="C131" s="44"/>
      <c r="D131" s="44"/>
      <c r="E131" s="44"/>
      <c r="F131" s="44"/>
      <c r="G131" s="44"/>
      <c r="H131" s="44"/>
      <c r="I131" s="44"/>
      <c r="J131" s="44"/>
      <c r="K131" s="44"/>
      <c r="L131" s="44"/>
      <c r="M131" s="44"/>
      <c r="N131" s="44"/>
      <c r="O131" s="44"/>
      <c r="P131" s="44"/>
      <c r="Q131" s="44"/>
      <c r="R131" s="44"/>
      <c r="S131" s="44"/>
      <c r="T131" s="44"/>
      <c r="U131" s="44"/>
      <c r="V131" s="44"/>
      <c r="W131" s="44"/>
      <c r="X131" s="44"/>
      <c r="Y131" s="44"/>
      <c r="Z131" s="44"/>
      <c r="AA131" s="44"/>
      <c r="AB131" s="44"/>
      <c r="AC131" s="44"/>
      <c r="AD131" s="44"/>
      <c r="AE131" s="44"/>
      <c r="AF131" s="44"/>
      <c r="AG131" s="44"/>
      <c r="AR131" s="3"/>
    </row>
    <row r="132" spans="1:44" s="62" customFormat="1" ht="15" customHeight="1">
      <c r="A132" s="176"/>
      <c r="B132" s="176"/>
      <c r="C132" s="176"/>
      <c r="D132" s="176"/>
      <c r="E132" s="176"/>
      <c r="F132" s="176"/>
      <c r="G132" s="176"/>
      <c r="H132" s="176"/>
      <c r="I132" s="176"/>
      <c r="J132" s="176"/>
      <c r="K132" s="176"/>
      <c r="L132" s="176"/>
      <c r="M132" s="176"/>
      <c r="N132" s="176"/>
      <c r="O132" s="176"/>
      <c r="P132" s="176"/>
      <c r="Q132" s="176"/>
      <c r="R132" s="176"/>
      <c r="S132" s="176"/>
      <c r="T132" s="176"/>
      <c r="U132" s="176"/>
      <c r="V132" s="176"/>
      <c r="W132" s="176"/>
      <c r="X132" s="176"/>
      <c r="Y132" s="176"/>
      <c r="Z132" s="176"/>
      <c r="AA132" s="176"/>
      <c r="AB132" s="176"/>
      <c r="AC132" s="176"/>
      <c r="AD132" s="176"/>
      <c r="AE132" s="176"/>
      <c r="AF132" s="176"/>
      <c r="AG132" s="176"/>
      <c r="AR132" s="3"/>
    </row>
    <row r="133" spans="1:44" s="62" customFormat="1" ht="15" customHeight="1">
      <c r="A133" s="176"/>
      <c r="B133" s="176"/>
      <c r="C133" s="176"/>
      <c r="D133" s="176"/>
      <c r="E133" s="176"/>
      <c r="F133" s="176"/>
      <c r="G133" s="176"/>
      <c r="H133" s="176"/>
      <c r="I133" s="176"/>
      <c r="J133" s="176"/>
      <c r="K133" s="176"/>
      <c r="L133" s="176"/>
      <c r="M133" s="176"/>
      <c r="N133" s="176"/>
      <c r="O133" s="176"/>
      <c r="P133" s="176"/>
      <c r="Q133" s="176"/>
      <c r="R133" s="176"/>
      <c r="S133" s="176"/>
      <c r="T133" s="176"/>
      <c r="U133" s="176"/>
      <c r="V133" s="176"/>
      <c r="W133" s="176"/>
      <c r="X133" s="176"/>
      <c r="Y133" s="176"/>
      <c r="Z133" s="176"/>
      <c r="AA133" s="176"/>
      <c r="AB133" s="176"/>
      <c r="AC133" s="176"/>
      <c r="AD133" s="176"/>
      <c r="AE133" s="176"/>
      <c r="AF133" s="176"/>
      <c r="AG133" s="176"/>
      <c r="AR133" s="3"/>
    </row>
    <row r="134" spans="1:44" s="62" customFormat="1" ht="15" customHeight="1">
      <c r="A134" s="176"/>
      <c r="B134" s="176"/>
      <c r="C134" s="176"/>
      <c r="D134" s="176"/>
      <c r="E134" s="176"/>
      <c r="F134" s="176"/>
      <c r="G134" s="176"/>
      <c r="H134" s="176"/>
      <c r="I134" s="176"/>
      <c r="J134" s="176"/>
      <c r="K134" s="176"/>
      <c r="L134" s="176"/>
      <c r="M134" s="176"/>
      <c r="N134" s="176"/>
      <c r="O134" s="176"/>
      <c r="P134" s="176"/>
      <c r="Q134" s="176"/>
      <c r="R134" s="176"/>
      <c r="S134" s="176"/>
      <c r="T134" s="176"/>
      <c r="U134" s="176"/>
      <c r="V134" s="176"/>
      <c r="W134" s="176"/>
      <c r="X134" s="176"/>
      <c r="Y134" s="176"/>
      <c r="Z134" s="176"/>
      <c r="AA134" s="176"/>
      <c r="AB134" s="176"/>
      <c r="AC134" s="176"/>
      <c r="AD134" s="176"/>
      <c r="AE134" s="176"/>
      <c r="AF134" s="176"/>
      <c r="AG134" s="176"/>
      <c r="AR134" s="3"/>
    </row>
    <row r="135" spans="1:44" s="62" customFormat="1" ht="15" customHeight="1">
      <c r="A135" s="176"/>
      <c r="B135" s="176"/>
      <c r="C135" s="176"/>
      <c r="D135" s="176"/>
      <c r="E135" s="176"/>
      <c r="F135" s="176"/>
      <c r="G135" s="176"/>
      <c r="H135" s="176"/>
      <c r="I135" s="176"/>
      <c r="J135" s="176"/>
      <c r="K135" s="176"/>
      <c r="L135" s="176"/>
      <c r="M135" s="176"/>
      <c r="N135" s="176"/>
      <c r="O135" s="176"/>
      <c r="P135" s="176"/>
      <c r="Q135" s="176"/>
      <c r="R135" s="176"/>
      <c r="S135" s="176"/>
      <c r="T135" s="176"/>
      <c r="U135" s="176"/>
      <c r="V135" s="176"/>
      <c r="W135" s="176"/>
      <c r="X135" s="176"/>
      <c r="Y135" s="176"/>
      <c r="Z135" s="176"/>
      <c r="AA135" s="176"/>
      <c r="AB135" s="176"/>
      <c r="AC135" s="176"/>
      <c r="AD135" s="176"/>
      <c r="AE135" s="176"/>
      <c r="AF135" s="176"/>
      <c r="AG135" s="176"/>
      <c r="AR135" s="3"/>
    </row>
    <row r="136" spans="1:44" s="62" customFormat="1">
      <c r="A136" s="176"/>
      <c r="B136" s="176"/>
      <c r="C136" s="176"/>
      <c r="D136" s="176"/>
      <c r="E136" s="176"/>
      <c r="F136" s="176"/>
      <c r="G136" s="176"/>
      <c r="H136" s="176"/>
      <c r="I136" s="176"/>
      <c r="J136" s="176"/>
      <c r="K136" s="176"/>
      <c r="L136" s="176"/>
      <c r="M136" s="176"/>
      <c r="N136" s="176"/>
      <c r="O136" s="176"/>
      <c r="P136" s="176"/>
      <c r="Q136" s="176"/>
      <c r="R136" s="176"/>
      <c r="S136" s="176"/>
      <c r="T136" s="176"/>
      <c r="U136" s="176"/>
      <c r="V136" s="176"/>
      <c r="W136" s="176"/>
      <c r="X136" s="176"/>
      <c r="Y136" s="176"/>
      <c r="Z136" s="176"/>
      <c r="AA136" s="176"/>
      <c r="AB136" s="176"/>
      <c r="AC136" s="176"/>
      <c r="AD136" s="176"/>
      <c r="AE136" s="176"/>
      <c r="AF136" s="176"/>
      <c r="AG136" s="176"/>
      <c r="AR136" s="3"/>
    </row>
    <row r="137" spans="1:44" s="62" customFormat="1">
      <c r="A137" s="176"/>
      <c r="B137" s="176"/>
      <c r="C137" s="176"/>
      <c r="D137" s="176"/>
      <c r="E137" s="176"/>
      <c r="F137" s="176"/>
      <c r="G137" s="176"/>
      <c r="H137" s="176"/>
      <c r="I137" s="176"/>
      <c r="J137" s="176"/>
      <c r="K137" s="176"/>
      <c r="L137" s="176"/>
      <c r="M137" s="176"/>
      <c r="N137" s="176"/>
      <c r="O137" s="176"/>
      <c r="P137" s="176"/>
      <c r="Q137" s="176"/>
      <c r="R137" s="176"/>
      <c r="S137" s="176"/>
      <c r="T137" s="176"/>
      <c r="U137" s="176"/>
      <c r="V137" s="176"/>
      <c r="W137" s="176"/>
      <c r="X137" s="176"/>
      <c r="Y137" s="176"/>
      <c r="Z137" s="176"/>
      <c r="AA137" s="176"/>
      <c r="AB137" s="176"/>
      <c r="AC137" s="176"/>
      <c r="AD137" s="176"/>
      <c r="AE137" s="176"/>
      <c r="AF137" s="176"/>
      <c r="AG137" s="176"/>
      <c r="AR137" s="3"/>
    </row>
    <row r="138" spans="1:44" s="62" customFormat="1">
      <c r="A138" s="176"/>
      <c r="B138" s="176"/>
      <c r="C138" s="176"/>
      <c r="D138" s="176"/>
      <c r="E138" s="176"/>
      <c r="F138" s="176"/>
      <c r="G138" s="176"/>
      <c r="H138" s="176"/>
      <c r="I138" s="176"/>
      <c r="J138" s="176"/>
      <c r="K138" s="176"/>
      <c r="L138" s="176"/>
      <c r="M138" s="176"/>
      <c r="N138" s="176"/>
      <c r="O138" s="176"/>
      <c r="P138" s="176"/>
      <c r="Q138" s="176"/>
      <c r="R138" s="176"/>
      <c r="S138" s="176"/>
      <c r="T138" s="176"/>
      <c r="U138" s="176"/>
      <c r="V138" s="176"/>
      <c r="W138" s="176"/>
      <c r="X138" s="176"/>
      <c r="Y138" s="176"/>
      <c r="Z138" s="176"/>
      <c r="AA138" s="176"/>
      <c r="AB138" s="176"/>
      <c r="AC138" s="176"/>
      <c r="AD138" s="176"/>
      <c r="AE138" s="176"/>
      <c r="AF138" s="176"/>
      <c r="AG138" s="176"/>
      <c r="AR138" s="3"/>
    </row>
    <row r="139" spans="1:44" s="62" customFormat="1">
      <c r="A139" s="176"/>
      <c r="B139" s="176"/>
      <c r="C139" s="176"/>
      <c r="D139" s="176"/>
      <c r="E139" s="176"/>
      <c r="F139" s="176"/>
      <c r="G139" s="176"/>
      <c r="H139" s="176"/>
      <c r="I139" s="176"/>
      <c r="J139" s="176"/>
      <c r="K139" s="176"/>
      <c r="L139" s="176"/>
      <c r="M139" s="176"/>
      <c r="N139" s="176"/>
      <c r="O139" s="176"/>
      <c r="P139" s="176"/>
      <c r="Q139" s="176"/>
      <c r="R139" s="176"/>
      <c r="S139" s="176"/>
      <c r="T139" s="176"/>
      <c r="U139" s="176"/>
      <c r="V139" s="176"/>
      <c r="W139" s="176"/>
      <c r="X139" s="176"/>
      <c r="Y139" s="176"/>
      <c r="Z139" s="176"/>
      <c r="AA139" s="176"/>
      <c r="AB139" s="176"/>
      <c r="AC139" s="176"/>
      <c r="AD139" s="176"/>
      <c r="AE139" s="176"/>
      <c r="AF139" s="176"/>
      <c r="AG139" s="176"/>
      <c r="AR139" s="3"/>
    </row>
    <row r="140" spans="1:44" s="62" customFormat="1">
      <c r="A140" s="176"/>
      <c r="B140" s="176"/>
      <c r="C140" s="176"/>
      <c r="D140" s="176"/>
      <c r="E140" s="176"/>
      <c r="F140" s="176"/>
      <c r="G140" s="176"/>
      <c r="H140" s="176"/>
      <c r="I140" s="176"/>
      <c r="J140" s="176"/>
      <c r="K140" s="176"/>
      <c r="L140" s="176"/>
      <c r="M140" s="176"/>
      <c r="N140" s="176"/>
      <c r="O140" s="176"/>
      <c r="P140" s="176"/>
      <c r="Q140" s="176"/>
      <c r="R140" s="176"/>
      <c r="S140" s="176"/>
      <c r="T140" s="176"/>
      <c r="U140" s="176"/>
      <c r="V140" s="176"/>
      <c r="W140" s="176"/>
      <c r="X140" s="176"/>
      <c r="Y140" s="176"/>
      <c r="Z140" s="176"/>
      <c r="AA140" s="176"/>
      <c r="AB140" s="176"/>
      <c r="AC140" s="176"/>
      <c r="AD140" s="176"/>
      <c r="AE140" s="176"/>
      <c r="AF140" s="176"/>
      <c r="AG140" s="176"/>
      <c r="AR140" s="3"/>
    </row>
    <row r="141" spans="1:44" s="62" customFormat="1">
      <c r="A141" s="176"/>
      <c r="B141" s="176"/>
      <c r="C141" s="176"/>
      <c r="D141" s="176"/>
      <c r="E141" s="176"/>
      <c r="F141" s="176"/>
      <c r="G141" s="176"/>
      <c r="H141" s="176"/>
      <c r="I141" s="176"/>
      <c r="J141" s="176"/>
      <c r="K141" s="176"/>
      <c r="L141" s="176"/>
      <c r="M141" s="176"/>
      <c r="N141" s="176"/>
      <c r="O141" s="176"/>
      <c r="P141" s="176"/>
      <c r="Q141" s="176"/>
      <c r="R141" s="176"/>
      <c r="S141" s="176"/>
      <c r="T141" s="176"/>
      <c r="U141" s="176"/>
      <c r="V141" s="176"/>
      <c r="W141" s="176"/>
      <c r="X141" s="176"/>
      <c r="Y141" s="176"/>
      <c r="Z141" s="176"/>
      <c r="AA141" s="176"/>
      <c r="AB141" s="176"/>
      <c r="AC141" s="176"/>
      <c r="AD141" s="176"/>
      <c r="AE141" s="176"/>
      <c r="AF141" s="176"/>
      <c r="AG141" s="176"/>
      <c r="AR141" s="3"/>
    </row>
    <row r="142" spans="1:44" s="62" customFormat="1">
      <c r="A142" s="176"/>
      <c r="B142" s="176"/>
      <c r="C142" s="176"/>
      <c r="D142" s="176"/>
      <c r="E142" s="176"/>
      <c r="F142" s="176"/>
      <c r="G142" s="176"/>
      <c r="H142" s="176"/>
      <c r="I142" s="176"/>
      <c r="J142" s="176"/>
      <c r="K142" s="176"/>
      <c r="L142" s="176"/>
      <c r="M142" s="176"/>
      <c r="N142" s="176"/>
      <c r="O142" s="176"/>
      <c r="P142" s="176"/>
      <c r="Q142" s="176"/>
      <c r="R142" s="176"/>
      <c r="S142" s="176"/>
      <c r="T142" s="176"/>
      <c r="U142" s="176"/>
      <c r="V142" s="176"/>
      <c r="W142" s="176"/>
      <c r="X142" s="176"/>
      <c r="Y142" s="176"/>
      <c r="Z142" s="176"/>
      <c r="AA142" s="176"/>
      <c r="AB142" s="176"/>
      <c r="AC142" s="176"/>
      <c r="AD142" s="176"/>
      <c r="AE142" s="176"/>
      <c r="AF142" s="176"/>
      <c r="AG142" s="176"/>
      <c r="AR142" s="3"/>
    </row>
    <row r="143" spans="1:44" s="62" customFormat="1">
      <c r="A143" s="176"/>
      <c r="B143" s="176"/>
      <c r="C143" s="176"/>
      <c r="D143" s="176"/>
      <c r="E143" s="176"/>
      <c r="F143" s="176"/>
      <c r="G143" s="176"/>
      <c r="H143" s="176"/>
      <c r="I143" s="176"/>
      <c r="J143" s="176"/>
      <c r="K143" s="176"/>
      <c r="L143" s="176"/>
      <c r="M143" s="176"/>
      <c r="N143" s="176"/>
      <c r="O143" s="176"/>
      <c r="P143" s="176"/>
      <c r="Q143" s="176"/>
      <c r="R143" s="176"/>
      <c r="S143" s="176"/>
      <c r="T143" s="176"/>
      <c r="U143" s="176"/>
      <c r="V143" s="176"/>
      <c r="W143" s="176"/>
      <c r="X143" s="176"/>
      <c r="Y143" s="176"/>
      <c r="Z143" s="176"/>
      <c r="AA143" s="176"/>
      <c r="AB143" s="176"/>
      <c r="AC143" s="176"/>
      <c r="AD143" s="176"/>
      <c r="AE143" s="176"/>
      <c r="AF143" s="176"/>
      <c r="AG143" s="176"/>
      <c r="AR143" s="3"/>
    </row>
    <row r="144" spans="1:44" s="62" customFormat="1">
      <c r="A144" s="176"/>
      <c r="B144" s="176"/>
      <c r="C144" s="176"/>
      <c r="D144" s="176"/>
      <c r="E144" s="176"/>
      <c r="F144" s="176"/>
      <c r="G144" s="176"/>
      <c r="H144" s="176"/>
      <c r="I144" s="176"/>
      <c r="J144" s="176"/>
      <c r="K144" s="176"/>
      <c r="L144" s="176"/>
      <c r="M144" s="176"/>
      <c r="N144" s="176"/>
      <c r="O144" s="176"/>
      <c r="P144" s="176"/>
      <c r="Q144" s="176"/>
      <c r="R144" s="176"/>
      <c r="S144" s="176"/>
      <c r="T144" s="176"/>
      <c r="U144" s="176"/>
      <c r="V144" s="176"/>
      <c r="W144" s="176"/>
      <c r="X144" s="176"/>
      <c r="Y144" s="176"/>
      <c r="Z144" s="176"/>
      <c r="AA144" s="176"/>
      <c r="AB144" s="176"/>
      <c r="AC144" s="176"/>
      <c r="AD144" s="176"/>
      <c r="AE144" s="176"/>
      <c r="AF144" s="176"/>
      <c r="AG144" s="176"/>
      <c r="AR144" s="3"/>
    </row>
    <row r="145" spans="1:44" s="62" customFormat="1">
      <c r="A145" s="176"/>
      <c r="B145" s="176"/>
      <c r="C145" s="176"/>
      <c r="D145" s="176"/>
      <c r="E145" s="176"/>
      <c r="F145" s="176"/>
      <c r="G145" s="176"/>
      <c r="H145" s="176"/>
      <c r="I145" s="176"/>
      <c r="J145" s="176"/>
      <c r="K145" s="176"/>
      <c r="L145" s="176"/>
      <c r="M145" s="176"/>
      <c r="N145" s="176"/>
      <c r="O145" s="176"/>
      <c r="P145" s="176"/>
      <c r="Q145" s="176"/>
      <c r="R145" s="176"/>
      <c r="S145" s="176"/>
      <c r="T145" s="176"/>
      <c r="U145" s="176"/>
      <c r="V145" s="176"/>
      <c r="W145" s="176"/>
      <c r="X145" s="176"/>
      <c r="Y145" s="176"/>
      <c r="Z145" s="176"/>
      <c r="AA145" s="176"/>
      <c r="AB145" s="176"/>
      <c r="AC145" s="176"/>
      <c r="AD145" s="176"/>
      <c r="AE145" s="176"/>
      <c r="AF145" s="176"/>
      <c r="AG145" s="176"/>
      <c r="AR145" s="3"/>
    </row>
    <row r="146" spans="1:44" s="62" customFormat="1">
      <c r="A146" s="176"/>
      <c r="B146" s="176"/>
      <c r="C146" s="176"/>
      <c r="D146" s="176"/>
      <c r="E146" s="176"/>
      <c r="F146" s="176"/>
      <c r="G146" s="176"/>
      <c r="H146" s="176"/>
      <c r="I146" s="176"/>
      <c r="J146" s="176"/>
      <c r="K146" s="176"/>
      <c r="L146" s="176"/>
      <c r="M146" s="176"/>
      <c r="N146" s="176"/>
      <c r="O146" s="176"/>
      <c r="P146" s="176"/>
      <c r="Q146" s="176"/>
      <c r="R146" s="176"/>
      <c r="S146" s="176"/>
      <c r="T146" s="176"/>
      <c r="U146" s="176"/>
      <c r="V146" s="176"/>
      <c r="W146" s="176"/>
      <c r="X146" s="176"/>
      <c r="Y146" s="176"/>
      <c r="Z146" s="176"/>
      <c r="AA146" s="176"/>
      <c r="AB146" s="176"/>
      <c r="AC146" s="176"/>
      <c r="AD146" s="176"/>
      <c r="AE146" s="176"/>
      <c r="AF146" s="176"/>
      <c r="AG146" s="176"/>
      <c r="AR146" s="3"/>
    </row>
    <row r="147" spans="1:44" s="62" customFormat="1">
      <c r="A147" s="176"/>
      <c r="B147" s="176"/>
      <c r="C147" s="176"/>
      <c r="D147" s="176"/>
      <c r="E147" s="176"/>
      <c r="F147" s="176"/>
      <c r="G147" s="176"/>
      <c r="H147" s="176"/>
      <c r="I147" s="176"/>
      <c r="J147" s="176"/>
      <c r="K147" s="176"/>
      <c r="L147" s="176"/>
      <c r="M147" s="176"/>
      <c r="N147" s="176"/>
      <c r="O147" s="176"/>
      <c r="P147" s="176"/>
      <c r="Q147" s="176"/>
      <c r="R147" s="176"/>
      <c r="S147" s="176"/>
      <c r="T147" s="176"/>
      <c r="U147" s="176"/>
      <c r="V147" s="176"/>
      <c r="W147" s="176"/>
      <c r="X147" s="176"/>
      <c r="Y147" s="176"/>
      <c r="Z147" s="176"/>
      <c r="AA147" s="176"/>
      <c r="AB147" s="176"/>
      <c r="AC147" s="176"/>
      <c r="AD147" s="176"/>
      <c r="AE147" s="176"/>
      <c r="AF147" s="176"/>
      <c r="AG147" s="176"/>
      <c r="AR147" s="3"/>
    </row>
    <row r="148" spans="1:44" s="62" customFormat="1">
      <c r="A148" s="176"/>
      <c r="B148" s="176"/>
      <c r="C148" s="176"/>
      <c r="D148" s="176"/>
      <c r="E148" s="176"/>
      <c r="F148" s="176"/>
      <c r="G148" s="176"/>
      <c r="H148" s="176"/>
      <c r="I148" s="176"/>
      <c r="J148" s="176"/>
      <c r="K148" s="176"/>
      <c r="L148" s="176"/>
      <c r="M148" s="176"/>
      <c r="N148" s="176"/>
      <c r="O148" s="176"/>
      <c r="P148" s="176"/>
      <c r="Q148" s="176"/>
      <c r="R148" s="176"/>
      <c r="S148" s="176"/>
      <c r="T148" s="176"/>
      <c r="U148" s="176"/>
      <c r="V148" s="176"/>
      <c r="W148" s="176"/>
      <c r="X148" s="176"/>
      <c r="Y148" s="176"/>
      <c r="Z148" s="176"/>
      <c r="AA148" s="176"/>
      <c r="AB148" s="176"/>
      <c r="AC148" s="176"/>
      <c r="AD148" s="176"/>
      <c r="AE148" s="176"/>
      <c r="AF148" s="176"/>
      <c r="AG148" s="176"/>
      <c r="AR148" s="3"/>
    </row>
    <row r="149" spans="1:44" s="62" customFormat="1">
      <c r="A149" s="176"/>
      <c r="B149" s="176"/>
      <c r="C149" s="176"/>
      <c r="D149" s="176"/>
      <c r="E149" s="176"/>
      <c r="F149" s="176"/>
      <c r="G149" s="176"/>
      <c r="H149" s="176"/>
      <c r="I149" s="176"/>
      <c r="J149" s="176"/>
      <c r="K149" s="176"/>
      <c r="L149" s="176"/>
      <c r="M149" s="176"/>
      <c r="N149" s="176"/>
      <c r="O149" s="176"/>
      <c r="P149" s="176"/>
      <c r="Q149" s="176"/>
      <c r="R149" s="176"/>
      <c r="S149" s="176"/>
      <c r="T149" s="176"/>
      <c r="U149" s="176"/>
      <c r="V149" s="176"/>
      <c r="W149" s="176"/>
      <c r="X149" s="176"/>
      <c r="Y149" s="176"/>
      <c r="Z149" s="176"/>
      <c r="AA149" s="176"/>
      <c r="AB149" s="176"/>
      <c r="AC149" s="176"/>
      <c r="AD149" s="176"/>
      <c r="AE149" s="176"/>
      <c r="AF149" s="176"/>
      <c r="AG149" s="176"/>
      <c r="AR149" s="3"/>
    </row>
    <row r="150" spans="1:44" s="62" customFormat="1">
      <c r="A150" s="176"/>
      <c r="B150" s="176"/>
      <c r="C150" s="176"/>
      <c r="D150" s="176"/>
      <c r="E150" s="176"/>
      <c r="F150" s="176"/>
      <c r="G150" s="176"/>
      <c r="H150" s="176"/>
      <c r="I150" s="176"/>
      <c r="J150" s="176"/>
      <c r="K150" s="176"/>
      <c r="L150" s="176"/>
      <c r="M150" s="176"/>
      <c r="N150" s="176"/>
      <c r="O150" s="176"/>
      <c r="P150" s="176"/>
      <c r="Q150" s="176"/>
      <c r="R150" s="176"/>
      <c r="S150" s="176"/>
      <c r="T150" s="176"/>
      <c r="U150" s="176"/>
      <c r="V150" s="176"/>
      <c r="W150" s="176"/>
      <c r="X150" s="176"/>
      <c r="Y150" s="176"/>
      <c r="Z150" s="176"/>
      <c r="AA150" s="176"/>
      <c r="AB150" s="176"/>
      <c r="AC150" s="176"/>
      <c r="AD150" s="176"/>
      <c r="AE150" s="176"/>
      <c r="AF150" s="176"/>
      <c r="AG150" s="176"/>
      <c r="AR150" s="3"/>
    </row>
    <row r="151" spans="1:44" s="62" customFormat="1">
      <c r="A151" s="176"/>
      <c r="B151" s="176"/>
      <c r="C151" s="176"/>
      <c r="D151" s="176"/>
      <c r="E151" s="176"/>
      <c r="F151" s="176"/>
      <c r="G151" s="176"/>
      <c r="H151" s="176"/>
      <c r="I151" s="176"/>
      <c r="J151" s="176"/>
      <c r="K151" s="176"/>
      <c r="L151" s="176"/>
      <c r="M151" s="176"/>
      <c r="N151" s="176"/>
      <c r="O151" s="176"/>
      <c r="P151" s="176"/>
      <c r="Q151" s="176"/>
      <c r="R151" s="176"/>
      <c r="S151" s="176"/>
      <c r="T151" s="176"/>
      <c r="U151" s="176"/>
      <c r="V151" s="176"/>
      <c r="W151" s="176"/>
      <c r="X151" s="176"/>
      <c r="Y151" s="176"/>
      <c r="Z151" s="176"/>
      <c r="AA151" s="176"/>
      <c r="AB151" s="176"/>
      <c r="AC151" s="176"/>
      <c r="AD151" s="176"/>
      <c r="AE151" s="176"/>
      <c r="AF151" s="176"/>
      <c r="AG151" s="176"/>
      <c r="AR151" s="3"/>
    </row>
    <row r="152" spans="1:44">
      <c r="A152" s="176"/>
      <c r="B152" s="176"/>
      <c r="C152" s="176"/>
      <c r="D152" s="176"/>
      <c r="E152" s="176"/>
      <c r="F152" s="176"/>
      <c r="G152" s="176"/>
      <c r="H152" s="176"/>
      <c r="I152" s="176"/>
      <c r="J152" s="176"/>
      <c r="K152" s="176"/>
      <c r="L152" s="176"/>
      <c r="M152" s="176"/>
      <c r="N152" s="176"/>
      <c r="O152" s="176"/>
      <c r="P152" s="176"/>
      <c r="Q152" s="176"/>
      <c r="R152" s="176"/>
      <c r="S152" s="176"/>
      <c r="T152" s="176"/>
      <c r="U152" s="176"/>
      <c r="V152" s="176"/>
      <c r="W152" s="176"/>
      <c r="X152" s="176"/>
      <c r="Y152" s="176"/>
      <c r="Z152" s="176"/>
      <c r="AA152" s="176"/>
      <c r="AB152" s="176"/>
      <c r="AC152" s="176"/>
      <c r="AD152" s="176"/>
      <c r="AE152" s="176"/>
      <c r="AF152" s="176"/>
      <c r="AG152" s="176"/>
    </row>
  </sheetData>
  <sheetProtection algorithmName="SHA-512" hashValue="H8qSO9cTSFqvjvipf4FmiO5HmTPk8vSTlwva7DzDUWJHHcj6HetT0c99eHN7RwZqaqSmtNPhb4PXcPpkbdW63Q==" saltValue="HJ03yecA/SinBK4q7R5MOg==" spinCount="100000" sheet="1" objects="1" scenarios="1"/>
  <mergeCells count="103">
    <mergeCell ref="U2:V2"/>
    <mergeCell ref="W2:AG2"/>
    <mergeCell ref="X4:AG4"/>
    <mergeCell ref="X5:AG5"/>
    <mergeCell ref="N4:W4"/>
    <mergeCell ref="N5:W5"/>
    <mergeCell ref="V20:Y20"/>
    <mergeCell ref="B14:D14"/>
    <mergeCell ref="E14:F14"/>
    <mergeCell ref="H14:I14"/>
    <mergeCell ref="O14:P14"/>
    <mergeCell ref="R14:S14"/>
    <mergeCell ref="V14:Y14"/>
    <mergeCell ref="B20:D20"/>
    <mergeCell ref="E20:F20"/>
    <mergeCell ref="H20:I20"/>
    <mergeCell ref="O20:P20"/>
    <mergeCell ref="R20:S20"/>
    <mergeCell ref="M2:R2"/>
    <mergeCell ref="A45:AB45"/>
    <mergeCell ref="AC45:AF45"/>
    <mergeCell ref="T22:Y22"/>
    <mergeCell ref="AB23:AF23"/>
    <mergeCell ref="AB24:AF24"/>
    <mergeCell ref="AB25:AF25"/>
    <mergeCell ref="AB29:AF29"/>
    <mergeCell ref="AB33:AF33"/>
    <mergeCell ref="AC43:AF43"/>
    <mergeCell ref="A44:AB44"/>
    <mergeCell ref="AC44:AF44"/>
    <mergeCell ref="AC55:AF55"/>
    <mergeCell ref="AC46:AF46"/>
    <mergeCell ref="AC47:AF47"/>
    <mergeCell ref="A48:AB48"/>
    <mergeCell ref="AC48:AF48"/>
    <mergeCell ref="A50:AG50"/>
    <mergeCell ref="AC51:AF51"/>
    <mergeCell ref="A52:AB52"/>
    <mergeCell ref="AC52:AF52"/>
    <mergeCell ref="A53:AB53"/>
    <mergeCell ref="AC53:AF53"/>
    <mergeCell ref="AC54:AF54"/>
    <mergeCell ref="A68:AG68"/>
    <mergeCell ref="AC69:AF69"/>
    <mergeCell ref="A70:AB70"/>
    <mergeCell ref="AC70:AF70"/>
    <mergeCell ref="A71:AB71"/>
    <mergeCell ref="AC71:AF71"/>
    <mergeCell ref="A66:AB66"/>
    <mergeCell ref="A56:AB56"/>
    <mergeCell ref="A57:AB57"/>
    <mergeCell ref="A59:AG59"/>
    <mergeCell ref="AC60:AF60"/>
    <mergeCell ref="A61:AB61"/>
    <mergeCell ref="AC61:AF61"/>
    <mergeCell ref="A62:AB62"/>
    <mergeCell ref="AC62:AF62"/>
    <mergeCell ref="AC63:AF63"/>
    <mergeCell ref="AC64:AF64"/>
    <mergeCell ref="A65:AB65"/>
    <mergeCell ref="AC56:AF56"/>
    <mergeCell ref="AC57:AF57"/>
    <mergeCell ref="AC65:AF65"/>
    <mergeCell ref="AC66:AF66"/>
    <mergeCell ref="AC82:AF82"/>
    <mergeCell ref="AC72:AF72"/>
    <mergeCell ref="AC73:AF73"/>
    <mergeCell ref="A74:AB74"/>
    <mergeCell ref="A75:AB75"/>
    <mergeCell ref="A77:AG77"/>
    <mergeCell ref="AC78:AF78"/>
    <mergeCell ref="A79:AB79"/>
    <mergeCell ref="AC79:AF79"/>
    <mergeCell ref="A80:AB80"/>
    <mergeCell ref="AC80:AF80"/>
    <mergeCell ref="AC81:AF81"/>
    <mergeCell ref="AC74:AF74"/>
    <mergeCell ref="AC75:AF75"/>
    <mergeCell ref="AC91:AF91"/>
    <mergeCell ref="A86:AG86"/>
    <mergeCell ref="AC87:AF87"/>
    <mergeCell ref="A83:AB83"/>
    <mergeCell ref="A84:AB84"/>
    <mergeCell ref="A88:AB88"/>
    <mergeCell ref="AC88:AF88"/>
    <mergeCell ref="A89:AB89"/>
    <mergeCell ref="AC89:AF89"/>
    <mergeCell ref="AC90:AF90"/>
    <mergeCell ref="AC83:AF83"/>
    <mergeCell ref="AC84:AF84"/>
    <mergeCell ref="F104:G104"/>
    <mergeCell ref="I104:J104"/>
    <mergeCell ref="L104:M104"/>
    <mergeCell ref="U104:AF104"/>
    <mergeCell ref="A92:AB92"/>
    <mergeCell ref="A93:AB93"/>
    <mergeCell ref="AB96:AF96"/>
    <mergeCell ref="AB97:AF97"/>
    <mergeCell ref="AB99:AF99"/>
    <mergeCell ref="AB100:AF100"/>
    <mergeCell ref="AC92:AF92"/>
    <mergeCell ref="AC93:AF93"/>
    <mergeCell ref="AB98:AF98"/>
  </mergeCells>
  <phoneticPr fontId="1"/>
  <conditionalFormatting sqref="A28:AG29">
    <cfRule type="expression" dxfId="1" priority="1">
      <formula>$U$2&gt;=9</formula>
    </cfRule>
  </conditionalFormatting>
  <dataValidations count="2">
    <dataValidation type="list" allowBlank="1" showInputMessage="1" showErrorMessage="1" sqref="O14:P14 E20:F20 U2:V2 O20:P20 E14:F14" xr:uid="{CACC3593-7427-48D4-A5D0-8792B2783135}">
      <formula1>"８,９,１０,１１"</formula1>
    </dataValidation>
    <dataValidation type="list" allowBlank="1" showInputMessage="1" showErrorMessage="1" sqref="R14:S14 R20:S20 H20:I20 H14:I14" xr:uid="{2F7E4B66-22D5-4C79-B25D-6036895FE442}">
      <formula1>$AQ$14:$AQ$25</formula1>
    </dataValidation>
  </dataValidations>
  <pageMargins left="0.25" right="0.25" top="0.75" bottom="0.75" header="0.3" footer="0.3"/>
  <pageSetup paperSize="9" scale="77" fitToHeight="0" orientation="portrait" r:id="rId1"/>
  <rowBreaks count="1" manualBreakCount="1">
    <brk id="35"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62471" r:id="rId4" name="Check Box 7">
              <controlPr defaultSize="0" autoFill="0" autoLine="0" autoPict="0">
                <anchor moveWithCells="1">
                  <from>
                    <xdr:col>1</xdr:col>
                    <xdr:colOff>9525</xdr:colOff>
                    <xdr:row>7</xdr:row>
                    <xdr:rowOff>190500</xdr:rowOff>
                  </from>
                  <to>
                    <xdr:col>2</xdr:col>
                    <xdr:colOff>38100</xdr:colOff>
                    <xdr:row>9</xdr:row>
                    <xdr:rowOff>0</xdr:rowOff>
                  </to>
                </anchor>
              </controlPr>
            </control>
          </mc:Choice>
        </mc:AlternateContent>
        <mc:AlternateContent xmlns:mc="http://schemas.openxmlformats.org/markup-compatibility/2006">
          <mc:Choice Requires="x14">
            <control shapeId="62472" r:id="rId5" name="Check Box 8">
              <controlPr defaultSize="0" autoFill="0" autoLine="0" autoPict="0">
                <anchor moveWithCells="1">
                  <from>
                    <xdr:col>1</xdr:col>
                    <xdr:colOff>9525</xdr:colOff>
                    <xdr:row>8</xdr:row>
                    <xdr:rowOff>228600</xdr:rowOff>
                  </from>
                  <to>
                    <xdr:col>2</xdr:col>
                    <xdr:colOff>38100</xdr:colOff>
                    <xdr:row>9</xdr:row>
                    <xdr:rowOff>238125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099BA-BE79-4446-865D-27E6C2B016E8}">
  <sheetPr codeName="Sheet1">
    <tabColor rgb="FFFFFF00"/>
    <pageSetUpPr fitToPage="1"/>
  </sheetPr>
  <dimension ref="A1:AR137"/>
  <sheetViews>
    <sheetView showGridLines="0" tabSelected="1" view="pageBreakPreview" zoomScaleNormal="100" zoomScaleSheetLayoutView="100" workbookViewId="0"/>
  </sheetViews>
  <sheetFormatPr defaultColWidth="8.75" defaultRowHeight="13.5" outlineLevelCol="1"/>
  <cols>
    <col min="1" max="1" width="4.75" style="3" customWidth="1"/>
    <col min="2" max="2" width="2.75" style="3" customWidth="1"/>
    <col min="3" max="3" width="4.625" style="3" customWidth="1"/>
    <col min="4" max="33" width="3.5" style="3" customWidth="1"/>
    <col min="34" max="35" width="7.125" style="62" hidden="1" customWidth="1" outlineLevel="1"/>
    <col min="36" max="40" width="2.75" style="62" hidden="1" customWidth="1" outlineLevel="1"/>
    <col min="41" max="43" width="8.75" style="62" hidden="1" customWidth="1" outlineLevel="1"/>
    <col min="44" max="44" width="8.75" style="3" collapsed="1"/>
    <col min="45" max="16384" width="8.75" style="3"/>
  </cols>
  <sheetData>
    <row r="1" spans="1:44" ht="16.149999999999999" customHeight="1">
      <c r="A1" s="2" t="s">
        <v>265</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row>
    <row r="2" spans="1:44" ht="16.149999999999999" customHeight="1" thickBot="1">
      <c r="A2" s="293"/>
      <c r="B2" s="293"/>
      <c r="C2" s="293"/>
      <c r="D2" s="293"/>
      <c r="E2" s="293" t="s">
        <v>766</v>
      </c>
      <c r="H2" s="293"/>
      <c r="I2" s="293"/>
      <c r="J2" s="293"/>
      <c r="K2" s="293"/>
      <c r="L2" s="293"/>
      <c r="M2" s="491" t="str">
        <f>IF(AH10=TRUE,C10,IF(AH11=TRUE,C11,""))</f>
        <v/>
      </c>
      <c r="N2" s="491"/>
      <c r="O2" s="491"/>
      <c r="P2" s="491"/>
      <c r="Q2" s="491"/>
      <c r="R2" s="491"/>
      <c r="S2" s="293" t="s">
        <v>765</v>
      </c>
      <c r="T2" s="293"/>
      <c r="U2" s="475"/>
      <c r="V2" s="475"/>
      <c r="W2" s="476" t="s">
        <v>105</v>
      </c>
      <c r="X2" s="476"/>
      <c r="Y2" s="476"/>
      <c r="Z2" s="476"/>
      <c r="AA2" s="476"/>
      <c r="AB2" s="476"/>
      <c r="AC2" s="476"/>
      <c r="AD2" s="476"/>
      <c r="AE2" s="476"/>
      <c r="AF2" s="476"/>
      <c r="AG2" s="476"/>
    </row>
    <row r="3" spans="1:44" ht="7.15" customHeight="1">
      <c r="A3" s="2"/>
      <c r="B3" s="2"/>
      <c r="C3" s="2"/>
      <c r="D3" s="2"/>
      <c r="E3" s="2"/>
      <c r="F3" s="2"/>
      <c r="G3" s="2"/>
      <c r="H3" s="2"/>
      <c r="I3" s="2"/>
      <c r="J3" s="2"/>
      <c r="K3" s="2"/>
      <c r="L3" s="2"/>
      <c r="M3" s="2"/>
      <c r="N3" s="2"/>
      <c r="O3" s="2"/>
      <c r="P3" s="2"/>
      <c r="Q3" s="2"/>
      <c r="R3" s="2"/>
      <c r="S3" s="2"/>
      <c r="T3" s="2"/>
      <c r="U3" s="2"/>
      <c r="V3" s="2"/>
      <c r="W3" s="2"/>
      <c r="X3" s="2" t="str">
        <f>IF(X4="","",IF(LEN(X4)=7,"","↓訪問看護ステーションコードを7桁で記載してください"))</f>
        <v/>
      </c>
      <c r="Y3" s="2"/>
      <c r="Z3" s="2"/>
      <c r="AA3" s="2"/>
      <c r="AB3" s="2"/>
      <c r="AD3" s="2"/>
      <c r="AE3" s="2"/>
      <c r="AF3" s="2"/>
      <c r="AG3" s="2"/>
    </row>
    <row r="4" spans="1:44" ht="16.350000000000001" customHeight="1">
      <c r="A4" s="2"/>
      <c r="B4" s="2"/>
      <c r="C4" s="2"/>
      <c r="D4" s="2"/>
      <c r="E4" s="2"/>
      <c r="F4" s="2"/>
      <c r="G4" s="2"/>
      <c r="H4" s="2"/>
      <c r="I4" s="2"/>
      <c r="J4" s="2"/>
      <c r="K4" s="2"/>
      <c r="L4" s="2"/>
      <c r="M4" s="2"/>
      <c r="N4" s="480" t="s">
        <v>230</v>
      </c>
      <c r="O4" s="480"/>
      <c r="P4" s="480"/>
      <c r="Q4" s="480"/>
      <c r="R4" s="480"/>
      <c r="S4" s="480"/>
      <c r="T4" s="480"/>
      <c r="U4" s="480"/>
      <c r="V4" s="480"/>
      <c r="W4" s="481"/>
      <c r="X4" s="498"/>
      <c r="Y4" s="499"/>
      <c r="Z4" s="499"/>
      <c r="AA4" s="499"/>
      <c r="AB4" s="499"/>
      <c r="AC4" s="499"/>
      <c r="AD4" s="499"/>
      <c r="AE4" s="499"/>
      <c r="AF4" s="499"/>
      <c r="AG4" s="500"/>
    </row>
    <row r="5" spans="1:44" ht="16.149999999999999" customHeight="1">
      <c r="A5" s="2"/>
      <c r="B5" s="2"/>
      <c r="C5" s="2"/>
      <c r="D5" s="2"/>
      <c r="E5" s="2"/>
      <c r="F5" s="2"/>
      <c r="G5" s="2"/>
      <c r="H5" s="2"/>
      <c r="I5" s="2"/>
      <c r="J5" s="2"/>
      <c r="K5" s="2"/>
      <c r="L5" s="2"/>
      <c r="M5" s="2"/>
      <c r="N5" s="482" t="s">
        <v>231</v>
      </c>
      <c r="O5" s="482"/>
      <c r="P5" s="482"/>
      <c r="Q5" s="482"/>
      <c r="R5" s="482"/>
      <c r="S5" s="482"/>
      <c r="T5" s="482"/>
      <c r="U5" s="482"/>
      <c r="V5" s="482"/>
      <c r="W5" s="483"/>
      <c r="X5" s="493"/>
      <c r="Y5" s="494"/>
      <c r="Z5" s="494"/>
      <c r="AA5" s="494"/>
      <c r="AB5" s="494"/>
      <c r="AC5" s="494"/>
      <c r="AD5" s="494"/>
      <c r="AE5" s="494"/>
      <c r="AF5" s="494"/>
      <c r="AG5" s="495"/>
    </row>
    <row r="6" spans="1:44" s="178" customFormat="1" ht="16.149999999999999" customHeight="1">
      <c r="N6" s="496" t="s">
        <v>249</v>
      </c>
      <c r="O6" s="496"/>
      <c r="P6" s="496"/>
      <c r="Q6" s="496"/>
      <c r="R6" s="496"/>
      <c r="S6" s="496"/>
      <c r="T6" s="496"/>
      <c r="U6" s="496"/>
      <c r="V6" s="496"/>
      <c r="W6" s="497"/>
      <c r="X6" s="493"/>
      <c r="Y6" s="494"/>
      <c r="Z6" s="494"/>
      <c r="AA6" s="494"/>
      <c r="AB6" s="494"/>
      <c r="AC6" s="494"/>
      <c r="AD6" s="494"/>
      <c r="AE6" s="494"/>
      <c r="AF6" s="494"/>
      <c r="AG6" s="495"/>
      <c r="AH6" s="63"/>
      <c r="AI6" s="63"/>
      <c r="AJ6" s="63"/>
      <c r="AK6" s="63"/>
      <c r="AL6" s="63"/>
      <c r="AM6" s="63"/>
      <c r="AN6" s="63"/>
      <c r="AO6" s="63"/>
      <c r="AP6" s="63"/>
      <c r="AQ6" s="63"/>
    </row>
    <row r="7" spans="1:44" s="178" customFormat="1" ht="16.149999999999999" customHeight="1">
      <c r="S7" s="216"/>
      <c r="T7" s="216"/>
      <c r="U7" s="216"/>
      <c r="V7" s="216"/>
      <c r="W7" s="216"/>
      <c r="X7" s="16"/>
      <c r="Y7" s="16"/>
      <c r="Z7" s="16"/>
      <c r="AA7" s="16"/>
      <c r="AB7" s="16"/>
      <c r="AC7" s="16"/>
      <c r="AD7" s="16"/>
      <c r="AE7" s="16"/>
      <c r="AF7" s="16"/>
      <c r="AG7" s="16"/>
      <c r="AH7" s="63"/>
      <c r="AI7" s="63"/>
      <c r="AJ7" s="63"/>
      <c r="AK7" s="63"/>
      <c r="AL7" s="63"/>
      <c r="AM7" s="63"/>
      <c r="AN7" s="63"/>
      <c r="AO7" s="63"/>
      <c r="AP7" s="63"/>
      <c r="AQ7" s="63"/>
    </row>
    <row r="8" spans="1:44" ht="16.149999999999999" customHeight="1">
      <c r="A8" s="1" t="s">
        <v>221</v>
      </c>
      <c r="B8" s="2"/>
      <c r="C8" s="2"/>
      <c r="D8" s="2"/>
      <c r="E8" s="2"/>
      <c r="F8" s="2"/>
      <c r="G8" s="299" t="str">
        <f>IF($AH$10=$AH$11,"※どちらか１つを選択してください。","")</f>
        <v>※どちらか１つを選択してください。</v>
      </c>
      <c r="H8" s="2"/>
      <c r="I8" s="2"/>
      <c r="J8" s="2"/>
      <c r="K8" s="2"/>
      <c r="L8" s="2"/>
      <c r="M8" s="2"/>
      <c r="N8" s="2"/>
      <c r="O8" s="2"/>
      <c r="P8" s="2"/>
      <c r="Q8" s="2"/>
      <c r="R8" s="2"/>
      <c r="S8" s="2"/>
      <c r="T8" s="2"/>
      <c r="U8" s="2"/>
      <c r="V8" s="2"/>
      <c r="W8" s="2"/>
      <c r="X8" s="2"/>
      <c r="Y8" s="2"/>
      <c r="Z8" s="2"/>
      <c r="AA8" s="2"/>
      <c r="AB8" s="2"/>
      <c r="AC8" s="2"/>
      <c r="AD8" s="2"/>
      <c r="AE8" s="2"/>
      <c r="AF8" s="2"/>
      <c r="AG8" s="2"/>
    </row>
    <row r="9" spans="1:44" ht="16.149999999999999" customHeight="1">
      <c r="A9" s="62"/>
      <c r="B9" s="62"/>
      <c r="C9" s="62"/>
      <c r="D9" s="62"/>
      <c r="E9" s="62"/>
      <c r="F9" s="62"/>
      <c r="G9" s="62"/>
      <c r="H9" s="62"/>
      <c r="I9" s="62"/>
      <c r="J9" s="62"/>
      <c r="AH9" s="3"/>
      <c r="AI9" s="3"/>
      <c r="AJ9" s="3"/>
      <c r="AK9" s="3"/>
      <c r="AL9" s="3"/>
      <c r="AM9" s="3"/>
      <c r="AN9" s="3"/>
      <c r="AO9" s="3"/>
      <c r="AP9" s="3"/>
      <c r="AQ9" s="3"/>
    </row>
    <row r="10" spans="1:44" ht="20.100000000000001" customHeight="1">
      <c r="A10" s="62"/>
      <c r="B10" s="180"/>
      <c r="C10" s="181" t="s">
        <v>222</v>
      </c>
      <c r="D10" s="181"/>
      <c r="E10" s="181"/>
      <c r="F10" s="181"/>
      <c r="G10" s="181"/>
      <c r="H10" s="181"/>
      <c r="I10"/>
      <c r="J10" s="62"/>
      <c r="AH10" s="62" t="b">
        <v>0</v>
      </c>
      <c r="AI10" s="3">
        <f>IF(AH10=TRUE,1,2)</f>
        <v>2</v>
      </c>
      <c r="AJ10" s="3"/>
      <c r="AK10" s="3"/>
      <c r="AL10" s="3"/>
      <c r="AM10" s="3"/>
      <c r="AN10" s="3"/>
      <c r="AO10" s="3"/>
      <c r="AP10" s="3"/>
      <c r="AQ10" s="3"/>
    </row>
    <row r="11" spans="1:44" ht="20.100000000000001" customHeight="1">
      <c r="A11" s="62"/>
      <c r="B11" s="180"/>
      <c r="C11" s="181" t="s">
        <v>223</v>
      </c>
      <c r="D11" s="181"/>
      <c r="E11" s="181"/>
      <c r="F11" s="181"/>
      <c r="G11" s="181"/>
      <c r="H11" s="181"/>
      <c r="I11" s="62"/>
      <c r="J11" s="62"/>
      <c r="AH11" s="62" t="b">
        <v>0</v>
      </c>
      <c r="AI11" s="3">
        <f>IF(AH11=TRUE,1,2)</f>
        <v>2</v>
      </c>
      <c r="AJ11" s="3"/>
      <c r="AK11" s="3"/>
      <c r="AL11" s="3"/>
      <c r="AM11" s="3"/>
      <c r="AN11" s="3"/>
      <c r="AO11" s="3"/>
      <c r="AP11" s="3"/>
      <c r="AQ11" s="3"/>
    </row>
    <row r="12" spans="1:44" s="62" customFormat="1" ht="16.149999999999999" customHeight="1">
      <c r="K12" s="3"/>
    </row>
    <row r="13" spans="1:44" ht="16.149999999999999" customHeight="1">
      <c r="A13" s="1" t="s">
        <v>232</v>
      </c>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Q13" s="62" t="s">
        <v>107</v>
      </c>
    </row>
    <row r="14" spans="1:44" ht="16.149999999999999" customHeight="1" thickBot="1">
      <c r="A14" s="2" t="s">
        <v>224</v>
      </c>
      <c r="B14" s="2"/>
      <c r="C14" s="2"/>
      <c r="D14" s="2"/>
      <c r="E14" s="2"/>
      <c r="F14" s="2"/>
      <c r="L14" s="2"/>
      <c r="M14" s="2"/>
      <c r="N14" s="2"/>
      <c r="O14" s="2"/>
      <c r="P14" s="2"/>
      <c r="Q14" s="2"/>
      <c r="R14" s="2"/>
      <c r="S14" s="2"/>
      <c r="T14" s="2"/>
      <c r="U14" s="2"/>
      <c r="V14" s="2"/>
      <c r="AE14" s="2"/>
      <c r="AF14" s="2"/>
      <c r="AG14" s="2"/>
      <c r="AQ14" s="62">
        <v>4</v>
      </c>
    </row>
    <row r="15" spans="1:44" ht="16.149999999999999" customHeight="1" thickBot="1">
      <c r="B15" s="487" t="s">
        <v>16</v>
      </c>
      <c r="C15" s="488"/>
      <c r="D15" s="488"/>
      <c r="E15" s="492"/>
      <c r="F15" s="492"/>
      <c r="G15" s="11" t="s">
        <v>17</v>
      </c>
      <c r="H15" s="492"/>
      <c r="I15" s="492"/>
      <c r="J15" s="11" t="s">
        <v>18</v>
      </c>
      <c r="K15" s="11"/>
      <c r="L15" s="11" t="s">
        <v>19</v>
      </c>
      <c r="M15" s="11" t="s">
        <v>16</v>
      </c>
      <c r="N15" s="11"/>
      <c r="O15" s="492"/>
      <c r="P15" s="492"/>
      <c r="Q15" s="11" t="s">
        <v>17</v>
      </c>
      <c r="R15" s="492"/>
      <c r="S15" s="492"/>
      <c r="T15" s="12" t="s">
        <v>18</v>
      </c>
      <c r="V15" s="484" t="str">
        <f>IF(OR(E15="",H15="",O15="",R15=""),"",((O15-E15)*12)+(R15-H15)+1)</f>
        <v/>
      </c>
      <c r="W15" s="484"/>
      <c r="X15" s="484"/>
      <c r="Y15" s="490"/>
      <c r="Z15" s="2" t="s">
        <v>620</v>
      </c>
      <c r="AA15" s="2"/>
      <c r="AG15" s="2"/>
      <c r="AQ15" s="62">
        <v>5</v>
      </c>
    </row>
    <row r="16" spans="1:44" s="62" customFormat="1" ht="15" customHeight="1">
      <c r="A16" s="10" t="s">
        <v>199</v>
      </c>
      <c r="B16" s="186" t="s">
        <v>483</v>
      </c>
      <c r="C16" s="186"/>
      <c r="D16" s="186"/>
      <c r="E16" s="186"/>
      <c r="F16" s="186"/>
      <c r="G16" s="186"/>
      <c r="H16" s="186"/>
      <c r="I16" s="186"/>
      <c r="J16" s="186"/>
      <c r="K16" s="186"/>
      <c r="L16" s="186"/>
      <c r="M16" s="186"/>
      <c r="N16" s="186"/>
      <c r="O16" s="186"/>
      <c r="P16" s="186"/>
      <c r="Q16" s="186"/>
      <c r="R16" s="186"/>
      <c r="S16" s="186"/>
      <c r="T16" s="186"/>
      <c r="U16" s="186"/>
      <c r="V16" s="186"/>
      <c r="W16" s="186"/>
      <c r="X16" s="186"/>
      <c r="Y16" s="186"/>
      <c r="Z16" s="186"/>
      <c r="AA16" s="184"/>
      <c r="AB16" s="184"/>
      <c r="AC16" s="184"/>
      <c r="AD16" s="184"/>
      <c r="AE16" s="184"/>
      <c r="AF16" s="186"/>
      <c r="AG16" s="187"/>
      <c r="AQ16" s="62">
        <v>6</v>
      </c>
      <c r="AR16" s="3"/>
    </row>
    <row r="17" spans="1:44" s="62" customFormat="1" ht="15" customHeight="1">
      <c r="A17" s="10" t="s">
        <v>199</v>
      </c>
      <c r="B17" s="186" t="s">
        <v>617</v>
      </c>
      <c r="C17" s="186"/>
      <c r="D17" s="186"/>
      <c r="E17" s="186"/>
      <c r="F17" s="186"/>
      <c r="G17" s="186"/>
      <c r="H17" s="186"/>
      <c r="I17" s="186"/>
      <c r="J17" s="186"/>
      <c r="K17" s="186"/>
      <c r="L17" s="186"/>
      <c r="M17" s="186"/>
      <c r="N17" s="186"/>
      <c r="O17" s="186"/>
      <c r="P17" s="186"/>
      <c r="Q17" s="186"/>
      <c r="R17" s="186"/>
      <c r="S17" s="186"/>
      <c r="T17" s="186"/>
      <c r="U17" s="186"/>
      <c r="V17" s="186"/>
      <c r="W17" s="186"/>
      <c r="X17" s="186"/>
      <c r="Y17" s="186"/>
      <c r="Z17" s="186"/>
      <c r="AA17" s="184"/>
      <c r="AB17" s="184"/>
      <c r="AC17" s="184"/>
      <c r="AD17" s="184"/>
      <c r="AE17" s="184"/>
      <c r="AF17" s="186"/>
      <c r="AG17" s="187"/>
      <c r="AQ17" s="62">
        <v>7</v>
      </c>
      <c r="AR17" s="3"/>
    </row>
    <row r="18" spans="1:44" ht="16.149999999999999" customHeight="1">
      <c r="B18" s="186" t="s">
        <v>484</v>
      </c>
      <c r="C18" s="16"/>
      <c r="D18" s="16"/>
      <c r="E18" s="16"/>
      <c r="F18" s="16"/>
      <c r="G18" s="16"/>
      <c r="H18" s="16"/>
      <c r="I18" s="16"/>
      <c r="J18" s="16"/>
      <c r="K18" s="16"/>
      <c r="L18" s="16"/>
      <c r="M18" s="16"/>
      <c r="N18" s="16"/>
      <c r="O18" s="16"/>
      <c r="P18" s="16"/>
      <c r="Q18" s="16"/>
      <c r="R18" s="16"/>
      <c r="S18" s="16"/>
      <c r="T18" s="16"/>
      <c r="V18" s="182"/>
      <c r="W18" s="182"/>
      <c r="X18" s="182"/>
      <c r="Y18" s="182"/>
      <c r="AQ18" s="62">
        <v>8</v>
      </c>
    </row>
    <row r="19" spans="1:44" ht="15" customHeight="1">
      <c r="B19" s="16"/>
      <c r="C19" s="16"/>
      <c r="D19" s="16"/>
      <c r="E19" s="16"/>
      <c r="F19" s="16"/>
      <c r="G19" s="16"/>
      <c r="H19" s="16"/>
      <c r="I19" s="16"/>
      <c r="J19" s="16"/>
      <c r="K19" s="16"/>
      <c r="L19" s="16"/>
      <c r="M19" s="16"/>
      <c r="N19" s="16"/>
      <c r="O19" s="16"/>
      <c r="P19" s="16"/>
      <c r="Q19" s="16"/>
      <c r="R19" s="16"/>
      <c r="S19" s="16"/>
      <c r="T19" s="16"/>
      <c r="V19" s="182"/>
      <c r="W19" s="182"/>
      <c r="X19" s="182"/>
      <c r="Y19" s="182"/>
      <c r="AQ19" s="62">
        <v>9</v>
      </c>
    </row>
    <row r="20" spans="1:44" ht="15" customHeight="1" thickBot="1">
      <c r="A20" s="2" t="s">
        <v>225</v>
      </c>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Q20" s="62">
        <v>10</v>
      </c>
    </row>
    <row r="21" spans="1:44" ht="16.149999999999999" customHeight="1" thickBot="1">
      <c r="A21" s="2"/>
      <c r="B21" s="487" t="s">
        <v>16</v>
      </c>
      <c r="C21" s="488"/>
      <c r="D21" s="488"/>
      <c r="E21" s="492"/>
      <c r="F21" s="492"/>
      <c r="G21" s="11" t="s">
        <v>17</v>
      </c>
      <c r="H21" s="492"/>
      <c r="I21" s="492"/>
      <c r="J21" s="11" t="s">
        <v>18</v>
      </c>
      <c r="K21" s="11"/>
      <c r="L21" s="11" t="s">
        <v>19</v>
      </c>
      <c r="M21" s="11" t="s">
        <v>16</v>
      </c>
      <c r="N21" s="11"/>
      <c r="O21" s="492"/>
      <c r="P21" s="492"/>
      <c r="Q21" s="11" t="s">
        <v>17</v>
      </c>
      <c r="R21" s="492"/>
      <c r="S21" s="492"/>
      <c r="T21" s="12" t="s">
        <v>18</v>
      </c>
      <c r="V21" s="484" t="str">
        <f>IF(OR(E21="",H21="",O21="",R21=""),"",((O21-E21)*12)+(R21-H21)+1)</f>
        <v/>
      </c>
      <c r="W21" s="485"/>
      <c r="X21" s="485"/>
      <c r="Y21" s="486"/>
      <c r="Z21" s="2" t="s">
        <v>620</v>
      </c>
      <c r="AA21" s="2"/>
      <c r="AG21" s="2"/>
      <c r="AQ21" s="62">
        <v>11</v>
      </c>
    </row>
    <row r="22" spans="1:44" s="62" customFormat="1" ht="16.149999999999999" customHeight="1">
      <c r="A22" s="2"/>
      <c r="B22" s="50"/>
      <c r="C22" s="3"/>
      <c r="D22" s="16"/>
      <c r="E22" s="16"/>
      <c r="F22" s="3"/>
      <c r="G22" s="16"/>
      <c r="H22" s="16"/>
      <c r="I22" s="3"/>
      <c r="J22" s="3"/>
      <c r="K22" s="3"/>
      <c r="L22" s="3"/>
      <c r="M22" s="3"/>
      <c r="N22" s="16"/>
      <c r="O22" s="16"/>
      <c r="P22" s="3"/>
      <c r="Q22" s="16"/>
      <c r="R22" s="16"/>
      <c r="S22" s="3"/>
      <c r="T22" s="3"/>
      <c r="U22" s="2"/>
      <c r="V22" s="3"/>
      <c r="W22" s="3"/>
      <c r="X22" s="3"/>
      <c r="Y22" s="3"/>
      <c r="Z22" s="3"/>
      <c r="AA22" s="3"/>
      <c r="AB22" s="2"/>
      <c r="AC22" s="2"/>
      <c r="AD22" s="2"/>
      <c r="AE22" s="2"/>
      <c r="AF22" s="2"/>
      <c r="AG22" s="2"/>
      <c r="AQ22" s="62">
        <v>12</v>
      </c>
      <c r="AR22" s="3"/>
    </row>
    <row r="23" spans="1:44" s="62" customFormat="1" ht="15" customHeight="1" thickBot="1">
      <c r="A23" s="1" t="s">
        <v>233</v>
      </c>
      <c r="B23" s="1"/>
      <c r="C23" s="2"/>
      <c r="D23" s="2"/>
      <c r="E23" s="2"/>
      <c r="F23" s="2"/>
      <c r="G23" s="2"/>
      <c r="H23" s="2"/>
      <c r="I23" s="2"/>
      <c r="J23" s="2"/>
      <c r="K23" s="2"/>
      <c r="L23" s="2"/>
      <c r="M23" s="2"/>
      <c r="N23" s="2"/>
      <c r="O23" s="2"/>
      <c r="P23" s="2"/>
      <c r="Q23" s="2"/>
      <c r="R23" s="2"/>
      <c r="S23" s="2"/>
      <c r="T23" s="467"/>
      <c r="U23" s="467"/>
      <c r="V23" s="467"/>
      <c r="W23" s="467"/>
      <c r="X23" s="467"/>
      <c r="Y23" s="467"/>
      <c r="Z23" s="2"/>
      <c r="AA23" s="2"/>
      <c r="AB23" s="2"/>
      <c r="AC23" s="2"/>
      <c r="AD23" s="2"/>
      <c r="AE23" s="2"/>
      <c r="AF23" s="2"/>
      <c r="AG23" s="2"/>
      <c r="AQ23" s="62">
        <v>1</v>
      </c>
      <c r="AR23" s="3"/>
    </row>
    <row r="24" spans="1:44" s="62" customFormat="1" ht="15" customHeight="1">
      <c r="A24" s="211" t="s">
        <v>255</v>
      </c>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468"/>
      <c r="AC24" s="468"/>
      <c r="AD24" s="468"/>
      <c r="AE24" s="468"/>
      <c r="AF24" s="468"/>
      <c r="AG24" s="25" t="s">
        <v>20</v>
      </c>
      <c r="AQ24" s="62">
        <v>2</v>
      </c>
      <c r="AR24" s="3"/>
    </row>
    <row r="25" spans="1:44" s="62" customFormat="1" ht="15" customHeight="1" thickBot="1">
      <c r="A25" s="51" t="s">
        <v>256</v>
      </c>
      <c r="B25" s="52"/>
      <c r="C25" s="52"/>
      <c r="D25" s="52"/>
      <c r="E25" s="52"/>
      <c r="F25" s="52"/>
      <c r="G25" s="52"/>
      <c r="H25" s="52"/>
      <c r="I25" s="52"/>
      <c r="J25" s="52"/>
      <c r="K25" s="52"/>
      <c r="L25" s="52"/>
      <c r="M25" s="52"/>
      <c r="N25" s="52"/>
      <c r="O25" s="52"/>
      <c r="P25" s="52"/>
      <c r="Q25" s="52"/>
      <c r="R25" s="52"/>
      <c r="S25" s="52"/>
      <c r="T25" s="52"/>
      <c r="U25" s="52"/>
      <c r="V25" s="52"/>
      <c r="W25" s="52"/>
      <c r="X25" s="52"/>
      <c r="Y25" s="52"/>
      <c r="Z25" s="52"/>
      <c r="AA25" s="52"/>
      <c r="AB25" s="469"/>
      <c r="AC25" s="469"/>
      <c r="AD25" s="469"/>
      <c r="AE25" s="469"/>
      <c r="AF25" s="469"/>
      <c r="AG25" s="39" t="s">
        <v>20</v>
      </c>
      <c r="AQ25" s="62">
        <v>3</v>
      </c>
      <c r="AR25" s="3"/>
    </row>
    <row r="26" spans="1:44" s="62" customFormat="1" ht="15" customHeight="1" thickTop="1" thickBot="1">
      <c r="A26" s="183" t="s">
        <v>236</v>
      </c>
      <c r="B26" s="48"/>
      <c r="C26" s="48"/>
      <c r="D26" s="48"/>
      <c r="E26" s="48"/>
      <c r="F26" s="48"/>
      <c r="G26" s="48"/>
      <c r="H26" s="48"/>
      <c r="I26" s="48"/>
      <c r="J26" s="48"/>
      <c r="K26" s="48"/>
      <c r="L26" s="48"/>
      <c r="M26" s="48"/>
      <c r="N26" s="48"/>
      <c r="O26" s="48"/>
      <c r="P26" s="48"/>
      <c r="Q26" s="48"/>
      <c r="R26" s="48"/>
      <c r="S26" s="48"/>
      <c r="T26" s="48"/>
      <c r="U26" s="48"/>
      <c r="V26" s="48"/>
      <c r="W26" s="48"/>
      <c r="X26" s="48"/>
      <c r="Y26" s="48"/>
      <c r="Z26" s="48"/>
      <c r="AA26" s="48"/>
      <c r="AB26" s="470" t="str">
        <f>IF(SUM(AB24:AF25)=0,"",SUM(AB24:AF25))</f>
        <v/>
      </c>
      <c r="AC26" s="470"/>
      <c r="AD26" s="470"/>
      <c r="AE26" s="470"/>
      <c r="AF26" s="470"/>
      <c r="AG26" s="49" t="s">
        <v>20</v>
      </c>
      <c r="AR26" s="3"/>
    </row>
    <row r="27" spans="1:44" s="62" customFormat="1" ht="15" customHeight="1">
      <c r="A27" s="184" t="s">
        <v>199</v>
      </c>
      <c r="B27" s="185" t="s">
        <v>226</v>
      </c>
      <c r="C27" s="186"/>
      <c r="D27" s="186"/>
      <c r="E27" s="186"/>
      <c r="F27" s="186"/>
      <c r="G27" s="186"/>
      <c r="H27" s="186"/>
      <c r="I27" s="186"/>
      <c r="J27" s="186"/>
      <c r="K27" s="186"/>
      <c r="L27" s="186"/>
      <c r="M27" s="186"/>
      <c r="N27" s="186"/>
      <c r="O27" s="186"/>
      <c r="P27" s="186"/>
      <c r="Q27" s="186"/>
      <c r="R27" s="186"/>
      <c r="S27" s="186"/>
      <c r="T27" s="186"/>
      <c r="U27" s="186"/>
      <c r="V27" s="186"/>
      <c r="W27" s="186"/>
      <c r="X27" s="186"/>
      <c r="Y27" s="186"/>
      <c r="Z27" s="186"/>
      <c r="AA27" s="184"/>
      <c r="AB27" s="184"/>
      <c r="AC27" s="184"/>
      <c r="AD27" s="184"/>
      <c r="AE27" s="184"/>
      <c r="AF27" s="186"/>
      <c r="AG27" s="187"/>
      <c r="AR27" s="3"/>
    </row>
    <row r="28" spans="1:44" ht="1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row>
    <row r="29" spans="1:44" s="62" customFormat="1" ht="15" customHeight="1">
      <c r="A29" s="1" t="s">
        <v>234</v>
      </c>
      <c r="B29" s="1"/>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R29" s="3"/>
    </row>
    <row r="30" spans="1:44" ht="15" customHeight="1" thickBot="1">
      <c r="A30" s="188" t="s">
        <v>237</v>
      </c>
      <c r="B30" s="8"/>
      <c r="C30" s="8"/>
      <c r="D30" s="8"/>
      <c r="E30" s="8"/>
      <c r="F30" s="8"/>
      <c r="G30" s="8"/>
      <c r="H30" s="8"/>
      <c r="I30" s="8"/>
      <c r="J30" s="8"/>
      <c r="K30" s="8"/>
      <c r="L30" s="8"/>
      <c r="M30" s="8"/>
      <c r="N30" s="8"/>
      <c r="O30" s="8"/>
      <c r="P30" s="8"/>
      <c r="Q30" s="8"/>
      <c r="R30" s="8"/>
      <c r="S30" s="8"/>
      <c r="T30" s="8"/>
      <c r="U30" s="8"/>
      <c r="V30" s="8"/>
      <c r="W30" s="8"/>
      <c r="X30" s="8"/>
      <c r="Y30" s="8"/>
      <c r="Z30" s="8"/>
      <c r="AA30" s="8"/>
      <c r="AB30" s="471"/>
      <c r="AC30" s="471"/>
      <c r="AD30" s="471"/>
      <c r="AE30" s="471"/>
      <c r="AF30" s="471"/>
      <c r="AG30" s="9" t="s">
        <v>20</v>
      </c>
    </row>
    <row r="31" spans="1:44" ht="15" customHeight="1">
      <c r="AB31" s="189"/>
      <c r="AC31" s="189"/>
      <c r="AD31" s="189"/>
      <c r="AE31" s="189"/>
      <c r="AF31" s="189"/>
    </row>
    <row r="32" spans="1:44" s="62" customFormat="1" ht="15" customHeight="1">
      <c r="A32" s="1" t="s">
        <v>235</v>
      </c>
      <c r="B32" s="1"/>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R32" s="3"/>
    </row>
    <row r="33" spans="1:44" s="62" customFormat="1" ht="15" customHeight="1">
      <c r="A33" s="13" t="s">
        <v>238</v>
      </c>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90"/>
      <c r="AC33" s="190"/>
      <c r="AD33" s="190"/>
      <c r="AE33" s="190"/>
      <c r="AF33" s="190"/>
      <c r="AG33" s="191"/>
      <c r="AR33" s="3"/>
    </row>
    <row r="34" spans="1:44" ht="15" customHeight="1" thickBot="1">
      <c r="A34" s="5" t="s">
        <v>252</v>
      </c>
      <c r="B34" s="6"/>
      <c r="C34" s="6"/>
      <c r="D34" s="6"/>
      <c r="E34" s="6"/>
      <c r="F34" s="6"/>
      <c r="G34" s="6"/>
      <c r="H34" s="6"/>
      <c r="I34" s="6"/>
      <c r="J34" s="6"/>
      <c r="K34" s="6"/>
      <c r="L34" s="6"/>
      <c r="M34" s="6"/>
      <c r="N34" s="6"/>
      <c r="O34" s="6"/>
      <c r="P34" s="6"/>
      <c r="Q34" s="6"/>
      <c r="R34" s="6"/>
      <c r="S34" s="217"/>
      <c r="T34" s="6"/>
      <c r="U34" s="6"/>
      <c r="V34" s="6"/>
      <c r="W34" s="6"/>
      <c r="X34" s="6"/>
      <c r="Y34" s="6"/>
      <c r="Z34" s="6"/>
      <c r="AA34" s="6"/>
      <c r="AB34" s="472" t="str">
        <f>IF(SUM(AB30,AB26)=0,"",SUM(AB30,AB26))</f>
        <v/>
      </c>
      <c r="AC34" s="472"/>
      <c r="AD34" s="472"/>
      <c r="AE34" s="472"/>
      <c r="AF34" s="472"/>
      <c r="AG34" s="7" t="s">
        <v>20</v>
      </c>
    </row>
    <row r="35" spans="1:44" s="62" customFormat="1" ht="15" customHeight="1">
      <c r="A35" s="159"/>
      <c r="B35" s="2"/>
      <c r="C35" s="2"/>
      <c r="D35" s="2"/>
      <c r="E35" s="2"/>
      <c r="F35" s="2"/>
      <c r="G35" s="2"/>
      <c r="H35" s="2"/>
      <c r="I35" s="2"/>
      <c r="J35" s="2"/>
      <c r="K35" s="2"/>
      <c r="L35" s="2"/>
      <c r="M35" s="2"/>
      <c r="N35" s="2"/>
      <c r="O35" s="2"/>
      <c r="P35" s="2"/>
      <c r="Q35" s="2"/>
      <c r="R35" s="2"/>
      <c r="S35" s="2"/>
      <c r="T35" s="2"/>
      <c r="U35" s="2"/>
      <c r="V35" s="2"/>
      <c r="W35" s="2"/>
      <c r="X35" s="2"/>
      <c r="Y35" s="2"/>
      <c r="Z35" s="2"/>
      <c r="AA35" s="10"/>
      <c r="AB35" s="10"/>
      <c r="AC35" s="10"/>
      <c r="AD35" s="10"/>
      <c r="AE35" s="10"/>
      <c r="AF35" s="2"/>
      <c r="AG35" s="3"/>
      <c r="AR35" s="3"/>
    </row>
    <row r="36" spans="1:44" s="62" customFormat="1" ht="15" customHeight="1">
      <c r="A36" s="159"/>
      <c r="B36" s="2"/>
      <c r="C36" s="2"/>
      <c r="D36" s="2"/>
      <c r="E36" s="2"/>
      <c r="F36" s="2"/>
      <c r="G36" s="2"/>
      <c r="H36" s="2"/>
      <c r="I36" s="2"/>
      <c r="J36" s="2"/>
      <c r="K36" s="2"/>
      <c r="L36" s="2"/>
      <c r="M36" s="2"/>
      <c r="N36" s="2"/>
      <c r="O36" s="2"/>
      <c r="P36" s="2"/>
      <c r="Q36" s="2"/>
      <c r="R36" s="2"/>
      <c r="S36" s="2"/>
      <c r="T36" s="2"/>
      <c r="U36" s="2"/>
      <c r="V36" s="2"/>
      <c r="W36" s="2"/>
      <c r="X36" s="2"/>
      <c r="Y36" s="2"/>
      <c r="Z36" s="2"/>
      <c r="AA36" s="10"/>
      <c r="AB36" s="10"/>
      <c r="AC36" s="10"/>
      <c r="AD36" s="10"/>
      <c r="AE36" s="10"/>
      <c r="AF36" s="2"/>
      <c r="AG36" s="3"/>
      <c r="AR36" s="3"/>
    </row>
    <row r="37" spans="1:44" s="62" customFormat="1" ht="15" customHeight="1">
      <c r="A37" s="159" t="s">
        <v>434</v>
      </c>
      <c r="B37" s="2"/>
      <c r="C37" s="2"/>
      <c r="D37" s="2"/>
      <c r="E37" s="2"/>
      <c r="F37" s="2"/>
      <c r="G37" s="2"/>
      <c r="H37" s="2"/>
      <c r="I37" s="2"/>
      <c r="J37" s="2"/>
      <c r="K37" s="2"/>
      <c r="L37" s="2"/>
      <c r="M37" s="2"/>
      <c r="N37" s="2"/>
      <c r="O37" s="2"/>
      <c r="P37" s="2"/>
      <c r="Q37" s="2"/>
      <c r="R37" s="2"/>
      <c r="S37" s="2"/>
      <c r="T37" s="2"/>
      <c r="U37" s="2"/>
      <c r="V37" s="2"/>
      <c r="W37" s="2"/>
      <c r="X37" s="2"/>
      <c r="Y37" s="2"/>
      <c r="Z37" s="2"/>
      <c r="AA37" s="10"/>
      <c r="AB37" s="10"/>
      <c r="AC37" s="10"/>
      <c r="AD37" s="10"/>
      <c r="AE37" s="10"/>
      <c r="AF37" s="2"/>
      <c r="AG37" s="3"/>
      <c r="AR37" s="3"/>
    </row>
    <row r="38" spans="1:44" s="62" customFormat="1" ht="15" customHeight="1">
      <c r="A38" s="184" t="s">
        <v>199</v>
      </c>
      <c r="B38" s="185" t="s">
        <v>616</v>
      </c>
      <c r="C38" s="186"/>
      <c r="D38" s="186"/>
      <c r="E38" s="186"/>
      <c r="F38" s="186"/>
      <c r="G38" s="186"/>
      <c r="H38" s="186"/>
      <c r="I38" s="186"/>
      <c r="J38" s="186"/>
      <c r="K38" s="186"/>
      <c r="L38" s="186"/>
      <c r="M38" s="186"/>
      <c r="N38" s="186"/>
      <c r="O38" s="186"/>
      <c r="P38" s="186"/>
      <c r="Q38" s="186"/>
      <c r="R38" s="186"/>
      <c r="S38" s="186"/>
      <c r="T38" s="186"/>
      <c r="U38" s="186"/>
      <c r="V38" s="186"/>
      <c r="W38" s="186"/>
      <c r="X38" s="186"/>
      <c r="Y38" s="186"/>
      <c r="Z38" s="186"/>
      <c r="AA38" s="184"/>
      <c r="AB38" s="184"/>
      <c r="AC38" s="184"/>
      <c r="AD38" s="184"/>
      <c r="AE38" s="184"/>
      <c r="AF38" s="186"/>
      <c r="AG38" s="187"/>
      <c r="AR38" s="3"/>
    </row>
    <row r="39" spans="1:44" s="62" customFormat="1" ht="15" customHeight="1">
      <c r="A39" s="10" t="s">
        <v>199</v>
      </c>
      <c r="B39" s="186" t="s">
        <v>227</v>
      </c>
      <c r="C39" s="186"/>
      <c r="D39" s="186"/>
      <c r="E39" s="186"/>
      <c r="F39" s="186"/>
      <c r="G39" s="186"/>
      <c r="H39" s="186"/>
      <c r="I39" s="186"/>
      <c r="J39" s="186"/>
      <c r="K39" s="186"/>
      <c r="L39" s="186"/>
      <c r="M39" s="186"/>
      <c r="N39" s="186"/>
      <c r="O39" s="186"/>
      <c r="P39" s="186"/>
      <c r="Q39" s="186"/>
      <c r="R39" s="186"/>
      <c r="S39" s="186"/>
      <c r="T39" s="186"/>
      <c r="U39" s="186"/>
      <c r="V39" s="186"/>
      <c r="W39" s="186"/>
      <c r="X39" s="186"/>
      <c r="Y39" s="186"/>
      <c r="Z39" s="186"/>
      <c r="AA39" s="184"/>
      <c r="AB39" s="184"/>
      <c r="AC39" s="184"/>
      <c r="AD39" s="184"/>
      <c r="AE39" s="184"/>
      <c r="AF39" s="186"/>
      <c r="AG39" s="187"/>
      <c r="AR39" s="3"/>
    </row>
    <row r="40" spans="1:44" s="62" customFormat="1" ht="15" customHeight="1">
      <c r="A40" s="10" t="s">
        <v>199</v>
      </c>
      <c r="B40" s="186" t="s">
        <v>259</v>
      </c>
      <c r="C40" s="186"/>
      <c r="D40" s="186"/>
      <c r="E40" s="186"/>
      <c r="F40" s="186"/>
      <c r="G40" s="186"/>
      <c r="H40" s="186"/>
      <c r="I40" s="186"/>
      <c r="J40" s="186"/>
      <c r="K40" s="186"/>
      <c r="L40" s="186"/>
      <c r="M40" s="186"/>
      <c r="N40" s="186"/>
      <c r="O40" s="186"/>
      <c r="P40" s="186"/>
      <c r="Q40" s="186"/>
      <c r="R40" s="186"/>
      <c r="S40" s="186"/>
      <c r="T40" s="186"/>
      <c r="U40" s="186"/>
      <c r="V40" s="186"/>
      <c r="W40" s="186"/>
      <c r="X40" s="186"/>
      <c r="Y40" s="186"/>
      <c r="Z40" s="186"/>
      <c r="AA40" s="184"/>
      <c r="AB40" s="184"/>
      <c r="AC40" s="184"/>
      <c r="AD40" s="184"/>
      <c r="AE40" s="184"/>
      <c r="AF40" s="186"/>
      <c r="AG40" s="187"/>
      <c r="AR40" s="3"/>
    </row>
    <row r="41" spans="1:44" s="62" customFormat="1" ht="15" customHeight="1">
      <c r="A41" s="159"/>
      <c r="B41" s="186"/>
      <c r="C41" s="2"/>
      <c r="D41" s="2"/>
      <c r="E41" s="2"/>
      <c r="F41" s="2"/>
      <c r="G41" s="2"/>
      <c r="H41" s="2"/>
      <c r="I41" s="2"/>
      <c r="J41" s="2"/>
      <c r="K41" s="2"/>
      <c r="L41" s="2"/>
      <c r="M41" s="2"/>
      <c r="N41" s="2"/>
      <c r="O41" s="2"/>
      <c r="P41" s="2"/>
      <c r="Q41" s="2"/>
      <c r="R41" s="2"/>
      <c r="S41" s="2"/>
      <c r="T41" s="2"/>
      <c r="U41" s="2"/>
      <c r="V41" s="2"/>
      <c r="W41" s="2"/>
      <c r="X41" s="2"/>
      <c r="Y41" s="2"/>
      <c r="Z41" s="2"/>
      <c r="AA41" s="10"/>
      <c r="AB41" s="10"/>
      <c r="AC41" s="10"/>
      <c r="AD41" s="10"/>
      <c r="AE41" s="10"/>
      <c r="AF41" s="2"/>
      <c r="AG41" s="3"/>
      <c r="AR41" s="3"/>
    </row>
    <row r="42" spans="1:44" s="62" customFormat="1" ht="15" customHeight="1">
      <c r="A42" s="192" t="s">
        <v>197</v>
      </c>
      <c r="B42" s="186"/>
      <c r="C42" s="2"/>
      <c r="D42" s="2"/>
      <c r="E42" s="2"/>
      <c r="F42" s="2"/>
      <c r="G42" s="2"/>
      <c r="H42" s="2"/>
      <c r="I42" s="2"/>
      <c r="J42" s="2"/>
      <c r="K42" s="2"/>
      <c r="L42" s="2"/>
      <c r="M42" s="2"/>
      <c r="N42" s="2"/>
      <c r="O42" s="2"/>
      <c r="P42" s="2"/>
      <c r="Q42" s="2"/>
      <c r="R42" s="2"/>
      <c r="S42" s="2"/>
      <c r="T42" s="2"/>
      <c r="U42" s="2"/>
      <c r="V42" s="2"/>
      <c r="W42" s="2"/>
      <c r="X42" s="2"/>
      <c r="Y42" s="2"/>
      <c r="Z42" s="2"/>
      <c r="AA42" s="10"/>
      <c r="AB42" s="193"/>
      <c r="AC42" s="193"/>
      <c r="AD42" s="193"/>
      <c r="AE42" s="193"/>
      <c r="AF42" s="194"/>
      <c r="AG42" s="178"/>
      <c r="AR42" s="3"/>
    </row>
    <row r="43" spans="1:44" s="62" customFormat="1" ht="15" customHeight="1" thickBot="1">
      <c r="A43" s="1" t="s">
        <v>239</v>
      </c>
      <c r="B43" s="2"/>
      <c r="C43" s="2"/>
      <c r="D43" s="2"/>
      <c r="E43" s="2"/>
      <c r="F43" s="2"/>
      <c r="G43" s="2"/>
      <c r="H43" s="2"/>
      <c r="I43" s="2"/>
      <c r="J43" s="2"/>
      <c r="K43" s="2"/>
      <c r="L43" s="2"/>
      <c r="M43" s="2"/>
      <c r="N43" s="2"/>
      <c r="O43" s="2"/>
      <c r="P43" s="2"/>
      <c r="Q43" s="2"/>
      <c r="R43" s="2"/>
      <c r="S43" s="2"/>
      <c r="T43" s="2"/>
      <c r="U43" s="2"/>
      <c r="V43" s="2"/>
      <c r="W43" s="2"/>
      <c r="X43" s="2"/>
      <c r="Y43" s="2"/>
      <c r="Z43" s="2"/>
      <c r="AA43" s="195"/>
      <c r="AB43" s="195"/>
      <c r="AC43" s="195"/>
      <c r="AD43" s="195"/>
      <c r="AE43" s="195"/>
      <c r="AF43" s="195"/>
      <c r="AG43" s="195"/>
      <c r="AR43" s="3"/>
    </row>
    <row r="44" spans="1:44" s="62" customFormat="1" ht="20.100000000000001" customHeight="1">
      <c r="A44" s="46" t="s">
        <v>246</v>
      </c>
      <c r="B44" s="31"/>
      <c r="C44" s="24"/>
      <c r="D44" s="24"/>
      <c r="E44" s="24"/>
      <c r="F44" s="24"/>
      <c r="G44" s="24"/>
      <c r="H44" s="24"/>
      <c r="I44" s="24"/>
      <c r="J44" s="24"/>
      <c r="K44" s="24"/>
      <c r="L44" s="24"/>
      <c r="M44" s="24"/>
      <c r="N44" s="24"/>
      <c r="O44" s="24"/>
      <c r="P44" s="24"/>
      <c r="Q44" s="24"/>
      <c r="R44" s="24"/>
      <c r="S44" s="24"/>
      <c r="T44" s="24"/>
      <c r="U44" s="24"/>
      <c r="V44" s="24"/>
      <c r="W44" s="24"/>
      <c r="X44" s="24"/>
      <c r="Y44" s="24"/>
      <c r="Z44" s="24"/>
      <c r="AA44" s="37"/>
      <c r="AB44" s="196"/>
      <c r="AC44" s="473" t="str">
        <f>_xlfn.LET(_xlpm.x,SUM(AC52,AC61,AC70,AC79,AC88),IF(_xlpm.x=0,"",_xlpm.x))</f>
        <v/>
      </c>
      <c r="AD44" s="473"/>
      <c r="AE44" s="473"/>
      <c r="AF44" s="473"/>
      <c r="AG44" s="38" t="s">
        <v>21</v>
      </c>
      <c r="AR44" s="3"/>
    </row>
    <row r="45" spans="1:44" s="62" customFormat="1" ht="15" customHeight="1">
      <c r="A45" s="457" t="s">
        <v>461</v>
      </c>
      <c r="B45" s="458"/>
      <c r="C45" s="458"/>
      <c r="D45" s="458"/>
      <c r="E45" s="458"/>
      <c r="F45" s="458"/>
      <c r="G45" s="458"/>
      <c r="H45" s="458"/>
      <c r="I45" s="458"/>
      <c r="J45" s="458"/>
      <c r="K45" s="458"/>
      <c r="L45" s="458"/>
      <c r="M45" s="458"/>
      <c r="N45" s="458"/>
      <c r="O45" s="458"/>
      <c r="P45" s="458"/>
      <c r="Q45" s="458"/>
      <c r="R45" s="458"/>
      <c r="S45" s="458"/>
      <c r="T45" s="458"/>
      <c r="U45" s="458"/>
      <c r="V45" s="458"/>
      <c r="W45" s="458"/>
      <c r="X45" s="458"/>
      <c r="Y45" s="458"/>
      <c r="Z45" s="458"/>
      <c r="AA45" s="458"/>
      <c r="AB45" s="458"/>
      <c r="AC45" s="474" t="str">
        <f>_xlfn.LET(_xlpm.x,SUM(AC53,AC62,AC71,AC80,AC89),IF(_xlpm.x=0,"",_xlpm.x))</f>
        <v/>
      </c>
      <c r="AD45" s="474"/>
      <c r="AE45" s="474"/>
      <c r="AF45" s="474"/>
      <c r="AG45" s="197" t="s">
        <v>20</v>
      </c>
      <c r="AR45" s="3"/>
    </row>
    <row r="46" spans="1:44" s="62" customFormat="1" ht="15" customHeight="1">
      <c r="A46" s="460" t="str">
        <f>IF(OR($H$15=4,$H$15=5),AJ46,AJ47)</f>
        <v>（10）令和８年５月時点の給与体系を、当該評価料を算定した年度に勤務している職員の賃金に当てはめた場合の対象職員の基本給等総額</v>
      </c>
      <c r="B46" s="461"/>
      <c r="C46" s="461"/>
      <c r="D46" s="461"/>
      <c r="E46" s="461"/>
      <c r="F46" s="461"/>
      <c r="G46" s="461"/>
      <c r="H46" s="461"/>
      <c r="I46" s="461"/>
      <c r="J46" s="461"/>
      <c r="K46" s="461"/>
      <c r="L46" s="461"/>
      <c r="M46" s="461"/>
      <c r="N46" s="461"/>
      <c r="O46" s="461"/>
      <c r="P46" s="461"/>
      <c r="Q46" s="461"/>
      <c r="R46" s="461"/>
      <c r="S46" s="461"/>
      <c r="T46" s="461"/>
      <c r="U46" s="461"/>
      <c r="V46" s="461"/>
      <c r="W46" s="461"/>
      <c r="X46" s="461"/>
      <c r="Y46" s="461"/>
      <c r="Z46" s="461"/>
      <c r="AA46" s="461"/>
      <c r="AB46" s="461"/>
      <c r="AC46" s="466" t="str">
        <f>_xlfn.LET(_xlpm.x,SUM(AC54,AC63,AC72,AC81,AC90),IF(_xlpm.x=0,"",_xlpm.x))</f>
        <v/>
      </c>
      <c r="AD46" s="466"/>
      <c r="AE46" s="466"/>
      <c r="AF46" s="466"/>
      <c r="AG46" s="133" t="s">
        <v>20</v>
      </c>
      <c r="AJ46" s="62" t="s">
        <v>498</v>
      </c>
      <c r="AR46" s="3"/>
    </row>
    <row r="47" spans="1:44" s="62" customFormat="1" ht="15" customHeight="1">
      <c r="A47" s="13" t="s">
        <v>621</v>
      </c>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98"/>
      <c r="AC47" s="463" t="str">
        <f>IFERROR(AC45-AC46,"")</f>
        <v/>
      </c>
      <c r="AD47" s="463"/>
      <c r="AE47" s="463"/>
      <c r="AF47" s="463"/>
      <c r="AG47" s="199" t="s">
        <v>20</v>
      </c>
      <c r="AJ47" s="62" t="s">
        <v>487</v>
      </c>
      <c r="AR47" s="3"/>
    </row>
    <row r="48" spans="1:44" s="62" customFormat="1" ht="15" customHeight="1">
      <c r="A48" s="26"/>
      <c r="B48" s="32" t="s">
        <v>477</v>
      </c>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200"/>
      <c r="AC48" s="464" t="str">
        <f>IFERROR((AC47/AC46)*100,"")</f>
        <v/>
      </c>
      <c r="AD48" s="464"/>
      <c r="AE48" s="464"/>
      <c r="AF48" s="464"/>
      <c r="AG48" s="201" t="s">
        <v>22</v>
      </c>
      <c r="AR48" s="3"/>
    </row>
    <row r="49" spans="1:44" s="62" customFormat="1" ht="15" customHeight="1" thickBot="1">
      <c r="A49" s="447" t="s">
        <v>250</v>
      </c>
      <c r="B49" s="448"/>
      <c r="C49" s="448"/>
      <c r="D49" s="448"/>
      <c r="E49" s="448"/>
      <c r="F49" s="448"/>
      <c r="G49" s="448"/>
      <c r="H49" s="448"/>
      <c r="I49" s="448"/>
      <c r="J49" s="448"/>
      <c r="K49" s="448"/>
      <c r="L49" s="448"/>
      <c r="M49" s="448"/>
      <c r="N49" s="448"/>
      <c r="O49" s="448"/>
      <c r="P49" s="448"/>
      <c r="Q49" s="448"/>
      <c r="R49" s="448"/>
      <c r="S49" s="448"/>
      <c r="T49" s="448"/>
      <c r="U49" s="448"/>
      <c r="V49" s="448"/>
      <c r="W49" s="448"/>
      <c r="X49" s="448"/>
      <c r="Y49" s="448"/>
      <c r="Z49" s="448"/>
      <c r="AA49" s="448"/>
      <c r="AB49" s="448"/>
      <c r="AC49" s="465"/>
      <c r="AD49" s="465"/>
      <c r="AE49" s="465"/>
      <c r="AF49" s="465"/>
      <c r="AG49" s="202" t="s">
        <v>20</v>
      </c>
      <c r="AR49" s="3"/>
    </row>
    <row r="50" spans="1:44" s="62" customFormat="1" ht="15" customHeight="1">
      <c r="A50" s="203"/>
      <c r="B50" s="3"/>
      <c r="C50" s="3"/>
      <c r="D50" s="30"/>
      <c r="E50" s="30"/>
      <c r="F50" s="30"/>
      <c r="G50" s="30"/>
      <c r="H50" s="30"/>
      <c r="I50" s="30"/>
      <c r="J50" s="30"/>
      <c r="K50" s="30"/>
      <c r="L50" s="30"/>
      <c r="M50" s="30"/>
      <c r="N50" s="30"/>
      <c r="O50" s="30"/>
      <c r="P50" s="30"/>
      <c r="Q50" s="30"/>
      <c r="R50" s="30"/>
      <c r="S50" s="30"/>
      <c r="T50" s="30"/>
      <c r="U50" s="30"/>
      <c r="V50" s="30"/>
      <c r="W50" s="30"/>
      <c r="X50" s="30"/>
      <c r="Y50" s="30"/>
      <c r="Z50" s="30"/>
      <c r="AA50" s="30"/>
      <c r="AB50" s="3"/>
      <c r="AC50" s="3"/>
      <c r="AD50" s="3"/>
      <c r="AE50" s="3"/>
      <c r="AF50" s="3"/>
      <c r="AG50" s="3"/>
      <c r="AR50" s="3"/>
    </row>
    <row r="51" spans="1:44" s="62" customFormat="1" ht="15" customHeight="1" thickBot="1">
      <c r="A51" s="455" t="s">
        <v>240</v>
      </c>
      <c r="B51" s="455"/>
      <c r="C51" s="455"/>
      <c r="D51" s="455"/>
      <c r="E51" s="455"/>
      <c r="F51" s="455"/>
      <c r="G51" s="455"/>
      <c r="H51" s="455"/>
      <c r="I51" s="455"/>
      <c r="J51" s="455"/>
      <c r="K51" s="455"/>
      <c r="L51" s="455"/>
      <c r="M51" s="455"/>
      <c r="N51" s="455"/>
      <c r="O51" s="455"/>
      <c r="P51" s="455"/>
      <c r="Q51" s="455"/>
      <c r="R51" s="455"/>
      <c r="S51" s="455"/>
      <c r="T51" s="455"/>
      <c r="U51" s="455"/>
      <c r="V51" s="455"/>
      <c r="W51" s="455"/>
      <c r="X51" s="455"/>
      <c r="Y51" s="455"/>
      <c r="Z51" s="455"/>
      <c r="AA51" s="455"/>
      <c r="AB51" s="455"/>
      <c r="AC51" s="455"/>
      <c r="AD51" s="455"/>
      <c r="AE51" s="455"/>
      <c r="AF51" s="455"/>
      <c r="AG51" s="455"/>
      <c r="AR51" s="3"/>
    </row>
    <row r="52" spans="1:44" s="62" customFormat="1" ht="15" customHeight="1">
      <c r="A52" s="46" t="s">
        <v>251</v>
      </c>
      <c r="B52" s="31"/>
      <c r="C52" s="24"/>
      <c r="D52" s="24"/>
      <c r="E52" s="24"/>
      <c r="F52" s="24"/>
      <c r="G52" s="24"/>
      <c r="H52" s="24"/>
      <c r="I52" s="24"/>
      <c r="J52" s="24"/>
      <c r="K52" s="24"/>
      <c r="L52" s="24"/>
      <c r="M52" s="24"/>
      <c r="N52" s="24"/>
      <c r="O52" s="24"/>
      <c r="P52" s="24"/>
      <c r="Q52" s="24"/>
      <c r="R52" s="24"/>
      <c r="S52" s="24"/>
      <c r="T52" s="24"/>
      <c r="U52" s="24"/>
      <c r="V52" s="24"/>
      <c r="W52" s="24"/>
      <c r="X52" s="24"/>
      <c r="Y52" s="24"/>
      <c r="Z52" s="24"/>
      <c r="AA52" s="37"/>
      <c r="AB52" s="196"/>
      <c r="AC52" s="456"/>
      <c r="AD52" s="456"/>
      <c r="AE52" s="456"/>
      <c r="AF52" s="456"/>
      <c r="AG52" s="38" t="s">
        <v>21</v>
      </c>
      <c r="AR52" s="3"/>
    </row>
    <row r="53" spans="1:44" s="62" customFormat="1" ht="15" customHeight="1">
      <c r="A53" s="457" t="s">
        <v>462</v>
      </c>
      <c r="B53" s="458"/>
      <c r="C53" s="458"/>
      <c r="D53" s="458"/>
      <c r="E53" s="458"/>
      <c r="F53" s="458"/>
      <c r="G53" s="458"/>
      <c r="H53" s="458"/>
      <c r="I53" s="458"/>
      <c r="J53" s="458"/>
      <c r="K53" s="458"/>
      <c r="L53" s="458"/>
      <c r="M53" s="458"/>
      <c r="N53" s="458"/>
      <c r="O53" s="458"/>
      <c r="P53" s="458"/>
      <c r="Q53" s="458"/>
      <c r="R53" s="458"/>
      <c r="S53" s="458"/>
      <c r="T53" s="458"/>
      <c r="U53" s="458"/>
      <c r="V53" s="458"/>
      <c r="W53" s="458"/>
      <c r="X53" s="458"/>
      <c r="Y53" s="458"/>
      <c r="Z53" s="458"/>
      <c r="AA53" s="458"/>
      <c r="AB53" s="458"/>
      <c r="AC53" s="459"/>
      <c r="AD53" s="459"/>
      <c r="AE53" s="459"/>
      <c r="AF53" s="459"/>
      <c r="AG53" s="197" t="s">
        <v>20</v>
      </c>
      <c r="AR53" s="3"/>
    </row>
    <row r="54" spans="1:44" s="62" customFormat="1" ht="15" customHeight="1">
      <c r="A54" s="460" t="str">
        <f>IF(OR($H$15=4,$H$15=5),AJ54,AJ55)</f>
        <v>（16）令和８年５月時点の給与体系を、当該評価料を算定した年度に勤務している職員の賃金に当てはめた場合の対象職員の基本給等総額</v>
      </c>
      <c r="B54" s="461"/>
      <c r="C54" s="461"/>
      <c r="D54" s="461"/>
      <c r="E54" s="461"/>
      <c r="F54" s="461"/>
      <c r="G54" s="461"/>
      <c r="H54" s="461"/>
      <c r="I54" s="461"/>
      <c r="J54" s="461"/>
      <c r="K54" s="461"/>
      <c r="L54" s="461"/>
      <c r="M54" s="461"/>
      <c r="N54" s="461"/>
      <c r="O54" s="461"/>
      <c r="P54" s="461"/>
      <c r="Q54" s="461"/>
      <c r="R54" s="461"/>
      <c r="S54" s="461"/>
      <c r="T54" s="461"/>
      <c r="U54" s="461"/>
      <c r="V54" s="461"/>
      <c r="W54" s="461"/>
      <c r="X54" s="461"/>
      <c r="Y54" s="461"/>
      <c r="Z54" s="461"/>
      <c r="AA54" s="461"/>
      <c r="AB54" s="461"/>
      <c r="AC54" s="459"/>
      <c r="AD54" s="459"/>
      <c r="AE54" s="459"/>
      <c r="AF54" s="459"/>
      <c r="AG54" s="133" t="s">
        <v>20</v>
      </c>
      <c r="AJ54" s="62" t="s">
        <v>488</v>
      </c>
      <c r="AR54" s="3"/>
    </row>
    <row r="55" spans="1:44" s="62" customFormat="1" ht="15" customHeight="1" thickBot="1">
      <c r="A55" s="13" t="s">
        <v>622</v>
      </c>
      <c r="B55" s="4"/>
      <c r="C55" s="4"/>
      <c r="D55" s="4"/>
      <c r="E55" s="4"/>
      <c r="F55" s="4"/>
      <c r="G55" s="4"/>
      <c r="H55" s="4"/>
      <c r="I55" s="4"/>
      <c r="J55" s="4"/>
      <c r="K55" s="4"/>
      <c r="L55" s="4"/>
      <c r="M55" s="4"/>
      <c r="N55" s="4"/>
      <c r="O55" s="4"/>
      <c r="P55" s="4"/>
      <c r="Q55" s="4"/>
      <c r="R55" s="4"/>
      <c r="S55" s="4"/>
      <c r="T55" s="4"/>
      <c r="U55" s="4"/>
      <c r="V55" s="4"/>
      <c r="W55" s="4"/>
      <c r="X55" s="4"/>
      <c r="Y55" s="4"/>
      <c r="Z55" s="4"/>
      <c r="AA55" s="4"/>
      <c r="AB55" s="204"/>
      <c r="AC55" s="462" t="str">
        <f>IF(AC53-AC54=0,"",AC53-AC54)</f>
        <v/>
      </c>
      <c r="AD55" s="462"/>
      <c r="AE55" s="462"/>
      <c r="AF55" s="462"/>
      <c r="AG55" s="133" t="s">
        <v>20</v>
      </c>
      <c r="AJ55" s="62" t="s">
        <v>489</v>
      </c>
      <c r="AR55" s="3"/>
    </row>
    <row r="56" spans="1:44" s="62" customFormat="1" ht="15" customHeight="1" thickTop="1">
      <c r="A56" s="26"/>
      <c r="B56" s="205" t="s">
        <v>478</v>
      </c>
      <c r="C56" s="206"/>
      <c r="D56" s="206"/>
      <c r="E56" s="206"/>
      <c r="F56" s="206"/>
      <c r="G56" s="206"/>
      <c r="H56" s="206"/>
      <c r="I56" s="206"/>
      <c r="J56" s="206"/>
      <c r="K56" s="206"/>
      <c r="L56" s="206"/>
      <c r="M56" s="206"/>
      <c r="N56" s="206"/>
      <c r="O56" s="206"/>
      <c r="P56" s="206"/>
      <c r="Q56" s="206"/>
      <c r="R56" s="206"/>
      <c r="S56" s="206"/>
      <c r="T56" s="206"/>
      <c r="U56" s="206"/>
      <c r="V56" s="206"/>
      <c r="W56" s="206"/>
      <c r="X56" s="206"/>
      <c r="Y56" s="206"/>
      <c r="Z56" s="206"/>
      <c r="AA56" s="206"/>
      <c r="AB56" s="207"/>
      <c r="AC56" s="454" t="str">
        <f>IFERROR((AC55/AC54)*100,"")</f>
        <v/>
      </c>
      <c r="AD56" s="454"/>
      <c r="AE56" s="454"/>
      <c r="AF56" s="454"/>
      <c r="AG56" s="208" t="s">
        <v>22</v>
      </c>
      <c r="AR56" s="3"/>
    </row>
    <row r="57" spans="1:44" s="62" customFormat="1" ht="15" customHeight="1">
      <c r="A57" s="445" t="s">
        <v>476</v>
      </c>
      <c r="B57" s="446"/>
      <c r="C57" s="446"/>
      <c r="D57" s="446"/>
      <c r="E57" s="446"/>
      <c r="F57" s="446"/>
      <c r="G57" s="446"/>
      <c r="H57" s="446"/>
      <c r="I57" s="446"/>
      <c r="J57" s="446"/>
      <c r="K57" s="446"/>
      <c r="L57" s="446"/>
      <c r="M57" s="446"/>
      <c r="N57" s="446"/>
      <c r="O57" s="446"/>
      <c r="P57" s="446"/>
      <c r="Q57" s="446"/>
      <c r="R57" s="446"/>
      <c r="S57" s="446"/>
      <c r="T57" s="446"/>
      <c r="U57" s="446"/>
      <c r="V57" s="446"/>
      <c r="W57" s="446"/>
      <c r="X57" s="446"/>
      <c r="Y57" s="446"/>
      <c r="Z57" s="446"/>
      <c r="AA57" s="446"/>
      <c r="AB57" s="446"/>
      <c r="AC57" s="452"/>
      <c r="AD57" s="452"/>
      <c r="AE57" s="452"/>
      <c r="AF57" s="452"/>
      <c r="AG57" s="209" t="s">
        <v>228</v>
      </c>
      <c r="AR57" s="3"/>
    </row>
    <row r="58" spans="1:44" s="62" customFormat="1" ht="15" customHeight="1" thickBot="1">
      <c r="A58" s="447" t="s">
        <v>467</v>
      </c>
      <c r="B58" s="448"/>
      <c r="C58" s="448"/>
      <c r="D58" s="448"/>
      <c r="E58" s="448"/>
      <c r="F58" s="448"/>
      <c r="G58" s="448"/>
      <c r="H58" s="448"/>
      <c r="I58" s="448"/>
      <c r="J58" s="448"/>
      <c r="K58" s="448"/>
      <c r="L58" s="448"/>
      <c r="M58" s="448"/>
      <c r="N58" s="448"/>
      <c r="O58" s="448"/>
      <c r="P58" s="448"/>
      <c r="Q58" s="448"/>
      <c r="R58" s="448"/>
      <c r="S58" s="448"/>
      <c r="T58" s="448"/>
      <c r="U58" s="448"/>
      <c r="V58" s="448"/>
      <c r="W58" s="448"/>
      <c r="X58" s="448"/>
      <c r="Y58" s="448"/>
      <c r="Z58" s="448"/>
      <c r="AA58" s="448"/>
      <c r="AB58" s="448"/>
      <c r="AC58" s="453"/>
      <c r="AD58" s="453"/>
      <c r="AE58" s="453"/>
      <c r="AF58" s="453"/>
      <c r="AG58" s="210" t="s">
        <v>228</v>
      </c>
      <c r="AR58" s="3"/>
    </row>
    <row r="59" spans="1:44" s="62" customFormat="1" ht="15" customHeight="1">
      <c r="A59" s="203"/>
      <c r="B59" s="3"/>
      <c r="C59" s="3"/>
      <c r="D59" s="30"/>
      <c r="E59" s="30"/>
      <c r="F59" s="30"/>
      <c r="G59" s="30"/>
      <c r="H59" s="30"/>
      <c r="I59" s="30"/>
      <c r="J59" s="30"/>
      <c r="K59" s="30"/>
      <c r="L59" s="30"/>
      <c r="M59" s="30"/>
      <c r="N59" s="30"/>
      <c r="O59" s="30"/>
      <c r="P59" s="30"/>
      <c r="Q59" s="30"/>
      <c r="R59" s="30"/>
      <c r="S59" s="30"/>
      <c r="T59" s="30"/>
      <c r="U59" s="30"/>
      <c r="V59" s="30"/>
      <c r="W59" s="30"/>
      <c r="X59" s="30"/>
      <c r="Y59" s="30"/>
      <c r="Z59" s="30"/>
      <c r="AA59" s="30"/>
      <c r="AB59" s="3"/>
      <c r="AC59" s="3"/>
      <c r="AD59" s="3"/>
      <c r="AE59" s="3"/>
      <c r="AF59" s="3"/>
      <c r="AG59" s="3"/>
      <c r="AR59" s="3"/>
    </row>
    <row r="60" spans="1:44" s="62" customFormat="1" ht="15" customHeight="1" thickBot="1">
      <c r="A60" s="455" t="s">
        <v>244</v>
      </c>
      <c r="B60" s="455"/>
      <c r="C60" s="455"/>
      <c r="D60" s="455"/>
      <c r="E60" s="455"/>
      <c r="F60" s="455"/>
      <c r="G60" s="455"/>
      <c r="H60" s="455"/>
      <c r="I60" s="455"/>
      <c r="J60" s="455"/>
      <c r="K60" s="455"/>
      <c r="L60" s="455"/>
      <c r="M60" s="455"/>
      <c r="N60" s="455"/>
      <c r="O60" s="455"/>
      <c r="P60" s="455"/>
      <c r="Q60" s="455"/>
      <c r="R60" s="455"/>
      <c r="S60" s="455"/>
      <c r="T60" s="455"/>
      <c r="U60" s="455"/>
      <c r="V60" s="455"/>
      <c r="W60" s="455"/>
      <c r="X60" s="455"/>
      <c r="Y60" s="455"/>
      <c r="Z60" s="455"/>
      <c r="AA60" s="455"/>
      <c r="AB60" s="455"/>
      <c r="AC60" s="455"/>
      <c r="AD60" s="455"/>
      <c r="AE60" s="455"/>
      <c r="AF60" s="455"/>
      <c r="AG60" s="455"/>
      <c r="AR60" s="3"/>
    </row>
    <row r="61" spans="1:44" s="62" customFormat="1" ht="15" customHeight="1">
      <c r="A61" s="46" t="s">
        <v>247</v>
      </c>
      <c r="B61" s="31"/>
      <c r="C61" s="24"/>
      <c r="D61" s="24"/>
      <c r="E61" s="24"/>
      <c r="F61" s="24"/>
      <c r="G61" s="24"/>
      <c r="H61" s="24"/>
      <c r="I61" s="24"/>
      <c r="J61" s="24"/>
      <c r="K61" s="24"/>
      <c r="L61" s="24"/>
      <c r="M61" s="24"/>
      <c r="N61" s="24"/>
      <c r="O61" s="24"/>
      <c r="P61" s="24"/>
      <c r="Q61" s="24"/>
      <c r="R61" s="24"/>
      <c r="S61" s="24"/>
      <c r="T61" s="24"/>
      <c r="U61" s="24"/>
      <c r="V61" s="24"/>
      <c r="W61" s="24"/>
      <c r="X61" s="24"/>
      <c r="Y61" s="24"/>
      <c r="Z61" s="24"/>
      <c r="AA61" s="37"/>
      <c r="AB61" s="196"/>
      <c r="AC61" s="456"/>
      <c r="AD61" s="456"/>
      <c r="AE61" s="456"/>
      <c r="AF61" s="456"/>
      <c r="AG61" s="38" t="s">
        <v>21</v>
      </c>
      <c r="AR61" s="3"/>
    </row>
    <row r="62" spans="1:44" s="62" customFormat="1" ht="15" customHeight="1">
      <c r="A62" s="457" t="s">
        <v>463</v>
      </c>
      <c r="B62" s="458"/>
      <c r="C62" s="458"/>
      <c r="D62" s="458"/>
      <c r="E62" s="458"/>
      <c r="F62" s="458"/>
      <c r="G62" s="458"/>
      <c r="H62" s="458"/>
      <c r="I62" s="458"/>
      <c r="J62" s="458"/>
      <c r="K62" s="458"/>
      <c r="L62" s="458"/>
      <c r="M62" s="458"/>
      <c r="N62" s="458"/>
      <c r="O62" s="458"/>
      <c r="P62" s="458"/>
      <c r="Q62" s="458"/>
      <c r="R62" s="458"/>
      <c r="S62" s="458"/>
      <c r="T62" s="458"/>
      <c r="U62" s="458"/>
      <c r="V62" s="458"/>
      <c r="W62" s="458"/>
      <c r="X62" s="458"/>
      <c r="Y62" s="458"/>
      <c r="Z62" s="458"/>
      <c r="AA62" s="458"/>
      <c r="AB62" s="458"/>
      <c r="AC62" s="459"/>
      <c r="AD62" s="459"/>
      <c r="AE62" s="459"/>
      <c r="AF62" s="459"/>
      <c r="AG62" s="197" t="s">
        <v>20</v>
      </c>
      <c r="AR62" s="3"/>
    </row>
    <row r="63" spans="1:44" s="62" customFormat="1" ht="15" customHeight="1">
      <c r="A63" s="460" t="str">
        <f>IF(OR($H$15=4,$H$15=5),AJ63,AJ64)</f>
        <v>（23）令和８年５月時点の給与体系を、当該評価料を算定した年度に勤務している職員の賃金に当てはめた場合の対象職員の基本給等総額</v>
      </c>
      <c r="B63" s="461"/>
      <c r="C63" s="461"/>
      <c r="D63" s="461"/>
      <c r="E63" s="461"/>
      <c r="F63" s="461"/>
      <c r="G63" s="461"/>
      <c r="H63" s="461"/>
      <c r="I63" s="461"/>
      <c r="J63" s="461"/>
      <c r="K63" s="461"/>
      <c r="L63" s="461"/>
      <c r="M63" s="461"/>
      <c r="N63" s="461"/>
      <c r="O63" s="461"/>
      <c r="P63" s="461"/>
      <c r="Q63" s="461"/>
      <c r="R63" s="461"/>
      <c r="S63" s="461"/>
      <c r="T63" s="461"/>
      <c r="U63" s="461"/>
      <c r="V63" s="461"/>
      <c r="W63" s="461"/>
      <c r="X63" s="461"/>
      <c r="Y63" s="461"/>
      <c r="Z63" s="461"/>
      <c r="AA63" s="461"/>
      <c r="AB63" s="461"/>
      <c r="AC63" s="459"/>
      <c r="AD63" s="459"/>
      <c r="AE63" s="459"/>
      <c r="AF63" s="459"/>
      <c r="AG63" s="133" t="s">
        <v>20</v>
      </c>
      <c r="AJ63" s="62" t="s">
        <v>490</v>
      </c>
      <c r="AR63" s="3"/>
    </row>
    <row r="64" spans="1:44" s="62" customFormat="1" ht="15" customHeight="1" thickBot="1">
      <c r="A64" s="13" t="s">
        <v>623</v>
      </c>
      <c r="B64" s="4"/>
      <c r="C64" s="4"/>
      <c r="D64" s="4"/>
      <c r="E64" s="4"/>
      <c r="F64" s="4"/>
      <c r="G64" s="4"/>
      <c r="H64" s="4"/>
      <c r="I64" s="4"/>
      <c r="J64" s="4"/>
      <c r="K64" s="4"/>
      <c r="L64" s="4"/>
      <c r="M64" s="4"/>
      <c r="N64" s="4"/>
      <c r="O64" s="4"/>
      <c r="P64" s="4"/>
      <c r="Q64" s="4"/>
      <c r="R64" s="4"/>
      <c r="S64" s="4"/>
      <c r="T64" s="4"/>
      <c r="U64" s="4"/>
      <c r="V64" s="4"/>
      <c r="W64" s="4"/>
      <c r="X64" s="4"/>
      <c r="Y64" s="4"/>
      <c r="Z64" s="4"/>
      <c r="AA64" s="4"/>
      <c r="AB64" s="204"/>
      <c r="AC64" s="462" t="str">
        <f>IF(AC62-AC63=0,"",AC62-AC63)</f>
        <v/>
      </c>
      <c r="AD64" s="462"/>
      <c r="AE64" s="462"/>
      <c r="AF64" s="462"/>
      <c r="AG64" s="133" t="s">
        <v>20</v>
      </c>
      <c r="AJ64" s="62" t="s">
        <v>491</v>
      </c>
      <c r="AR64" s="3"/>
    </row>
    <row r="65" spans="1:44" s="62" customFormat="1" ht="15" customHeight="1" thickTop="1">
      <c r="A65" s="26"/>
      <c r="B65" s="205" t="s">
        <v>479</v>
      </c>
      <c r="C65" s="206"/>
      <c r="D65" s="206"/>
      <c r="E65" s="206"/>
      <c r="F65" s="206"/>
      <c r="G65" s="206"/>
      <c r="H65" s="206"/>
      <c r="I65" s="206"/>
      <c r="J65" s="206"/>
      <c r="K65" s="206"/>
      <c r="L65" s="206"/>
      <c r="M65" s="206"/>
      <c r="N65" s="206"/>
      <c r="O65" s="206"/>
      <c r="P65" s="206"/>
      <c r="Q65" s="206"/>
      <c r="R65" s="206"/>
      <c r="S65" s="206"/>
      <c r="T65" s="206"/>
      <c r="U65" s="206"/>
      <c r="V65" s="206"/>
      <c r="W65" s="206"/>
      <c r="X65" s="206"/>
      <c r="Y65" s="206"/>
      <c r="Z65" s="206"/>
      <c r="AA65" s="206"/>
      <c r="AB65" s="207"/>
      <c r="AC65" s="454" t="str">
        <f>IFERROR((AC64/AC63)*100,"")</f>
        <v/>
      </c>
      <c r="AD65" s="454"/>
      <c r="AE65" s="454"/>
      <c r="AF65" s="454"/>
      <c r="AG65" s="208" t="s">
        <v>22</v>
      </c>
      <c r="AR65" s="3"/>
    </row>
    <row r="66" spans="1:44" s="62" customFormat="1" ht="15" customHeight="1">
      <c r="A66" s="445" t="s">
        <v>475</v>
      </c>
      <c r="B66" s="446"/>
      <c r="C66" s="446"/>
      <c r="D66" s="446"/>
      <c r="E66" s="446"/>
      <c r="F66" s="446"/>
      <c r="G66" s="446"/>
      <c r="H66" s="446"/>
      <c r="I66" s="446"/>
      <c r="J66" s="446"/>
      <c r="K66" s="446"/>
      <c r="L66" s="446"/>
      <c r="M66" s="446"/>
      <c r="N66" s="446"/>
      <c r="O66" s="446"/>
      <c r="P66" s="446"/>
      <c r="Q66" s="446"/>
      <c r="R66" s="446"/>
      <c r="S66" s="446"/>
      <c r="T66" s="446"/>
      <c r="U66" s="446"/>
      <c r="V66" s="446"/>
      <c r="W66" s="446"/>
      <c r="X66" s="446"/>
      <c r="Y66" s="446"/>
      <c r="Z66" s="446"/>
      <c r="AA66" s="446"/>
      <c r="AB66" s="446"/>
      <c r="AC66" s="452"/>
      <c r="AD66" s="452"/>
      <c r="AE66" s="452"/>
      <c r="AF66" s="452"/>
      <c r="AG66" s="209" t="s">
        <v>228</v>
      </c>
      <c r="AR66" s="3"/>
    </row>
    <row r="67" spans="1:44" s="62" customFormat="1" ht="15" customHeight="1" thickBot="1">
      <c r="A67" s="447" t="s">
        <v>468</v>
      </c>
      <c r="B67" s="448"/>
      <c r="C67" s="448"/>
      <c r="D67" s="448"/>
      <c r="E67" s="448"/>
      <c r="F67" s="448"/>
      <c r="G67" s="448"/>
      <c r="H67" s="448"/>
      <c r="I67" s="448"/>
      <c r="J67" s="448"/>
      <c r="K67" s="448"/>
      <c r="L67" s="448"/>
      <c r="M67" s="448"/>
      <c r="N67" s="448"/>
      <c r="O67" s="448"/>
      <c r="P67" s="448"/>
      <c r="Q67" s="448"/>
      <c r="R67" s="448"/>
      <c r="S67" s="448"/>
      <c r="T67" s="448"/>
      <c r="U67" s="448"/>
      <c r="V67" s="448"/>
      <c r="W67" s="448"/>
      <c r="X67" s="448"/>
      <c r="Y67" s="448"/>
      <c r="Z67" s="448"/>
      <c r="AA67" s="448"/>
      <c r="AB67" s="448"/>
      <c r="AC67" s="453"/>
      <c r="AD67" s="453"/>
      <c r="AE67" s="453"/>
      <c r="AF67" s="453"/>
      <c r="AG67" s="210" t="s">
        <v>228</v>
      </c>
      <c r="AR67" s="3"/>
    </row>
    <row r="68" spans="1:44" s="62" customFormat="1" ht="15" customHeight="1">
      <c r="A68" s="203"/>
      <c r="B68" s="3"/>
      <c r="C68" s="3"/>
      <c r="D68" s="30"/>
      <c r="E68" s="30"/>
      <c r="F68" s="30"/>
      <c r="G68" s="30"/>
      <c r="H68" s="30"/>
      <c r="I68" s="30"/>
      <c r="J68" s="30"/>
      <c r="K68" s="30"/>
      <c r="L68" s="30"/>
      <c r="M68" s="30"/>
      <c r="N68" s="30"/>
      <c r="O68" s="30"/>
      <c r="P68" s="30"/>
      <c r="Q68" s="30"/>
      <c r="R68" s="30"/>
      <c r="S68" s="30"/>
      <c r="T68" s="30"/>
      <c r="U68" s="30"/>
      <c r="V68" s="30"/>
      <c r="W68" s="30"/>
      <c r="X68" s="30"/>
      <c r="Y68" s="30"/>
      <c r="Z68" s="30"/>
      <c r="AA68" s="30"/>
      <c r="AB68" s="3"/>
      <c r="AC68" s="3"/>
      <c r="AD68" s="3"/>
      <c r="AE68" s="3"/>
      <c r="AF68" s="3"/>
      <c r="AG68" s="3"/>
      <c r="AR68" s="3"/>
    </row>
    <row r="69" spans="1:44" s="62" customFormat="1" ht="15" customHeight="1" thickBot="1">
      <c r="A69" s="455" t="s">
        <v>241</v>
      </c>
      <c r="B69" s="455"/>
      <c r="C69" s="455"/>
      <c r="D69" s="455"/>
      <c r="E69" s="455"/>
      <c r="F69" s="455"/>
      <c r="G69" s="455"/>
      <c r="H69" s="455"/>
      <c r="I69" s="455"/>
      <c r="J69" s="455"/>
      <c r="K69" s="455"/>
      <c r="L69" s="455"/>
      <c r="M69" s="455"/>
      <c r="N69" s="455"/>
      <c r="O69" s="455"/>
      <c r="P69" s="455"/>
      <c r="Q69" s="455"/>
      <c r="R69" s="455"/>
      <c r="S69" s="455"/>
      <c r="T69" s="455"/>
      <c r="U69" s="455"/>
      <c r="V69" s="455"/>
      <c r="W69" s="455"/>
      <c r="X69" s="455"/>
      <c r="Y69" s="455"/>
      <c r="Z69" s="455"/>
      <c r="AA69" s="455"/>
      <c r="AB69" s="455"/>
      <c r="AC69" s="455"/>
      <c r="AD69" s="455"/>
      <c r="AE69" s="455"/>
      <c r="AF69" s="455"/>
      <c r="AG69" s="455"/>
      <c r="AR69" s="3"/>
    </row>
    <row r="70" spans="1:44" s="62" customFormat="1" ht="15" customHeight="1">
      <c r="A70" s="46" t="s">
        <v>253</v>
      </c>
      <c r="B70" s="31"/>
      <c r="C70" s="24"/>
      <c r="D70" s="24"/>
      <c r="E70" s="24"/>
      <c r="F70" s="24"/>
      <c r="G70" s="24"/>
      <c r="H70" s="24"/>
      <c r="I70" s="24"/>
      <c r="J70" s="24"/>
      <c r="K70" s="24"/>
      <c r="L70" s="24"/>
      <c r="M70" s="24"/>
      <c r="N70" s="24"/>
      <c r="O70" s="24"/>
      <c r="P70" s="24"/>
      <c r="Q70" s="24"/>
      <c r="R70" s="24"/>
      <c r="S70" s="24"/>
      <c r="T70" s="24"/>
      <c r="U70" s="24"/>
      <c r="V70" s="24"/>
      <c r="W70" s="24"/>
      <c r="X70" s="24"/>
      <c r="Y70" s="24"/>
      <c r="Z70" s="24"/>
      <c r="AA70" s="37"/>
      <c r="AB70" s="196"/>
      <c r="AC70" s="456"/>
      <c r="AD70" s="456"/>
      <c r="AE70" s="456"/>
      <c r="AF70" s="456"/>
      <c r="AG70" s="38" t="s">
        <v>21</v>
      </c>
      <c r="AR70" s="3"/>
    </row>
    <row r="71" spans="1:44" s="62" customFormat="1" ht="15" customHeight="1">
      <c r="A71" s="457" t="s">
        <v>464</v>
      </c>
      <c r="B71" s="458"/>
      <c r="C71" s="458"/>
      <c r="D71" s="458"/>
      <c r="E71" s="458"/>
      <c r="F71" s="458"/>
      <c r="G71" s="458"/>
      <c r="H71" s="458"/>
      <c r="I71" s="458"/>
      <c r="J71" s="458"/>
      <c r="K71" s="458"/>
      <c r="L71" s="458"/>
      <c r="M71" s="458"/>
      <c r="N71" s="458"/>
      <c r="O71" s="458"/>
      <c r="P71" s="458"/>
      <c r="Q71" s="458"/>
      <c r="R71" s="458"/>
      <c r="S71" s="458"/>
      <c r="T71" s="458"/>
      <c r="U71" s="458"/>
      <c r="V71" s="458"/>
      <c r="W71" s="458"/>
      <c r="X71" s="458"/>
      <c r="Y71" s="458"/>
      <c r="Z71" s="458"/>
      <c r="AA71" s="458"/>
      <c r="AB71" s="458"/>
      <c r="AC71" s="459"/>
      <c r="AD71" s="459"/>
      <c r="AE71" s="459"/>
      <c r="AF71" s="459"/>
      <c r="AG71" s="197" t="s">
        <v>20</v>
      </c>
      <c r="AR71" s="3"/>
    </row>
    <row r="72" spans="1:44" s="62" customFormat="1" ht="15" customHeight="1">
      <c r="A72" s="460" t="str">
        <f>IF(OR($H$15=4,$H$15=5),AJ72,AJ73)</f>
        <v>（30）令和８年５月時点の給与体系を、当該評価料を算定した年度に勤務している職員の賃金に当てはめた場合の対象職員の基本給等総額</v>
      </c>
      <c r="B72" s="461"/>
      <c r="C72" s="461"/>
      <c r="D72" s="461"/>
      <c r="E72" s="461"/>
      <c r="F72" s="461"/>
      <c r="G72" s="461"/>
      <c r="H72" s="461"/>
      <c r="I72" s="461"/>
      <c r="J72" s="461"/>
      <c r="K72" s="461"/>
      <c r="L72" s="461"/>
      <c r="M72" s="461"/>
      <c r="N72" s="461"/>
      <c r="O72" s="461"/>
      <c r="P72" s="461"/>
      <c r="Q72" s="461"/>
      <c r="R72" s="461"/>
      <c r="S72" s="461"/>
      <c r="T72" s="461"/>
      <c r="U72" s="461"/>
      <c r="V72" s="461"/>
      <c r="W72" s="461"/>
      <c r="X72" s="461"/>
      <c r="Y72" s="461"/>
      <c r="Z72" s="461"/>
      <c r="AA72" s="461"/>
      <c r="AB72" s="461"/>
      <c r="AC72" s="459"/>
      <c r="AD72" s="459"/>
      <c r="AE72" s="459"/>
      <c r="AF72" s="459"/>
      <c r="AG72" s="133" t="s">
        <v>20</v>
      </c>
      <c r="AJ72" s="62" t="s">
        <v>492</v>
      </c>
      <c r="AR72" s="3"/>
    </row>
    <row r="73" spans="1:44" s="62" customFormat="1" ht="15" customHeight="1" thickBot="1">
      <c r="A73" s="13" t="s">
        <v>624</v>
      </c>
      <c r="B73" s="4"/>
      <c r="C73" s="4"/>
      <c r="D73" s="4"/>
      <c r="E73" s="4"/>
      <c r="F73" s="4"/>
      <c r="G73" s="4"/>
      <c r="H73" s="4"/>
      <c r="I73" s="4"/>
      <c r="J73" s="4"/>
      <c r="K73" s="4"/>
      <c r="L73" s="4"/>
      <c r="M73" s="4"/>
      <c r="N73" s="4"/>
      <c r="O73" s="4"/>
      <c r="P73" s="4"/>
      <c r="Q73" s="4"/>
      <c r="R73" s="4"/>
      <c r="S73" s="4"/>
      <c r="T73" s="4"/>
      <c r="U73" s="4"/>
      <c r="V73" s="4"/>
      <c r="W73" s="4"/>
      <c r="X73" s="4"/>
      <c r="Y73" s="4"/>
      <c r="Z73" s="4"/>
      <c r="AA73" s="4"/>
      <c r="AB73" s="204"/>
      <c r="AC73" s="462" t="str">
        <f>IF(AC71-AC72=0,"",AC71-AC72)</f>
        <v/>
      </c>
      <c r="AD73" s="462"/>
      <c r="AE73" s="462"/>
      <c r="AF73" s="462"/>
      <c r="AG73" s="133" t="s">
        <v>20</v>
      </c>
      <c r="AJ73" s="62" t="s">
        <v>493</v>
      </c>
      <c r="AR73" s="3"/>
    </row>
    <row r="74" spans="1:44" s="62" customFormat="1" ht="15" customHeight="1" thickTop="1">
      <c r="A74" s="26"/>
      <c r="B74" s="205" t="s">
        <v>480</v>
      </c>
      <c r="C74" s="206"/>
      <c r="D74" s="206"/>
      <c r="E74" s="206"/>
      <c r="F74" s="206"/>
      <c r="G74" s="206"/>
      <c r="H74" s="206"/>
      <c r="I74" s="206"/>
      <c r="J74" s="206"/>
      <c r="K74" s="206"/>
      <c r="L74" s="206"/>
      <c r="M74" s="206"/>
      <c r="N74" s="206"/>
      <c r="O74" s="206"/>
      <c r="P74" s="206"/>
      <c r="Q74" s="206"/>
      <c r="R74" s="206"/>
      <c r="S74" s="206"/>
      <c r="T74" s="206"/>
      <c r="U74" s="206"/>
      <c r="V74" s="206"/>
      <c r="W74" s="206"/>
      <c r="X74" s="206"/>
      <c r="Y74" s="206"/>
      <c r="Z74" s="206"/>
      <c r="AA74" s="206"/>
      <c r="AB74" s="207"/>
      <c r="AC74" s="454" t="str">
        <f>IFERROR((AC73/AC72)*100,"")</f>
        <v/>
      </c>
      <c r="AD74" s="454"/>
      <c r="AE74" s="454"/>
      <c r="AF74" s="454"/>
      <c r="AG74" s="208" t="s">
        <v>22</v>
      </c>
      <c r="AR74" s="3"/>
    </row>
    <row r="75" spans="1:44" s="62" customFormat="1" ht="15" customHeight="1">
      <c r="A75" s="445" t="s">
        <v>474</v>
      </c>
      <c r="B75" s="446"/>
      <c r="C75" s="446"/>
      <c r="D75" s="446"/>
      <c r="E75" s="446"/>
      <c r="F75" s="446"/>
      <c r="G75" s="446"/>
      <c r="H75" s="446"/>
      <c r="I75" s="446"/>
      <c r="J75" s="446"/>
      <c r="K75" s="446"/>
      <c r="L75" s="446"/>
      <c r="M75" s="446"/>
      <c r="N75" s="446"/>
      <c r="O75" s="446"/>
      <c r="P75" s="446"/>
      <c r="Q75" s="446"/>
      <c r="R75" s="446"/>
      <c r="S75" s="446"/>
      <c r="T75" s="446"/>
      <c r="U75" s="446"/>
      <c r="V75" s="446"/>
      <c r="W75" s="446"/>
      <c r="X75" s="446"/>
      <c r="Y75" s="446"/>
      <c r="Z75" s="446"/>
      <c r="AA75" s="446"/>
      <c r="AB75" s="446"/>
      <c r="AC75" s="452"/>
      <c r="AD75" s="452"/>
      <c r="AE75" s="452"/>
      <c r="AF75" s="452"/>
      <c r="AG75" s="209" t="s">
        <v>228</v>
      </c>
      <c r="AR75" s="3"/>
    </row>
    <row r="76" spans="1:44" s="62" customFormat="1" ht="15" customHeight="1" thickBot="1">
      <c r="A76" s="447" t="s">
        <v>469</v>
      </c>
      <c r="B76" s="448"/>
      <c r="C76" s="448"/>
      <c r="D76" s="448"/>
      <c r="E76" s="448"/>
      <c r="F76" s="448"/>
      <c r="G76" s="448"/>
      <c r="H76" s="448"/>
      <c r="I76" s="448"/>
      <c r="J76" s="448"/>
      <c r="K76" s="448"/>
      <c r="L76" s="448"/>
      <c r="M76" s="448"/>
      <c r="N76" s="448"/>
      <c r="O76" s="448"/>
      <c r="P76" s="448"/>
      <c r="Q76" s="448"/>
      <c r="R76" s="448"/>
      <c r="S76" s="448"/>
      <c r="T76" s="448"/>
      <c r="U76" s="448"/>
      <c r="V76" s="448"/>
      <c r="W76" s="448"/>
      <c r="X76" s="448"/>
      <c r="Y76" s="448"/>
      <c r="Z76" s="448"/>
      <c r="AA76" s="448"/>
      <c r="AB76" s="448"/>
      <c r="AC76" s="453"/>
      <c r="AD76" s="453"/>
      <c r="AE76" s="453"/>
      <c r="AF76" s="453"/>
      <c r="AG76" s="210" t="s">
        <v>228</v>
      </c>
      <c r="AR76" s="3"/>
    </row>
    <row r="77" spans="1:44" s="62" customFormat="1" ht="15" customHeight="1">
      <c r="A77" s="203"/>
      <c r="B77" s="3"/>
      <c r="C77" s="3"/>
      <c r="D77" s="30"/>
      <c r="E77" s="30"/>
      <c r="F77" s="30"/>
      <c r="G77" s="30"/>
      <c r="H77" s="30"/>
      <c r="I77" s="30"/>
      <c r="J77" s="30"/>
      <c r="K77" s="30"/>
      <c r="L77" s="30"/>
      <c r="M77" s="30"/>
      <c r="N77" s="30"/>
      <c r="O77" s="30"/>
      <c r="P77" s="30"/>
      <c r="Q77" s="30"/>
      <c r="R77" s="30"/>
      <c r="S77" s="30"/>
      <c r="T77" s="30"/>
      <c r="U77" s="30"/>
      <c r="V77" s="30"/>
      <c r="W77" s="30"/>
      <c r="X77" s="30"/>
      <c r="Y77" s="30"/>
      <c r="Z77" s="30"/>
      <c r="AA77" s="30"/>
      <c r="AB77" s="3"/>
      <c r="AC77" s="3"/>
      <c r="AD77" s="3"/>
      <c r="AE77" s="3"/>
      <c r="AF77" s="3"/>
      <c r="AG77" s="3"/>
      <c r="AR77" s="3"/>
    </row>
    <row r="78" spans="1:44" s="62" customFormat="1" ht="15" customHeight="1" thickBot="1">
      <c r="A78" s="455" t="s">
        <v>242</v>
      </c>
      <c r="B78" s="455"/>
      <c r="C78" s="455"/>
      <c r="D78" s="455"/>
      <c r="E78" s="455"/>
      <c r="F78" s="455"/>
      <c r="G78" s="455"/>
      <c r="H78" s="455"/>
      <c r="I78" s="455"/>
      <c r="J78" s="455"/>
      <c r="K78" s="455"/>
      <c r="L78" s="455"/>
      <c r="M78" s="455"/>
      <c r="N78" s="455"/>
      <c r="O78" s="455"/>
      <c r="P78" s="455"/>
      <c r="Q78" s="455"/>
      <c r="R78" s="455"/>
      <c r="S78" s="455"/>
      <c r="T78" s="455"/>
      <c r="U78" s="455"/>
      <c r="V78" s="455"/>
      <c r="W78" s="455"/>
      <c r="X78" s="455"/>
      <c r="Y78" s="455"/>
      <c r="Z78" s="455"/>
      <c r="AA78" s="455"/>
      <c r="AB78" s="455"/>
      <c r="AC78" s="455"/>
      <c r="AD78" s="455"/>
      <c r="AE78" s="455"/>
      <c r="AF78" s="455"/>
      <c r="AG78" s="455"/>
      <c r="AR78" s="3"/>
    </row>
    <row r="79" spans="1:44" s="62" customFormat="1" ht="15" customHeight="1">
      <c r="A79" s="46" t="s">
        <v>248</v>
      </c>
      <c r="B79" s="31"/>
      <c r="C79" s="24"/>
      <c r="D79" s="24"/>
      <c r="E79" s="24"/>
      <c r="F79" s="24"/>
      <c r="G79" s="24"/>
      <c r="H79" s="24"/>
      <c r="I79" s="24"/>
      <c r="J79" s="24"/>
      <c r="K79" s="24"/>
      <c r="L79" s="24"/>
      <c r="M79" s="24"/>
      <c r="N79" s="24"/>
      <c r="O79" s="24"/>
      <c r="P79" s="24"/>
      <c r="Q79" s="24"/>
      <c r="R79" s="24"/>
      <c r="S79" s="24"/>
      <c r="T79" s="24"/>
      <c r="U79" s="24"/>
      <c r="V79" s="24"/>
      <c r="W79" s="24"/>
      <c r="X79" s="24"/>
      <c r="Y79" s="24"/>
      <c r="Z79" s="24"/>
      <c r="AA79" s="37"/>
      <c r="AB79" s="196"/>
      <c r="AC79" s="456"/>
      <c r="AD79" s="456"/>
      <c r="AE79" s="456"/>
      <c r="AF79" s="456"/>
      <c r="AG79" s="38" t="s">
        <v>21</v>
      </c>
      <c r="AR79" s="3"/>
    </row>
    <row r="80" spans="1:44" s="62" customFormat="1" ht="15" customHeight="1">
      <c r="A80" s="457" t="s">
        <v>465</v>
      </c>
      <c r="B80" s="458"/>
      <c r="C80" s="458"/>
      <c r="D80" s="458"/>
      <c r="E80" s="458"/>
      <c r="F80" s="458"/>
      <c r="G80" s="458"/>
      <c r="H80" s="458"/>
      <c r="I80" s="458"/>
      <c r="J80" s="458"/>
      <c r="K80" s="458"/>
      <c r="L80" s="458"/>
      <c r="M80" s="458"/>
      <c r="N80" s="458"/>
      <c r="O80" s="458"/>
      <c r="P80" s="458"/>
      <c r="Q80" s="458"/>
      <c r="R80" s="458"/>
      <c r="S80" s="458"/>
      <c r="T80" s="458"/>
      <c r="U80" s="458"/>
      <c r="V80" s="458"/>
      <c r="W80" s="458"/>
      <c r="X80" s="458"/>
      <c r="Y80" s="458"/>
      <c r="Z80" s="458"/>
      <c r="AA80" s="458"/>
      <c r="AB80" s="458"/>
      <c r="AC80" s="459"/>
      <c r="AD80" s="459"/>
      <c r="AE80" s="459"/>
      <c r="AF80" s="459"/>
      <c r="AG80" s="197" t="s">
        <v>20</v>
      </c>
      <c r="AR80" s="3"/>
    </row>
    <row r="81" spans="1:44" s="62" customFormat="1" ht="15" customHeight="1">
      <c r="A81" s="460" t="str">
        <f>IF(OR($H$15=4,$H$15=5),AJ81,AJ82)</f>
        <v>（37）令和８年５月時点の給与体系を、当該評価料を算定した年度に勤務している職員の賃金に当てはめた場合の対象職員の基本給等総額</v>
      </c>
      <c r="B81" s="461"/>
      <c r="C81" s="461"/>
      <c r="D81" s="461"/>
      <c r="E81" s="461"/>
      <c r="F81" s="461"/>
      <c r="G81" s="461"/>
      <c r="H81" s="461"/>
      <c r="I81" s="461"/>
      <c r="J81" s="461"/>
      <c r="K81" s="461"/>
      <c r="L81" s="461"/>
      <c r="M81" s="461"/>
      <c r="N81" s="461"/>
      <c r="O81" s="461"/>
      <c r="P81" s="461"/>
      <c r="Q81" s="461"/>
      <c r="R81" s="461"/>
      <c r="S81" s="461"/>
      <c r="T81" s="461"/>
      <c r="U81" s="461"/>
      <c r="V81" s="461"/>
      <c r="W81" s="461"/>
      <c r="X81" s="461"/>
      <c r="Y81" s="461"/>
      <c r="Z81" s="461"/>
      <c r="AA81" s="461"/>
      <c r="AB81" s="461"/>
      <c r="AC81" s="459"/>
      <c r="AD81" s="459"/>
      <c r="AE81" s="459"/>
      <c r="AF81" s="459"/>
      <c r="AG81" s="133" t="s">
        <v>20</v>
      </c>
      <c r="AJ81" s="62" t="s">
        <v>494</v>
      </c>
      <c r="AR81" s="3"/>
    </row>
    <row r="82" spans="1:44" s="62" customFormat="1" ht="15" customHeight="1" thickBot="1">
      <c r="A82" s="13" t="s">
        <v>625</v>
      </c>
      <c r="B82" s="4"/>
      <c r="C82" s="4"/>
      <c r="D82" s="4"/>
      <c r="E82" s="4"/>
      <c r="F82" s="4"/>
      <c r="G82" s="4"/>
      <c r="H82" s="4"/>
      <c r="I82" s="4"/>
      <c r="J82" s="4"/>
      <c r="K82" s="4"/>
      <c r="L82" s="4"/>
      <c r="M82" s="4"/>
      <c r="N82" s="4"/>
      <c r="O82" s="4"/>
      <c r="P82" s="4"/>
      <c r="Q82" s="4"/>
      <c r="R82" s="4"/>
      <c r="S82" s="4"/>
      <c r="T82" s="4"/>
      <c r="U82" s="4"/>
      <c r="V82" s="4"/>
      <c r="W82" s="4"/>
      <c r="X82" s="4"/>
      <c r="Y82" s="4"/>
      <c r="Z82" s="4"/>
      <c r="AA82" s="4"/>
      <c r="AB82" s="204"/>
      <c r="AC82" s="462" t="str">
        <f>IF(AC80-AC81=0,"",AC80-AC81)</f>
        <v/>
      </c>
      <c r="AD82" s="462"/>
      <c r="AE82" s="462"/>
      <c r="AF82" s="462"/>
      <c r="AG82" s="133" t="s">
        <v>20</v>
      </c>
      <c r="AJ82" s="62" t="s">
        <v>495</v>
      </c>
      <c r="AR82" s="3"/>
    </row>
    <row r="83" spans="1:44" s="62" customFormat="1" ht="15" customHeight="1" thickTop="1">
      <c r="A83" s="26"/>
      <c r="B83" s="205" t="s">
        <v>481</v>
      </c>
      <c r="C83" s="206"/>
      <c r="D83" s="206"/>
      <c r="E83" s="206"/>
      <c r="F83" s="206"/>
      <c r="G83" s="206"/>
      <c r="H83" s="206"/>
      <c r="I83" s="206"/>
      <c r="J83" s="206"/>
      <c r="K83" s="206"/>
      <c r="L83" s="206"/>
      <c r="M83" s="206"/>
      <c r="N83" s="206"/>
      <c r="O83" s="206"/>
      <c r="P83" s="206"/>
      <c r="Q83" s="206"/>
      <c r="R83" s="206"/>
      <c r="S83" s="206"/>
      <c r="T83" s="206"/>
      <c r="U83" s="206"/>
      <c r="V83" s="206"/>
      <c r="W83" s="206"/>
      <c r="X83" s="206"/>
      <c r="Y83" s="206"/>
      <c r="Z83" s="206"/>
      <c r="AA83" s="206"/>
      <c r="AB83" s="207"/>
      <c r="AC83" s="454" t="str">
        <f>IFERROR((AC82/AC81)*100,"")</f>
        <v/>
      </c>
      <c r="AD83" s="454"/>
      <c r="AE83" s="454"/>
      <c r="AF83" s="454"/>
      <c r="AG83" s="208" t="s">
        <v>22</v>
      </c>
      <c r="AR83" s="3"/>
    </row>
    <row r="84" spans="1:44" s="62" customFormat="1" ht="15" customHeight="1">
      <c r="A84" s="445" t="s">
        <v>473</v>
      </c>
      <c r="B84" s="446"/>
      <c r="C84" s="446"/>
      <c r="D84" s="446"/>
      <c r="E84" s="446"/>
      <c r="F84" s="446"/>
      <c r="G84" s="446"/>
      <c r="H84" s="446"/>
      <c r="I84" s="446"/>
      <c r="J84" s="446"/>
      <c r="K84" s="446"/>
      <c r="L84" s="446"/>
      <c r="M84" s="446"/>
      <c r="N84" s="446"/>
      <c r="O84" s="446"/>
      <c r="P84" s="446"/>
      <c r="Q84" s="446"/>
      <c r="R84" s="446"/>
      <c r="S84" s="446"/>
      <c r="T84" s="446"/>
      <c r="U84" s="446"/>
      <c r="V84" s="446"/>
      <c r="W84" s="446"/>
      <c r="X84" s="446"/>
      <c r="Y84" s="446"/>
      <c r="Z84" s="446"/>
      <c r="AA84" s="446"/>
      <c r="AB84" s="446"/>
      <c r="AC84" s="452"/>
      <c r="AD84" s="452"/>
      <c r="AE84" s="452"/>
      <c r="AF84" s="452"/>
      <c r="AG84" s="209" t="s">
        <v>228</v>
      </c>
      <c r="AR84" s="3"/>
    </row>
    <row r="85" spans="1:44" s="62" customFormat="1" ht="15" customHeight="1" thickBot="1">
      <c r="A85" s="447" t="s">
        <v>470</v>
      </c>
      <c r="B85" s="448"/>
      <c r="C85" s="448"/>
      <c r="D85" s="448"/>
      <c r="E85" s="448"/>
      <c r="F85" s="448"/>
      <c r="G85" s="448"/>
      <c r="H85" s="448"/>
      <c r="I85" s="448"/>
      <c r="J85" s="448"/>
      <c r="K85" s="448"/>
      <c r="L85" s="448"/>
      <c r="M85" s="448"/>
      <c r="N85" s="448"/>
      <c r="O85" s="448"/>
      <c r="P85" s="448"/>
      <c r="Q85" s="448"/>
      <c r="R85" s="448"/>
      <c r="S85" s="448"/>
      <c r="T85" s="448"/>
      <c r="U85" s="448"/>
      <c r="V85" s="448"/>
      <c r="W85" s="448"/>
      <c r="X85" s="448"/>
      <c r="Y85" s="448"/>
      <c r="Z85" s="448"/>
      <c r="AA85" s="448"/>
      <c r="AB85" s="448"/>
      <c r="AC85" s="453"/>
      <c r="AD85" s="453"/>
      <c r="AE85" s="453"/>
      <c r="AF85" s="453"/>
      <c r="AG85" s="210" t="s">
        <v>228</v>
      </c>
      <c r="AR85" s="3"/>
    </row>
    <row r="86" spans="1:44" s="62" customFormat="1" ht="15" customHeight="1">
      <c r="A86" s="203"/>
      <c r="B86" s="3"/>
      <c r="C86" s="3"/>
      <c r="D86" s="30"/>
      <c r="E86" s="30"/>
      <c r="F86" s="30"/>
      <c r="G86" s="30"/>
      <c r="H86" s="30"/>
      <c r="I86" s="30"/>
      <c r="J86" s="30"/>
      <c r="K86" s="30"/>
      <c r="L86" s="30"/>
      <c r="M86" s="30"/>
      <c r="N86" s="30"/>
      <c r="O86" s="30"/>
      <c r="P86" s="30"/>
      <c r="Q86" s="30"/>
      <c r="R86" s="30"/>
      <c r="S86" s="30"/>
      <c r="T86" s="30"/>
      <c r="U86" s="30"/>
      <c r="V86" s="30"/>
      <c r="W86" s="30"/>
      <c r="X86" s="30"/>
      <c r="Y86" s="30"/>
      <c r="Z86" s="30"/>
      <c r="AA86" s="30"/>
      <c r="AB86" s="3"/>
      <c r="AC86" s="3"/>
      <c r="AD86" s="3"/>
      <c r="AE86" s="3"/>
      <c r="AF86" s="3"/>
      <c r="AG86" s="3"/>
      <c r="AR86" s="3"/>
    </row>
    <row r="87" spans="1:44" s="62" customFormat="1" ht="15" customHeight="1" thickBot="1">
      <c r="A87" s="455" t="s">
        <v>245</v>
      </c>
      <c r="B87" s="455"/>
      <c r="C87" s="455"/>
      <c r="D87" s="455"/>
      <c r="E87" s="455"/>
      <c r="F87" s="455"/>
      <c r="G87" s="455"/>
      <c r="H87" s="455"/>
      <c r="I87" s="455"/>
      <c r="J87" s="455"/>
      <c r="K87" s="455"/>
      <c r="L87" s="455"/>
      <c r="M87" s="455"/>
      <c r="N87" s="455"/>
      <c r="O87" s="455"/>
      <c r="P87" s="455"/>
      <c r="Q87" s="455"/>
      <c r="R87" s="455"/>
      <c r="S87" s="455"/>
      <c r="T87" s="455"/>
      <c r="U87" s="455"/>
      <c r="V87" s="455"/>
      <c r="W87" s="455"/>
      <c r="X87" s="455"/>
      <c r="Y87" s="455"/>
      <c r="Z87" s="455"/>
      <c r="AA87" s="455"/>
      <c r="AB87" s="455"/>
      <c r="AC87" s="455"/>
      <c r="AD87" s="455"/>
      <c r="AE87" s="455"/>
      <c r="AF87" s="455"/>
      <c r="AG87" s="455"/>
      <c r="AR87" s="3"/>
    </row>
    <row r="88" spans="1:44" s="62" customFormat="1" ht="15" customHeight="1">
      <c r="A88" s="46" t="s">
        <v>254</v>
      </c>
      <c r="B88" s="31"/>
      <c r="C88" s="24"/>
      <c r="D88" s="24"/>
      <c r="E88" s="24"/>
      <c r="F88" s="24"/>
      <c r="G88" s="24"/>
      <c r="H88" s="24"/>
      <c r="I88" s="24"/>
      <c r="J88" s="24"/>
      <c r="K88" s="24"/>
      <c r="L88" s="24"/>
      <c r="M88" s="24"/>
      <c r="N88" s="24"/>
      <c r="O88" s="24"/>
      <c r="P88" s="24"/>
      <c r="Q88" s="24"/>
      <c r="R88" s="24"/>
      <c r="S88" s="24"/>
      <c r="T88" s="24"/>
      <c r="U88" s="24"/>
      <c r="V88" s="24"/>
      <c r="W88" s="24"/>
      <c r="X88" s="24"/>
      <c r="Y88" s="24"/>
      <c r="Z88" s="24"/>
      <c r="AA88" s="37"/>
      <c r="AB88" s="196"/>
      <c r="AC88" s="456"/>
      <c r="AD88" s="456"/>
      <c r="AE88" s="456"/>
      <c r="AF88" s="456"/>
      <c r="AG88" s="38" t="s">
        <v>21</v>
      </c>
      <c r="AR88" s="3"/>
    </row>
    <row r="89" spans="1:44" s="62" customFormat="1" ht="15" customHeight="1">
      <c r="A89" s="457" t="s">
        <v>466</v>
      </c>
      <c r="B89" s="458"/>
      <c r="C89" s="458"/>
      <c r="D89" s="458"/>
      <c r="E89" s="458"/>
      <c r="F89" s="458"/>
      <c r="G89" s="458"/>
      <c r="H89" s="458"/>
      <c r="I89" s="458"/>
      <c r="J89" s="458"/>
      <c r="K89" s="458"/>
      <c r="L89" s="458"/>
      <c r="M89" s="458"/>
      <c r="N89" s="458"/>
      <c r="O89" s="458"/>
      <c r="P89" s="458"/>
      <c r="Q89" s="458"/>
      <c r="R89" s="458"/>
      <c r="S89" s="458"/>
      <c r="T89" s="458"/>
      <c r="U89" s="458"/>
      <c r="V89" s="458"/>
      <c r="W89" s="458"/>
      <c r="X89" s="458"/>
      <c r="Y89" s="458"/>
      <c r="Z89" s="458"/>
      <c r="AA89" s="458"/>
      <c r="AB89" s="458"/>
      <c r="AC89" s="459"/>
      <c r="AD89" s="459"/>
      <c r="AE89" s="459"/>
      <c r="AF89" s="459"/>
      <c r="AG89" s="197" t="s">
        <v>20</v>
      </c>
      <c r="AR89" s="3"/>
    </row>
    <row r="90" spans="1:44" s="62" customFormat="1" ht="15" customHeight="1">
      <c r="A90" s="460" t="str">
        <f>IF(OR($H$15=4,$H$15=5),AJ90,AJ91)</f>
        <v>（44）令和８年５月時点の給与体系を、当該評価料を算定した年度に勤務している職員の賃金に当てはめた場合の対象職員の基本給等総額</v>
      </c>
      <c r="B90" s="461"/>
      <c r="C90" s="461"/>
      <c r="D90" s="461"/>
      <c r="E90" s="461"/>
      <c r="F90" s="461"/>
      <c r="G90" s="461"/>
      <c r="H90" s="461"/>
      <c r="I90" s="461"/>
      <c r="J90" s="461"/>
      <c r="K90" s="461"/>
      <c r="L90" s="461"/>
      <c r="M90" s="461"/>
      <c r="N90" s="461"/>
      <c r="O90" s="461"/>
      <c r="P90" s="461"/>
      <c r="Q90" s="461"/>
      <c r="R90" s="461"/>
      <c r="S90" s="461"/>
      <c r="T90" s="461"/>
      <c r="U90" s="461"/>
      <c r="V90" s="461"/>
      <c r="W90" s="461"/>
      <c r="X90" s="461"/>
      <c r="Y90" s="461"/>
      <c r="Z90" s="461"/>
      <c r="AA90" s="461"/>
      <c r="AB90" s="461"/>
      <c r="AC90" s="459"/>
      <c r="AD90" s="459"/>
      <c r="AE90" s="459"/>
      <c r="AF90" s="459"/>
      <c r="AG90" s="133" t="s">
        <v>20</v>
      </c>
      <c r="AJ90" s="62" t="s">
        <v>496</v>
      </c>
      <c r="AR90" s="3"/>
    </row>
    <row r="91" spans="1:44" s="62" customFormat="1" ht="15" customHeight="1" thickBot="1">
      <c r="A91" s="13" t="s">
        <v>626</v>
      </c>
      <c r="B91" s="4"/>
      <c r="C91" s="4"/>
      <c r="D91" s="4"/>
      <c r="E91" s="4"/>
      <c r="F91" s="4"/>
      <c r="G91" s="4"/>
      <c r="H91" s="4"/>
      <c r="I91" s="4"/>
      <c r="J91" s="4"/>
      <c r="K91" s="4"/>
      <c r="L91" s="4"/>
      <c r="M91" s="4"/>
      <c r="N91" s="4"/>
      <c r="O91" s="4"/>
      <c r="P91" s="4"/>
      <c r="Q91" s="4"/>
      <c r="R91" s="4"/>
      <c r="S91" s="4"/>
      <c r="T91" s="4"/>
      <c r="U91" s="4"/>
      <c r="V91" s="4"/>
      <c r="W91" s="4"/>
      <c r="X91" s="4"/>
      <c r="Y91" s="4"/>
      <c r="Z91" s="4"/>
      <c r="AA91" s="4"/>
      <c r="AB91" s="204"/>
      <c r="AC91" s="462" t="str">
        <f>IF(AC89-AC90=0,"",AC89-AC90)</f>
        <v/>
      </c>
      <c r="AD91" s="462"/>
      <c r="AE91" s="462"/>
      <c r="AF91" s="462"/>
      <c r="AG91" s="133" t="s">
        <v>20</v>
      </c>
      <c r="AJ91" s="62" t="s">
        <v>497</v>
      </c>
      <c r="AR91" s="3"/>
    </row>
    <row r="92" spans="1:44" s="62" customFormat="1" ht="15" customHeight="1" thickTop="1">
      <c r="A92" s="26"/>
      <c r="B92" s="205" t="s">
        <v>482</v>
      </c>
      <c r="C92" s="206"/>
      <c r="D92" s="206"/>
      <c r="E92" s="206"/>
      <c r="F92" s="206"/>
      <c r="G92" s="206"/>
      <c r="H92" s="206"/>
      <c r="I92" s="206"/>
      <c r="J92" s="206"/>
      <c r="K92" s="206"/>
      <c r="L92" s="206"/>
      <c r="M92" s="206"/>
      <c r="N92" s="206"/>
      <c r="O92" s="206"/>
      <c r="P92" s="206"/>
      <c r="Q92" s="206"/>
      <c r="R92" s="206"/>
      <c r="S92" s="206"/>
      <c r="T92" s="206"/>
      <c r="U92" s="206"/>
      <c r="V92" s="206"/>
      <c r="W92" s="206"/>
      <c r="X92" s="206"/>
      <c r="Y92" s="206"/>
      <c r="Z92" s="206"/>
      <c r="AA92" s="206"/>
      <c r="AB92" s="207"/>
      <c r="AC92" s="454" t="str">
        <f>IFERROR((AC91/AC90)*100,"")</f>
        <v/>
      </c>
      <c r="AD92" s="454"/>
      <c r="AE92" s="454"/>
      <c r="AF92" s="454"/>
      <c r="AG92" s="208" t="s">
        <v>22</v>
      </c>
      <c r="AR92" s="3"/>
    </row>
    <row r="93" spans="1:44" s="62" customFormat="1" ht="15" customHeight="1">
      <c r="A93" s="445" t="s">
        <v>472</v>
      </c>
      <c r="B93" s="446"/>
      <c r="C93" s="446"/>
      <c r="D93" s="446"/>
      <c r="E93" s="446"/>
      <c r="F93" s="446"/>
      <c r="G93" s="446"/>
      <c r="H93" s="446"/>
      <c r="I93" s="446"/>
      <c r="J93" s="446"/>
      <c r="K93" s="446"/>
      <c r="L93" s="446"/>
      <c r="M93" s="446"/>
      <c r="N93" s="446"/>
      <c r="O93" s="446"/>
      <c r="P93" s="446"/>
      <c r="Q93" s="446"/>
      <c r="R93" s="446"/>
      <c r="S93" s="446"/>
      <c r="T93" s="446"/>
      <c r="U93" s="446"/>
      <c r="V93" s="446"/>
      <c r="W93" s="446"/>
      <c r="X93" s="446"/>
      <c r="Y93" s="446"/>
      <c r="Z93" s="446"/>
      <c r="AA93" s="446"/>
      <c r="AB93" s="446"/>
      <c r="AC93" s="452"/>
      <c r="AD93" s="452"/>
      <c r="AE93" s="452"/>
      <c r="AF93" s="452"/>
      <c r="AG93" s="209" t="s">
        <v>228</v>
      </c>
      <c r="AR93" s="3"/>
    </row>
    <row r="94" spans="1:44" s="62" customFormat="1" ht="15" customHeight="1" thickBot="1">
      <c r="A94" s="447" t="s">
        <v>471</v>
      </c>
      <c r="B94" s="448"/>
      <c r="C94" s="448"/>
      <c r="D94" s="448"/>
      <c r="E94" s="448"/>
      <c r="F94" s="448"/>
      <c r="G94" s="448"/>
      <c r="H94" s="448"/>
      <c r="I94" s="448"/>
      <c r="J94" s="448"/>
      <c r="K94" s="448"/>
      <c r="L94" s="448"/>
      <c r="M94" s="448"/>
      <c r="N94" s="448"/>
      <c r="O94" s="448"/>
      <c r="P94" s="448"/>
      <c r="Q94" s="448"/>
      <c r="R94" s="448"/>
      <c r="S94" s="448"/>
      <c r="T94" s="448"/>
      <c r="U94" s="448"/>
      <c r="V94" s="448"/>
      <c r="W94" s="448"/>
      <c r="X94" s="448"/>
      <c r="Y94" s="448"/>
      <c r="Z94" s="448"/>
      <c r="AA94" s="448"/>
      <c r="AB94" s="448"/>
      <c r="AC94" s="453"/>
      <c r="AD94" s="453"/>
      <c r="AE94" s="453"/>
      <c r="AF94" s="453"/>
      <c r="AG94" s="210" t="s">
        <v>228</v>
      </c>
      <c r="AR94" s="3"/>
    </row>
    <row r="95" spans="1:44" s="62" customFormat="1" ht="15" customHeight="1">
      <c r="A95" s="203"/>
      <c r="B95" s="3"/>
      <c r="C95" s="3"/>
      <c r="D95" s="30"/>
      <c r="E95" s="30"/>
      <c r="F95" s="30"/>
      <c r="G95" s="30"/>
      <c r="H95" s="30"/>
      <c r="I95" s="30"/>
      <c r="J95" s="30"/>
      <c r="K95" s="30"/>
      <c r="L95" s="30"/>
      <c r="M95" s="30"/>
      <c r="N95" s="30"/>
      <c r="O95" s="30"/>
      <c r="P95" s="30"/>
      <c r="Q95" s="30"/>
      <c r="R95" s="30"/>
      <c r="S95" s="30"/>
      <c r="T95" s="30"/>
      <c r="U95" s="30"/>
      <c r="V95" s="30"/>
      <c r="W95" s="30"/>
      <c r="X95" s="30"/>
      <c r="Y95" s="30"/>
      <c r="Z95" s="30"/>
      <c r="AA95" s="30"/>
      <c r="AB95" s="3"/>
      <c r="AC95" s="3"/>
      <c r="AD95" s="3"/>
      <c r="AE95" s="3"/>
      <c r="AF95" s="3"/>
      <c r="AG95" s="3"/>
      <c r="AR95" s="3"/>
    </row>
    <row r="96" spans="1:44" s="62" customFormat="1" ht="15" customHeight="1" thickBot="1">
      <c r="A96" s="1" t="s">
        <v>243</v>
      </c>
      <c r="B96" s="1"/>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R96" s="3"/>
    </row>
    <row r="97" spans="1:44" s="62" customFormat="1" ht="15" customHeight="1">
      <c r="A97" s="211" t="s">
        <v>257</v>
      </c>
      <c r="B97" s="24"/>
      <c r="C97" s="24"/>
      <c r="D97" s="24"/>
      <c r="E97" s="24"/>
      <c r="F97" s="24"/>
      <c r="G97" s="24"/>
      <c r="H97" s="24"/>
      <c r="I97" s="24"/>
      <c r="J97" s="24"/>
      <c r="K97" s="24"/>
      <c r="L97" s="24"/>
      <c r="M97" s="24"/>
      <c r="N97" s="24"/>
      <c r="O97" s="24"/>
      <c r="P97" s="24"/>
      <c r="Q97" s="24"/>
      <c r="R97" s="24"/>
      <c r="S97" s="24"/>
      <c r="T97" s="24"/>
      <c r="U97" s="24"/>
      <c r="V97" s="24"/>
      <c r="W97" s="24"/>
      <c r="X97" s="24"/>
      <c r="Y97" s="24"/>
      <c r="Z97" s="24"/>
      <c r="AA97" s="24"/>
      <c r="AB97" s="449" t="str">
        <f>AB34</f>
        <v/>
      </c>
      <c r="AC97" s="449"/>
      <c r="AD97" s="449"/>
      <c r="AE97" s="449"/>
      <c r="AF97" s="449"/>
      <c r="AG97" s="25" t="s">
        <v>20</v>
      </c>
      <c r="AR97" s="3"/>
    </row>
    <row r="98" spans="1:44" ht="15" customHeight="1">
      <c r="A98" s="13" t="s">
        <v>258</v>
      </c>
      <c r="B98" s="14"/>
      <c r="C98" s="14"/>
      <c r="D98" s="14"/>
      <c r="E98" s="14"/>
      <c r="F98" s="14"/>
      <c r="G98" s="14"/>
      <c r="H98" s="14"/>
      <c r="I98" s="14"/>
      <c r="J98" s="14"/>
      <c r="K98" s="14"/>
      <c r="L98" s="14"/>
      <c r="M98" s="14"/>
      <c r="N98" s="14"/>
      <c r="O98" s="14"/>
      <c r="P98" s="14"/>
      <c r="Q98" s="14"/>
      <c r="R98" s="14"/>
      <c r="S98" s="14"/>
      <c r="T98" s="14"/>
      <c r="U98" s="14"/>
      <c r="V98" s="14"/>
      <c r="W98" s="14"/>
      <c r="X98" s="14"/>
      <c r="Y98" s="14"/>
      <c r="Z98" s="14"/>
      <c r="AA98" s="14"/>
      <c r="AB98" s="450" t="str">
        <f>IFERROR(AC47*V21,"")</f>
        <v/>
      </c>
      <c r="AC98" s="450"/>
      <c r="AD98" s="450"/>
      <c r="AE98" s="450"/>
      <c r="AF98" s="450"/>
      <c r="AG98" s="15" t="s">
        <v>20</v>
      </c>
    </row>
    <row r="99" spans="1:44" ht="15" customHeight="1">
      <c r="A99" s="13" t="s">
        <v>773</v>
      </c>
      <c r="B99" s="14"/>
      <c r="C99" s="14"/>
      <c r="D99" s="14"/>
      <c r="E99" s="14"/>
      <c r="F99" s="14"/>
      <c r="G99" s="14"/>
      <c r="H99" s="14"/>
      <c r="I99" s="14"/>
      <c r="J99" s="14"/>
      <c r="K99" s="14"/>
      <c r="L99" s="14"/>
      <c r="M99" s="14"/>
      <c r="N99" s="14"/>
      <c r="O99" s="14"/>
      <c r="P99" s="14"/>
      <c r="Q99" s="14"/>
      <c r="R99" s="14"/>
      <c r="S99" s="14"/>
      <c r="T99" s="14"/>
      <c r="U99" s="14"/>
      <c r="V99" s="14"/>
      <c r="W99" s="14"/>
      <c r="X99" s="14"/>
      <c r="Y99" s="14"/>
      <c r="Z99" s="14"/>
      <c r="AA99" s="14"/>
      <c r="AB99" s="450" t="str">
        <f>IF(AC49=0,"",AC49)</f>
        <v/>
      </c>
      <c r="AC99" s="450"/>
      <c r="AD99" s="450"/>
      <c r="AE99" s="450"/>
      <c r="AF99" s="450"/>
      <c r="AG99" s="15" t="s">
        <v>20</v>
      </c>
    </row>
    <row r="100" spans="1:44" s="62" customFormat="1" ht="20.100000000000001" customHeight="1" thickBot="1">
      <c r="A100" s="13" t="s">
        <v>775</v>
      </c>
      <c r="B100" s="14"/>
      <c r="C100" s="14"/>
      <c r="D100" s="14"/>
      <c r="E100" s="14"/>
      <c r="F100" s="14"/>
      <c r="G100" s="14"/>
      <c r="H100" s="14"/>
      <c r="I100" s="14"/>
      <c r="J100" s="14"/>
      <c r="K100" s="14"/>
      <c r="L100" s="14"/>
      <c r="M100" s="14"/>
      <c r="N100" s="14"/>
      <c r="O100" s="14"/>
      <c r="P100" s="14"/>
      <c r="Q100" s="14"/>
      <c r="R100" s="14"/>
      <c r="S100" s="14"/>
      <c r="T100" s="14"/>
      <c r="U100" s="14"/>
      <c r="V100" s="14"/>
      <c r="W100" s="14"/>
      <c r="X100" s="14"/>
      <c r="Y100" s="14"/>
      <c r="Z100" s="14"/>
      <c r="AA100" s="14"/>
      <c r="AB100" s="450" t="str">
        <f>IFERROR(AB97-AB98,"")</f>
        <v/>
      </c>
      <c r="AC100" s="450"/>
      <c r="AD100" s="450"/>
      <c r="AE100" s="450"/>
      <c r="AF100" s="450"/>
      <c r="AG100" s="15" t="s">
        <v>20</v>
      </c>
      <c r="AR100" s="3"/>
    </row>
    <row r="101" spans="1:44" s="62" customFormat="1" ht="20.100000000000001" customHeight="1" thickTop="1" thickBot="1">
      <c r="A101" s="212"/>
      <c r="B101" s="47" t="s">
        <v>776</v>
      </c>
      <c r="C101" s="48"/>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51" t="str">
        <f>IF(AB100&gt;=0,"賃金改善額充当済み","賃金改善額充当不足")</f>
        <v>賃金改善額充当済み</v>
      </c>
      <c r="AC101" s="451"/>
      <c r="AD101" s="451"/>
      <c r="AE101" s="451"/>
      <c r="AF101" s="451"/>
      <c r="AG101" s="213"/>
      <c r="AR101" s="3"/>
    </row>
    <row r="102" spans="1:44" s="62" customFormat="1" ht="20.100000000000001" customHeight="1">
      <c r="A102" s="159"/>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10"/>
      <c r="AB102" s="10"/>
      <c r="AC102" s="10"/>
      <c r="AD102" s="10"/>
      <c r="AE102" s="10"/>
      <c r="AF102" s="2"/>
      <c r="AG102" s="3"/>
      <c r="AR102" s="3"/>
    </row>
    <row r="103" spans="1:44" s="62" customFormat="1" ht="20.100000000000001" customHeight="1">
      <c r="A103" s="2" t="s">
        <v>229</v>
      </c>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R103" s="3"/>
    </row>
    <row r="104" spans="1:44" s="62" customFormat="1" ht="1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R104" s="3"/>
    </row>
    <row r="105" spans="1:44" s="62" customFormat="1" ht="24.95" customHeight="1" thickBot="1">
      <c r="A105" s="2"/>
      <c r="B105" s="2"/>
      <c r="C105" s="2"/>
      <c r="D105" s="2" t="s">
        <v>16</v>
      </c>
      <c r="E105" s="2"/>
      <c r="F105" s="443"/>
      <c r="G105" s="443"/>
      <c r="H105" s="2" t="s">
        <v>17</v>
      </c>
      <c r="I105" s="443"/>
      <c r="J105" s="443"/>
      <c r="K105" s="2" t="s">
        <v>18</v>
      </c>
      <c r="L105" s="443"/>
      <c r="M105" s="443"/>
      <c r="N105" s="2" t="s">
        <v>23</v>
      </c>
      <c r="O105" s="2"/>
      <c r="P105" s="2"/>
      <c r="Q105" s="2" t="s">
        <v>25</v>
      </c>
      <c r="R105" s="2"/>
      <c r="S105" s="2"/>
      <c r="T105" s="2"/>
      <c r="U105" s="444"/>
      <c r="V105" s="444"/>
      <c r="W105" s="444"/>
      <c r="X105" s="444"/>
      <c r="Y105" s="444"/>
      <c r="Z105" s="444"/>
      <c r="AA105" s="444"/>
      <c r="AB105" s="444"/>
      <c r="AC105" s="444"/>
      <c r="AD105" s="444"/>
      <c r="AE105" s="444"/>
      <c r="AF105" s="444"/>
      <c r="AG105" s="2"/>
      <c r="AR105" s="3"/>
    </row>
    <row r="106" spans="1:44" s="62" customFormat="1" ht="15" customHeight="1">
      <c r="A106" s="2"/>
      <c r="B106" s="2"/>
      <c r="C106" s="2"/>
      <c r="D106" s="2"/>
      <c r="E106" s="2"/>
      <c r="F106" s="214"/>
      <c r="G106" s="214"/>
      <c r="H106" s="3"/>
      <c r="I106" s="214"/>
      <c r="J106" s="214"/>
      <c r="K106" s="3"/>
      <c r="L106" s="214"/>
      <c r="M106" s="214"/>
      <c r="N106" s="3"/>
      <c r="O106" s="3"/>
      <c r="P106" s="3"/>
      <c r="Q106" s="3"/>
      <c r="R106" s="3"/>
      <c r="S106" s="3"/>
      <c r="T106" s="3"/>
      <c r="U106" s="215"/>
      <c r="V106" s="215"/>
      <c r="W106" s="215"/>
      <c r="X106" s="215"/>
      <c r="Y106" s="215"/>
      <c r="Z106" s="215"/>
      <c r="AA106" s="215"/>
      <c r="AB106" s="215"/>
      <c r="AC106" s="215"/>
      <c r="AD106" s="215"/>
      <c r="AE106" s="215"/>
      <c r="AF106" s="215"/>
      <c r="AG106" s="2"/>
      <c r="AR106" s="3"/>
    </row>
    <row r="107" spans="1:44" s="62" customFormat="1" ht="24.95" customHeight="1">
      <c r="A107" s="2" t="s">
        <v>24</v>
      </c>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74"/>
      <c r="AR107" s="3"/>
    </row>
    <row r="108" spans="1:44" s="62" customFormat="1" ht="15" customHeight="1">
      <c r="A108" s="279" t="s">
        <v>436</v>
      </c>
      <c r="B108" s="44"/>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c r="AA108" s="44"/>
      <c r="AB108" s="44"/>
      <c r="AC108" s="44"/>
      <c r="AD108" s="44"/>
      <c r="AE108" s="44"/>
      <c r="AF108" s="44"/>
      <c r="AG108" s="44"/>
      <c r="AH108" s="74"/>
      <c r="AR108" s="3"/>
    </row>
    <row r="109" spans="1:44" s="62" customFormat="1" ht="15" customHeight="1">
      <c r="A109" s="279" t="s">
        <v>435</v>
      </c>
      <c r="B109" s="44"/>
      <c r="C109" s="44"/>
      <c r="D109" s="44"/>
      <c r="E109" s="44"/>
      <c r="F109" s="44"/>
      <c r="G109" s="44"/>
      <c r="H109" s="44"/>
      <c r="I109" s="44"/>
      <c r="J109" s="44"/>
      <c r="K109" s="44"/>
      <c r="L109" s="44"/>
      <c r="M109" s="44"/>
      <c r="N109" s="44"/>
      <c r="O109" s="44"/>
      <c r="P109" s="44"/>
      <c r="Q109" s="44"/>
      <c r="R109" s="44"/>
      <c r="S109" s="44"/>
      <c r="T109" s="44"/>
      <c r="U109" s="44"/>
      <c r="V109" s="44"/>
      <c r="W109" s="44"/>
      <c r="X109" s="44"/>
      <c r="Y109" s="44"/>
      <c r="Z109" s="44"/>
      <c r="AA109" s="44"/>
      <c r="AB109" s="44"/>
      <c r="AC109" s="44"/>
      <c r="AD109" s="44"/>
      <c r="AE109" s="44"/>
      <c r="AF109" s="44"/>
      <c r="AG109" s="44"/>
      <c r="AH109" s="74"/>
      <c r="AR109" s="3"/>
    </row>
    <row r="110" spans="1:44" s="62" customFormat="1" ht="15" customHeight="1">
      <c r="A110" s="279" t="s">
        <v>613</v>
      </c>
      <c r="B110" s="44"/>
      <c r="C110" s="44"/>
      <c r="D110" s="44"/>
      <c r="E110" s="44"/>
      <c r="F110" s="44"/>
      <c r="G110" s="44"/>
      <c r="H110" s="44"/>
      <c r="I110" s="44"/>
      <c r="J110" s="44"/>
      <c r="K110" s="44"/>
      <c r="L110" s="44"/>
      <c r="M110" s="44"/>
      <c r="N110" s="44"/>
      <c r="O110" s="44"/>
      <c r="P110" s="44"/>
      <c r="Q110" s="44"/>
      <c r="R110" s="44"/>
      <c r="S110" s="44"/>
      <c r="T110" s="44"/>
      <c r="U110" s="44"/>
      <c r="V110" s="44"/>
      <c r="W110" s="44"/>
      <c r="X110" s="44"/>
      <c r="Y110" s="44"/>
      <c r="Z110" s="44"/>
      <c r="AA110" s="44"/>
      <c r="AB110" s="44"/>
      <c r="AC110" s="44"/>
      <c r="AD110" s="44"/>
      <c r="AE110" s="44"/>
      <c r="AF110" s="44"/>
      <c r="AG110" s="44"/>
      <c r="AH110" s="135"/>
      <c r="AR110" s="3"/>
    </row>
    <row r="111" spans="1:44" s="62" customFormat="1" ht="15" customHeight="1">
      <c r="A111" s="279" t="s">
        <v>609</v>
      </c>
      <c r="B111" s="44"/>
      <c r="C111" s="44"/>
      <c r="D111" s="44"/>
      <c r="E111" s="44"/>
      <c r="F111" s="44"/>
      <c r="G111" s="44"/>
      <c r="H111" s="44"/>
      <c r="I111" s="44"/>
      <c r="J111" s="44"/>
      <c r="K111" s="44"/>
      <c r="L111" s="44"/>
      <c r="M111" s="44"/>
      <c r="N111" s="44"/>
      <c r="O111" s="44"/>
      <c r="P111" s="44"/>
      <c r="Q111" s="44"/>
      <c r="R111" s="44"/>
      <c r="S111" s="44"/>
      <c r="T111" s="44"/>
      <c r="U111" s="44"/>
      <c r="V111" s="44"/>
      <c r="W111" s="44"/>
      <c r="X111" s="44"/>
      <c r="Y111" s="44"/>
      <c r="Z111" s="44"/>
      <c r="AA111" s="44"/>
      <c r="AB111" s="44"/>
      <c r="AC111" s="44"/>
      <c r="AD111" s="44"/>
      <c r="AE111" s="44"/>
      <c r="AF111" s="44"/>
      <c r="AG111" s="44"/>
      <c r="AH111" s="135"/>
      <c r="AR111" s="3"/>
    </row>
    <row r="112" spans="1:44" s="62" customFormat="1" ht="15" customHeight="1">
      <c r="A112" s="279" t="s">
        <v>610</v>
      </c>
      <c r="B112" s="44"/>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c r="AA112" s="44"/>
      <c r="AB112" s="44"/>
      <c r="AC112" s="44"/>
      <c r="AD112" s="44"/>
      <c r="AE112" s="44"/>
      <c r="AF112" s="44"/>
      <c r="AG112" s="44"/>
      <c r="AH112" s="135"/>
      <c r="AR112" s="3"/>
    </row>
    <row r="113" spans="1:44" s="62" customFormat="1" ht="15" customHeight="1">
      <c r="A113" s="279" t="s">
        <v>608</v>
      </c>
      <c r="B113" s="44"/>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c r="AA113" s="44"/>
      <c r="AB113" s="44"/>
      <c r="AC113" s="44"/>
      <c r="AD113" s="44"/>
      <c r="AE113" s="44"/>
      <c r="AF113" s="44"/>
      <c r="AG113" s="44"/>
      <c r="AH113" s="135"/>
      <c r="AR113" s="3"/>
    </row>
    <row r="114" spans="1:44" s="62" customFormat="1" ht="15" customHeight="1">
      <c r="A114" s="279" t="s">
        <v>611</v>
      </c>
      <c r="B114" s="44"/>
      <c r="C114" s="44"/>
      <c r="D114" s="44"/>
      <c r="E114" s="44"/>
      <c r="F114" s="44"/>
      <c r="G114" s="44"/>
      <c r="H114" s="44"/>
      <c r="I114" s="44"/>
      <c r="J114" s="44"/>
      <c r="K114" s="44"/>
      <c r="L114" s="44"/>
      <c r="M114" s="44"/>
      <c r="N114" s="44"/>
      <c r="O114" s="44"/>
      <c r="P114" s="44"/>
      <c r="Q114" s="44"/>
      <c r="R114" s="44"/>
      <c r="S114" s="44"/>
      <c r="T114" s="44"/>
      <c r="U114" s="44"/>
      <c r="V114" s="44"/>
      <c r="W114" s="44"/>
      <c r="X114" s="44"/>
      <c r="Y114" s="44"/>
      <c r="Z114" s="44"/>
      <c r="AA114" s="44"/>
      <c r="AB114" s="44"/>
      <c r="AC114" s="44"/>
      <c r="AD114" s="44"/>
      <c r="AE114" s="44"/>
      <c r="AF114" s="44"/>
      <c r="AG114" s="44"/>
      <c r="AH114" s="135"/>
      <c r="AR114" s="3"/>
    </row>
    <row r="115" spans="1:44" s="62" customFormat="1" ht="15" customHeight="1">
      <c r="A115" s="279" t="s">
        <v>612</v>
      </c>
      <c r="B115" s="44"/>
      <c r="C115" s="44"/>
      <c r="D115" s="44"/>
      <c r="E115" s="44"/>
      <c r="F115" s="44"/>
      <c r="G115" s="44"/>
      <c r="H115" s="44"/>
      <c r="I115" s="44"/>
      <c r="J115" s="44"/>
      <c r="K115" s="44"/>
      <c r="L115" s="44"/>
      <c r="M115" s="44"/>
      <c r="N115" s="44"/>
      <c r="O115" s="44"/>
      <c r="P115" s="44"/>
      <c r="Q115" s="44"/>
      <c r="R115" s="44"/>
      <c r="S115" s="44"/>
      <c r="T115" s="44"/>
      <c r="U115" s="44"/>
      <c r="V115" s="44"/>
      <c r="W115" s="44"/>
      <c r="X115" s="44"/>
      <c r="Y115" s="44"/>
      <c r="Z115" s="44"/>
      <c r="AA115" s="44"/>
      <c r="AB115" s="44"/>
      <c r="AC115" s="44"/>
      <c r="AD115" s="44"/>
      <c r="AE115" s="44"/>
      <c r="AF115" s="44"/>
      <c r="AG115" s="44"/>
      <c r="AH115" s="135"/>
      <c r="AR115" s="3"/>
    </row>
    <row r="116" spans="1:44" s="62" customFormat="1" ht="15" customHeight="1">
      <c r="A116" s="279" t="s">
        <v>614</v>
      </c>
      <c r="B116" s="44"/>
      <c r="C116" s="44"/>
      <c r="D116" s="44"/>
      <c r="E116" s="44"/>
      <c r="F116" s="44"/>
      <c r="G116" s="44"/>
      <c r="H116" s="44"/>
      <c r="I116" s="44"/>
      <c r="J116" s="44"/>
      <c r="K116" s="44"/>
      <c r="L116" s="44"/>
      <c r="M116" s="44"/>
      <c r="N116" s="44"/>
      <c r="O116" s="44"/>
      <c r="P116" s="44"/>
      <c r="Q116" s="44"/>
      <c r="R116" s="44"/>
      <c r="S116" s="44"/>
      <c r="T116" s="44"/>
      <c r="U116" s="44"/>
      <c r="V116" s="44"/>
      <c r="W116" s="44"/>
      <c r="X116" s="44"/>
      <c r="Y116" s="44"/>
      <c r="Z116" s="44"/>
      <c r="AA116" s="44"/>
      <c r="AB116" s="44"/>
      <c r="AC116" s="44"/>
      <c r="AD116" s="44"/>
      <c r="AE116" s="44"/>
      <c r="AF116" s="44"/>
      <c r="AG116" s="44"/>
      <c r="AH116" s="74"/>
      <c r="AR116" s="3"/>
    </row>
    <row r="117" spans="1:44" s="62" customFormat="1" ht="15" customHeight="1">
      <c r="A117" s="279" t="s">
        <v>438</v>
      </c>
      <c r="B117" s="44"/>
      <c r="C117" s="44"/>
      <c r="D117" s="44"/>
      <c r="E117" s="44"/>
      <c r="F117" s="44"/>
      <c r="G117" s="44"/>
      <c r="H117" s="44"/>
      <c r="I117" s="44"/>
      <c r="J117" s="44"/>
      <c r="K117" s="44"/>
      <c r="L117" s="44"/>
      <c r="M117" s="44"/>
      <c r="N117" s="44"/>
      <c r="O117" s="44"/>
      <c r="P117" s="44"/>
      <c r="Q117" s="44"/>
      <c r="R117" s="44"/>
      <c r="S117" s="44"/>
      <c r="T117" s="44"/>
      <c r="U117" s="44"/>
      <c r="V117" s="44"/>
      <c r="W117" s="44"/>
      <c r="X117" s="44"/>
      <c r="Y117" s="44"/>
      <c r="Z117" s="44"/>
      <c r="AA117" s="44"/>
      <c r="AB117" s="44"/>
      <c r="AC117" s="44"/>
      <c r="AD117" s="44"/>
      <c r="AE117" s="44"/>
      <c r="AF117" s="44"/>
      <c r="AG117" s="44"/>
      <c r="AH117" s="74"/>
      <c r="AR117" s="3"/>
    </row>
    <row r="118" spans="1:44" s="62" customFormat="1" ht="15" customHeight="1">
      <c r="A118" s="279" t="s">
        <v>437</v>
      </c>
      <c r="B118" s="44"/>
      <c r="C118" s="44"/>
      <c r="D118" s="44"/>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44"/>
      <c r="AC118" s="44"/>
      <c r="AD118" s="44"/>
      <c r="AE118" s="44"/>
      <c r="AF118" s="44"/>
      <c r="AG118" s="44"/>
      <c r="AH118" s="74"/>
      <c r="AR118" s="3"/>
    </row>
    <row r="119" spans="1:44" s="62" customFormat="1" ht="15" customHeight="1">
      <c r="A119" s="279" t="s">
        <v>441</v>
      </c>
      <c r="B119" s="44"/>
      <c r="C119" s="44"/>
      <c r="D119" s="44"/>
      <c r="E119" s="44"/>
      <c r="F119" s="44"/>
      <c r="G119" s="44"/>
      <c r="H119" s="44"/>
      <c r="I119" s="44"/>
      <c r="J119" s="44"/>
      <c r="K119" s="44"/>
      <c r="L119" s="44"/>
      <c r="M119" s="44"/>
      <c r="N119" s="44"/>
      <c r="O119" s="44"/>
      <c r="P119" s="44"/>
      <c r="Q119" s="44"/>
      <c r="R119" s="44"/>
      <c r="S119" s="44"/>
      <c r="T119" s="44"/>
      <c r="U119" s="44"/>
      <c r="V119" s="44"/>
      <c r="W119" s="44"/>
      <c r="X119" s="44"/>
      <c r="Y119" s="44"/>
      <c r="Z119" s="44"/>
      <c r="AA119" s="44"/>
      <c r="AB119" s="44"/>
      <c r="AC119" s="44"/>
      <c r="AD119" s="44"/>
      <c r="AE119" s="44"/>
      <c r="AF119" s="44"/>
      <c r="AG119" s="44"/>
      <c r="AH119" s="135"/>
      <c r="AR119" s="3"/>
    </row>
    <row r="120" spans="1:44" s="62" customFormat="1" ht="15" customHeight="1">
      <c r="A120" s="279" t="s">
        <v>442</v>
      </c>
      <c r="B120" s="44"/>
      <c r="C120" s="44"/>
      <c r="D120" s="44"/>
      <c r="E120" s="44"/>
      <c r="F120" s="44"/>
      <c r="G120" s="44"/>
      <c r="H120" s="44"/>
      <c r="I120" s="44"/>
      <c r="J120" s="44"/>
      <c r="K120" s="44"/>
      <c r="L120" s="44"/>
      <c r="M120" s="44"/>
      <c r="N120" s="44"/>
      <c r="O120" s="44"/>
      <c r="P120" s="44"/>
      <c r="Q120" s="44"/>
      <c r="R120" s="44"/>
      <c r="S120" s="44"/>
      <c r="T120" s="44"/>
      <c r="U120" s="44"/>
      <c r="V120" s="44"/>
      <c r="W120" s="44"/>
      <c r="X120" s="44"/>
      <c r="Y120" s="44"/>
      <c r="Z120" s="44"/>
      <c r="AA120" s="44"/>
      <c r="AB120" s="44"/>
      <c r="AC120" s="44"/>
      <c r="AD120" s="44"/>
      <c r="AE120" s="44"/>
      <c r="AF120" s="44"/>
      <c r="AG120" s="44"/>
      <c r="AH120" s="135"/>
      <c r="AR120" s="3"/>
    </row>
    <row r="121" spans="1:44" s="62" customFormat="1" ht="15" customHeight="1">
      <c r="A121" s="279" t="s">
        <v>443</v>
      </c>
      <c r="B121" s="44"/>
      <c r="C121" s="44"/>
      <c r="D121" s="44"/>
      <c r="E121" s="44"/>
      <c r="F121" s="44"/>
      <c r="G121" s="44"/>
      <c r="H121" s="44"/>
      <c r="I121" s="44"/>
      <c r="J121" s="44"/>
      <c r="K121" s="44"/>
      <c r="L121" s="44"/>
      <c r="M121" s="44"/>
      <c r="N121" s="44"/>
      <c r="O121" s="44"/>
      <c r="P121" s="44"/>
      <c r="Q121" s="44"/>
      <c r="R121" s="44"/>
      <c r="S121" s="44"/>
      <c r="T121" s="44"/>
      <c r="U121" s="44"/>
      <c r="V121" s="44"/>
      <c r="W121" s="44"/>
      <c r="X121" s="44"/>
      <c r="Y121" s="44"/>
      <c r="Z121" s="44"/>
      <c r="AA121" s="44"/>
      <c r="AB121" s="44"/>
      <c r="AC121" s="44"/>
      <c r="AD121" s="44"/>
      <c r="AE121" s="44"/>
      <c r="AF121" s="44"/>
      <c r="AG121" s="44"/>
      <c r="AH121" s="134"/>
      <c r="AR121" s="3"/>
    </row>
    <row r="122" spans="1:44" s="62" customFormat="1" ht="15" customHeight="1">
      <c r="A122" s="279" t="s">
        <v>442</v>
      </c>
      <c r="B122" s="44"/>
      <c r="C122" s="44"/>
      <c r="D122" s="44"/>
      <c r="E122" s="44"/>
      <c r="F122" s="44"/>
      <c r="G122" s="44"/>
      <c r="H122" s="44"/>
      <c r="I122" s="44"/>
      <c r="J122" s="44"/>
      <c r="K122" s="44"/>
      <c r="L122" s="44"/>
      <c r="M122" s="44"/>
      <c r="N122" s="44"/>
      <c r="O122" s="44"/>
      <c r="P122" s="44"/>
      <c r="Q122" s="44"/>
      <c r="R122" s="44"/>
      <c r="S122" s="44"/>
      <c r="T122" s="44"/>
      <c r="U122" s="44"/>
      <c r="V122" s="44"/>
      <c r="W122" s="44"/>
      <c r="X122" s="44"/>
      <c r="Y122" s="44"/>
      <c r="Z122" s="44"/>
      <c r="AA122" s="44"/>
      <c r="AB122" s="44"/>
      <c r="AC122" s="44"/>
      <c r="AD122" s="44"/>
      <c r="AE122" s="44"/>
      <c r="AF122" s="44"/>
      <c r="AG122" s="44"/>
      <c r="AH122" s="74"/>
      <c r="AR122" s="3"/>
    </row>
    <row r="123" spans="1:44" s="62" customFormat="1" ht="15" customHeight="1">
      <c r="A123" s="279" t="s">
        <v>615</v>
      </c>
      <c r="B123" s="44"/>
      <c r="C123" s="44"/>
      <c r="D123" s="44"/>
      <c r="E123" s="44"/>
      <c r="F123" s="44"/>
      <c r="G123" s="44"/>
      <c r="H123" s="44"/>
      <c r="I123" s="44"/>
      <c r="J123" s="44"/>
      <c r="K123" s="44"/>
      <c r="L123" s="44"/>
      <c r="M123" s="44"/>
      <c r="N123" s="44"/>
      <c r="O123" s="44"/>
      <c r="P123" s="44"/>
      <c r="Q123" s="44"/>
      <c r="R123" s="44"/>
      <c r="S123" s="44"/>
      <c r="T123" s="44"/>
      <c r="U123" s="44"/>
      <c r="V123" s="44"/>
      <c r="W123" s="44"/>
      <c r="X123" s="44"/>
      <c r="Y123" s="44"/>
      <c r="Z123" s="44"/>
      <c r="AA123" s="44"/>
      <c r="AB123" s="44"/>
      <c r="AC123" s="44"/>
      <c r="AD123" s="44"/>
      <c r="AE123" s="44"/>
      <c r="AF123" s="44"/>
      <c r="AG123" s="44"/>
      <c r="AH123" s="74"/>
      <c r="AR123" s="3"/>
    </row>
    <row r="124" spans="1:44" s="62" customFormat="1" ht="15" customHeight="1">
      <c r="A124" s="279" t="s">
        <v>439</v>
      </c>
      <c r="B124" s="44"/>
      <c r="C124" s="44"/>
      <c r="D124" s="44"/>
      <c r="E124" s="44"/>
      <c r="F124" s="44"/>
      <c r="G124" s="44"/>
      <c r="H124" s="44"/>
      <c r="I124" s="44"/>
      <c r="J124" s="44"/>
      <c r="K124" s="44"/>
      <c r="L124" s="44"/>
      <c r="M124" s="44"/>
      <c r="N124" s="44"/>
      <c r="O124" s="44"/>
      <c r="P124" s="44"/>
      <c r="Q124" s="44"/>
      <c r="R124" s="44"/>
      <c r="S124" s="44"/>
      <c r="T124" s="44"/>
      <c r="U124" s="44"/>
      <c r="V124" s="44"/>
      <c r="W124" s="44"/>
      <c r="X124" s="44"/>
      <c r="Y124" s="44"/>
      <c r="Z124" s="44"/>
      <c r="AA124" s="44"/>
      <c r="AB124" s="44"/>
      <c r="AC124" s="44"/>
      <c r="AD124" s="44"/>
      <c r="AE124" s="44"/>
      <c r="AF124" s="44"/>
      <c r="AG124" s="44"/>
      <c r="AH124" s="136"/>
      <c r="AR124" s="3"/>
    </row>
    <row r="125" spans="1:44" s="62" customFormat="1" ht="15" customHeight="1">
      <c r="A125" s="279" t="s">
        <v>440</v>
      </c>
      <c r="B125" s="44"/>
      <c r="C125" s="44"/>
      <c r="D125" s="44"/>
      <c r="E125" s="44"/>
      <c r="F125" s="44"/>
      <c r="G125" s="44"/>
      <c r="H125" s="44"/>
      <c r="J125" s="44"/>
      <c r="K125" s="44"/>
      <c r="L125" s="44"/>
      <c r="M125" s="44"/>
      <c r="N125" s="44"/>
      <c r="O125" s="44"/>
      <c r="P125" s="44"/>
      <c r="Q125" s="44"/>
      <c r="R125" s="44"/>
      <c r="S125" s="44"/>
      <c r="T125" s="44"/>
      <c r="U125" s="44"/>
      <c r="V125" s="44"/>
      <c r="W125" s="44"/>
      <c r="X125" s="44"/>
      <c r="Y125" s="44"/>
      <c r="Z125" s="44"/>
      <c r="AA125" s="44"/>
      <c r="AB125" s="44"/>
      <c r="AC125" s="44"/>
      <c r="AD125" s="44"/>
      <c r="AE125" s="44"/>
      <c r="AF125" s="44"/>
      <c r="AG125" s="44"/>
      <c r="AH125" s="135"/>
      <c r="AR125" s="3"/>
    </row>
    <row r="126" spans="1:44" s="62" customFormat="1" ht="15" customHeight="1">
      <c r="A126" s="44"/>
      <c r="B126" s="44"/>
      <c r="C126" s="44"/>
      <c r="D126" s="44"/>
      <c r="E126" s="44"/>
      <c r="F126" s="44"/>
      <c r="G126" s="44"/>
      <c r="H126" s="44"/>
      <c r="I126" s="44"/>
      <c r="J126" s="44"/>
      <c r="K126" s="44"/>
      <c r="L126" s="44"/>
      <c r="M126" s="44"/>
      <c r="N126" s="44"/>
      <c r="O126" s="44"/>
      <c r="P126" s="44"/>
      <c r="Q126" s="44"/>
      <c r="R126" s="44"/>
      <c r="S126" s="44"/>
      <c r="T126" s="44"/>
      <c r="U126" s="44"/>
      <c r="V126" s="44"/>
      <c r="W126" s="44"/>
      <c r="X126" s="44"/>
      <c r="Y126" s="44"/>
      <c r="Z126" s="44"/>
      <c r="AA126" s="44"/>
      <c r="AB126" s="44"/>
      <c r="AC126" s="44"/>
      <c r="AD126" s="44"/>
      <c r="AE126" s="44"/>
      <c r="AF126" s="44"/>
      <c r="AG126" s="44"/>
      <c r="AH126" s="74"/>
      <c r="AR126" s="3"/>
    </row>
    <row r="127" spans="1:44" s="62" customFormat="1">
      <c r="A127" s="176"/>
      <c r="B127" s="176"/>
      <c r="C127" s="176"/>
      <c r="D127" s="176"/>
      <c r="E127" s="176"/>
      <c r="F127" s="176"/>
      <c r="G127" s="176"/>
      <c r="H127" s="176"/>
      <c r="I127" s="176"/>
      <c r="J127" s="176"/>
      <c r="K127" s="176"/>
      <c r="L127" s="176"/>
      <c r="M127" s="176"/>
      <c r="N127" s="176"/>
      <c r="O127" s="176"/>
      <c r="P127" s="176"/>
      <c r="Q127" s="176"/>
      <c r="R127" s="176"/>
      <c r="S127" s="176"/>
      <c r="T127" s="176"/>
      <c r="U127" s="176"/>
      <c r="V127" s="176"/>
      <c r="W127" s="176"/>
      <c r="X127" s="176"/>
      <c r="Y127" s="176"/>
      <c r="Z127" s="176"/>
      <c r="AA127" s="176"/>
      <c r="AB127" s="176"/>
      <c r="AC127" s="176"/>
      <c r="AD127" s="176"/>
      <c r="AE127" s="176"/>
      <c r="AF127" s="176"/>
      <c r="AG127" s="176"/>
      <c r="AR127" s="3"/>
    </row>
    <row r="128" spans="1:44" s="62" customFormat="1">
      <c r="A128" s="176"/>
      <c r="B128" s="176"/>
      <c r="C128" s="176"/>
      <c r="D128" s="176"/>
      <c r="E128" s="176"/>
      <c r="F128" s="176"/>
      <c r="G128" s="176"/>
      <c r="H128" s="176"/>
      <c r="I128" s="176"/>
      <c r="J128" s="176"/>
      <c r="K128" s="176"/>
      <c r="L128" s="176"/>
      <c r="M128" s="176"/>
      <c r="N128" s="176"/>
      <c r="O128" s="176"/>
      <c r="P128" s="176"/>
      <c r="Q128" s="176"/>
      <c r="R128" s="176"/>
      <c r="S128" s="176"/>
      <c r="T128" s="176"/>
      <c r="U128" s="176"/>
      <c r="V128" s="176"/>
      <c r="W128" s="176"/>
      <c r="X128" s="176"/>
      <c r="Y128" s="176"/>
      <c r="Z128" s="176"/>
      <c r="AA128" s="176"/>
      <c r="AB128" s="176"/>
      <c r="AC128" s="176"/>
      <c r="AD128" s="176"/>
      <c r="AE128" s="176"/>
      <c r="AF128" s="176"/>
      <c r="AG128" s="176"/>
      <c r="AR128" s="3"/>
    </row>
    <row r="129" spans="1:44" s="62" customFormat="1">
      <c r="A129" s="176"/>
      <c r="B129" s="176"/>
      <c r="C129" s="176"/>
      <c r="D129" s="176"/>
      <c r="E129" s="176"/>
      <c r="F129" s="176"/>
      <c r="G129" s="176"/>
      <c r="H129" s="176"/>
      <c r="I129" s="176"/>
      <c r="J129" s="176"/>
      <c r="K129" s="176"/>
      <c r="L129" s="176"/>
      <c r="M129" s="176"/>
      <c r="N129" s="176"/>
      <c r="O129" s="176"/>
      <c r="P129" s="176"/>
      <c r="Q129" s="176"/>
      <c r="R129" s="176"/>
      <c r="S129" s="176"/>
      <c r="T129" s="176"/>
      <c r="U129" s="176"/>
      <c r="V129" s="176"/>
      <c r="W129" s="176"/>
      <c r="X129" s="176"/>
      <c r="Y129" s="176"/>
      <c r="Z129" s="176"/>
      <c r="AA129" s="176"/>
      <c r="AB129" s="176"/>
      <c r="AC129" s="176"/>
      <c r="AD129" s="176"/>
      <c r="AE129" s="176"/>
      <c r="AF129" s="176"/>
      <c r="AG129" s="176"/>
      <c r="AR129" s="3"/>
    </row>
    <row r="130" spans="1:44" s="62" customFormat="1">
      <c r="A130" s="176"/>
      <c r="B130" s="176"/>
      <c r="C130" s="176"/>
      <c r="D130" s="176"/>
      <c r="E130" s="176"/>
      <c r="F130" s="176"/>
      <c r="G130" s="176"/>
      <c r="H130" s="176"/>
      <c r="I130" s="176"/>
      <c r="J130" s="176"/>
      <c r="K130" s="176"/>
      <c r="L130" s="176"/>
      <c r="M130" s="176"/>
      <c r="N130" s="176"/>
      <c r="O130" s="176"/>
      <c r="P130" s="176"/>
      <c r="Q130" s="176"/>
      <c r="R130" s="176"/>
      <c r="S130" s="176"/>
      <c r="T130" s="176"/>
      <c r="U130" s="176"/>
      <c r="V130" s="176"/>
      <c r="W130" s="176"/>
      <c r="X130" s="176"/>
      <c r="Y130" s="176"/>
      <c r="Z130" s="176"/>
      <c r="AA130" s="176"/>
      <c r="AB130" s="176"/>
      <c r="AC130" s="176"/>
      <c r="AD130" s="176"/>
      <c r="AE130" s="176"/>
      <c r="AF130" s="176"/>
      <c r="AG130" s="176"/>
      <c r="AR130" s="3"/>
    </row>
    <row r="131" spans="1:44" s="62" customFormat="1">
      <c r="A131" s="176"/>
      <c r="B131" s="176"/>
      <c r="C131" s="176"/>
      <c r="D131" s="176"/>
      <c r="E131" s="176"/>
      <c r="F131" s="176"/>
      <c r="G131" s="176"/>
      <c r="H131" s="176"/>
      <c r="I131" s="176"/>
      <c r="J131" s="176"/>
      <c r="K131" s="176"/>
      <c r="L131" s="176"/>
      <c r="M131" s="176"/>
      <c r="N131" s="176"/>
      <c r="O131" s="176"/>
      <c r="P131" s="176"/>
      <c r="Q131" s="176"/>
      <c r="R131" s="176"/>
      <c r="S131" s="176"/>
      <c r="T131" s="176"/>
      <c r="U131" s="176"/>
      <c r="V131" s="176"/>
      <c r="W131" s="176"/>
      <c r="X131" s="176"/>
      <c r="Y131" s="176"/>
      <c r="Z131" s="176"/>
      <c r="AA131" s="176"/>
      <c r="AB131" s="176"/>
      <c r="AC131" s="176"/>
      <c r="AD131" s="176"/>
      <c r="AE131" s="176"/>
      <c r="AF131" s="176"/>
      <c r="AG131" s="176"/>
      <c r="AR131" s="3"/>
    </row>
    <row r="132" spans="1:44" s="62" customFormat="1">
      <c r="A132" s="176"/>
      <c r="B132" s="176"/>
      <c r="C132" s="176"/>
      <c r="D132" s="176"/>
      <c r="E132" s="176"/>
      <c r="F132" s="176"/>
      <c r="G132" s="176"/>
      <c r="H132" s="176"/>
      <c r="I132" s="176"/>
      <c r="J132" s="176"/>
      <c r="K132" s="176"/>
      <c r="L132" s="176"/>
      <c r="M132" s="176"/>
      <c r="N132" s="176"/>
      <c r="O132" s="176"/>
      <c r="P132" s="176"/>
      <c r="Q132" s="176"/>
      <c r="R132" s="176"/>
      <c r="S132" s="176"/>
      <c r="T132" s="176"/>
      <c r="U132" s="176"/>
      <c r="V132" s="176"/>
      <c r="W132" s="176"/>
      <c r="X132" s="176"/>
      <c r="Y132" s="176"/>
      <c r="Z132" s="176"/>
      <c r="AA132" s="176"/>
      <c r="AB132" s="176"/>
      <c r="AC132" s="176"/>
      <c r="AD132" s="176"/>
      <c r="AE132" s="176"/>
      <c r="AF132" s="176"/>
      <c r="AG132" s="176"/>
      <c r="AR132" s="3"/>
    </row>
    <row r="133" spans="1:44" s="62" customFormat="1">
      <c r="A133" s="176"/>
      <c r="B133" s="176"/>
      <c r="C133" s="176"/>
      <c r="D133" s="176"/>
      <c r="E133" s="176"/>
      <c r="F133" s="176"/>
      <c r="G133" s="176"/>
      <c r="H133" s="176"/>
      <c r="I133" s="176"/>
      <c r="J133" s="176"/>
      <c r="K133" s="176"/>
      <c r="L133" s="176"/>
      <c r="M133" s="176"/>
      <c r="N133" s="176"/>
      <c r="O133" s="176"/>
      <c r="P133" s="176"/>
      <c r="Q133" s="176"/>
      <c r="R133" s="176"/>
      <c r="S133" s="176"/>
      <c r="T133" s="176"/>
      <c r="U133" s="176"/>
      <c r="V133" s="176"/>
      <c r="W133" s="176"/>
      <c r="X133" s="176"/>
      <c r="Y133" s="176"/>
      <c r="Z133" s="176"/>
      <c r="AA133" s="176"/>
      <c r="AB133" s="176"/>
      <c r="AC133" s="176"/>
      <c r="AD133" s="176"/>
      <c r="AE133" s="176"/>
      <c r="AF133" s="176"/>
      <c r="AG133" s="176"/>
      <c r="AR133" s="3"/>
    </row>
    <row r="134" spans="1:44" s="62" customFormat="1">
      <c r="A134" s="176"/>
      <c r="B134" s="176"/>
      <c r="C134" s="176"/>
      <c r="D134" s="176"/>
      <c r="E134" s="176"/>
      <c r="F134" s="176"/>
      <c r="G134" s="176"/>
      <c r="H134" s="176"/>
      <c r="I134" s="176"/>
      <c r="J134" s="176"/>
      <c r="K134" s="176"/>
      <c r="L134" s="176"/>
      <c r="M134" s="176"/>
      <c r="N134" s="176"/>
      <c r="O134" s="176"/>
      <c r="P134" s="176"/>
      <c r="Q134" s="176"/>
      <c r="R134" s="176"/>
      <c r="S134" s="176"/>
      <c r="T134" s="176"/>
      <c r="U134" s="176"/>
      <c r="V134" s="176"/>
      <c r="W134" s="176"/>
      <c r="X134" s="176"/>
      <c r="Y134" s="176"/>
      <c r="Z134" s="176"/>
      <c r="AA134" s="176"/>
      <c r="AB134" s="176"/>
      <c r="AC134" s="176"/>
      <c r="AD134" s="176"/>
      <c r="AE134" s="176"/>
      <c r="AF134" s="176"/>
      <c r="AG134" s="176"/>
      <c r="AR134" s="3"/>
    </row>
    <row r="135" spans="1:44" s="62" customFormat="1">
      <c r="A135" s="176"/>
      <c r="B135" s="176"/>
      <c r="C135" s="176"/>
      <c r="D135" s="176"/>
      <c r="E135" s="176"/>
      <c r="F135" s="176"/>
      <c r="G135" s="176"/>
      <c r="H135" s="176"/>
      <c r="I135" s="176"/>
      <c r="J135" s="176"/>
      <c r="K135" s="176"/>
      <c r="L135" s="176"/>
      <c r="M135" s="176"/>
      <c r="N135" s="176"/>
      <c r="O135" s="176"/>
      <c r="P135" s="176"/>
      <c r="Q135" s="176"/>
      <c r="R135" s="176"/>
      <c r="S135" s="176"/>
      <c r="T135" s="176"/>
      <c r="U135" s="176"/>
      <c r="V135" s="176"/>
      <c r="W135" s="176"/>
      <c r="X135" s="176"/>
      <c r="Y135" s="176"/>
      <c r="Z135" s="176"/>
      <c r="AA135" s="176"/>
      <c r="AB135" s="176"/>
      <c r="AC135" s="176"/>
      <c r="AD135" s="176"/>
      <c r="AE135" s="176"/>
      <c r="AF135" s="176"/>
      <c r="AG135" s="176"/>
      <c r="AR135" s="3"/>
    </row>
    <row r="136" spans="1:44" s="62" customFormat="1">
      <c r="A136" s="176"/>
      <c r="B136" s="176"/>
      <c r="C136" s="176"/>
      <c r="D136" s="176"/>
      <c r="E136" s="176"/>
      <c r="F136" s="176"/>
      <c r="G136" s="176"/>
      <c r="H136" s="176"/>
      <c r="I136" s="176"/>
      <c r="J136" s="176"/>
      <c r="K136" s="176"/>
      <c r="L136" s="176"/>
      <c r="M136" s="176"/>
      <c r="N136" s="176"/>
      <c r="O136" s="176"/>
      <c r="P136" s="176"/>
      <c r="Q136" s="176"/>
      <c r="R136" s="176"/>
      <c r="S136" s="176"/>
      <c r="T136" s="176"/>
      <c r="U136" s="176"/>
      <c r="V136" s="176"/>
      <c r="W136" s="176"/>
      <c r="X136" s="176"/>
      <c r="Y136" s="176"/>
      <c r="Z136" s="176"/>
      <c r="AA136" s="176"/>
      <c r="AB136" s="176"/>
      <c r="AC136" s="176"/>
      <c r="AD136" s="176"/>
      <c r="AE136" s="176"/>
      <c r="AF136" s="176"/>
      <c r="AG136" s="176"/>
      <c r="AR136" s="3"/>
    </row>
    <row r="137" spans="1:44">
      <c r="A137" s="176"/>
      <c r="B137" s="176"/>
      <c r="C137" s="176"/>
      <c r="D137" s="176"/>
      <c r="E137" s="176"/>
      <c r="F137" s="176"/>
      <c r="G137" s="176"/>
      <c r="H137" s="176"/>
      <c r="I137" s="176"/>
      <c r="J137" s="176"/>
      <c r="K137" s="176"/>
      <c r="L137" s="176"/>
      <c r="M137" s="176"/>
      <c r="N137" s="176"/>
      <c r="O137" s="176"/>
      <c r="P137" s="176"/>
      <c r="Q137" s="176"/>
      <c r="R137" s="176"/>
      <c r="S137" s="176"/>
      <c r="T137" s="176"/>
      <c r="U137" s="176"/>
      <c r="V137" s="176"/>
      <c r="W137" s="176"/>
      <c r="X137" s="176"/>
      <c r="Y137" s="176"/>
      <c r="Z137" s="176"/>
      <c r="AA137" s="176"/>
      <c r="AB137" s="176"/>
      <c r="AC137" s="176"/>
      <c r="AD137" s="176"/>
      <c r="AE137" s="176"/>
      <c r="AF137" s="176"/>
      <c r="AG137" s="176"/>
    </row>
  </sheetData>
  <sheetProtection algorithmName="SHA-512" hashValue="Xes/DBIAQ6KQQealcxFva4QfJMqNfgifMKpRCmwPIUi2VBmT34+YEpHWMUrXUyFhjZLCTiVFyWlwul5Cb+Mu3w==" saltValue="4jW8QG74SPBUC6O6qUoIwQ==" spinCount="100000" sheet="1" objects="1" scenarios="1"/>
  <mergeCells count="105">
    <mergeCell ref="X6:AG6"/>
    <mergeCell ref="B15:D15"/>
    <mergeCell ref="E15:F15"/>
    <mergeCell ref="H15:I15"/>
    <mergeCell ref="O15:P15"/>
    <mergeCell ref="R15:S15"/>
    <mergeCell ref="V15:Y15"/>
    <mergeCell ref="N6:W6"/>
    <mergeCell ref="U2:V2"/>
    <mergeCell ref="W2:AG2"/>
    <mergeCell ref="X4:AG4"/>
    <mergeCell ref="X5:AG5"/>
    <mergeCell ref="N4:W4"/>
    <mergeCell ref="N5:W5"/>
    <mergeCell ref="M2:R2"/>
    <mergeCell ref="V21:Y21"/>
    <mergeCell ref="AC44:AF44"/>
    <mergeCell ref="A45:AB45"/>
    <mergeCell ref="AC45:AF45"/>
    <mergeCell ref="AC46:AF46"/>
    <mergeCell ref="T23:Y23"/>
    <mergeCell ref="B21:D21"/>
    <mergeCell ref="E21:F21"/>
    <mergeCell ref="H21:I21"/>
    <mergeCell ref="O21:P21"/>
    <mergeCell ref="R21:S21"/>
    <mergeCell ref="AB24:AF24"/>
    <mergeCell ref="AB25:AF25"/>
    <mergeCell ref="AB26:AF26"/>
    <mergeCell ref="AB30:AF30"/>
    <mergeCell ref="AC91:AF91"/>
    <mergeCell ref="A80:AB80"/>
    <mergeCell ref="AC80:AF80"/>
    <mergeCell ref="AC81:AF81"/>
    <mergeCell ref="AC82:AF82"/>
    <mergeCell ref="AC88:AF88"/>
    <mergeCell ref="AC89:AF89"/>
    <mergeCell ref="AC90:AF90"/>
    <mergeCell ref="A84:AB84"/>
    <mergeCell ref="A81:AB81"/>
    <mergeCell ref="AC83:AF83"/>
    <mergeCell ref="A85:AB85"/>
    <mergeCell ref="A87:AG87"/>
    <mergeCell ref="A90:AB90"/>
    <mergeCell ref="A89:AB89"/>
    <mergeCell ref="AC85:AF85"/>
    <mergeCell ref="AC84:AF84"/>
    <mergeCell ref="AC79:AF79"/>
    <mergeCell ref="AC72:AF72"/>
    <mergeCell ref="AC70:AF70"/>
    <mergeCell ref="A71:AB71"/>
    <mergeCell ref="AC61:AF61"/>
    <mergeCell ref="AC73:AF73"/>
    <mergeCell ref="A66:AB66"/>
    <mergeCell ref="AC64:AF64"/>
    <mergeCell ref="AC62:AF62"/>
    <mergeCell ref="A63:AB63"/>
    <mergeCell ref="AC65:AF65"/>
    <mergeCell ref="AC67:AF67"/>
    <mergeCell ref="AC75:AF75"/>
    <mergeCell ref="AC76:AF76"/>
    <mergeCell ref="A67:AB67"/>
    <mergeCell ref="A69:AG69"/>
    <mergeCell ref="A72:AB72"/>
    <mergeCell ref="AC74:AF74"/>
    <mergeCell ref="A76:AB76"/>
    <mergeCell ref="AC71:AF71"/>
    <mergeCell ref="AC49:AF49"/>
    <mergeCell ref="AC48:AF48"/>
    <mergeCell ref="AB34:AF34"/>
    <mergeCell ref="A46:AB46"/>
    <mergeCell ref="A49:AB49"/>
    <mergeCell ref="AC47:AF47"/>
    <mergeCell ref="A78:AG78"/>
    <mergeCell ref="A57:AB57"/>
    <mergeCell ref="A62:AB62"/>
    <mergeCell ref="AC63:AF63"/>
    <mergeCell ref="A60:AG60"/>
    <mergeCell ref="A75:AB75"/>
    <mergeCell ref="A51:AG51"/>
    <mergeCell ref="A54:AB54"/>
    <mergeCell ref="AC56:AF56"/>
    <mergeCell ref="A58:AB58"/>
    <mergeCell ref="AC52:AF52"/>
    <mergeCell ref="A53:AB53"/>
    <mergeCell ref="AC53:AF53"/>
    <mergeCell ref="AC54:AF54"/>
    <mergeCell ref="AC55:AF55"/>
    <mergeCell ref="AC57:AF57"/>
    <mergeCell ref="AC58:AF58"/>
    <mergeCell ref="AC66:AF66"/>
    <mergeCell ref="AC92:AF92"/>
    <mergeCell ref="A94:AB94"/>
    <mergeCell ref="AB101:AF101"/>
    <mergeCell ref="F105:G105"/>
    <mergeCell ref="I105:J105"/>
    <mergeCell ref="L105:M105"/>
    <mergeCell ref="U105:AF105"/>
    <mergeCell ref="AB97:AF97"/>
    <mergeCell ref="AB98:AF98"/>
    <mergeCell ref="AB100:AF100"/>
    <mergeCell ref="A93:AB93"/>
    <mergeCell ref="AC93:AF93"/>
    <mergeCell ref="AC94:AF94"/>
    <mergeCell ref="AB99:AF99"/>
  </mergeCells>
  <phoneticPr fontId="1"/>
  <conditionalFormatting sqref="A29:AG30">
    <cfRule type="expression" dxfId="0" priority="1">
      <formula>$U$2&gt;=9</formula>
    </cfRule>
  </conditionalFormatting>
  <dataValidations count="3">
    <dataValidation type="list" allowBlank="1" showInputMessage="1" showErrorMessage="1" sqref="U2:V2 O15:P15 E21:F21 O21:P21 E15:F15" xr:uid="{1D43A5AB-FC5D-4FE7-90C1-FB95D5F77C66}">
      <formula1>"８,９,１０,１１"</formula1>
    </dataValidation>
    <dataValidation type="textLength" operator="equal" allowBlank="1" showInputMessage="1" showErrorMessage="1" sqref="X4:AG4" xr:uid="{3DF0B7CD-7D45-41FC-B876-99F3F17AAA2C}">
      <formula1>7</formula1>
    </dataValidation>
    <dataValidation type="list" allowBlank="1" showInputMessage="1" showErrorMessage="1" sqref="R15:S15 R21:S21 H21:I21 H15:I15" xr:uid="{9B28CC83-DAA6-4314-8017-8869E3F5AF66}">
      <formula1>$AQ$14:$AQ$25</formula1>
    </dataValidation>
  </dataValidations>
  <pageMargins left="0.25" right="0.25" top="0.75" bottom="0.75" header="0.3" footer="0.3"/>
  <pageSetup paperSize="9" scale="77" fitToHeight="0" orientation="portrait" r:id="rId1"/>
  <rowBreaks count="1" manualBreakCount="1">
    <brk id="32"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63489" r:id="rId4" name="Check Box 1">
              <controlPr locked="0" defaultSize="0" autoFill="0" autoLine="0" autoPict="0">
                <anchor moveWithCells="1">
                  <from>
                    <xdr:col>1</xdr:col>
                    <xdr:colOff>9525</xdr:colOff>
                    <xdr:row>9</xdr:row>
                    <xdr:rowOff>0</xdr:rowOff>
                  </from>
                  <to>
                    <xdr:col>2</xdr:col>
                    <xdr:colOff>0</xdr:colOff>
                    <xdr:row>9</xdr:row>
                    <xdr:rowOff>238125</xdr:rowOff>
                  </to>
                </anchor>
              </controlPr>
            </control>
          </mc:Choice>
        </mc:AlternateContent>
        <mc:AlternateContent xmlns:mc="http://schemas.openxmlformats.org/markup-compatibility/2006">
          <mc:Choice Requires="x14">
            <control shapeId="63490" r:id="rId5" name="Check Box 2">
              <controlPr locked="0" defaultSize="0" autoFill="0" autoLine="0" autoPict="0">
                <anchor moveWithCells="1">
                  <from>
                    <xdr:col>1</xdr:col>
                    <xdr:colOff>9525</xdr:colOff>
                    <xdr:row>9</xdr:row>
                    <xdr:rowOff>228600</xdr:rowOff>
                  </from>
                  <to>
                    <xdr:col>3</xdr:col>
                    <xdr:colOff>66675</xdr:colOff>
                    <xdr:row>10</xdr:row>
                    <xdr:rowOff>219075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3166-F421-4E4D-8417-DFEE6D7F768F}">
  <sheetPr codeName="Sheet10"/>
  <dimension ref="A1:IG4"/>
  <sheetViews>
    <sheetView showGridLines="0" topLeftCell="HO1" workbookViewId="0">
      <selection activeCell="A2" sqref="A2:IG2"/>
    </sheetView>
  </sheetViews>
  <sheetFormatPr defaultRowHeight="18.75"/>
  <cols>
    <col min="1" max="240" width="12" customWidth="1"/>
    <col min="241" max="241" width="9.5" bestFit="1" customWidth="1"/>
  </cols>
  <sheetData>
    <row r="1" spans="1:241">
      <c r="A1" s="55" t="s">
        <v>87</v>
      </c>
      <c r="B1" s="55" t="s">
        <v>89</v>
      </c>
      <c r="C1" s="55" t="s">
        <v>90</v>
      </c>
      <c r="D1" s="55" t="s">
        <v>91</v>
      </c>
      <c r="E1" s="55" t="s">
        <v>92</v>
      </c>
      <c r="F1" s="55" t="s">
        <v>519</v>
      </c>
      <c r="G1" s="55" t="s">
        <v>520</v>
      </c>
      <c r="H1" s="55" t="s">
        <v>521</v>
      </c>
      <c r="I1" s="55" t="s">
        <v>522</v>
      </c>
      <c r="J1" s="55" t="s">
        <v>93</v>
      </c>
      <c r="K1" s="55" t="s">
        <v>94</v>
      </c>
      <c r="L1" s="55" t="s">
        <v>95</v>
      </c>
      <c r="M1" s="55" t="s">
        <v>96</v>
      </c>
      <c r="N1" s="55" t="s">
        <v>97</v>
      </c>
      <c r="O1" s="55" t="s">
        <v>525</v>
      </c>
      <c r="P1" s="55" t="s">
        <v>523</v>
      </c>
      <c r="Q1" s="55" t="s">
        <v>524</v>
      </c>
      <c r="R1" s="55" t="s">
        <v>526</v>
      </c>
      <c r="S1" s="55" t="s">
        <v>527</v>
      </c>
      <c r="T1" s="55" t="s">
        <v>528</v>
      </c>
      <c r="U1" s="55" t="s">
        <v>529</v>
      </c>
      <c r="V1" s="55" t="s">
        <v>530</v>
      </c>
      <c r="W1" s="55" t="s">
        <v>531</v>
      </c>
      <c r="X1" s="55" t="s">
        <v>532</v>
      </c>
      <c r="Y1" s="55" t="s">
        <v>98</v>
      </c>
      <c r="Z1" s="55" t="s">
        <v>533</v>
      </c>
      <c r="AA1" s="55" t="s">
        <v>534</v>
      </c>
      <c r="AB1" s="55" t="s">
        <v>535</v>
      </c>
      <c r="AC1" s="55" t="s">
        <v>536</v>
      </c>
      <c r="AD1" s="55" t="s">
        <v>537</v>
      </c>
      <c r="AE1" s="55" t="s">
        <v>538</v>
      </c>
      <c r="AF1" s="55" t="s">
        <v>539</v>
      </c>
      <c r="AG1" s="55" t="s">
        <v>540</v>
      </c>
      <c r="AH1" s="55" t="s">
        <v>541</v>
      </c>
      <c r="AI1" s="55" t="s">
        <v>542</v>
      </c>
      <c r="AJ1" s="55" t="s">
        <v>543</v>
      </c>
      <c r="AK1" s="55" t="s">
        <v>544</v>
      </c>
      <c r="AL1" s="55" t="s">
        <v>545</v>
      </c>
      <c r="AM1" s="55" t="s">
        <v>546</v>
      </c>
      <c r="AN1" s="55" t="s">
        <v>547</v>
      </c>
      <c r="AO1" s="55" t="s">
        <v>548</v>
      </c>
      <c r="AP1" s="55" t="s">
        <v>549</v>
      </c>
      <c r="AQ1" s="55" t="s">
        <v>550</v>
      </c>
      <c r="AR1" s="55" t="s">
        <v>551</v>
      </c>
      <c r="AS1" s="55" t="s">
        <v>552</v>
      </c>
      <c r="AT1" s="55" t="s">
        <v>553</v>
      </c>
      <c r="AU1" s="55" t="s">
        <v>554</v>
      </c>
      <c r="AV1" s="55" t="s">
        <v>555</v>
      </c>
      <c r="AW1" s="55" t="s">
        <v>556</v>
      </c>
      <c r="AX1" s="55" t="s">
        <v>557</v>
      </c>
      <c r="AY1" s="55" t="s">
        <v>558</v>
      </c>
      <c r="AZ1" s="55" t="s">
        <v>559</v>
      </c>
      <c r="BA1" s="55" t="s">
        <v>560</v>
      </c>
      <c r="BB1" s="55" t="s">
        <v>561</v>
      </c>
      <c r="BC1" s="55" t="s">
        <v>562</v>
      </c>
      <c r="BD1" s="55" t="s">
        <v>563</v>
      </c>
      <c r="BE1" s="55" t="s">
        <v>564</v>
      </c>
      <c r="BF1" s="55" t="s">
        <v>99</v>
      </c>
      <c r="BG1" s="55" t="s">
        <v>100</v>
      </c>
      <c r="BH1" s="55" t="s">
        <v>101</v>
      </c>
      <c r="BI1" s="55" t="s">
        <v>102</v>
      </c>
      <c r="BJ1" s="55" t="s">
        <v>103</v>
      </c>
      <c r="BK1" s="55" t="s">
        <v>104</v>
      </c>
      <c r="BL1" s="55" t="s">
        <v>565</v>
      </c>
      <c r="BM1" s="55" t="s">
        <v>566</v>
      </c>
      <c r="BN1" s="55" t="s">
        <v>567</v>
      </c>
      <c r="BO1" s="55" t="s">
        <v>568</v>
      </c>
      <c r="BP1" s="55" t="s">
        <v>569</v>
      </c>
      <c r="BQ1" s="55" t="s">
        <v>570</v>
      </c>
      <c r="BR1" s="55" t="s">
        <v>571</v>
      </c>
      <c r="BS1" s="55" t="s">
        <v>572</v>
      </c>
      <c r="BT1" s="55" t="s">
        <v>573</v>
      </c>
      <c r="BU1" s="55" t="s">
        <v>574</v>
      </c>
      <c r="BV1" s="55" t="s">
        <v>575</v>
      </c>
      <c r="BW1" s="55" t="s">
        <v>576</v>
      </c>
      <c r="BX1" s="55" t="s">
        <v>577</v>
      </c>
      <c r="BY1" s="55" t="s">
        <v>578</v>
      </c>
      <c r="BZ1" s="55" t="s">
        <v>579</v>
      </c>
      <c r="CA1" s="55" t="s">
        <v>580</v>
      </c>
      <c r="CB1" s="55" t="s">
        <v>581</v>
      </c>
      <c r="CC1" s="55" t="s">
        <v>582</v>
      </c>
      <c r="CD1" s="55" t="s">
        <v>583</v>
      </c>
      <c r="CE1" s="55" t="s">
        <v>584</v>
      </c>
      <c r="CF1" s="55" t="s">
        <v>585</v>
      </c>
      <c r="CG1" s="55" t="s">
        <v>586</v>
      </c>
      <c r="CH1" s="55" t="s">
        <v>764</v>
      </c>
      <c r="CI1" s="55" t="s">
        <v>772</v>
      </c>
      <c r="CJ1" s="55" t="s">
        <v>577</v>
      </c>
      <c r="CK1" s="55" t="s">
        <v>589</v>
      </c>
      <c r="CL1" s="55" t="s">
        <v>590</v>
      </c>
      <c r="CM1" s="55" t="s">
        <v>587</v>
      </c>
      <c r="CN1" s="55" t="s">
        <v>588</v>
      </c>
      <c r="CO1" s="55" t="s">
        <v>591</v>
      </c>
      <c r="CP1" s="55" t="s">
        <v>592</v>
      </c>
      <c r="CQ1" s="55" t="s">
        <v>593</v>
      </c>
      <c r="CR1" s="55" t="s">
        <v>594</v>
      </c>
      <c r="CS1" s="55" t="s">
        <v>595</v>
      </c>
      <c r="CT1" s="55" t="s">
        <v>596</v>
      </c>
      <c r="CU1" s="55" t="s">
        <v>597</v>
      </c>
      <c r="CV1" s="55" t="s">
        <v>598</v>
      </c>
      <c r="CW1" s="55" t="s">
        <v>599</v>
      </c>
      <c r="CX1" s="55" t="s">
        <v>600</v>
      </c>
      <c r="CY1" s="55" t="s">
        <v>601</v>
      </c>
      <c r="CZ1" s="55" t="s">
        <v>602</v>
      </c>
      <c r="DA1" s="55" t="s">
        <v>603</v>
      </c>
      <c r="DB1" s="55" t="s">
        <v>627</v>
      </c>
      <c r="DC1" s="55" t="s">
        <v>628</v>
      </c>
      <c r="DD1" s="55" t="s">
        <v>629</v>
      </c>
      <c r="DE1" s="55" t="s">
        <v>630</v>
      </c>
      <c r="DF1" s="55" t="s">
        <v>631</v>
      </c>
      <c r="DG1" s="55" t="s">
        <v>633</v>
      </c>
      <c r="DH1" s="55" t="s">
        <v>634</v>
      </c>
      <c r="DI1" s="55" t="s">
        <v>635</v>
      </c>
      <c r="DJ1" s="55" t="s">
        <v>636</v>
      </c>
      <c r="DK1" s="55" t="s">
        <v>637</v>
      </c>
      <c r="DL1" s="55" t="s">
        <v>638</v>
      </c>
      <c r="DM1" s="55" t="s">
        <v>639</v>
      </c>
      <c r="DN1" s="55" t="s">
        <v>640</v>
      </c>
      <c r="DO1" s="55" t="s">
        <v>641</v>
      </c>
      <c r="DP1" s="55" t="s">
        <v>642</v>
      </c>
      <c r="DQ1" s="55" t="s">
        <v>644</v>
      </c>
      <c r="DR1" s="55" t="s">
        <v>645</v>
      </c>
      <c r="DS1" s="55" t="s">
        <v>646</v>
      </c>
      <c r="DT1" s="55" t="s">
        <v>643</v>
      </c>
      <c r="DU1" s="55" t="s">
        <v>647</v>
      </c>
      <c r="DV1" s="55" t="s">
        <v>657</v>
      </c>
      <c r="DW1" s="55" t="s">
        <v>631</v>
      </c>
      <c r="DX1" s="55" t="s">
        <v>632</v>
      </c>
      <c r="DY1" s="55" t="s">
        <v>648</v>
      </c>
      <c r="DZ1" s="55" t="s">
        <v>649</v>
      </c>
      <c r="EA1" s="55" t="s">
        <v>650</v>
      </c>
      <c r="EB1" s="55" t="s">
        <v>658</v>
      </c>
      <c r="EC1" s="55" t="s">
        <v>659</v>
      </c>
      <c r="ED1" s="55" t="s">
        <v>660</v>
      </c>
      <c r="EE1" s="55" t="s">
        <v>661</v>
      </c>
      <c r="EF1" s="55" t="s">
        <v>662</v>
      </c>
      <c r="EG1" s="55" t="s">
        <v>663</v>
      </c>
      <c r="EH1" s="55" t="s">
        <v>664</v>
      </c>
      <c r="EI1" s="55" t="s">
        <v>665</v>
      </c>
      <c r="EJ1" s="55" t="s">
        <v>666</v>
      </c>
      <c r="EK1" s="55" t="s">
        <v>667</v>
      </c>
      <c r="EL1" s="55" t="s">
        <v>668</v>
      </c>
      <c r="EM1" s="55" t="s">
        <v>669</v>
      </c>
      <c r="EN1" s="55" t="s">
        <v>670</v>
      </c>
      <c r="EO1" s="55" t="s">
        <v>671</v>
      </c>
      <c r="EP1" s="55" t="s">
        <v>672</v>
      </c>
      <c r="EQ1" s="55" t="s">
        <v>673</v>
      </c>
      <c r="ER1" s="55" t="s">
        <v>674</v>
      </c>
      <c r="ES1" s="55" t="s">
        <v>675</v>
      </c>
      <c r="ET1" s="55" t="s">
        <v>676</v>
      </c>
      <c r="EU1" s="55" t="s">
        <v>677</v>
      </c>
      <c r="EV1" s="55" t="s">
        <v>678</v>
      </c>
      <c r="EW1" s="55" t="s">
        <v>679</v>
      </c>
      <c r="EX1" s="55" t="s">
        <v>680</v>
      </c>
      <c r="EY1" s="55" t="s">
        <v>681</v>
      </c>
      <c r="EZ1" s="55" t="s">
        <v>682</v>
      </c>
      <c r="FA1" s="55" t="s">
        <v>683</v>
      </c>
      <c r="FB1" s="55" t="s">
        <v>684</v>
      </c>
      <c r="FC1" s="55" t="s">
        <v>685</v>
      </c>
      <c r="FD1" s="55" t="s">
        <v>686</v>
      </c>
      <c r="FE1" s="55" t="s">
        <v>687</v>
      </c>
      <c r="FF1" s="55" t="s">
        <v>688</v>
      </c>
      <c r="FG1" s="55" t="s">
        <v>689</v>
      </c>
      <c r="FH1" s="55" t="s">
        <v>690</v>
      </c>
      <c r="FI1" s="55" t="s">
        <v>691</v>
      </c>
      <c r="FJ1" s="55" t="s">
        <v>692</v>
      </c>
      <c r="FK1" s="55" t="s">
        <v>654</v>
      </c>
      <c r="FL1" s="55" t="s">
        <v>655</v>
      </c>
      <c r="FM1" s="55" t="s">
        <v>656</v>
      </c>
      <c r="FN1" s="55" t="s">
        <v>779</v>
      </c>
      <c r="FO1" s="55" t="s">
        <v>778</v>
      </c>
      <c r="FP1" s="55" t="s">
        <v>737</v>
      </c>
      <c r="FQ1" s="55" t="s">
        <v>738</v>
      </c>
      <c r="FR1" s="55" t="s">
        <v>739</v>
      </c>
      <c r="FS1" s="55" t="s">
        <v>740</v>
      </c>
      <c r="FT1" s="55" t="s">
        <v>741</v>
      </c>
      <c r="FU1" s="55" t="s">
        <v>694</v>
      </c>
      <c r="FV1" s="55" t="s">
        <v>742</v>
      </c>
      <c r="FW1" s="55" t="s">
        <v>743</v>
      </c>
      <c r="FX1" s="55" t="s">
        <v>744</v>
      </c>
      <c r="FY1" s="55" t="s">
        <v>745</v>
      </c>
      <c r="FZ1" s="55" t="s">
        <v>746</v>
      </c>
      <c r="GA1" s="55" t="s">
        <v>747</v>
      </c>
      <c r="GB1" s="55" t="s">
        <v>748</v>
      </c>
      <c r="GC1" s="55" t="s">
        <v>749</v>
      </c>
      <c r="GD1" s="55" t="s">
        <v>750</v>
      </c>
      <c r="GE1" s="55" t="s">
        <v>751</v>
      </c>
      <c r="GF1" s="55" t="s">
        <v>752</v>
      </c>
      <c r="GG1" s="55" t="s">
        <v>753</v>
      </c>
      <c r="GH1" s="55" t="s">
        <v>754</v>
      </c>
      <c r="GI1" s="55" t="s">
        <v>755</v>
      </c>
      <c r="GJ1" s="55" t="s">
        <v>756</v>
      </c>
      <c r="GK1" s="55" t="s">
        <v>693</v>
      </c>
      <c r="GL1" s="55" t="s">
        <v>694</v>
      </c>
      <c r="GM1" s="55" t="s">
        <v>695</v>
      </c>
      <c r="GN1" s="55" t="s">
        <v>696</v>
      </c>
      <c r="GO1" s="55" t="s">
        <v>697</v>
      </c>
      <c r="GP1" s="55" t="s">
        <v>698</v>
      </c>
      <c r="GQ1" s="55" t="s">
        <v>699</v>
      </c>
      <c r="GR1" s="55" t="s">
        <v>700</v>
      </c>
      <c r="GS1" s="55" t="s">
        <v>701</v>
      </c>
      <c r="GT1" s="55" t="s">
        <v>702</v>
      </c>
      <c r="GU1" s="55" t="s">
        <v>703</v>
      </c>
      <c r="GV1" s="55" t="s">
        <v>704</v>
      </c>
      <c r="GW1" s="55" t="s">
        <v>705</v>
      </c>
      <c r="GX1" s="55" t="s">
        <v>706</v>
      </c>
      <c r="GY1" s="55" t="s">
        <v>707</v>
      </c>
      <c r="GZ1" s="55" t="s">
        <v>708</v>
      </c>
      <c r="HA1" s="55" t="s">
        <v>709</v>
      </c>
      <c r="HB1" s="55" t="s">
        <v>710</v>
      </c>
      <c r="HC1" s="55" t="s">
        <v>711</v>
      </c>
      <c r="HD1" s="55" t="s">
        <v>712</v>
      </c>
      <c r="HE1" s="55" t="s">
        <v>713</v>
      </c>
      <c r="HF1" s="55" t="s">
        <v>714</v>
      </c>
      <c r="HG1" s="55" t="s">
        <v>715</v>
      </c>
      <c r="HH1" s="55" t="s">
        <v>716</v>
      </c>
      <c r="HI1" s="55" t="s">
        <v>717</v>
      </c>
      <c r="HJ1" s="55" t="s">
        <v>718</v>
      </c>
      <c r="HK1" s="55" t="s">
        <v>719</v>
      </c>
      <c r="HL1" s="55" t="s">
        <v>720</v>
      </c>
      <c r="HM1" s="55" t="s">
        <v>721</v>
      </c>
      <c r="HN1" s="55" t="s">
        <v>722</v>
      </c>
      <c r="HO1" s="55" t="s">
        <v>723</v>
      </c>
      <c r="HP1" s="55" t="s">
        <v>724</v>
      </c>
      <c r="HQ1" s="55" t="s">
        <v>725</v>
      </c>
      <c r="HR1" s="55" t="s">
        <v>726</v>
      </c>
      <c r="HS1" s="55" t="s">
        <v>727</v>
      </c>
      <c r="HT1" s="55" t="s">
        <v>728</v>
      </c>
      <c r="HU1" s="55" t="s">
        <v>729</v>
      </c>
      <c r="HV1" s="55" t="s">
        <v>730</v>
      </c>
      <c r="HW1" s="55" t="s">
        <v>731</v>
      </c>
      <c r="HX1" s="55" t="s">
        <v>732</v>
      </c>
      <c r="HY1" s="55" t="s">
        <v>733</v>
      </c>
      <c r="HZ1" s="55" t="s">
        <v>734</v>
      </c>
      <c r="IA1" s="55" t="s">
        <v>735</v>
      </c>
      <c r="IB1" s="55" t="s">
        <v>736</v>
      </c>
      <c r="IC1" s="55" t="s">
        <v>780</v>
      </c>
      <c r="ID1" s="55" t="s">
        <v>781</v>
      </c>
      <c r="IE1" s="55"/>
      <c r="IF1" s="55"/>
      <c r="IG1" t="s">
        <v>108</v>
      </c>
    </row>
    <row r="2" spans="1:241">
      <c r="A2" s="56" t="s">
        <v>88</v>
      </c>
      <c r="B2" s="56">
        <f>ステーションコード</f>
        <v>0</v>
      </c>
      <c r="C2" s="56">
        <f>ステーション名</f>
        <v>0</v>
      </c>
      <c r="D2" s="56" t="b">
        <f>'（別紙様式11）訪問看護ベースアップ評価料（Ⅰ）'!$AK$23</f>
        <v>0</v>
      </c>
      <c r="E2" s="59">
        <f>'（別紙様式11）訪問看護ベースアップ評価料（Ⅰ）'!$F$26</f>
        <v>0</v>
      </c>
      <c r="F2" s="59" t="b">
        <f>'（別紙様式11）訪問看護ベースアップ評価料（Ⅰ）'!$AK$34</f>
        <v>0</v>
      </c>
      <c r="G2" s="59" t="b">
        <f>'（別紙様式11）訪問看護ベースアップ評価料（Ⅰ）'!$AK$36</f>
        <v>0</v>
      </c>
      <c r="H2" s="59" t="b">
        <f>'（別紙様式11）訪問看護ベースアップ評価料（Ⅰ）'!$AK$40</f>
        <v>0</v>
      </c>
      <c r="I2" s="59" t="str">
        <f>'（別紙様式11）訪問看護ベースアップ評価料（Ⅰ）'!$I$42</f>
        <v/>
      </c>
      <c r="J2" s="57">
        <f>$B$2</f>
        <v>0</v>
      </c>
      <c r="K2" s="57">
        <f>$C$2</f>
        <v>0</v>
      </c>
      <c r="L2" s="56" t="b">
        <f>'（別紙様式11）訪問看護ベースアップ評価料（Ⅱ）'!$AK$23</f>
        <v>0</v>
      </c>
      <c r="M2" s="56" t="b">
        <f>'（別紙様式11）訪問看護ベースアップ評価料（Ⅱ）'!$AK$27</f>
        <v>0</v>
      </c>
      <c r="N2" s="56" t="b">
        <f>'（別紙様式11）訪問看護ベースアップ評価料（Ⅱ）'!$AK$28</f>
        <v>0</v>
      </c>
      <c r="O2" s="56">
        <f>'（別紙様式11）訪問看護ベースアップ評価料（Ⅱ）'!$J$31</f>
        <v>0</v>
      </c>
      <c r="P2" s="56">
        <f>'（別紙様式11）訪問看護ベースアップ評価料（Ⅱ）'!$X$31</f>
        <v>0</v>
      </c>
      <c r="Q2" s="56" t="str">
        <f>'（別紙様式11）訪問看護ベースアップ評価料（Ⅱ）'!$AP$31</f>
        <v/>
      </c>
      <c r="R2" s="56" t="b">
        <f>'（別紙様式11）訪問看護ベースアップ評価料（Ⅱ）'!$AK$34</f>
        <v>0</v>
      </c>
      <c r="S2" s="56">
        <f>'（別紙様式11）訪問看護ベースアップ評価料（Ⅱ）'!$L$37</f>
        <v>0</v>
      </c>
      <c r="T2" s="56">
        <f>'（別紙様式11）訪問看護ベースアップ評価料（Ⅱ）'!$N$37</f>
        <v>0</v>
      </c>
      <c r="U2" s="56">
        <f>'（別紙様式11）訪問看護ベースアップ評価料（Ⅱ）'!$AK$37</f>
        <v>1</v>
      </c>
      <c r="V2" s="56">
        <f>'（別紙様式11）訪問看護ベースアップ評価料（Ⅱ）'!$L$40</f>
        <v>0</v>
      </c>
      <c r="W2" s="56">
        <f>'（別紙様式11）訪問看護ベースアップ評価料（Ⅱ）'!$N$40</f>
        <v>0</v>
      </c>
      <c r="X2" s="56">
        <f>'（別紙様式11）訪問看護ベースアップ評価料（Ⅱ）'!$AK$40</f>
        <v>1</v>
      </c>
      <c r="Y2" s="56" t="b">
        <f>'（別紙様式11）訪問看護ベースアップ評価料（Ⅱ）'!$AK$45</f>
        <v>0</v>
      </c>
      <c r="Z2" s="58">
        <f>'（別紙様式11）訪問看護ベースアップ評価料（Ⅱ）'!$M$50</f>
        <v>0</v>
      </c>
      <c r="AA2" s="58">
        <f>'（別紙様式11）訪問看護ベースアップ評価料（Ⅱ）'!$M$53</f>
        <v>0</v>
      </c>
      <c r="AB2" s="58" t="b">
        <f>'（別紙様式11）訪問看護ベースアップ評価料（Ⅱ）'!$AM$57</f>
        <v>0</v>
      </c>
      <c r="AC2" s="58" t="str">
        <f>'（別紙様式11）訪問看護ベースアップ評価料（Ⅱ）'!$M$60</f>
        <v/>
      </c>
      <c r="AD2" s="58">
        <f>'（別紙様式11）訪問看護ベースアップ評価料（Ⅱ）'!$Q$70</f>
        <v>0</v>
      </c>
      <c r="AE2" s="58">
        <f>'（別紙様式11）訪問看護ベースアップ評価料（Ⅱ）'!$U$70</f>
        <v>0</v>
      </c>
      <c r="AF2" s="58">
        <f>'（別紙様式11）訪問看護ベースアップ評価料（Ⅱ）'!$Y$70</f>
        <v>0</v>
      </c>
      <c r="AG2" s="58" t="str">
        <f>'（別紙様式11）訪問看護ベースアップ評価料（Ⅱ）'!$AC$70</f>
        <v/>
      </c>
      <c r="AH2" s="58">
        <f>'（別紙様式11）訪問看護ベースアップ評価料（Ⅱ）'!$Q$71</f>
        <v>0</v>
      </c>
      <c r="AI2" s="58">
        <f>'（別紙様式11）訪問看護ベースアップ評価料（Ⅱ）'!$U$71</f>
        <v>0</v>
      </c>
      <c r="AJ2" s="58">
        <f>'（別紙様式11）訪問看護ベースアップ評価料（Ⅱ）'!$Y$71</f>
        <v>0</v>
      </c>
      <c r="AK2" s="58" t="str">
        <f>'（別紙様式11）訪問看護ベースアップ評価料（Ⅱ）'!$AC$71</f>
        <v/>
      </c>
      <c r="AL2" s="58" t="str">
        <f>'（別紙様式11）訪問看護ベースアップ評価料（Ⅱ）'!$M$80</f>
        <v/>
      </c>
      <c r="AM2" s="58">
        <f>'（別紙様式11）訪問看護ベースアップ評価料（Ⅱ）'!$AA$80</f>
        <v>0</v>
      </c>
      <c r="AN2" s="58" t="e">
        <f>'（別紙様式11）訪問看護ベースアップ評価料（Ⅱ）'!$AP$80</f>
        <v>#VALUE!</v>
      </c>
      <c r="AO2" s="58" t="str">
        <f>'（別紙様式11）訪問看護ベースアップ評価料（Ⅱ）'!$M$82</f>
        <v/>
      </c>
      <c r="AP2" s="286" t="str">
        <f>'（別紙様式11）訪問看護ベースアップ評価料（Ⅱ）'!$F$86</f>
        <v/>
      </c>
      <c r="AQ2" s="286" t="str">
        <f>'（別紙様式11）訪問看護ベースアップ評価料（Ⅱ）'!$F$87</f>
        <v/>
      </c>
      <c r="AR2" s="286" t="str">
        <f>'（別紙様式11）訪問看護ベースアップ評価料（Ⅱ）'!$F$88</f>
        <v/>
      </c>
      <c r="AS2" s="58">
        <f>'（別紙様式11）訪問看護ベースアップ評価料（Ⅱ）'!$M$86</f>
        <v>0</v>
      </c>
      <c r="AT2" s="58">
        <f>'（別紙様式11）訪問看護ベースアップ評価料（Ⅱ）'!$M$87</f>
        <v>0</v>
      </c>
      <c r="AU2" s="58">
        <f>'（別紙様式11）訪問看護ベースアップ評価料（Ⅱ）'!$M$88</f>
        <v>0</v>
      </c>
      <c r="AV2" s="58" t="str">
        <f>'（別紙様式11）訪問看護ベースアップ評価料（Ⅱ）'!$M$90</f>
        <v/>
      </c>
      <c r="AW2" s="58">
        <f>'（別紙様式11）訪問看護ベースアップ評価料（Ⅱ）'!$T$86</f>
        <v>0</v>
      </c>
      <c r="AX2" s="58">
        <f>'（別紙様式11）訪問看護ベースアップ評価料（Ⅱ）'!$T$87</f>
        <v>0</v>
      </c>
      <c r="AY2" s="58">
        <f>'（別紙様式11）訪問看護ベースアップ評価料（Ⅱ）'!$T$88</f>
        <v>0</v>
      </c>
      <c r="AZ2" s="58" t="str">
        <f>'（別紙様式11）訪問看護ベースアップ評価料（Ⅱ）'!$T$90</f>
        <v/>
      </c>
      <c r="BA2" s="294" t="str">
        <f>'（別紙様式11）訪問看護ベースアップ評価料（Ⅱ）'!$M$92</f>
        <v/>
      </c>
      <c r="BB2" s="294">
        <f>'（別紙様式11）訪問看護ベースアップ評価料（Ⅱ）'!$Z$92</f>
        <v>0</v>
      </c>
      <c r="BC2" s="294" t="str">
        <f>'（別紙様式11）訪問看護ベースアップ評価料（Ⅱ）'!$M$97</f>
        <v/>
      </c>
      <c r="BD2" s="58" t="b">
        <f>'（別紙様式11）訪問看護ベースアップ評価料（Ⅱ）'!$AK$104</f>
        <v>0</v>
      </c>
      <c r="BE2" s="58" t="b">
        <f>'（別紙様式11）訪問看護ベースアップ評価料（Ⅱ）'!$AK$106</f>
        <v>0</v>
      </c>
      <c r="BF2" s="58" t="str">
        <f>'（別紙様式11）訪問看護ベースアップ評価料（Ⅱ）'!$D$111</f>
        <v/>
      </c>
      <c r="BG2" s="58">
        <f>'（別紙様式11）訪問看護ベースアップ評価料（Ⅱ）'!$AP$115</f>
        <v>1</v>
      </c>
      <c r="BH2" s="58" t="b">
        <f>'（別紙様式11）訪問看護ベースアップ評価料（Ⅱ）'!$AK$140</f>
        <v>0</v>
      </c>
      <c r="BI2" s="58" t="b">
        <f>'（別紙様式11）訪問看護ベースアップ評価料（Ⅱ）'!$AK$142</f>
        <v>0</v>
      </c>
      <c r="BJ2" s="58" t="b">
        <f>'（別紙様式11）訪問看護ベースアップ評価料（Ⅱ）'!$AK$146</f>
        <v>0</v>
      </c>
      <c r="BK2" s="58" t="str">
        <f>'（別紙様式11）訪問看護ベースアップ評価料（Ⅱ）'!$D$149</f>
        <v/>
      </c>
      <c r="BL2" s="57">
        <f>$B$2</f>
        <v>0</v>
      </c>
      <c r="BM2" s="57">
        <f>$C$2</f>
        <v>0</v>
      </c>
      <c r="BN2" s="58" t="b">
        <f>'（別添１）新様式継続的賃上げ実施 (訪問看護)'!$AK$11</f>
        <v>0</v>
      </c>
      <c r="BO2" s="58" t="b">
        <f>'（別添１）新様式継続的賃上げ実施 (訪問看護)'!$AK$12</f>
        <v>0</v>
      </c>
      <c r="BP2" s="58">
        <f>'（別添１）新様式継続的賃上げ実施 (訪問看護)'!$I$14</f>
        <v>0</v>
      </c>
      <c r="BQ2" s="58">
        <f>'（別添１）新様式継続的賃上げ実施 (訪問看護)'!$K$14</f>
        <v>0</v>
      </c>
      <c r="BR2" s="58">
        <f>'（別添１）新様式継続的賃上げ実施 (訪問看護)'!$AK$14</f>
        <v>1</v>
      </c>
      <c r="BS2" s="58" t="str">
        <f>'（別添１）新様式継続的賃上げ実施 (訪問看護)'!$Q$23</f>
        <v/>
      </c>
      <c r="BT2" s="58">
        <f>'（別添１）新様式継続的賃上げ実施 (訪問看護)'!$AD$23</f>
        <v>0</v>
      </c>
      <c r="BU2" s="58">
        <f>'（別添１）新様式継続的賃上げ実施 (訪問看護)'!$AG$23</f>
        <v>0</v>
      </c>
      <c r="BV2" s="58">
        <f>'（別添１）新様式継続的賃上げ実施 (訪問看護)'!$AK$23</f>
        <v>1</v>
      </c>
      <c r="BW2" s="58">
        <f>'（別添１）新様式継続的賃上げ実施 (訪問看護)'!$AD$24</f>
        <v>0</v>
      </c>
      <c r="BX2" s="58">
        <f>'（別添１）新様式継続的賃上げ実施 (訪問看護)'!$AD$25</f>
        <v>0</v>
      </c>
      <c r="BY2" s="58">
        <f>'（別添１）新様式継続的賃上げ実施 (訪問看護)'!$AD$26</f>
        <v>0</v>
      </c>
      <c r="BZ2" s="58" t="str">
        <f>'（別添１）新様式継続的賃上げ実施 (訪問看護)'!$AD$27</f>
        <v/>
      </c>
      <c r="CA2" s="58" t="str">
        <f>'（別添１）新様式継続的賃上げ実施 (訪問看護)'!$Q$31</f>
        <v/>
      </c>
      <c r="CB2" s="58">
        <f>'（別添１）新様式継続的賃上げ実施 (訪問看護)'!$AD$31</f>
        <v>0</v>
      </c>
      <c r="CC2" s="58">
        <f>'（別添１）新様式継続的賃上げ実施 (訪問看護)'!$AG$31</f>
        <v>0</v>
      </c>
      <c r="CD2" s="58">
        <f>'（別添１）新様式継続的賃上げ実施 (訪問看護)'!$AK$31</f>
        <v>1</v>
      </c>
      <c r="CE2" s="58">
        <f>'（別添１）新様式継続的賃上げ実施 (訪問看護)'!$AD$32</f>
        <v>0</v>
      </c>
      <c r="CF2" s="58">
        <f>'（別添１）新様式継続的賃上げ実施 (訪問看護)'!$AD$33</f>
        <v>0</v>
      </c>
      <c r="CG2" s="58">
        <f>'（別添１）新様式継続的賃上げ実施 (訪問看護)'!$AD$34</f>
        <v>0</v>
      </c>
      <c r="CH2" s="58" t="str">
        <f>'（別添１）新様式継続的賃上げ実施 (訪問看護)'!$AD$35</f>
        <v/>
      </c>
      <c r="CI2" s="287" t="str">
        <f>'（別添１）新様式継続的賃上げ実施 (訪問看護)'!$X$39</f>
        <v/>
      </c>
      <c r="CJ2" s="287" t="str">
        <f>'（別添１）新様式継続的賃上げ実施 (訪問看護)'!$M$46</f>
        <v>算定可能</v>
      </c>
      <c r="CK2" s="57">
        <f>$B$2</f>
        <v>0</v>
      </c>
      <c r="CL2" s="57">
        <f>$C$2</f>
        <v>0</v>
      </c>
      <c r="CM2" s="58">
        <f>'（別添２）新様式_法人側 (訪問看護)'!$L$9</f>
        <v>0</v>
      </c>
      <c r="CN2" s="58">
        <f>'（別添２）新様式_法人側 (訪問看護)'!$N$9</f>
        <v>0</v>
      </c>
      <c r="CO2" s="58">
        <f>'（別添２）新様式_法人側 (訪問看護)'!$AK$9</f>
        <v>1</v>
      </c>
      <c r="CP2" s="58">
        <f>'（別添２）新様式_法人側 (訪問看護)'!$L$12</f>
        <v>0</v>
      </c>
      <c r="CQ2" s="58">
        <f>'（別添２）新様式_法人側 (訪問看護)'!$N$12</f>
        <v>0</v>
      </c>
      <c r="CR2" s="58">
        <f>'（別添２）新様式_法人側 (訪問看護)'!$AK$12</f>
        <v>1</v>
      </c>
      <c r="CS2" s="58">
        <f>'（別添２）新様式_法人側 (訪問看護)'!$M$18</f>
        <v>0</v>
      </c>
      <c r="CT2" s="58">
        <f>'（別添２）新様式_法人側 (訪問看護)'!$M$21</f>
        <v>0</v>
      </c>
      <c r="CU2" s="58" t="str">
        <f>'（別添２）新様式_法人側 (訪問看護)'!$M$27</f>
        <v/>
      </c>
      <c r="CV2" s="58">
        <f>'（別添２）新様式_法人側 (訪問看護)'!$M$34</f>
        <v>0</v>
      </c>
      <c r="CW2" s="58">
        <f>'（別添２）新様式_法人側 (訪問看護)'!$M$37</f>
        <v>0</v>
      </c>
      <c r="CX2" s="58" t="b">
        <f>'（別添２）新様式_法人側 (訪問看護)'!$AM$41</f>
        <v>0</v>
      </c>
      <c r="CY2" s="58" t="b">
        <f>'（別添２）新様式_法人側 (訪問看護)'!$AM$41</f>
        <v>0</v>
      </c>
      <c r="CZ2" s="58" t="str">
        <f>'（別添２）新様式_法人側 (訪問看護)'!$R$43</f>
        <v/>
      </c>
      <c r="DA2" s="58" t="str">
        <f>'（別添２）新様式_法人側 (訪問看護)'!$R$46</f>
        <v/>
      </c>
      <c r="DB2" s="58">
        <f>'（別添４の１）_実績報告書・中間報告書（訪看）'!$U$2</f>
        <v>0</v>
      </c>
      <c r="DC2" s="58" t="str">
        <f>'（別添４の１）_実績報告書・中間報告書（訪看）'!$X$4</f>
        <v/>
      </c>
      <c r="DD2" s="58" t="str">
        <f>'（別添４の１）_実績報告書・中間報告書（訪看）'!$X$5</f>
        <v/>
      </c>
      <c r="DE2" s="58" t="b">
        <f>'（別添４の１）_実績報告書・中間報告書（訪看）'!$AH$9</f>
        <v>0</v>
      </c>
      <c r="DF2" s="58" t="b">
        <f>'（別添４の１）_実績報告書・中間報告書（訪看）'!$AH$10</f>
        <v>0</v>
      </c>
      <c r="DG2" s="58">
        <f>'（別添４の１）_実績報告書・中間報告書（訪看）'!$E$14</f>
        <v>0</v>
      </c>
      <c r="DH2" s="58">
        <f>'（別添４の１）_実績報告書・中間報告書（訪看）'!$H$14</f>
        <v>0</v>
      </c>
      <c r="DI2" s="58">
        <f>'（別添４の１）_実績報告書・中間報告書（訪看）'!$O$14</f>
        <v>0</v>
      </c>
      <c r="DJ2" s="58">
        <f>'（別添４の１）_実績報告書・中間報告書（訪看）'!$E$14</f>
        <v>0</v>
      </c>
      <c r="DK2" s="58" t="str">
        <f>'（別添４の１）_実績報告書・中間報告書（訪看）'!$V$14</f>
        <v/>
      </c>
      <c r="DL2" s="58">
        <f>'（別添４の１）_実績報告書・中間報告書（訪看）'!$E$20</f>
        <v>0</v>
      </c>
      <c r="DM2" s="58">
        <f>'（別添４の１）_実績報告書・中間報告書（訪看）'!$H$20</f>
        <v>0</v>
      </c>
      <c r="DN2" s="58">
        <f>'（別添４の１）_実績報告書・中間報告書（訪看）'!$O$20</f>
        <v>0</v>
      </c>
      <c r="DO2" s="58">
        <f>'（別添４の１）_実績報告書・中間報告書（訪看）'!$E$20</f>
        <v>0</v>
      </c>
      <c r="DP2" s="58" t="str">
        <f>'（別添４の１）_実績報告書・中間報告書（訪看）'!$V$20</f>
        <v/>
      </c>
      <c r="DQ2" s="58">
        <f>'（別添４の１）_実績報告書・中間報告書（訪看）'!$AB$23</f>
        <v>0</v>
      </c>
      <c r="DR2" s="58">
        <f>'（別添４の１）_実績報告書・中間報告書（訪看）'!$AB$24</f>
        <v>0</v>
      </c>
      <c r="DS2" s="58" t="str">
        <f>'（別添４の１）_実績報告書・中間報告書（訪看）'!$AB$25</f>
        <v/>
      </c>
      <c r="DT2" s="58">
        <f>'（別添４の１）_実績報告書・中間報告書（訪看）'!$AB$29</f>
        <v>0</v>
      </c>
      <c r="DU2" s="58" t="str">
        <f>'（別添４の１）_実績報告書・中間報告書（訪看）'!$AB$33</f>
        <v/>
      </c>
      <c r="DV2" s="58" t="str">
        <f>'（別添４の１）_実績報告書・中間報告書（訪看）'!$AC$43</f>
        <v/>
      </c>
      <c r="DW2" s="58" t="str">
        <f>'（別添４の１）_実績報告書・中間報告書（訪看）'!$AC$44</f>
        <v/>
      </c>
      <c r="DX2" s="58" t="str">
        <f>'（別添４の１）_実績報告書・中間報告書（訪看）'!$AC$45</f>
        <v/>
      </c>
      <c r="DY2" s="58" t="str">
        <f>'（別添４の１）_実績報告書・中間報告書（訪看）'!$AC$46</f>
        <v/>
      </c>
      <c r="DZ2" s="290" t="str">
        <f>'（別添４の１）_実績報告書・中間報告書（訪看）'!$AC$47</f>
        <v/>
      </c>
      <c r="EA2" s="58">
        <f>'（別添４の１）_実績報告書・中間報告書（訪看）'!$AC$48</f>
        <v>0</v>
      </c>
      <c r="EB2" s="58">
        <f>'（別添４の１）_実績報告書・中間報告書（訪看）'!$AC$51</f>
        <v>0</v>
      </c>
      <c r="EC2" s="58">
        <f>'（別添４の１）_実績報告書・中間報告書（訪看）'!$AC$52</f>
        <v>0</v>
      </c>
      <c r="ED2" s="58">
        <f>'（別添４の１）_実績報告書・中間報告書（訪看）'!$AC$53</f>
        <v>0</v>
      </c>
      <c r="EE2" s="58" t="str">
        <f>'（別添４の１）_実績報告書・中間報告書（訪看）'!$AC$54</f>
        <v/>
      </c>
      <c r="EF2" s="289" t="str">
        <f>'（別添４の１）_実績報告書・中間報告書（訪看）'!$AC$55</f>
        <v/>
      </c>
      <c r="EG2" s="58">
        <f>'（別添４の１）_実績報告書・中間報告書（訪看）'!$AC$56</f>
        <v>0</v>
      </c>
      <c r="EH2" s="58">
        <f>'（別添４の１）_実績報告書・中間報告書（訪看）'!$AC$57</f>
        <v>0</v>
      </c>
      <c r="EI2" s="58">
        <f>'（別添４の１）_実績報告書・中間報告書（訪看）'!$AC$60</f>
        <v>0</v>
      </c>
      <c r="EJ2" s="58">
        <f>'（別添４の１）_実績報告書・中間報告書（訪看）'!$AC$61</f>
        <v>0</v>
      </c>
      <c r="EK2" s="58">
        <f>'（別添４の１）_実績報告書・中間報告書（訪看）'!$AC$62</f>
        <v>0</v>
      </c>
      <c r="EL2" s="58" t="str">
        <f>'（別添４の１）_実績報告書・中間報告書（訪看）'!$AC$63</f>
        <v/>
      </c>
      <c r="EM2" s="58" t="str">
        <f>'（別添４の１）_実績報告書・中間報告書（訪看）'!$AC$64</f>
        <v/>
      </c>
      <c r="EN2" s="58">
        <f>'（別添４の１）_実績報告書・中間報告書（訪看）'!$AC$65</f>
        <v>0</v>
      </c>
      <c r="EO2" s="58">
        <f>'（別添４の１）_実績報告書・中間報告書（訪看）'!$AC$66</f>
        <v>0</v>
      </c>
      <c r="EP2" s="58">
        <f>'（別添４の１）_実績報告書・中間報告書（訪看）'!$AC$69</f>
        <v>0</v>
      </c>
      <c r="EQ2" s="58">
        <f>'（別添４の１）_実績報告書・中間報告書（訪看）'!$AC$70</f>
        <v>0</v>
      </c>
      <c r="ER2" s="58">
        <f>'（別添４の１）_実績報告書・中間報告書（訪看）'!$AC$71</f>
        <v>0</v>
      </c>
      <c r="ES2" s="58" t="str">
        <f>'（別添４の１）_実績報告書・中間報告書（訪看）'!$AC$72</f>
        <v/>
      </c>
      <c r="ET2" s="58" t="str">
        <f>'（別添４の１）_実績報告書・中間報告書（訪看）'!$AC$73</f>
        <v/>
      </c>
      <c r="EU2" s="58">
        <f>'（別添４の１）_実績報告書・中間報告書（訪看）'!$AC$74</f>
        <v>0</v>
      </c>
      <c r="EV2" s="58">
        <f>'（別添４の１）_実績報告書・中間報告書（訪看）'!$AC$75</f>
        <v>0</v>
      </c>
      <c r="EW2" s="58">
        <f>'（別添４の１）_実績報告書・中間報告書（訪看）'!$AC$78</f>
        <v>0</v>
      </c>
      <c r="EX2" s="58">
        <f>'（別添４の１）_実績報告書・中間報告書（訪看）'!$AC$79</f>
        <v>0</v>
      </c>
      <c r="EY2" s="58">
        <f>'（別添４の１）_実績報告書・中間報告書（訪看）'!$AC$80</f>
        <v>0</v>
      </c>
      <c r="EZ2" s="58" t="str">
        <f>'（別添４の１）_実績報告書・中間報告書（訪看）'!$AC$81</f>
        <v/>
      </c>
      <c r="FA2" s="58" t="str">
        <f>'（別添４の１）_実績報告書・中間報告書（訪看）'!$AC$82</f>
        <v/>
      </c>
      <c r="FB2" s="58">
        <f>'（別添４の１）_実績報告書・中間報告書（訪看）'!$AC$83</f>
        <v>0</v>
      </c>
      <c r="FC2" s="58">
        <f>'（別添４の１）_実績報告書・中間報告書（訪看）'!$AC$84</f>
        <v>0</v>
      </c>
      <c r="FD2" s="58">
        <f>'（別添４の１）_実績報告書・中間報告書（訪看）'!$AC$87</f>
        <v>0</v>
      </c>
      <c r="FE2" s="58">
        <f>'（別添４の１）_実績報告書・中間報告書（訪看）'!$AC$88</f>
        <v>0</v>
      </c>
      <c r="FF2" s="58">
        <f>'（別添４の１）_実績報告書・中間報告書（訪看）'!$AC$89</f>
        <v>0</v>
      </c>
      <c r="FG2" s="58" t="str">
        <f>'（別添４の１）_実績報告書・中間報告書（訪看）'!$AC$90</f>
        <v/>
      </c>
      <c r="FH2" s="58" t="str">
        <f>'（別添４の１）_実績報告書・中間報告書（訪看）'!$AC$91</f>
        <v/>
      </c>
      <c r="FI2" s="58">
        <f>'（別添４の１）_実績報告書・中間報告書（訪看）'!$AC$92</f>
        <v>0</v>
      </c>
      <c r="FJ2" s="58">
        <f>'（別添４の１）_実績報告書・中間報告書（訪看）'!$AC$93</f>
        <v>0</v>
      </c>
      <c r="FK2" s="58" t="str">
        <f>'（別添４の１）_実績報告書・中間報告書（訪看）'!$AB$96</f>
        <v/>
      </c>
      <c r="FL2" s="58" t="str">
        <f>'（別添４の１）_実績報告書・中間報告書（訪看）'!$AB$97</f>
        <v/>
      </c>
      <c r="FM2" s="58" t="str">
        <f>'（別添４の１）_実績報告書・中間報告書（訪看）'!$AB$98</f>
        <v/>
      </c>
      <c r="FN2" s="58" t="str">
        <f>'（別添４の１）_実績報告書・中間報告書（訪看）'!$AB$99</f>
        <v/>
      </c>
      <c r="FO2" s="58" t="str">
        <f>'（別添４の１）_実績報告書・中間報告書（訪看）'!$AB$100</f>
        <v>賃金改善額充当済み</v>
      </c>
      <c r="FP2" s="58">
        <f>'（別添４の２）_実績報告書・中間報告書（法人）（訪看）'!$U$2</f>
        <v>0</v>
      </c>
      <c r="FQ2" s="58">
        <f>'（別添４の２）_実績報告書・中間報告書（法人）（訪看）'!$X$4</f>
        <v>0</v>
      </c>
      <c r="FR2" s="58">
        <f>'（別添４の２）_実績報告書・中間報告書（法人）（訪看）'!$X$5</f>
        <v>0</v>
      </c>
      <c r="FS2" s="58">
        <f>'（別添４の２）_実績報告書・中間報告書（法人）（訪看）'!$X$6</f>
        <v>0</v>
      </c>
      <c r="FT2" s="58" t="b">
        <f>'（別添４の２）_実績報告書・中間報告書（法人）（訪看）'!$AH$10</f>
        <v>0</v>
      </c>
      <c r="FU2" s="58" t="b">
        <f>'（別添４の２）_実績報告書・中間報告書（法人）（訪看）'!$AH$11</f>
        <v>0</v>
      </c>
      <c r="FV2" s="58">
        <f>'（別添４の２）_実績報告書・中間報告書（法人）（訪看）'!$E$15</f>
        <v>0</v>
      </c>
      <c r="FW2" s="58">
        <f>'（別添４の２）_実績報告書・中間報告書（法人）（訪看）'!$H$15</f>
        <v>0</v>
      </c>
      <c r="FX2" s="58">
        <f>'（別添４の２）_実績報告書・中間報告書（法人）（訪看）'!$O$15</f>
        <v>0</v>
      </c>
      <c r="FY2" s="58">
        <f>'（別添４の２）_実績報告書・中間報告書（法人）（訪看）'!$E$15</f>
        <v>0</v>
      </c>
      <c r="FZ2" s="58" t="str">
        <f>'（別添４の２）_実績報告書・中間報告書（法人）（訪看）'!$V$15</f>
        <v/>
      </c>
      <c r="GA2" s="58">
        <f>'（別添４の２）_実績報告書・中間報告書（法人）（訪看）'!$E$21</f>
        <v>0</v>
      </c>
      <c r="GB2" s="58">
        <f>'（別添４の２）_実績報告書・中間報告書（法人）（訪看）'!$H$21</f>
        <v>0</v>
      </c>
      <c r="GC2" s="58">
        <f>'（別添４の２）_実績報告書・中間報告書（法人）（訪看）'!$O$21</f>
        <v>0</v>
      </c>
      <c r="GD2" s="58">
        <f>'（別添４の２）_実績報告書・中間報告書（法人）（訪看）'!$E$21</f>
        <v>0</v>
      </c>
      <c r="GE2" s="58" t="str">
        <f>'（別添４の２）_実績報告書・中間報告書（法人）（訪看）'!$V$21</f>
        <v/>
      </c>
      <c r="GF2" s="58">
        <f>'（別添４の２）_実績報告書・中間報告書（法人）（訪看）'!$AB$24</f>
        <v>0</v>
      </c>
      <c r="GG2" s="58">
        <f>'（別添４の２）_実績報告書・中間報告書（法人）（訪看）'!$AB$25</f>
        <v>0</v>
      </c>
      <c r="GH2" s="58" t="str">
        <f>'（別添４の２）_実績報告書・中間報告書（法人）（訪看）'!$AB$26</f>
        <v/>
      </c>
      <c r="GI2" s="58">
        <f>'（別添４の２）_実績報告書・中間報告書（法人）（訪看）'!$AB$30</f>
        <v>0</v>
      </c>
      <c r="GJ2" s="58" t="str">
        <f>'（別添４の２）_実績報告書・中間報告書（法人）（訪看）'!$AB$34</f>
        <v/>
      </c>
      <c r="GK2" s="58" t="str">
        <f>'（別添４の２）_実績報告書・中間報告書（法人）（訪看）'!$AC$44</f>
        <v/>
      </c>
      <c r="GL2" s="58" t="str">
        <f>'（別添４の２）_実績報告書・中間報告書（法人）（訪看）'!$AC$45</f>
        <v/>
      </c>
      <c r="GM2" s="58" t="str">
        <f>'（別添４の２）_実績報告書・中間報告書（法人）（訪看）'!$AC$46</f>
        <v/>
      </c>
      <c r="GN2" s="58" t="str">
        <f>'（別添４の２）_実績報告書・中間報告書（法人）（訪看）'!$AC$47</f>
        <v/>
      </c>
      <c r="GO2" s="290" t="str">
        <f>'（別添４の２）_実績報告書・中間報告書（法人）（訪看）'!$AC$48</f>
        <v/>
      </c>
      <c r="GP2" s="58">
        <f>'（別添４の２）_実績報告書・中間報告書（法人）（訪看）'!$AC$49</f>
        <v>0</v>
      </c>
      <c r="GQ2" s="58">
        <f>'（別添４の２）_実績報告書・中間報告書（法人）（訪看）'!$AC$52</f>
        <v>0</v>
      </c>
      <c r="GR2" s="58">
        <f>'（別添４の２）_実績報告書・中間報告書（法人）（訪看）'!$AC$53</f>
        <v>0</v>
      </c>
      <c r="GS2" s="58">
        <f>'（別添４の２）_実績報告書・中間報告書（法人）（訪看）'!$AC$54</f>
        <v>0</v>
      </c>
      <c r="GT2" s="58" t="str">
        <f>'（別添４の２）_実績報告書・中間報告書（法人）（訪看）'!$AC$55</f>
        <v/>
      </c>
      <c r="GU2" s="289" t="str">
        <f>'（別添４の２）_実績報告書・中間報告書（法人）（訪看）'!$AC$56</f>
        <v/>
      </c>
      <c r="GV2" s="58">
        <f>'（別添４の２）_実績報告書・中間報告書（法人）（訪看）'!$AC$57</f>
        <v>0</v>
      </c>
      <c r="GW2" s="58">
        <f>'（別添４の２）_実績報告書・中間報告書（法人）（訪看）'!$AC$58</f>
        <v>0</v>
      </c>
      <c r="GX2" s="58">
        <f>'（別添４の２）_実績報告書・中間報告書（法人）（訪看）'!$AC$61</f>
        <v>0</v>
      </c>
      <c r="GY2" s="58">
        <f>'（別添４の２）_実績報告書・中間報告書（法人）（訪看）'!$AC$62</f>
        <v>0</v>
      </c>
      <c r="GZ2" s="58">
        <f>'（別添４の２）_実績報告書・中間報告書（法人）（訪看）'!$AC$63</f>
        <v>0</v>
      </c>
      <c r="HA2" s="58" t="str">
        <f>'（別添４の２）_実績報告書・中間報告書（法人）（訪看）'!$AC$64</f>
        <v/>
      </c>
      <c r="HB2" s="58" t="str">
        <f>'（別添４の２）_実績報告書・中間報告書（法人）（訪看）'!$AC$65</f>
        <v/>
      </c>
      <c r="HC2" s="58">
        <f>'（別添４の２）_実績報告書・中間報告書（法人）（訪看）'!$AC$66</f>
        <v>0</v>
      </c>
      <c r="HD2" s="58">
        <f>'（別添４の２）_実績報告書・中間報告書（法人）（訪看）'!$AC$67</f>
        <v>0</v>
      </c>
      <c r="HE2" s="58">
        <f>'（別添４の２）_実績報告書・中間報告書（法人）（訪看）'!$AC$70</f>
        <v>0</v>
      </c>
      <c r="HF2" s="58">
        <f>'（別添４の２）_実績報告書・中間報告書（法人）（訪看）'!$AC$71</f>
        <v>0</v>
      </c>
      <c r="HG2" s="58">
        <f>'（別添４の２）_実績報告書・中間報告書（法人）（訪看）'!$AC$72</f>
        <v>0</v>
      </c>
      <c r="HH2" s="58" t="str">
        <f>'（別添４の２）_実績報告書・中間報告書（法人）（訪看）'!$AC$73</f>
        <v/>
      </c>
      <c r="HI2" s="58" t="str">
        <f>'（別添４の２）_実績報告書・中間報告書（法人）（訪看）'!$AC$74</f>
        <v/>
      </c>
      <c r="HJ2" s="58">
        <f>'（別添４の２）_実績報告書・中間報告書（法人）（訪看）'!$AC$75</f>
        <v>0</v>
      </c>
      <c r="HK2" s="58">
        <f>'（別添４の２）_実績報告書・中間報告書（法人）（訪看）'!$AC$76</f>
        <v>0</v>
      </c>
      <c r="HL2" s="58">
        <f>'（別添４の２）_実績報告書・中間報告書（法人）（訪看）'!$AC$79</f>
        <v>0</v>
      </c>
      <c r="HM2" s="58">
        <f>'（別添４の２）_実績報告書・中間報告書（法人）（訪看）'!$AC$80</f>
        <v>0</v>
      </c>
      <c r="HN2" s="58">
        <f>'（別添４の２）_実績報告書・中間報告書（法人）（訪看）'!$AC$81</f>
        <v>0</v>
      </c>
      <c r="HO2" s="58" t="str">
        <f>'（別添４の２）_実績報告書・中間報告書（法人）（訪看）'!$AC$82</f>
        <v/>
      </c>
      <c r="HP2" s="58" t="str">
        <f>'（別添４の２）_実績報告書・中間報告書（法人）（訪看）'!$AC$83</f>
        <v/>
      </c>
      <c r="HQ2" s="58">
        <f>'（別添４の２）_実績報告書・中間報告書（法人）（訪看）'!$AC$84</f>
        <v>0</v>
      </c>
      <c r="HR2" s="58">
        <f>'（別添４の２）_実績報告書・中間報告書（法人）（訪看）'!$AC$85</f>
        <v>0</v>
      </c>
      <c r="HS2" s="58">
        <f>'（別添４の２）_実績報告書・中間報告書（法人）（訪看）'!$AC$86</f>
        <v>0</v>
      </c>
      <c r="HT2" s="58">
        <f>'（別添４の２）_実績報告書・中間報告書（法人）（訪看）'!$AC$89</f>
        <v>0</v>
      </c>
      <c r="HU2" s="58">
        <f>'（別添４の２）_実績報告書・中間報告書（法人）（訪看）'!$AC$90</f>
        <v>0</v>
      </c>
      <c r="HV2" s="58" t="str">
        <f>'（別添４の２）_実績報告書・中間報告書（法人）（訪看）'!$AC$91</f>
        <v/>
      </c>
      <c r="HW2" s="58" t="str">
        <f>'（別添４の２）_実績報告書・中間報告書（法人）（訪看）'!$AC$92</f>
        <v/>
      </c>
      <c r="HX2" s="58">
        <f>'（別添４の２）_実績報告書・中間報告書（法人）（訪看）'!$AC$93</f>
        <v>0</v>
      </c>
      <c r="HY2" s="58">
        <f>'（別添４の２）_実績報告書・中間報告書（法人）（訪看）'!$AC$94</f>
        <v>0</v>
      </c>
      <c r="HZ2" s="58" t="str">
        <f>'（別添４の２）_実績報告書・中間報告書（法人）（訪看）'!$AB$97</f>
        <v/>
      </c>
      <c r="IA2" s="58" t="str">
        <f>'（別添４の２）_実績報告書・中間報告書（法人）（訪看）'!$AB$98</f>
        <v/>
      </c>
      <c r="IB2" s="58" t="str">
        <f>'（別添４の２）_実績報告書・中間報告書（法人）（訪看）'!$AB$99</f>
        <v/>
      </c>
      <c r="IC2" s="58" t="str">
        <f>'（別添４の２）_実績報告書・中間報告書（法人）（訪看）'!$AB$100</f>
        <v/>
      </c>
      <c r="ID2" s="58" t="str">
        <f>'（別添４の２）_実績報告書・中間報告書（法人）（訪看）'!$AB$101</f>
        <v>賃金改善額充当済み</v>
      </c>
      <c r="IE2" s="58"/>
      <c r="IF2" s="58"/>
      <c r="IG2">
        <v>20260330</v>
      </c>
    </row>
    <row r="4" spans="1:241">
      <c r="A4" t="str">
        <f>IF('（別添４の１）_実績報告書・中間報告書（訪看）'!$AH$9=TRUE,"中間",IF('（別添４の１）_実績報告書・中間報告書（訪看）'!$AH$10=TRUE,"実績",""))</f>
        <v/>
      </c>
      <c r="B4" t="str">
        <f>IF('（別添４の２）_実績報告書・中間報告書（法人）（訪看）'!$AH$10=TRUE,"中間",IF('（別添４の２）_実績報告書・中間報告書（法人）（訪看）'!$AH$11=TRUE,"実績",""))</f>
        <v/>
      </c>
    </row>
  </sheetData>
  <phoneticPr fontId="1"/>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14803322066C74F9BE02317CD0CDCCD" ma:contentTypeVersion="125" ma:contentTypeDescription="新しいドキュメントを作成します。" ma:contentTypeScope="" ma:versionID="c4d0cbc5c65bf0286e4b5d882495989e">
  <xsd:schema xmlns:xsd="http://www.w3.org/2001/XMLSchema" xmlns:xs="http://www.w3.org/2001/XMLSchema" xmlns:p="http://schemas.microsoft.com/office/2006/metadata/properties" xmlns:ns2="7416dcb5-151a-428d-b9dd-c50cd68ce8a8" xmlns:ns3="cc65c493-46e3-4a51-bdc3-517cdfaa7574" targetNamespace="http://schemas.microsoft.com/office/2006/metadata/properties" ma:root="true" ma:fieldsID="10bb90dc8f083b7d0038c94280cbf4fb" ns2:_="" ns3:_="">
    <xsd:import namespace="7416dcb5-151a-428d-b9dd-c50cd68ce8a8"/>
    <xsd:import namespace="cc65c493-46e3-4a51-bdc3-517cdfaa757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SearchProperties" minOccurs="0"/>
                <xsd:element ref="ns2:MediaLengthInSeconds" minOccurs="0"/>
                <xsd:element ref="ns2:MediaServiceBillingMetadata"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16dcb5-151a-428d-b9dd-c50cd68ce8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lcf76f155ced4ddcb4097134ff3c332f" ma:index="20" nillable="true" ma:displayName="画像タグ_0" ma:hidden="true" ma:internalName="lcf76f155ced4ddcb4097134ff3c332f">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65c493-46e3-4a51-bdc3-517cdfaa7574"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416dcb5-151a-428d-b9dd-c50cd68ce8a8" xsi:nil="true"/>
  </documentManagement>
</p:properties>
</file>

<file path=customXml/itemProps1.xml><?xml version="1.0" encoding="utf-8"?>
<ds:datastoreItem xmlns:ds="http://schemas.openxmlformats.org/officeDocument/2006/customXml" ds:itemID="{CF1E90EF-0A3E-4B52-9C73-2106C2CAA5D4}">
  <ds:schemaRefs>
    <ds:schemaRef ds:uri="http://schemas.microsoft.com/sharepoint/v3/contenttype/forms"/>
  </ds:schemaRefs>
</ds:datastoreItem>
</file>

<file path=customXml/itemProps2.xml><?xml version="1.0" encoding="utf-8"?>
<ds:datastoreItem xmlns:ds="http://schemas.openxmlformats.org/officeDocument/2006/customXml" ds:itemID="{C7F1E1C4-D900-494A-B95D-BD147F15BA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16dcb5-151a-428d-b9dd-c50cd68ce8a8"/>
    <ds:schemaRef ds:uri="cc65c493-46e3-4a51-bdc3-517cdfaa75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F3DF73F-3366-4DD0-AFEE-9765379AB6A8}">
  <ds:schemaRefs>
    <ds:schemaRef ds:uri="263dbbe5-076b-4606-a03b-9598f5f2f35a"/>
    <ds:schemaRef ds:uri="http://schemas.microsoft.com/office/2006/metadata/properties"/>
    <ds:schemaRef ds:uri="http://purl.org/dc/dcmitype/"/>
    <ds:schemaRef ds:uri="http://purl.org/dc/terms/"/>
    <ds:schemaRef ds:uri="33f003c0-0d95-44a8-96ef-b6b435aaba2f"/>
    <ds:schemaRef ds:uri="http://schemas.microsoft.com/office/2006/documentManagement/types"/>
    <ds:schemaRef ds:uri="http://www.w3.org/XML/1998/namespace"/>
    <ds:schemaRef ds:uri="http://purl.org/dc/elements/1.1/"/>
    <ds:schemaRef ds:uri="http://schemas.microsoft.com/office/infopath/2007/PartnerControls"/>
    <ds:schemaRef ds:uri="http://schemas.openxmlformats.org/package/2006/metadata/core-properties"/>
    <ds:schemaRef ds:uri="7416dcb5-151a-428d-b9dd-c50cd68ce8a8"/>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（別紙様式11）訪問看護ベースアップ評価料（Ⅰ）</vt:lpstr>
      <vt:lpstr>（別紙様式11）訪問看護ベースアップ評価料（Ⅱ）</vt:lpstr>
      <vt:lpstr>（別添１）新様式継続的賃上げ実施 (訪問看護)</vt:lpstr>
      <vt:lpstr>（別添２）新様式_法人側 (訪問看護)</vt:lpstr>
      <vt:lpstr>（別添３）_特別事情届出書</vt:lpstr>
      <vt:lpstr>（別添４）様式_賃金改善実績報告書（表紙）</vt:lpstr>
      <vt:lpstr>（別添４の１）_実績報告書・中間報告書（訪看）</vt:lpstr>
      <vt:lpstr>（別添４の２）_実績報告書・中間報告書（法人）（訪看）</vt:lpstr>
      <vt:lpstr>訪看集計シート（横）</vt:lpstr>
      <vt:lpstr>リスト（R8）</vt:lpstr>
      <vt:lpstr>リスト（R9）</vt:lpstr>
      <vt:lpstr>プルダウンリスト一覧</vt:lpstr>
      <vt:lpstr>←</vt:lpstr>
      <vt:lpstr>リスト（訪問看護）</vt:lpstr>
      <vt:lpstr>【A】</vt:lpstr>
      <vt:lpstr>'（別紙様式11）訪問看護ベースアップ評価料（Ⅰ）'!Print_Area</vt:lpstr>
      <vt:lpstr>'（別紙様式11）訪問看護ベースアップ評価料（Ⅱ）'!Print_Area</vt:lpstr>
      <vt:lpstr>'（別添１）新様式継続的賃上げ実施 (訪問看護)'!Print_Area</vt:lpstr>
      <vt:lpstr>'（別添２）新様式_法人側 (訪問看護)'!Print_Area</vt:lpstr>
      <vt:lpstr>'（別添３）_特別事情届出書'!Print_Area</vt:lpstr>
      <vt:lpstr>'（別添４）様式_賃金改善実績報告書（表紙）'!Print_Area</vt:lpstr>
      <vt:lpstr>'（別添４の１）_実績報告書・中間報告書（訪看）'!Print_Area</vt:lpstr>
      <vt:lpstr>'（別添４の２）_実績報告書・中間報告書（法人）（訪看）'!Print_Area</vt:lpstr>
      <vt:lpstr>ステーションコード</vt:lpstr>
      <vt:lpstr>ステーション名</vt:lpstr>
      <vt:lpstr>医療保険の利用者割合</vt:lpstr>
      <vt:lpstr>法人賃金改善算定基礎額</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0x010100A14803322066C74F9BE02317CD0CDCCD</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Order">
    <vt:r8>733300</vt:r8>
  </property>
</Properties>
</file>