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86" documentId="13_ncr:1_{DACEB335-17EE-45CC-A65A-9DF9C77C0C29}" xr6:coauthVersionLast="47" xr6:coauthVersionMax="47" xr10:uidLastSave="{50790B0E-2407-4D5D-95F9-44E0FBA605C2}"/>
  <workbookProtection workbookAlgorithmName="SHA-512" workbookHashValue="nKH19sD3is1fa/DG4v1btkgjaHlqr/+KW4JL0xUN/gvYxerncZCUXPuUVl3qAeKvtKYhGzAZg4zFmSplc0rO+w==" workbookSaltValue="kOe10Mo4mFo10MIqvOqdlg==" workbookSpinCount="100000" lockStructure="1"/>
  <bookViews>
    <workbookView xWindow="-120" yWindow="-120" windowWidth="29040" windowHeight="15840" tabRatio="809" xr2:uid="{660BDFD6-C435-4986-A101-19921E0E4C74}"/>
  </bookViews>
  <sheets>
    <sheet name="別添2" sheetId="22" r:id="rId1"/>
    <sheet name="様式95_外来・在宅ベースアップ評価料（Ⅰ）" sheetId="6" r:id="rId2"/>
    <sheet name="様式96_外来・在宅ベースアップ評価料（Ⅱ）" sheetId="7" r:id="rId3"/>
    <sheet name="様式97_入院ベースアップ評価料" sheetId="4" r:id="rId4"/>
    <sheet name="様式98_賃金改善実績報告書（表紙）" sheetId="19" r:id="rId5"/>
    <sheet name="別添_計画書（病院及び有床診療所）" sheetId="9" r:id="rId6"/>
    <sheet name="（別添）_計画書（無床診療所及びⅡを算定する有床診療所）" sheetId="11" r:id="rId7"/>
    <sheet name="（別添）_計画書（歯科診療所及びⅡを算定する有床診療所）" sheetId="18" r:id="rId8"/>
    <sheet name="（別添）_実績報告書（病院及び有床診療所）" sheetId="23" r:id="rId9"/>
    <sheet name="（別添）実績報告書（診療所）" sheetId="24" r:id="rId10"/>
    <sheet name="（別添）_実績報告書（歯科診療所及びⅡを算定する有床診療所）" sheetId="25" r:id="rId11"/>
    <sheet name="（参考）賃金引き上げ計画書作成のための計算シート" sheetId="13" r:id="rId12"/>
    <sheet name="医療機関集計用シート（横）" sheetId="21" state="hidden" r:id="rId13"/>
    <sheet name="リスト（入院）" sheetId="5" state="hidden" r:id="rId14"/>
    <sheet name="リスト（外来）" sheetId="8" state="hidden" r:id="rId15"/>
  </sheets>
  <externalReferences>
    <externalReference r:id="rId16"/>
    <externalReference r:id="rId17"/>
    <externalReference r:id="rId18"/>
    <externalReference r:id="rId19"/>
    <externalReference r:id="rId20"/>
  </externalReferences>
  <definedNames>
    <definedName name="_new1">[1]【参考】サービス名一覧!$A$4:$A$27</definedName>
    <definedName name="erea">#REF!</definedName>
    <definedName name="new">#REF!</definedName>
    <definedName name="_xlnm.Print_Area" localSheetId="11">'（参考）賃金引き上げ計画書作成のための計算シート'!$A$1:$AG$105</definedName>
    <definedName name="_xlnm.Print_Area" localSheetId="7">'（別添）_計画書（歯科診療所及びⅡを算定する有床診療所）'!$A$1:$AG$185</definedName>
    <definedName name="_xlnm.Print_Area" localSheetId="6">'（別添）_計画書（無床診療所及びⅡを算定する有床診療所）'!$A$1:$AG$186</definedName>
    <definedName name="_xlnm.Print_Area" localSheetId="10">'（別添）_実績報告書（歯科診療所及びⅡを算定する有床診療所）'!$A$1:$AG$169</definedName>
    <definedName name="_xlnm.Print_Area" localSheetId="8">'（別添）_実績報告書（病院及び有床診療所）'!$A$1:$AG$180</definedName>
    <definedName name="_xlnm.Print_Area" localSheetId="9">'（別添）実績報告書（診療所）'!$A$1:$AG$171</definedName>
    <definedName name="_xlnm.Print_Area" localSheetId="5">'別添_計画書（病院及び有床診療所）'!$A$1:$AH$186</definedName>
    <definedName name="_xlnm.Print_Area" localSheetId="0">別添2!$A$1:$M$36</definedName>
    <definedName name="_xlnm.Print_Area" localSheetId="1">'様式95_外来・在宅ベースアップ評価料（Ⅰ）'!$A$1:$AE$31</definedName>
    <definedName name="_xlnm.Print_Area" localSheetId="2">'様式96_外来・在宅ベースアップ評価料（Ⅱ）'!$A$1:$AJ$167</definedName>
    <definedName name="_xlnm.Print_Area" localSheetId="3">様式97_入院ベースアップ評価料!$A$1:$AJ$142</definedName>
    <definedName name="www" localSheetId="0">#REF!</definedName>
    <definedName name="www" localSheetId="4">#REF!</definedName>
    <definedName name="www">#REF!</definedName>
    <definedName name="Z_37B6CBE4_2B19_49FC_BFEF_B891579D40C9_.wvu.PrintArea" localSheetId="1" hidden="1">'様式95_外来・在宅ベースアップ評価料（Ⅰ）'!$A$1:$T$22</definedName>
    <definedName name="Z_37B6CBE4_2B19_49FC_BFEF_B891579D40C9_.wvu.PrintArea" localSheetId="2" hidden="1">'様式96_外来・在宅ベースアップ評価料（Ⅱ）'!$A$1:$T$118</definedName>
    <definedName name="Z_37B6CBE4_2B19_49FC_BFEF_B891579D40C9_.wvu.PrintArea" localSheetId="3" hidden="1">様式97_入院ベースアップ評価料!$A$1:$T$98</definedName>
    <definedName name="Z_5D805DA5_5B83_4DA7_AD1F_0A528C0D7036_.wvu.PrintArea" localSheetId="1" hidden="1">'様式95_外来・在宅ベースアップ評価料（Ⅰ）'!$A$1:$T$22</definedName>
    <definedName name="Z_5D805DA5_5B83_4DA7_AD1F_0A528C0D7036_.wvu.PrintArea" localSheetId="2" hidden="1">'様式96_外来・在宅ベースアップ評価料（Ⅱ）'!$A$1:$T$118</definedName>
    <definedName name="Z_5D805DA5_5B83_4DA7_AD1F_0A528C0D7036_.wvu.PrintArea" localSheetId="3" hidden="1">様式97_入院ベースアップ評価料!$A$1:$T$98</definedName>
    <definedName name="Z_69CDDE8E_4570_4BA1_94E3_16D081512935_.wvu.PrintArea" localSheetId="1" hidden="1">'様式95_外来・在宅ベースアップ評価料（Ⅰ）'!$A$1:$T$22</definedName>
    <definedName name="Z_69CDDE8E_4570_4BA1_94E3_16D081512935_.wvu.PrintArea" localSheetId="2" hidden="1">'様式96_外来・在宅ベースアップ評価料（Ⅱ）'!$A$1:$T$118</definedName>
    <definedName name="Z_69CDDE8E_4570_4BA1_94E3_16D081512935_.wvu.PrintArea" localSheetId="3" hidden="1">様式97_入院ベースアップ評価料!$A$1:$T$98</definedName>
    <definedName name="Z_73BCDB9B_F610_4914_B01C_136D6132314D_.wvu.PrintArea" localSheetId="1" hidden="1">'様式95_外来・在宅ベースアップ評価料（Ⅰ）'!$A$1:$T$22</definedName>
    <definedName name="Z_73BCDB9B_F610_4914_B01C_136D6132314D_.wvu.PrintArea" localSheetId="2" hidden="1">'様式96_外来・在宅ベースアップ評価料（Ⅱ）'!$A$1:$T$118</definedName>
    <definedName name="Z_73BCDB9B_F610_4914_B01C_136D6132314D_.wvu.PrintArea" localSheetId="3" hidden="1">様式97_入院ベースアップ評価料!$A$1:$T$98</definedName>
    <definedName name="Z_B54DE1DF_A17A_4AD2_83A8_C44B3EE7B785_.wvu.PrintArea" localSheetId="1" hidden="1">'様式95_外来・在宅ベースアップ評価料（Ⅰ）'!$A$1:$T$22</definedName>
    <definedName name="Z_B54DE1DF_A17A_4AD2_83A8_C44B3EE7B785_.wvu.PrintArea" localSheetId="2" hidden="1">'様式96_外来・在宅ベースアップ評価料（Ⅱ）'!$A$1:$T$118</definedName>
    <definedName name="Z_B54DE1DF_A17A_4AD2_83A8_C44B3EE7B785_.wvu.PrintArea" localSheetId="3" hidden="1">様式97_入院ベースアップ評価料!$A$1:$T$98</definedName>
    <definedName name="サービス" localSheetId="0">#REF!</definedName>
    <definedName name="サービス" localSheetId="4">#REF!</definedName>
    <definedName name="サービス">#REF!</definedName>
    <definedName name="サービス種別">[2]サービス種類一覧!$B$4:$B$20</definedName>
    <definedName name="サービス種類">[3]サービス種類一覧!$C$4:$C$20</definedName>
    <definedName name="サービス名" localSheetId="0">#REF!</definedName>
    <definedName name="サービス名" localSheetId="4">#REF!</definedName>
    <definedName name="サービス名">#REF!</definedName>
    <definedName name="サービス名称" localSheetId="0">#REF!</definedName>
    <definedName name="サービス名称" localSheetId="4">#REF!</definedName>
    <definedName name="サービス名称">#REF!</definedName>
    <definedName name="一覧">[4]加算率一覧!$A$4:$A$25</definedName>
    <definedName name="種類">[5]サービス種類一覧!$A$4:$A$20</definedName>
    <definedName name="特定" localSheetId="0">#REF!</definedName>
    <definedName name="特定" localSheetId="4">#REF!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37" i="18" l="1"/>
  <c r="AA37" i="18"/>
  <c r="R37" i="18"/>
  <c r="P31" i="9"/>
  <c r="AF37" i="11"/>
  <c r="AA37" i="11"/>
  <c r="R37" i="11"/>
  <c r="AB46" i="9"/>
  <c r="ADQ2" i="21" l="1"/>
  <c r="AB61" i="23" l="1"/>
  <c r="AB66" i="23" s="1"/>
  <c r="AAQ2" i="21" l="1"/>
  <c r="AB66" i="25"/>
  <c r="AB66" i="24"/>
  <c r="AAS2" i="21"/>
  <c r="AAI2" i="21"/>
  <c r="AAH2" i="21"/>
  <c r="AB56" i="25"/>
  <c r="ADO2" i="21"/>
  <c r="ADN2" i="21"/>
  <c r="AB46" i="25"/>
  <c r="AB54" i="25" s="1"/>
  <c r="AAJ2" i="21" s="1"/>
  <c r="AB68" i="24"/>
  <c r="VH2" i="21"/>
  <c r="VG2" i="21"/>
  <c r="ADL2" i="21"/>
  <c r="ADK2" i="21"/>
  <c r="AB141" i="18"/>
  <c r="AB129" i="18"/>
  <c r="AB80" i="18"/>
  <c r="AB141" i="11"/>
  <c r="AB129" i="11"/>
  <c r="AB80" i="11"/>
  <c r="ADP2" i="21" l="1"/>
  <c r="QJ2" i="21"/>
  <c r="PZ2" i="21"/>
  <c r="PY2" i="21"/>
  <c r="AB56" i="23" l="1"/>
  <c r="AB46" i="24"/>
  <c r="ADI2" i="21"/>
  <c r="ADH2" i="21"/>
  <c r="ADG2" i="21"/>
  <c r="AB54" i="24" l="1"/>
  <c r="VI2" i="21" s="1"/>
  <c r="ADM2" i="21"/>
  <c r="AB46" i="23"/>
  <c r="AK9" i="13"/>
  <c r="AB54" i="23" l="1"/>
  <c r="ADJ2" i="21"/>
  <c r="BQ2" i="21"/>
  <c r="QA2" i="21" l="1"/>
  <c r="TI2" i="21"/>
  <c r="ACZ2" i="21"/>
  <c r="ACY2" i="21"/>
  <c r="ACX2" i="21"/>
  <c r="ACW2" i="21"/>
  <c r="AAY2" i="21"/>
  <c r="AAX2" i="21"/>
  <c r="AAV2" i="21"/>
  <c r="AAP2" i="21"/>
  <c r="AAK2" i="21"/>
  <c r="YK2" i="21"/>
  <c r="YJ2" i="21"/>
  <c r="YB2" i="21"/>
  <c r="XY2" i="21"/>
  <c r="XX2" i="21"/>
  <c r="XW2" i="21"/>
  <c r="XV2" i="21"/>
  <c r="WZ2" i="21"/>
  <c r="WY2" i="21"/>
  <c r="WW2" i="21"/>
  <c r="WS2" i="21"/>
  <c r="WR2" i="21"/>
  <c r="WP2" i="21"/>
  <c r="WL2" i="21"/>
  <c r="WK2" i="21"/>
  <c r="WI2" i="21"/>
  <c r="WE2" i="21"/>
  <c r="WD2" i="21"/>
  <c r="WB2" i="21"/>
  <c r="VW2" i="21"/>
  <c r="VU2" i="21"/>
  <c r="VR2" i="21"/>
  <c r="VP2" i="21"/>
  <c r="VO2" i="21"/>
  <c r="VJ2" i="21"/>
  <c r="TJ2" i="21"/>
  <c r="G21" i="23" l="1"/>
  <c r="D21" i="23"/>
  <c r="SX2" i="21"/>
  <c r="SW2" i="21"/>
  <c r="SV2" i="21"/>
  <c r="SU2" i="21"/>
  <c r="QH2" i="21"/>
  <c r="QG2" i="21"/>
  <c r="QB2" i="21"/>
  <c r="OP2" i="21"/>
  <c r="OO2" i="21"/>
  <c r="AK27" i="4" l="1"/>
  <c r="AD23" i="25" l="1"/>
  <c r="AD24" i="25"/>
  <c r="AD25" i="25"/>
  <c r="AD22" i="25"/>
  <c r="Z23" i="25"/>
  <c r="Z24" i="25"/>
  <c r="Z25" i="25"/>
  <c r="Z22" i="25"/>
  <c r="H15" i="25"/>
  <c r="E15" i="25"/>
  <c r="YH2" i="21" s="1"/>
  <c r="R12" i="25"/>
  <c r="YF2" i="21" s="1"/>
  <c r="O12" i="25"/>
  <c r="YE2" i="21" s="1"/>
  <c r="H12" i="25"/>
  <c r="YD2" i="21" s="1"/>
  <c r="E12" i="25"/>
  <c r="YC2" i="21" s="1"/>
  <c r="AD23" i="24"/>
  <c r="AD24" i="24"/>
  <c r="AD25" i="24"/>
  <c r="AD22" i="24"/>
  <c r="Z23" i="24"/>
  <c r="Z24" i="24"/>
  <c r="Z25" i="24"/>
  <c r="Z22" i="24"/>
  <c r="H15" i="24"/>
  <c r="E15" i="24"/>
  <c r="R12" i="24"/>
  <c r="TE2" i="21" s="1"/>
  <c r="O12" i="24"/>
  <c r="TD2" i="21" s="1"/>
  <c r="H12" i="24"/>
  <c r="TC2" i="21" s="1"/>
  <c r="E12" i="24"/>
  <c r="TB2" i="21" s="1"/>
  <c r="R13" i="23"/>
  <c r="OK2" i="21" s="1"/>
  <c r="O13" i="23"/>
  <c r="OJ2" i="21" s="1"/>
  <c r="H13" i="23"/>
  <c r="OI2" i="21" s="1"/>
  <c r="E13" i="23"/>
  <c r="OH2" i="21" s="1"/>
  <c r="AC22" i="23"/>
  <c r="AC23" i="23"/>
  <c r="AC24" i="23"/>
  <c r="G27" i="23"/>
  <c r="D27" i="23"/>
  <c r="H16" i="23"/>
  <c r="ON2" i="21" s="1"/>
  <c r="E16" i="23"/>
  <c r="OM2" i="21" s="1"/>
  <c r="AB145" i="25"/>
  <c r="ACO2" i="21" s="1"/>
  <c r="AB144" i="25"/>
  <c r="AB143" i="25"/>
  <c r="AB133" i="25"/>
  <c r="AB132" i="25"/>
  <c r="AB131" i="25"/>
  <c r="AB122" i="25"/>
  <c r="AB124" i="25" s="1"/>
  <c r="AB121" i="25"/>
  <c r="AB113" i="25"/>
  <c r="AB112" i="25"/>
  <c r="AB104" i="25"/>
  <c r="AB109" i="25" s="1"/>
  <c r="AB103" i="25"/>
  <c r="AB95" i="25"/>
  <c r="AB94" i="25"/>
  <c r="AB86" i="25"/>
  <c r="AB85" i="25"/>
  <c r="AAT2" i="21" s="1"/>
  <c r="AB145" i="24"/>
  <c r="AB144" i="24"/>
  <c r="AB143" i="24"/>
  <c r="AB133" i="24"/>
  <c r="AB132" i="24"/>
  <c r="AB131" i="24"/>
  <c r="AB122" i="24"/>
  <c r="WV2" i="21" s="1"/>
  <c r="AB121" i="24"/>
  <c r="WU2" i="21" s="1"/>
  <c r="AB113" i="24"/>
  <c r="WO2" i="21" s="1"/>
  <c r="AB112" i="24"/>
  <c r="WN2" i="21" s="1"/>
  <c r="AB104" i="24"/>
  <c r="WH2" i="21" s="1"/>
  <c r="AB103" i="24"/>
  <c r="WG2" i="21" s="1"/>
  <c r="AB95" i="24"/>
  <c r="WA2" i="21" s="1"/>
  <c r="AB94" i="24"/>
  <c r="VZ2" i="21" s="1"/>
  <c r="AB86" i="24"/>
  <c r="VT2" i="21" s="1"/>
  <c r="AB85" i="24"/>
  <c r="VS2" i="21" s="1"/>
  <c r="AB156" i="23"/>
  <c r="AB155" i="23"/>
  <c r="AB154" i="23"/>
  <c r="AB144" i="23"/>
  <c r="AB143" i="23"/>
  <c r="AB142" i="23"/>
  <c r="AB133" i="23"/>
  <c r="AB132" i="23"/>
  <c r="AB124" i="23"/>
  <c r="RN2" i="21" s="1"/>
  <c r="AB123" i="23"/>
  <c r="AB115" i="23"/>
  <c r="AB114" i="23"/>
  <c r="AB106" i="23"/>
  <c r="AB105" i="23"/>
  <c r="AB97" i="23"/>
  <c r="AB96" i="23"/>
  <c r="AB68" i="25"/>
  <c r="P38" i="25"/>
  <c r="M38" i="25"/>
  <c r="G38" i="25"/>
  <c r="D38" i="25"/>
  <c r="P37" i="25"/>
  <c r="M37" i="25"/>
  <c r="G37" i="25"/>
  <c r="D37" i="25"/>
  <c r="P36" i="25"/>
  <c r="M36" i="25"/>
  <c r="G36" i="25"/>
  <c r="D36" i="25"/>
  <c r="P35" i="25"/>
  <c r="M35" i="25"/>
  <c r="Z32" i="25"/>
  <c r="S32" i="25"/>
  <c r="P31" i="25"/>
  <c r="M31" i="25"/>
  <c r="G31" i="25"/>
  <c r="D31" i="25"/>
  <c r="P30" i="25"/>
  <c r="M30" i="25"/>
  <c r="G30" i="25"/>
  <c r="D30" i="25"/>
  <c r="P29" i="25"/>
  <c r="M29" i="25"/>
  <c r="G29" i="25"/>
  <c r="D29" i="25"/>
  <c r="P28" i="25"/>
  <c r="M28" i="25"/>
  <c r="AB56" i="24"/>
  <c r="P38" i="24"/>
  <c r="M38" i="24"/>
  <c r="G38" i="24"/>
  <c r="D38" i="24"/>
  <c r="P37" i="24"/>
  <c r="M37" i="24"/>
  <c r="G37" i="24"/>
  <c r="D37" i="24"/>
  <c r="P36" i="24"/>
  <c r="M36" i="24"/>
  <c r="G36" i="24"/>
  <c r="D36" i="24"/>
  <c r="P35" i="24"/>
  <c r="M35" i="24"/>
  <c r="Z32" i="24"/>
  <c r="S32" i="24"/>
  <c r="P31" i="24"/>
  <c r="M31" i="24"/>
  <c r="G31" i="24"/>
  <c r="D31" i="24"/>
  <c r="P30" i="24"/>
  <c r="M30" i="24"/>
  <c r="G30" i="24"/>
  <c r="D30" i="24"/>
  <c r="P29" i="24"/>
  <c r="M29" i="24"/>
  <c r="G29" i="24"/>
  <c r="D29" i="24"/>
  <c r="P28" i="24"/>
  <c r="M28" i="24"/>
  <c r="AB68" i="23"/>
  <c r="P37" i="23"/>
  <c r="M37" i="23"/>
  <c r="G37" i="23"/>
  <c r="D37" i="23"/>
  <c r="P36" i="23"/>
  <c r="M36" i="23"/>
  <c r="G36" i="23"/>
  <c r="D36" i="23"/>
  <c r="P35" i="23"/>
  <c r="M35" i="23"/>
  <c r="G35" i="23"/>
  <c r="D35" i="23"/>
  <c r="P34" i="23"/>
  <c r="M34" i="23"/>
  <c r="AC31" i="23"/>
  <c r="P30" i="23"/>
  <c r="M30" i="23"/>
  <c r="G30" i="23"/>
  <c r="D30" i="23"/>
  <c r="P29" i="23"/>
  <c r="M29" i="23"/>
  <c r="G29" i="23"/>
  <c r="D29" i="23"/>
  <c r="P28" i="23"/>
  <c r="M28" i="23"/>
  <c r="G28" i="23"/>
  <c r="D28" i="23"/>
  <c r="P27" i="23"/>
  <c r="M27" i="23"/>
  <c r="RT2" i="21" l="1"/>
  <c r="RV2" i="21"/>
  <c r="RX2" i="21"/>
  <c r="QY2" i="21"/>
  <c r="RA2" i="21"/>
  <c r="RC2" i="21"/>
  <c r="SA2" i="21"/>
  <c r="SH2" i="21"/>
  <c r="SE2" i="21"/>
  <c r="RF2" i="21"/>
  <c r="RJ2" i="21"/>
  <c r="RH2" i="21"/>
  <c r="QR2" i="21"/>
  <c r="SK2" i="21"/>
  <c r="SR2" i="21"/>
  <c r="SO2" i="21"/>
  <c r="RM2" i="21"/>
  <c r="RO2" i="21"/>
  <c r="RQ2" i="21"/>
  <c r="AB106" i="25"/>
  <c r="AB100" i="25"/>
  <c r="ACC2" i="21"/>
  <c r="ACJ2" i="21"/>
  <c r="ACG2" i="21"/>
  <c r="AB118" i="25"/>
  <c r="ACM2" i="21"/>
  <c r="ACT2" i="21"/>
  <c r="ACQ2" i="21"/>
  <c r="AB127" i="25"/>
  <c r="AB100" i="24"/>
  <c r="WF2" i="21" s="1"/>
  <c r="XB2" i="21"/>
  <c r="AB138" i="24"/>
  <c r="XF2" i="21"/>
  <c r="XL2" i="21"/>
  <c r="XP2" i="21"/>
  <c r="AB150" i="24"/>
  <c r="XS2" i="21" s="1"/>
  <c r="AB124" i="24"/>
  <c r="WX2" i="21" s="1"/>
  <c r="AB109" i="24"/>
  <c r="WM2" i="21" s="1"/>
  <c r="AB127" i="24"/>
  <c r="XA2" i="21" s="1"/>
  <c r="AB118" i="24"/>
  <c r="WT2" i="21" s="1"/>
  <c r="AB106" i="24"/>
  <c r="WJ2" i="21" s="1"/>
  <c r="AB148" i="25"/>
  <c r="ACE2" i="21"/>
  <c r="AB136" i="25"/>
  <c r="AB88" i="25"/>
  <c r="AAW2" i="21" s="1"/>
  <c r="AAU2" i="21"/>
  <c r="D22" i="25"/>
  <c r="D28" i="25" s="1"/>
  <c r="G22" i="25"/>
  <c r="YI2" i="21"/>
  <c r="V15" i="25"/>
  <c r="YL2" i="21" s="1"/>
  <c r="XD2" i="21"/>
  <c r="AB136" i="24"/>
  <c r="D22" i="24"/>
  <c r="TG2" i="21"/>
  <c r="G22" i="24"/>
  <c r="TH2" i="21"/>
  <c r="AB148" i="24"/>
  <c r="XN2" i="21"/>
  <c r="SM2" i="21"/>
  <c r="AB159" i="23"/>
  <c r="SC2" i="21"/>
  <c r="AB147" i="23"/>
  <c r="RU2" i="21"/>
  <c r="RG2" i="21"/>
  <c r="QZ2" i="21"/>
  <c r="V16" i="23"/>
  <c r="OQ2" i="21" s="1"/>
  <c r="QS2" i="21"/>
  <c r="Z38" i="25"/>
  <c r="S38" i="25"/>
  <c r="S37" i="25"/>
  <c r="Z37" i="25"/>
  <c r="S36" i="25"/>
  <c r="Z36" i="25"/>
  <c r="S35" i="25"/>
  <c r="Z35" i="25"/>
  <c r="S38" i="24"/>
  <c r="Z38" i="24"/>
  <c r="Z37" i="24"/>
  <c r="S37" i="24"/>
  <c r="S36" i="24"/>
  <c r="Z36" i="24"/>
  <c r="Z35" i="24"/>
  <c r="S35" i="24"/>
  <c r="AC37" i="23"/>
  <c r="AC36" i="23"/>
  <c r="AC35" i="23"/>
  <c r="AB91" i="25"/>
  <c r="AAZ2" i="21" s="1"/>
  <c r="G34" i="23"/>
  <c r="AB88" i="24"/>
  <c r="AB97" i="24"/>
  <c r="WC2" i="21" s="1"/>
  <c r="AB115" i="24"/>
  <c r="WQ2" i="21" s="1"/>
  <c r="V15" i="24"/>
  <c r="TK2" i="21" s="1"/>
  <c r="AB97" i="25"/>
  <c r="AB115" i="25"/>
  <c r="D34" i="23"/>
  <c r="QV2" i="21" l="1"/>
  <c r="AB91" i="23"/>
  <c r="QT2" i="21"/>
  <c r="AB89" i="23"/>
  <c r="AB149" i="25"/>
  <c r="AB148" i="23"/>
  <c r="AB150" i="23" s="1"/>
  <c r="AB135" i="23"/>
  <c r="RW2" i="21" s="1"/>
  <c r="AB160" i="23"/>
  <c r="AB162" i="23" s="1"/>
  <c r="AB108" i="23"/>
  <c r="RB2" i="21" s="1"/>
  <c r="AB126" i="23"/>
  <c r="AB128" i="23" s="1"/>
  <c r="AB117" i="23"/>
  <c r="RI2" i="21" s="1"/>
  <c r="AB99" i="23"/>
  <c r="AB101" i="23" s="1"/>
  <c r="AB149" i="24"/>
  <c r="AB137" i="24"/>
  <c r="XH2" i="21" s="1"/>
  <c r="AB137" i="25"/>
  <c r="VV2" i="21"/>
  <c r="XI2" i="21"/>
  <c r="D35" i="25"/>
  <c r="G35" i="25"/>
  <c r="G28" i="25"/>
  <c r="D28" i="24"/>
  <c r="D35" i="24"/>
  <c r="G28" i="24"/>
  <c r="G35" i="24"/>
  <c r="Z41" i="25"/>
  <c r="AB61" i="25" s="1"/>
  <c r="Z41" i="24"/>
  <c r="AB75" i="9"/>
  <c r="AB72" i="9"/>
  <c r="AB88" i="23" s="1"/>
  <c r="QL2" i="21" s="1"/>
  <c r="AB73" i="9"/>
  <c r="AB71" i="9"/>
  <c r="AB87" i="23" s="1"/>
  <c r="SQ2" i="21" l="1"/>
  <c r="SG2" i="21"/>
  <c r="AB90" i="23"/>
  <c r="ACS2" i="21"/>
  <c r="AB137" i="23"/>
  <c r="AB138" i="23" s="1"/>
  <c r="RZ2" i="21" s="1"/>
  <c r="RP2" i="21"/>
  <c r="AB110" i="23"/>
  <c r="RD2" i="21" s="1"/>
  <c r="XR2" i="21"/>
  <c r="AB119" i="23"/>
  <c r="AB120" i="23" s="1"/>
  <c r="RL2" i="21" s="1"/>
  <c r="QU2" i="21"/>
  <c r="QK2" i="21"/>
  <c r="QO2" i="21"/>
  <c r="QM2" i="21"/>
  <c r="XJ2" i="21"/>
  <c r="ACI2" i="21"/>
  <c r="VX2" i="21"/>
  <c r="AB91" i="24"/>
  <c r="VY2" i="21" s="1"/>
  <c r="ACK2" i="21"/>
  <c r="AB140" i="25"/>
  <c r="ACL2" i="21" s="1"/>
  <c r="ACU2" i="21"/>
  <c r="AB152" i="25"/>
  <c r="ACV2" i="21" s="1"/>
  <c r="XT2" i="21"/>
  <c r="AB152" i="24"/>
  <c r="XU2" i="21" s="1"/>
  <c r="RR2" i="21"/>
  <c r="AB129" i="23"/>
  <c r="RS2" i="21" s="1"/>
  <c r="SS2" i="21"/>
  <c r="AB163" i="23"/>
  <c r="ST2" i="21" s="1"/>
  <c r="SI2" i="21"/>
  <c r="AB151" i="23"/>
  <c r="SJ2" i="21" s="1"/>
  <c r="QW2" i="21"/>
  <c r="AB102" i="23"/>
  <c r="QX2" i="21" s="1"/>
  <c r="AAR2" i="21"/>
  <c r="AB61" i="24"/>
  <c r="ADA2" i="21"/>
  <c r="AB111" i="23" l="1"/>
  <c r="RE2" i="21" s="1"/>
  <c r="RY2" i="21"/>
  <c r="RK2" i="21"/>
  <c r="AB140" i="24"/>
  <c r="XK2" i="21" s="1"/>
  <c r="QN2" i="21"/>
  <c r="VQ2" i="21"/>
  <c r="H6" i="13"/>
  <c r="H5" i="13"/>
  <c r="M71" i="4"/>
  <c r="AB92" i="23" l="1"/>
  <c r="H6" i="6"/>
  <c r="H5" i="6"/>
  <c r="J2" i="21"/>
  <c r="I2" i="21"/>
  <c r="H2" i="21"/>
  <c r="G2" i="21"/>
  <c r="F2" i="21"/>
  <c r="E2" i="21"/>
  <c r="D2" i="21"/>
  <c r="C2" i="21"/>
  <c r="B2" i="21"/>
  <c r="O17" i="22"/>
  <c r="B17" i="22" s="1"/>
  <c r="AK91" i="4"/>
  <c r="CU2" i="21" s="1"/>
  <c r="AB118" i="18"/>
  <c r="AB109" i="18"/>
  <c r="AB100" i="18"/>
  <c r="AB91" i="18"/>
  <c r="AB118" i="11"/>
  <c r="AB109" i="11"/>
  <c r="AB100" i="11"/>
  <c r="AB91" i="11"/>
  <c r="E5" i="22"/>
  <c r="J44" i="7"/>
  <c r="OD2" i="21"/>
  <c r="OC2" i="21"/>
  <c r="OB2" i="21"/>
  <c r="OA2" i="21"/>
  <c r="NZ2" i="21"/>
  <c r="NY2" i="21"/>
  <c r="NX2" i="21"/>
  <c r="NW2" i="21"/>
  <c r="NV2" i="21"/>
  <c r="NS2" i="21"/>
  <c r="NP2" i="21"/>
  <c r="NO2" i="21"/>
  <c r="NN2" i="21"/>
  <c r="NM2" i="21"/>
  <c r="NL2" i="21"/>
  <c r="NI2" i="21"/>
  <c r="NF2" i="21"/>
  <c r="NE2" i="21"/>
  <c r="ND2" i="21"/>
  <c r="NC2" i="21"/>
  <c r="NB2" i="21"/>
  <c r="MZ2" i="21"/>
  <c r="MY2" i="21"/>
  <c r="MW2" i="21"/>
  <c r="MV2" i="21"/>
  <c r="MU2" i="21"/>
  <c r="MS2" i="21"/>
  <c r="MR2" i="21"/>
  <c r="MP2" i="21"/>
  <c r="MO2" i="21"/>
  <c r="MN2" i="21"/>
  <c r="ML2" i="21"/>
  <c r="MK2" i="21"/>
  <c r="MI2" i="21"/>
  <c r="MH2" i="21"/>
  <c r="MG2" i="21"/>
  <c r="ME2" i="21"/>
  <c r="MD2" i="21"/>
  <c r="MB2" i="21"/>
  <c r="MA2" i="21"/>
  <c r="LZ2" i="21"/>
  <c r="LW2" i="21"/>
  <c r="LU2" i="21"/>
  <c r="LT2" i="21"/>
  <c r="LS2" i="21"/>
  <c r="LQ2" i="21"/>
  <c r="LP2" i="21"/>
  <c r="LK2" i="21"/>
  <c r="LJ2" i="21"/>
  <c r="KZ2" i="21"/>
  <c r="KX2" i="21"/>
  <c r="KW2" i="21"/>
  <c r="KV2" i="21"/>
  <c r="KU2" i="21"/>
  <c r="KS2" i="21"/>
  <c r="KR2" i="21"/>
  <c r="KQ2" i="21"/>
  <c r="KP2" i="21"/>
  <c r="KO2" i="21"/>
  <c r="KL2" i="21"/>
  <c r="KK2" i="21"/>
  <c r="KJ2" i="21"/>
  <c r="KI2" i="21"/>
  <c r="KH2" i="21"/>
  <c r="KG2" i="21"/>
  <c r="KF2" i="21"/>
  <c r="KE2" i="21"/>
  <c r="KD2" i="21"/>
  <c r="KA2" i="21"/>
  <c r="JX2" i="21"/>
  <c r="JW2" i="21"/>
  <c r="JV2" i="21"/>
  <c r="JU2" i="21"/>
  <c r="JT2" i="21"/>
  <c r="JQ2" i="21"/>
  <c r="JN2" i="21"/>
  <c r="JM2" i="21"/>
  <c r="JL2" i="21"/>
  <c r="JK2" i="21"/>
  <c r="JJ2" i="21"/>
  <c r="JH2" i="21"/>
  <c r="JG2" i="21"/>
  <c r="JE2" i="21"/>
  <c r="JD2" i="21"/>
  <c r="JC2" i="21"/>
  <c r="JA2" i="21"/>
  <c r="IZ2" i="21"/>
  <c r="IX2" i="21"/>
  <c r="IW2" i="21"/>
  <c r="IV2" i="21"/>
  <c r="IT2" i="21"/>
  <c r="IS2" i="21"/>
  <c r="IQ2" i="21"/>
  <c r="IP2" i="21"/>
  <c r="IO2" i="21"/>
  <c r="IM2" i="21"/>
  <c r="IL2" i="21"/>
  <c r="IJ2" i="21"/>
  <c r="II2" i="21"/>
  <c r="IH2" i="21"/>
  <c r="IE2" i="21"/>
  <c r="IC2" i="21"/>
  <c r="IB2" i="21"/>
  <c r="IA2" i="21"/>
  <c r="HY2" i="21"/>
  <c r="HX2" i="21"/>
  <c r="HS2" i="21"/>
  <c r="HR2" i="21"/>
  <c r="HH2" i="21"/>
  <c r="HF2" i="21"/>
  <c r="HE2" i="21"/>
  <c r="HD2" i="21"/>
  <c r="HC2" i="21"/>
  <c r="HA2" i="21"/>
  <c r="GZ2" i="21"/>
  <c r="GY2" i="21"/>
  <c r="GX2" i="21"/>
  <c r="GW2" i="21"/>
  <c r="GT2" i="21"/>
  <c r="GS2" i="21"/>
  <c r="GR2" i="21"/>
  <c r="GQ2" i="21"/>
  <c r="GP2" i="21"/>
  <c r="GO2" i="21"/>
  <c r="GN2" i="21"/>
  <c r="GM2" i="21"/>
  <c r="GL2" i="21"/>
  <c r="GI2" i="21"/>
  <c r="GF2" i="21"/>
  <c r="GE2" i="21"/>
  <c r="GD2" i="21"/>
  <c r="GC2" i="21"/>
  <c r="GB2" i="21"/>
  <c r="FY2" i="21"/>
  <c r="FV2" i="21"/>
  <c r="FU2" i="21"/>
  <c r="FT2" i="21"/>
  <c r="FS2" i="21"/>
  <c r="FR2" i="21"/>
  <c r="FO2" i="21"/>
  <c r="FM2" i="21"/>
  <c r="FL2" i="21"/>
  <c r="FK2" i="21"/>
  <c r="FH2" i="21"/>
  <c r="FF2" i="21"/>
  <c r="FE2" i="21"/>
  <c r="FD2" i="21"/>
  <c r="FA2" i="21"/>
  <c r="EY2" i="21"/>
  <c r="EX2" i="21"/>
  <c r="EW2" i="21"/>
  <c r="ET2" i="21"/>
  <c r="ER2" i="21"/>
  <c r="EQ2" i="21"/>
  <c r="EP2" i="21"/>
  <c r="EM2" i="21"/>
  <c r="EK2" i="21"/>
  <c r="EJ2" i="21"/>
  <c r="EI2" i="21"/>
  <c r="EF2" i="21"/>
  <c r="ED2" i="21"/>
  <c r="EC2" i="21"/>
  <c r="EB2" i="21"/>
  <c r="DZ2" i="21"/>
  <c r="DY2" i="21"/>
  <c r="DT2" i="21"/>
  <c r="DS2" i="21"/>
  <c r="DK2" i="21"/>
  <c r="DJ2" i="21"/>
  <c r="DI2" i="21"/>
  <c r="DH2" i="21"/>
  <c r="DF2" i="21"/>
  <c r="DE2" i="21"/>
  <c r="DD2" i="21"/>
  <c r="DC2" i="21"/>
  <c r="DB2" i="21"/>
  <c r="CR2" i="21"/>
  <c r="CQ2" i="21"/>
  <c r="CK2" i="21"/>
  <c r="CJ2" i="21"/>
  <c r="CI2" i="21"/>
  <c r="CH2" i="21"/>
  <c r="CG2" i="21"/>
  <c r="CF2" i="21"/>
  <c r="CE2" i="21"/>
  <c r="CD2" i="21"/>
  <c r="CC2" i="21"/>
  <c r="CB2" i="21"/>
  <c r="CA2" i="21"/>
  <c r="BZ2" i="21"/>
  <c r="BY2" i="21"/>
  <c r="BX2" i="21"/>
  <c r="BW2" i="21"/>
  <c r="BV2" i="21"/>
  <c r="BU2" i="21"/>
  <c r="BT2" i="21"/>
  <c r="BS2" i="21"/>
  <c r="BR2" i="21"/>
  <c r="BP2" i="21"/>
  <c r="BO2" i="21"/>
  <c r="BN2" i="21"/>
  <c r="BK2" i="21"/>
  <c r="BJ2" i="21"/>
  <c r="AU2" i="21"/>
  <c r="AT2" i="21"/>
  <c r="AS2" i="21"/>
  <c r="AR2" i="21"/>
  <c r="AQ2" i="21"/>
  <c r="AP2" i="21"/>
  <c r="AO2" i="21"/>
  <c r="AN2" i="21"/>
  <c r="AM2" i="21"/>
  <c r="AL2" i="21"/>
  <c r="AK2" i="21"/>
  <c r="AJ2" i="21"/>
  <c r="AI2" i="21"/>
  <c r="AH2" i="21"/>
  <c r="AG2" i="21"/>
  <c r="AF2" i="21"/>
  <c r="AE2" i="21"/>
  <c r="AD2" i="21"/>
  <c r="AC2" i="21"/>
  <c r="AB2" i="21"/>
  <c r="AA2" i="21"/>
  <c r="Z2" i="21"/>
  <c r="Y2" i="21"/>
  <c r="X2" i="21"/>
  <c r="W2" i="21"/>
  <c r="V2" i="21"/>
  <c r="U2" i="21"/>
  <c r="T2" i="21"/>
  <c r="Q2" i="21"/>
  <c r="P2" i="21"/>
  <c r="O2" i="21"/>
  <c r="N2" i="21"/>
  <c r="M2" i="21"/>
  <c r="QP2" i="21" l="1"/>
  <c r="AB93" i="23"/>
  <c r="QQ2" i="21"/>
  <c r="K2" i="21"/>
  <c r="X4" i="25"/>
  <c r="XZ2" i="21" s="1"/>
  <c r="X4" i="23"/>
  <c r="OE2" i="21" s="1"/>
  <c r="X4" i="24"/>
  <c r="SY2" i="21" s="1"/>
  <c r="X5" i="24"/>
  <c r="SZ2" i="21" s="1"/>
  <c r="X5" i="25"/>
  <c r="YA2" i="21" s="1"/>
  <c r="X5" i="23"/>
  <c r="OF2" i="21" s="1"/>
  <c r="L2" i="21"/>
  <c r="H6" i="7"/>
  <c r="J91" i="4"/>
  <c r="C54" i="7" l="1"/>
  <c r="AB140" i="18"/>
  <c r="AB139" i="18"/>
  <c r="NQ2" i="21" s="1"/>
  <c r="AB128" i="18"/>
  <c r="AB127" i="18"/>
  <c r="NG2" i="21" s="1"/>
  <c r="NA2" i="21"/>
  <c r="AB115" i="18"/>
  <c r="MX2" i="21" s="1"/>
  <c r="MT2" i="21"/>
  <c r="AB106" i="18"/>
  <c r="MQ2" i="21" s="1"/>
  <c r="MM2" i="21"/>
  <c r="AB97" i="18"/>
  <c r="MJ2" i="21" s="1"/>
  <c r="MF2" i="21"/>
  <c r="AB88" i="18"/>
  <c r="MC2" i="21" s="1"/>
  <c r="AB79" i="18"/>
  <c r="AB140" i="11"/>
  <c r="AB139" i="11"/>
  <c r="JY2" i="21" s="1"/>
  <c r="AB128" i="11"/>
  <c r="AB127" i="11"/>
  <c r="JO2" i="21" s="1"/>
  <c r="JI2" i="21"/>
  <c r="AB115" i="11"/>
  <c r="JF2" i="21" s="1"/>
  <c r="JB2" i="21"/>
  <c r="AB106" i="11"/>
  <c r="IY2" i="21" s="1"/>
  <c r="IU2" i="21"/>
  <c r="AB97" i="11"/>
  <c r="IR2" i="21" s="1"/>
  <c r="IN2" i="21"/>
  <c r="AB88" i="11"/>
  <c r="IK2" i="21" s="1"/>
  <c r="AB79" i="11"/>
  <c r="V4" i="11"/>
  <c r="GU2" i="21" s="1"/>
  <c r="V16" i="9"/>
  <c r="V13" i="23" s="1"/>
  <c r="OL2" i="21" s="1"/>
  <c r="M69" i="4"/>
  <c r="CL2" i="21" s="1"/>
  <c r="V16" i="18"/>
  <c r="V12" i="25" s="1"/>
  <c r="YG2" i="21" s="1"/>
  <c r="V4" i="18"/>
  <c r="KM2" i="21" s="1"/>
  <c r="V4" i="9"/>
  <c r="CZ2" i="21" s="1"/>
  <c r="H5" i="4"/>
  <c r="BL2" i="21" s="1"/>
  <c r="H5" i="7"/>
  <c r="R2" i="21" s="1"/>
  <c r="Z71" i="4"/>
  <c r="V84" i="4" s="1"/>
  <c r="LV2" i="21" l="1"/>
  <c r="NH2" i="21"/>
  <c r="ID2" i="21"/>
  <c r="NR2" i="21"/>
  <c r="JZ2" i="21"/>
  <c r="JP2" i="21"/>
  <c r="KT2" i="21"/>
  <c r="CT2" i="21"/>
  <c r="CO2" i="21"/>
  <c r="DG2" i="21"/>
  <c r="V5" i="11"/>
  <c r="GV2" i="21" s="1"/>
  <c r="S2" i="21"/>
  <c r="NJ2" i="21" l="1"/>
  <c r="AB131" i="18"/>
  <c r="NK2" i="21" s="1"/>
  <c r="LX2" i="21"/>
  <c r="AB82" i="18"/>
  <c r="LY2" i="21" s="1"/>
  <c r="AB82" i="11"/>
  <c r="IG2" i="21" s="1"/>
  <c r="IF2" i="21"/>
  <c r="AB143" i="18"/>
  <c r="NU2" i="21" s="1"/>
  <c r="NT2" i="21"/>
  <c r="KB2" i="21"/>
  <c r="AB143" i="11"/>
  <c r="KC2" i="21" s="1"/>
  <c r="AB131" i="11"/>
  <c r="JS2" i="21" s="1"/>
  <c r="JR2" i="21"/>
  <c r="LE2" i="21"/>
  <c r="V21" i="18"/>
  <c r="KY2" i="21" s="1"/>
  <c r="V5" i="18"/>
  <c r="KN2" i="21" s="1"/>
  <c r="AB38" i="18" l="1"/>
  <c r="AB39" i="18"/>
  <c r="LI2" i="21" s="1"/>
  <c r="LF2" i="21"/>
  <c r="LG2" i="21"/>
  <c r="LH2" i="21" l="1"/>
  <c r="AB36" i="18"/>
  <c r="LD2" i="21" s="1"/>
  <c r="X44" i="4"/>
  <c r="Q44" i="4"/>
  <c r="J44" i="4"/>
  <c r="C44" i="4"/>
  <c r="X54" i="7"/>
  <c r="Q54" i="7"/>
  <c r="J54" i="7"/>
  <c r="HM2" i="21"/>
  <c r="AB110" i="9" l="1"/>
  <c r="AB112" i="9" s="1"/>
  <c r="M53" i="13"/>
  <c r="M51" i="13"/>
  <c r="X26" i="13"/>
  <c r="Q26" i="13"/>
  <c r="J26" i="13"/>
  <c r="C26" i="13"/>
  <c r="X15" i="13"/>
  <c r="Q15" i="13"/>
  <c r="J15" i="13"/>
  <c r="C15" i="13"/>
  <c r="AB144" i="9"/>
  <c r="AB146" i="9" s="1"/>
  <c r="AB143" i="9"/>
  <c r="GG2" i="21" s="1"/>
  <c r="AB132" i="9"/>
  <c r="AB134" i="9" s="1"/>
  <c r="AB131" i="9"/>
  <c r="FW2" i="21" s="1"/>
  <c r="Z69" i="4"/>
  <c r="CM2" i="21" s="1"/>
  <c r="GH2" i="21" l="1"/>
  <c r="FX2" i="21"/>
  <c r="FG2" i="21"/>
  <c r="M56" i="13"/>
  <c r="AK98" i="7"/>
  <c r="BD2" i="21" s="1"/>
  <c r="AK93" i="4"/>
  <c r="CW2" i="21" s="1"/>
  <c r="GJ2" i="21" l="1"/>
  <c r="AB147" i="9"/>
  <c r="GK2" i="21" s="1"/>
  <c r="FZ2" i="21"/>
  <c r="AB135" i="9"/>
  <c r="GA2" i="21" s="1"/>
  <c r="FI2" i="21"/>
  <c r="AB113" i="9"/>
  <c r="FJ2" i="21" s="1"/>
  <c r="J93" i="4"/>
  <c r="J98" i="7"/>
  <c r="HN2" i="21"/>
  <c r="V21" i="11"/>
  <c r="HG2" i="21" s="1"/>
  <c r="V16" i="11"/>
  <c r="AB92" i="9"/>
  <c r="AB94" i="9" s="1"/>
  <c r="AB119" i="9"/>
  <c r="AB121" i="9" s="1"/>
  <c r="AB101" i="9"/>
  <c r="AB103" i="9" s="1"/>
  <c r="I84" i="4"/>
  <c r="X34" i="4"/>
  <c r="Q34" i="4"/>
  <c r="J34" i="4"/>
  <c r="C34" i="4"/>
  <c r="M81" i="7"/>
  <c r="M87" i="7" s="1"/>
  <c r="M79" i="7"/>
  <c r="AV2" i="21" s="1"/>
  <c r="Z81" i="7"/>
  <c r="X44" i="7"/>
  <c r="Q44" i="7"/>
  <c r="C44" i="7"/>
  <c r="EZ2" i="21" l="1"/>
  <c r="ES2" i="21"/>
  <c r="FN2" i="21"/>
  <c r="HB2" i="21"/>
  <c r="V12" i="24"/>
  <c r="TF2" i="21" s="1"/>
  <c r="AY2" i="21"/>
  <c r="Z87" i="7"/>
  <c r="BC2" i="21" s="1"/>
  <c r="M73" i="4"/>
  <c r="CP2" i="21" s="1"/>
  <c r="CN2" i="21"/>
  <c r="AX2" i="21"/>
  <c r="BB2" i="21"/>
  <c r="M84" i="7"/>
  <c r="Z84" i="7"/>
  <c r="BA2" i="21" s="1"/>
  <c r="AB35" i="18"/>
  <c r="LC2" i="21" s="1"/>
  <c r="AB35" i="11"/>
  <c r="HK2" i="21" s="1"/>
  <c r="CS2" i="21"/>
  <c r="AB38" i="11"/>
  <c r="AB39" i="11"/>
  <c r="HQ2" i="21" s="1"/>
  <c r="AK99" i="7"/>
  <c r="BE2" i="21" s="1"/>
  <c r="AK92" i="4"/>
  <c r="CV2" i="21" s="1"/>
  <c r="HO2" i="21"/>
  <c r="AB83" i="9"/>
  <c r="V21" i="9"/>
  <c r="DL2" i="21" s="1"/>
  <c r="AB74" i="9"/>
  <c r="EE2" i="21" s="1"/>
  <c r="AK37" i="7"/>
  <c r="FB2" i="21" l="1"/>
  <c r="AB104" i="9"/>
  <c r="FC2" i="21" s="1"/>
  <c r="AB95" i="9"/>
  <c r="EV2" i="21" s="1"/>
  <c r="EU2" i="21"/>
  <c r="AB122" i="9"/>
  <c r="FQ2" i="21" s="1"/>
  <c r="FP2" i="21"/>
  <c r="EL2" i="21"/>
  <c r="AB85" i="9"/>
  <c r="HP2" i="21"/>
  <c r="AB36" i="11"/>
  <c r="HL2" i="21" s="1"/>
  <c r="AZ2" i="21"/>
  <c r="AK84" i="7"/>
  <c r="AB34" i="11"/>
  <c r="HJ2" i="21" s="1"/>
  <c r="AB34" i="18"/>
  <c r="LB2" i="21" s="1"/>
  <c r="J99" i="7"/>
  <c r="AK73" i="4"/>
  <c r="J92" i="4"/>
  <c r="AB32" i="9"/>
  <c r="DR2" i="21" s="1"/>
  <c r="AB29" i="9"/>
  <c r="DN2" i="21" s="1"/>
  <c r="H10" i="8"/>
  <c r="G10" i="8"/>
  <c r="H11" i="8"/>
  <c r="G11" i="8"/>
  <c r="AB76" i="9" l="1"/>
  <c r="AB86" i="9"/>
  <c r="EO2" i="21" s="1"/>
  <c r="EN2" i="21"/>
  <c r="AB33" i="18"/>
  <c r="AB33" i="11"/>
  <c r="HI2" i="21" s="1"/>
  <c r="I10" i="8"/>
  <c r="J10" i="8" s="1"/>
  <c r="I11" i="8"/>
  <c r="G5" i="8"/>
  <c r="Z79" i="7"/>
  <c r="AW2" i="21" s="1"/>
  <c r="H6" i="4"/>
  <c r="AK34" i="7"/>
  <c r="AB77" i="9" l="1"/>
  <c r="EH2" i="21" s="1"/>
  <c r="EG2" i="21"/>
  <c r="V5" i="9"/>
  <c r="DA2" i="21" s="1"/>
  <c r="BM2" i="21"/>
  <c r="AB42" i="18"/>
  <c r="AB53" i="18" s="1"/>
  <c r="LA2" i="21"/>
  <c r="AK100" i="7"/>
  <c r="BF2" i="21" s="1"/>
  <c r="AB42" i="11"/>
  <c r="AB53" i="11" s="1"/>
  <c r="AK101" i="7"/>
  <c r="BG2" i="21" s="1"/>
  <c r="K4" i="8"/>
  <c r="K5" i="8"/>
  <c r="K8" i="8"/>
  <c r="K9" i="8"/>
  <c r="K10" i="8"/>
  <c r="K7" i="8"/>
  <c r="K6" i="8"/>
  <c r="G9" i="8"/>
  <c r="G8" i="8"/>
  <c r="G4" i="8"/>
  <c r="G7" i="8"/>
  <c r="G6" i="8"/>
  <c r="H6" i="8"/>
  <c r="H9" i="8"/>
  <c r="H4" i="8"/>
  <c r="H5" i="8"/>
  <c r="H7" i="8"/>
  <c r="H8" i="8"/>
  <c r="HT2" i="21" l="1"/>
  <c r="LL2" i="21"/>
  <c r="J100" i="7"/>
  <c r="J101" i="7"/>
  <c r="I7" i="8"/>
  <c r="J7" i="8" s="1"/>
  <c r="I4" i="8"/>
  <c r="J4" i="8" s="1"/>
  <c r="I9" i="8"/>
  <c r="J9" i="8" s="1"/>
  <c r="I8" i="8"/>
  <c r="J8" i="8" s="1"/>
  <c r="I5" i="8"/>
  <c r="J5" i="8" s="1"/>
  <c r="I6" i="8"/>
  <c r="J6" i="8" s="1"/>
  <c r="LO2" i="21" l="1"/>
  <c r="HW2" i="21"/>
  <c r="LR2" i="21"/>
  <c r="HZ2" i="21"/>
  <c r="R106" i="7"/>
  <c r="D106" i="7"/>
  <c r="LM2" i="21" l="1"/>
  <c r="AI49" i="18"/>
  <c r="HU2" i="21"/>
  <c r="AH49" i="11"/>
  <c r="BH2" i="21"/>
  <c r="BI2" i="21"/>
  <c r="AK106" i="7"/>
  <c r="AL114" i="7" s="1"/>
  <c r="AO49" i="18" l="1"/>
  <c r="LN2" i="21"/>
  <c r="HV2" i="21"/>
  <c r="AU49" i="11"/>
  <c r="AL113" i="7"/>
  <c r="AL112" i="7"/>
  <c r="AL116" i="7"/>
  <c r="AL115" i="7"/>
  <c r="AL111" i="7"/>
  <c r="AL109" i="7"/>
  <c r="AL110" i="7"/>
  <c r="F164" i="5"/>
  <c r="G157" i="5"/>
  <c r="G162" i="5"/>
  <c r="F155" i="5"/>
  <c r="G165" i="5"/>
  <c r="F156" i="5"/>
  <c r="G158" i="5"/>
  <c r="F161" i="5"/>
  <c r="F5" i="5"/>
  <c r="G164" i="5"/>
  <c r="F167" i="5"/>
  <c r="F160" i="5"/>
  <c r="G155" i="5"/>
  <c r="G156" i="5"/>
  <c r="F154" i="5"/>
  <c r="G168" i="5"/>
  <c r="G154" i="5"/>
  <c r="F157" i="5"/>
  <c r="G159" i="5"/>
  <c r="F4" i="5"/>
  <c r="G167" i="5"/>
  <c r="G160" i="5"/>
  <c r="F163" i="5"/>
  <c r="G161" i="5"/>
  <c r="F166" i="5"/>
  <c r="G166" i="5"/>
  <c r="F162" i="5"/>
  <c r="G169" i="5"/>
  <c r="F165" i="5"/>
  <c r="F158" i="5"/>
  <c r="G163" i="5"/>
  <c r="F159" i="5"/>
  <c r="F169" i="5"/>
  <c r="F168" i="5"/>
  <c r="J32" i="5"/>
  <c r="J166" i="5"/>
  <c r="J159" i="5"/>
  <c r="J163" i="5"/>
  <c r="J162" i="5"/>
  <c r="J156" i="5"/>
  <c r="J168" i="5"/>
  <c r="J154" i="5"/>
  <c r="J164" i="5"/>
  <c r="J157" i="5"/>
  <c r="J155" i="5"/>
  <c r="J165" i="5"/>
  <c r="J161" i="5"/>
  <c r="J167" i="5"/>
  <c r="J160" i="5"/>
  <c r="J158" i="5"/>
  <c r="J12" i="5"/>
  <c r="J120" i="5"/>
  <c r="J88" i="5"/>
  <c r="J64" i="5"/>
  <c r="J26" i="5"/>
  <c r="J127" i="5"/>
  <c r="J95" i="5"/>
  <c r="J79" i="5"/>
  <c r="J35" i="5"/>
  <c r="J126" i="5"/>
  <c r="J110" i="5"/>
  <c r="J94" i="5"/>
  <c r="J78" i="5"/>
  <c r="J62" i="5"/>
  <c r="J54" i="5"/>
  <c r="J34" i="5"/>
  <c r="J13" i="5"/>
  <c r="J149" i="5"/>
  <c r="J141" i="5"/>
  <c r="J133" i="5"/>
  <c r="J125" i="5"/>
  <c r="J117" i="5"/>
  <c r="J109" i="5"/>
  <c r="J101" i="5"/>
  <c r="J93" i="5"/>
  <c r="J85" i="5"/>
  <c r="J77" i="5"/>
  <c r="J69" i="5"/>
  <c r="J61" i="5"/>
  <c r="J53" i="5"/>
  <c r="J43" i="5"/>
  <c r="J33" i="5"/>
  <c r="J23" i="5"/>
  <c r="J11" i="5"/>
  <c r="J136" i="5"/>
  <c r="J112" i="5"/>
  <c r="J80" i="5"/>
  <c r="J48" i="5"/>
  <c r="J151" i="5"/>
  <c r="J119" i="5"/>
  <c r="J87" i="5"/>
  <c r="J55" i="5"/>
  <c r="J25" i="5"/>
  <c r="J150" i="5"/>
  <c r="J118" i="5"/>
  <c r="J102" i="5"/>
  <c r="J86" i="5"/>
  <c r="J70" i="5"/>
  <c r="J45" i="5"/>
  <c r="J24" i="5"/>
  <c r="J148" i="5"/>
  <c r="J140" i="5"/>
  <c r="J132" i="5"/>
  <c r="J124" i="5"/>
  <c r="J116" i="5"/>
  <c r="J108" i="5"/>
  <c r="J100" i="5"/>
  <c r="J92" i="5"/>
  <c r="J84" i="5"/>
  <c r="J76" i="5"/>
  <c r="J68" i="5"/>
  <c r="J60" i="5"/>
  <c r="J52" i="5"/>
  <c r="J42" i="5"/>
  <c r="J21" i="5"/>
  <c r="J10" i="5"/>
  <c r="J131" i="5"/>
  <c r="J99" i="5"/>
  <c r="J59" i="5"/>
  <c r="J31" i="5"/>
  <c r="J19" i="5"/>
  <c r="J9" i="5"/>
  <c r="J144" i="5"/>
  <c r="J104" i="5"/>
  <c r="J72" i="5"/>
  <c r="J16" i="5"/>
  <c r="J143" i="5"/>
  <c r="J103" i="5"/>
  <c r="J63" i="5"/>
  <c r="J47" i="5"/>
  <c r="J134" i="5"/>
  <c r="J139" i="5"/>
  <c r="J115" i="5"/>
  <c r="J91" i="5"/>
  <c r="J75" i="5"/>
  <c r="J51" i="5"/>
  <c r="J4" i="5"/>
  <c r="J146" i="5"/>
  <c r="J138" i="5"/>
  <c r="J130" i="5"/>
  <c r="J122" i="5"/>
  <c r="J114" i="5"/>
  <c r="J106" i="5"/>
  <c r="J98" i="5"/>
  <c r="J90" i="5"/>
  <c r="J82" i="5"/>
  <c r="J74" i="5"/>
  <c r="J66" i="5"/>
  <c r="J58" i="5"/>
  <c r="J50" i="5"/>
  <c r="J40" i="5"/>
  <c r="J29" i="5"/>
  <c r="J18" i="5"/>
  <c r="J8" i="5"/>
  <c r="J152" i="5"/>
  <c r="J128" i="5"/>
  <c r="J96" i="5"/>
  <c r="J56" i="5"/>
  <c r="J37" i="5"/>
  <c r="J135" i="5"/>
  <c r="J111" i="5"/>
  <c r="J71" i="5"/>
  <c r="J15" i="5"/>
  <c r="J142" i="5"/>
  <c r="J147" i="5"/>
  <c r="J123" i="5"/>
  <c r="J107" i="5"/>
  <c r="J83" i="5"/>
  <c r="J67" i="5"/>
  <c r="J41" i="5"/>
  <c r="J5" i="5"/>
  <c r="J153" i="5"/>
  <c r="J145" i="5"/>
  <c r="J137" i="5"/>
  <c r="J129" i="5"/>
  <c r="J121" i="5"/>
  <c r="J113" i="5"/>
  <c r="J105" i="5"/>
  <c r="J97" i="5"/>
  <c r="J89" i="5"/>
  <c r="J81" i="5"/>
  <c r="J73" i="5"/>
  <c r="J65" i="5"/>
  <c r="J57" i="5"/>
  <c r="J49" i="5"/>
  <c r="J39" i="5"/>
  <c r="J27" i="5"/>
  <c r="J17" i="5"/>
  <c r="J7" i="5"/>
  <c r="J46" i="5"/>
  <c r="J38" i="5"/>
  <c r="J30" i="5"/>
  <c r="J22" i="5"/>
  <c r="J14" i="5"/>
  <c r="J6" i="5"/>
  <c r="J44" i="5"/>
  <c r="J36" i="5"/>
  <c r="J28" i="5"/>
  <c r="J20" i="5"/>
  <c r="H157" i="5" l="1"/>
  <c r="I157" i="5" s="1"/>
  <c r="H162" i="5"/>
  <c r="I162" i="5" s="1"/>
  <c r="H165" i="5"/>
  <c r="I165" i="5" s="1"/>
  <c r="H166" i="5"/>
  <c r="I166" i="5" s="1"/>
  <c r="H160" i="5"/>
  <c r="I160" i="5" s="1"/>
  <c r="H168" i="5"/>
  <c r="I168" i="5" s="1"/>
  <c r="H163" i="5"/>
  <c r="I163" i="5" s="1"/>
  <c r="H158" i="5"/>
  <c r="I158" i="5" s="1"/>
  <c r="H156" i="5"/>
  <c r="I156" i="5" s="1"/>
  <c r="H155" i="5"/>
  <c r="I155" i="5" s="1"/>
  <c r="H167" i="5"/>
  <c r="I167" i="5" s="1"/>
  <c r="H169" i="5"/>
  <c r="H154" i="5"/>
  <c r="I154" i="5" s="1"/>
  <c r="H164" i="5"/>
  <c r="I164" i="5" s="1"/>
  <c r="H159" i="5"/>
  <c r="I159" i="5" s="1"/>
  <c r="H161" i="5"/>
  <c r="I161" i="5" s="1"/>
  <c r="G153" i="5"/>
  <c r="F38" i="5" l="1"/>
  <c r="AK94" i="4" l="1"/>
  <c r="CX2" i="21" s="1"/>
  <c r="G144" i="5"/>
  <c r="G128" i="5"/>
  <c r="G150" i="5"/>
  <c r="G142" i="5"/>
  <c r="G134" i="5"/>
  <c r="G124" i="5"/>
  <c r="G146" i="5"/>
  <c r="G138" i="5"/>
  <c r="G130" i="5"/>
  <c r="G152" i="5"/>
  <c r="G136" i="5"/>
  <c r="G148" i="5"/>
  <c r="G140" i="5"/>
  <c r="G132" i="5"/>
  <c r="F152" i="5"/>
  <c r="F150" i="5"/>
  <c r="F148" i="5"/>
  <c r="F146" i="5"/>
  <c r="F144" i="5"/>
  <c r="F142" i="5"/>
  <c r="F140" i="5"/>
  <c r="F138" i="5"/>
  <c r="F136" i="5"/>
  <c r="F134" i="5"/>
  <c r="F132" i="5"/>
  <c r="F130" i="5"/>
  <c r="F127" i="5"/>
  <c r="G122" i="5"/>
  <c r="F115" i="5"/>
  <c r="F108" i="5"/>
  <c r="F101" i="5"/>
  <c r="G86" i="5"/>
  <c r="G79" i="5"/>
  <c r="G72" i="5"/>
  <c r="G65" i="5"/>
  <c r="F59" i="5"/>
  <c r="F46" i="5"/>
  <c r="G39" i="5"/>
  <c r="F117" i="5"/>
  <c r="G102" i="5"/>
  <c r="G95" i="5"/>
  <c r="G88" i="5"/>
  <c r="G81" i="5"/>
  <c r="F74" i="5"/>
  <c r="F67" i="5"/>
  <c r="F54" i="5"/>
  <c r="F48" i="5"/>
  <c r="G41" i="5"/>
  <c r="G151" i="5"/>
  <c r="G149" i="5"/>
  <c r="G147" i="5"/>
  <c r="G145" i="5"/>
  <c r="G143" i="5"/>
  <c r="G141" i="5"/>
  <c r="G139" i="5"/>
  <c r="G137" i="5"/>
  <c r="G135" i="5"/>
  <c r="G133" i="5"/>
  <c r="G131" i="5"/>
  <c r="G129" i="5"/>
  <c r="G126" i="5"/>
  <c r="G120" i="5"/>
  <c r="G113" i="5"/>
  <c r="F106" i="5"/>
  <c r="F99" i="5"/>
  <c r="F92" i="5"/>
  <c r="F85" i="5"/>
  <c r="G70" i="5"/>
  <c r="F64" i="5"/>
  <c r="G57" i="5"/>
  <c r="F51" i="5"/>
  <c r="G44" i="5"/>
  <c r="F35" i="5"/>
  <c r="F37" i="5"/>
  <c r="G38" i="5"/>
  <c r="H38" i="5" s="1"/>
  <c r="I38" i="5" s="1"/>
  <c r="F40" i="5"/>
  <c r="F43" i="5"/>
  <c r="F45" i="5"/>
  <c r="G46" i="5"/>
  <c r="G48" i="5"/>
  <c r="G51" i="5"/>
  <c r="F53" i="5"/>
  <c r="G54" i="5"/>
  <c r="G56" i="5"/>
  <c r="G59" i="5"/>
  <c r="F61" i="5"/>
  <c r="G62" i="5"/>
  <c r="G64" i="5"/>
  <c r="G67" i="5"/>
  <c r="G69" i="5"/>
  <c r="F71" i="5"/>
  <c r="F73" i="5"/>
  <c r="G74" i="5"/>
  <c r="G76" i="5"/>
  <c r="F78" i="5"/>
  <c r="F80" i="5"/>
  <c r="G83" i="5"/>
  <c r="G85" i="5"/>
  <c r="F87" i="5"/>
  <c r="F89" i="5"/>
  <c r="G90" i="5"/>
  <c r="G92" i="5"/>
  <c r="F94" i="5"/>
  <c r="F96" i="5"/>
  <c r="G99" i="5"/>
  <c r="G101" i="5"/>
  <c r="F103" i="5"/>
  <c r="F105" i="5"/>
  <c r="G106" i="5"/>
  <c r="G108" i="5"/>
  <c r="F110" i="5"/>
  <c r="F112" i="5"/>
  <c r="G115" i="5"/>
  <c r="G117" i="5"/>
  <c r="F119" i="5"/>
  <c r="F121" i="5"/>
  <c r="F123"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G35" i="5"/>
  <c r="G37" i="5"/>
  <c r="G40" i="5"/>
  <c r="F42" i="5"/>
  <c r="G43" i="5"/>
  <c r="G45" i="5"/>
  <c r="F47" i="5"/>
  <c r="F50" i="5"/>
  <c r="F52" i="5"/>
  <c r="G53" i="5"/>
  <c r="F55" i="5"/>
  <c r="F58" i="5"/>
  <c r="F60" i="5"/>
  <c r="G61" i="5"/>
  <c r="F63" i="5"/>
  <c r="F66" i="5"/>
  <c r="F68" i="5"/>
  <c r="G71" i="5"/>
  <c r="G73" i="5"/>
  <c r="F75" i="5"/>
  <c r="F77" i="5"/>
  <c r="G78" i="5"/>
  <c r="G80" i="5"/>
  <c r="F82" i="5"/>
  <c r="F84" i="5"/>
  <c r="G87" i="5"/>
  <c r="G89" i="5"/>
  <c r="F91" i="5"/>
  <c r="F93" i="5"/>
  <c r="G94" i="5"/>
  <c r="G96" i="5"/>
  <c r="F98" i="5"/>
  <c r="F100" i="5"/>
  <c r="G103" i="5"/>
  <c r="G105" i="5"/>
  <c r="F107" i="5"/>
  <c r="F109" i="5"/>
  <c r="G110" i="5"/>
  <c r="G112" i="5"/>
  <c r="F114" i="5"/>
  <c r="F116" i="5"/>
  <c r="G119" i="5"/>
  <c r="G121" i="5"/>
  <c r="G123" i="5"/>
  <c r="G125" i="5"/>
  <c r="G127"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F36" i="5"/>
  <c r="F39" i="5"/>
  <c r="F41" i="5"/>
  <c r="G42" i="5"/>
  <c r="F44" i="5"/>
  <c r="G47" i="5"/>
  <c r="F49" i="5"/>
  <c r="G50" i="5"/>
  <c r="G52" i="5"/>
  <c r="G55" i="5"/>
  <c r="F57" i="5"/>
  <c r="G58" i="5"/>
  <c r="G60" i="5"/>
  <c r="G63" i="5"/>
  <c r="F65" i="5"/>
  <c r="G66" i="5"/>
  <c r="G68" i="5"/>
  <c r="F70" i="5"/>
  <c r="F72" i="5"/>
  <c r="G75" i="5"/>
  <c r="G77" i="5"/>
  <c r="F79" i="5"/>
  <c r="F81" i="5"/>
  <c r="G82" i="5"/>
  <c r="G84" i="5"/>
  <c r="F86" i="5"/>
  <c r="F88" i="5"/>
  <c r="G91" i="5"/>
  <c r="G93" i="5"/>
  <c r="F95" i="5"/>
  <c r="F97" i="5"/>
  <c r="G98" i="5"/>
  <c r="G100" i="5"/>
  <c r="F102" i="5"/>
  <c r="F104" i="5"/>
  <c r="G107" i="5"/>
  <c r="G109" i="5"/>
  <c r="F111" i="5"/>
  <c r="F113" i="5"/>
  <c r="G114" i="5"/>
  <c r="G116" i="5"/>
  <c r="F118" i="5"/>
  <c r="F120" i="5"/>
  <c r="F122" i="5"/>
  <c r="F124" i="5"/>
  <c r="F126" i="5"/>
  <c r="F128" i="5"/>
  <c r="F153" i="5"/>
  <c r="F151" i="5"/>
  <c r="F149" i="5"/>
  <c r="F147" i="5"/>
  <c r="F145" i="5"/>
  <c r="F143" i="5"/>
  <c r="F141" i="5"/>
  <c r="F139" i="5"/>
  <c r="F137" i="5"/>
  <c r="F135" i="5"/>
  <c r="F133" i="5"/>
  <c r="F131" i="5"/>
  <c r="F129" i="5"/>
  <c r="F125" i="5"/>
  <c r="G118" i="5"/>
  <c r="G111" i="5"/>
  <c r="G104" i="5"/>
  <c r="G97" i="5"/>
  <c r="F90" i="5"/>
  <c r="F83" i="5"/>
  <c r="F76" i="5"/>
  <c r="F69" i="5"/>
  <c r="F62" i="5"/>
  <c r="F56" i="5"/>
  <c r="G49" i="5"/>
  <c r="G36" i="5"/>
  <c r="J94" i="4" l="1"/>
  <c r="H135" i="5"/>
  <c r="I135" i="5" s="1"/>
  <c r="H151" i="5"/>
  <c r="I151" i="5" s="1"/>
  <c r="H4" i="5"/>
  <c r="I4" i="5" s="1"/>
  <c r="P97" i="4" s="1"/>
  <c r="H144" i="5"/>
  <c r="I144" i="5" s="1"/>
  <c r="H147" i="5"/>
  <c r="I147" i="5" s="1"/>
  <c r="H139" i="5"/>
  <c r="I139" i="5" s="1"/>
  <c r="H140" i="5"/>
  <c r="I140" i="5" s="1"/>
  <c r="H128" i="5"/>
  <c r="I128" i="5" s="1"/>
  <c r="H138" i="5"/>
  <c r="I138" i="5" s="1"/>
  <c r="H124" i="5"/>
  <c r="I124" i="5" s="1"/>
  <c r="H125" i="5"/>
  <c r="I125" i="5" s="1"/>
  <c r="H41" i="5"/>
  <c r="I41" i="5" s="1"/>
  <c r="H131" i="5"/>
  <c r="I131" i="5" s="1"/>
  <c r="H143" i="5"/>
  <c r="I143" i="5" s="1"/>
  <c r="H142" i="5"/>
  <c r="I142" i="5" s="1"/>
  <c r="H94" i="5"/>
  <c r="I94" i="5" s="1"/>
  <c r="H69" i="5"/>
  <c r="I69" i="5" s="1"/>
  <c r="H132" i="5"/>
  <c r="I132" i="5" s="1"/>
  <c r="H113" i="5"/>
  <c r="I113" i="5" s="1"/>
  <c r="H81" i="5"/>
  <c r="I81" i="5" s="1"/>
  <c r="H65" i="5"/>
  <c r="I65" i="5" s="1"/>
  <c r="H70" i="5"/>
  <c r="I70" i="5" s="1"/>
  <c r="H102" i="5"/>
  <c r="I102" i="5" s="1"/>
  <c r="H150" i="5"/>
  <c r="I150" i="5" s="1"/>
  <c r="H130" i="5"/>
  <c r="I130" i="5" s="1"/>
  <c r="H68" i="5"/>
  <c r="I68" i="5" s="1"/>
  <c r="H90" i="5"/>
  <c r="I90" i="5" s="1"/>
  <c r="H126" i="5"/>
  <c r="I126" i="5" s="1"/>
  <c r="H95" i="5"/>
  <c r="I95" i="5" s="1"/>
  <c r="H79" i="5"/>
  <c r="I79" i="5" s="1"/>
  <c r="H78" i="5"/>
  <c r="I78" i="5" s="1"/>
  <c r="H136" i="5"/>
  <c r="I136" i="5" s="1"/>
  <c r="H134" i="5"/>
  <c r="I134" i="5" s="1"/>
  <c r="H56" i="5"/>
  <c r="I56" i="5" s="1"/>
  <c r="H80" i="5"/>
  <c r="I80" i="5" s="1"/>
  <c r="H152" i="5"/>
  <c r="I152" i="5" s="1"/>
  <c r="H62" i="5"/>
  <c r="I62" i="5" s="1"/>
  <c r="H44" i="5"/>
  <c r="I44" i="5" s="1"/>
  <c r="H92" i="5"/>
  <c r="I92" i="5" s="1"/>
  <c r="H88" i="5"/>
  <c r="I88" i="5" s="1"/>
  <c r="H72" i="5"/>
  <c r="I72" i="5" s="1"/>
  <c r="H108" i="5"/>
  <c r="I108" i="5" s="1"/>
  <c r="H146" i="5"/>
  <c r="I146" i="5" s="1"/>
  <c r="H112" i="5"/>
  <c r="I112" i="5" s="1"/>
  <c r="H122" i="5"/>
  <c r="I122" i="5" s="1"/>
  <c r="H114" i="5"/>
  <c r="I114" i="5" s="1"/>
  <c r="H82" i="5"/>
  <c r="I82" i="5" s="1"/>
  <c r="H116" i="5"/>
  <c r="I116" i="5" s="1"/>
  <c r="H100" i="5"/>
  <c r="I100" i="5" s="1"/>
  <c r="H106" i="5"/>
  <c r="I106" i="5" s="1"/>
  <c r="H74" i="5"/>
  <c r="I74" i="5" s="1"/>
  <c r="H148" i="5"/>
  <c r="I148" i="5" s="1"/>
  <c r="H76" i="5"/>
  <c r="I76" i="5" s="1"/>
  <c r="H66" i="5"/>
  <c r="I66" i="5" s="1"/>
  <c r="H50" i="5"/>
  <c r="I50" i="5" s="1"/>
  <c r="H83" i="5"/>
  <c r="I83" i="5" s="1"/>
  <c r="H39" i="5"/>
  <c r="I39" i="5" s="1"/>
  <c r="H84" i="5"/>
  <c r="I84" i="5" s="1"/>
  <c r="H89" i="5"/>
  <c r="I89" i="5" s="1"/>
  <c r="H120" i="5"/>
  <c r="I120" i="5" s="1"/>
  <c r="H104" i="5"/>
  <c r="I104" i="5" s="1"/>
  <c r="H97" i="5"/>
  <c r="I97" i="5" s="1"/>
  <c r="H36" i="5"/>
  <c r="I36" i="5" s="1"/>
  <c r="H63" i="5"/>
  <c r="I63" i="5" s="1"/>
  <c r="H110" i="5"/>
  <c r="I110" i="5" s="1"/>
  <c r="H103" i="5"/>
  <c r="I103" i="5" s="1"/>
  <c r="H35" i="5"/>
  <c r="I35" i="5" s="1"/>
  <c r="H115" i="5"/>
  <c r="I115" i="5" s="1"/>
  <c r="H118" i="5"/>
  <c r="I118" i="5" s="1"/>
  <c r="H77" i="5"/>
  <c r="I77" i="5" s="1"/>
  <c r="H32" i="5"/>
  <c r="I32" i="5" s="1"/>
  <c r="H28" i="5"/>
  <c r="I28" i="5" s="1"/>
  <c r="H24" i="5"/>
  <c r="I24" i="5" s="1"/>
  <c r="H20" i="5"/>
  <c r="I20" i="5" s="1"/>
  <c r="H16" i="5"/>
  <c r="I16" i="5" s="1"/>
  <c r="H12" i="5"/>
  <c r="I12" i="5" s="1"/>
  <c r="H8" i="5"/>
  <c r="I8" i="5" s="1"/>
  <c r="H59" i="5"/>
  <c r="I59" i="5" s="1"/>
  <c r="H86" i="5"/>
  <c r="I86" i="5" s="1"/>
  <c r="H96" i="5"/>
  <c r="I96" i="5" s="1"/>
  <c r="H133" i="5"/>
  <c r="I133" i="5" s="1"/>
  <c r="H141" i="5"/>
  <c r="I141" i="5" s="1"/>
  <c r="H149" i="5"/>
  <c r="I149" i="5" s="1"/>
  <c r="H57" i="5"/>
  <c r="I57" i="5" s="1"/>
  <c r="H49" i="5"/>
  <c r="I49" i="5" s="1"/>
  <c r="H98" i="5"/>
  <c r="I98" i="5" s="1"/>
  <c r="H91" i="5"/>
  <c r="I91" i="5" s="1"/>
  <c r="H61" i="5"/>
  <c r="I61" i="5" s="1"/>
  <c r="H51" i="5"/>
  <c r="I51" i="5" s="1"/>
  <c r="H111" i="5"/>
  <c r="I111" i="5" s="1"/>
  <c r="H117" i="5"/>
  <c r="I117" i="5" s="1"/>
  <c r="H75" i="5"/>
  <c r="I75" i="5" s="1"/>
  <c r="H55" i="5"/>
  <c r="I55" i="5" s="1"/>
  <c r="H42" i="5"/>
  <c r="I42" i="5" s="1"/>
  <c r="H31" i="5"/>
  <c r="I31" i="5" s="1"/>
  <c r="H27" i="5"/>
  <c r="I27" i="5" s="1"/>
  <c r="H23" i="5"/>
  <c r="I23" i="5" s="1"/>
  <c r="H19" i="5"/>
  <c r="I19" i="5" s="1"/>
  <c r="H15" i="5"/>
  <c r="I15" i="5" s="1"/>
  <c r="H11" i="5"/>
  <c r="I11" i="5" s="1"/>
  <c r="H7" i="5"/>
  <c r="I7" i="5" s="1"/>
  <c r="H123" i="5"/>
  <c r="I123" i="5" s="1"/>
  <c r="H87" i="5"/>
  <c r="I87" i="5" s="1"/>
  <c r="H73" i="5"/>
  <c r="I73" i="5" s="1"/>
  <c r="H53" i="5"/>
  <c r="I53" i="5" s="1"/>
  <c r="H40" i="5"/>
  <c r="I40" i="5" s="1"/>
  <c r="H85" i="5"/>
  <c r="I85" i="5" s="1"/>
  <c r="H67" i="5"/>
  <c r="I67" i="5" s="1"/>
  <c r="H109" i="5"/>
  <c r="I109" i="5" s="1"/>
  <c r="H60" i="5"/>
  <c r="I60" i="5" s="1"/>
  <c r="H47" i="5"/>
  <c r="I47" i="5" s="1"/>
  <c r="H34" i="5"/>
  <c r="I34" i="5" s="1"/>
  <c r="H30" i="5"/>
  <c r="I30" i="5" s="1"/>
  <c r="H26" i="5"/>
  <c r="I26" i="5" s="1"/>
  <c r="H22" i="5"/>
  <c r="I22" i="5" s="1"/>
  <c r="H18" i="5"/>
  <c r="I18" i="5" s="1"/>
  <c r="H14" i="5"/>
  <c r="I14" i="5" s="1"/>
  <c r="H10" i="5"/>
  <c r="I10" i="5" s="1"/>
  <c r="H6" i="5"/>
  <c r="I6" i="5" s="1"/>
  <c r="H121" i="5"/>
  <c r="I121" i="5" s="1"/>
  <c r="H71" i="5"/>
  <c r="I71" i="5" s="1"/>
  <c r="H45" i="5"/>
  <c r="I45" i="5" s="1"/>
  <c r="H64" i="5"/>
  <c r="I64" i="5" s="1"/>
  <c r="H48" i="5"/>
  <c r="I48" i="5" s="1"/>
  <c r="H46" i="5"/>
  <c r="I46" i="5" s="1"/>
  <c r="H101" i="5"/>
  <c r="I101" i="5" s="1"/>
  <c r="H127" i="5"/>
  <c r="I127" i="5" s="1"/>
  <c r="H129" i="5"/>
  <c r="I129" i="5" s="1"/>
  <c r="H137" i="5"/>
  <c r="I137" i="5" s="1"/>
  <c r="H145" i="5"/>
  <c r="I145" i="5" s="1"/>
  <c r="H153" i="5"/>
  <c r="I153" i="5" s="1"/>
  <c r="H107" i="5"/>
  <c r="I107" i="5" s="1"/>
  <c r="H93" i="5"/>
  <c r="I93" i="5" s="1"/>
  <c r="H58" i="5"/>
  <c r="I58" i="5" s="1"/>
  <c r="H52" i="5"/>
  <c r="I52" i="5" s="1"/>
  <c r="H33" i="5"/>
  <c r="I33" i="5" s="1"/>
  <c r="H29" i="5"/>
  <c r="I29" i="5" s="1"/>
  <c r="H25" i="5"/>
  <c r="I25" i="5" s="1"/>
  <c r="H21" i="5"/>
  <c r="I21" i="5" s="1"/>
  <c r="H17" i="5"/>
  <c r="I17" i="5" s="1"/>
  <c r="H13" i="5"/>
  <c r="I13" i="5" s="1"/>
  <c r="H9" i="5"/>
  <c r="I9" i="5" s="1"/>
  <c r="H5" i="5"/>
  <c r="I5" i="5" s="1"/>
  <c r="H119" i="5"/>
  <c r="I119" i="5" s="1"/>
  <c r="H105" i="5"/>
  <c r="I105" i="5" s="1"/>
  <c r="H43" i="5"/>
  <c r="I43" i="5" s="1"/>
  <c r="H37" i="5"/>
  <c r="I37" i="5" s="1"/>
  <c r="H99" i="5"/>
  <c r="I99" i="5" s="1"/>
  <c r="H54" i="5"/>
  <c r="I54" i="5" s="1"/>
  <c r="CY2" i="21" l="1"/>
  <c r="T21" i="23" l="1"/>
  <c r="DP2" i="21" l="1"/>
  <c r="AC21" i="23"/>
  <c r="AB31" i="9"/>
  <c r="DQ2" i="21" s="1"/>
  <c r="AC34" i="23" l="1"/>
  <c r="AB30" i="9"/>
  <c r="DO2" i="21" s="1"/>
  <c r="AC40" i="23" l="1"/>
  <c r="QI2" i="21" s="1"/>
  <c r="AB28" i="9"/>
  <c r="DM2" i="21" s="1"/>
  <c r="AB35" i="9" l="1"/>
  <c r="AB43" i="9" s="1"/>
  <c r="DX2" i="21" l="1"/>
  <c r="DU2" i="21"/>
  <c r="EA2" i="21" l="1"/>
  <c r="DV2" i="21" l="1"/>
  <c r="AJ42" i="9"/>
  <c r="AK42" i="9" l="1"/>
  <c r="DW2"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7" authorId="0" shapeId="0" xr:uid="{5FC4263C-3C1D-48F2-8CFC-65FF8F5BC8CC}">
      <text>
        <r>
          <rPr>
            <b/>
            <sz val="9"/>
            <color indexed="81"/>
            <rFont val="MS P ゴシック"/>
            <family val="3"/>
            <charset val="128"/>
          </rPr>
          <t>所在地の住所</t>
        </r>
      </text>
    </comment>
    <comment ref="H28" authorId="0" shapeId="0" xr:uid="{0E68E967-D29F-46B5-9EE4-187EB450ADD7}">
      <text>
        <r>
          <rPr>
            <b/>
            <sz val="9"/>
            <color indexed="81"/>
            <rFont val="MS P ゴシック"/>
            <family val="3"/>
            <charset val="128"/>
          </rPr>
          <t>保険医療機関名</t>
        </r>
      </text>
    </comment>
  </commentList>
</comments>
</file>

<file path=xl/sharedStrings.xml><?xml version="1.0" encoding="utf-8"?>
<sst xmlns="http://schemas.openxmlformats.org/spreadsheetml/2006/main" count="3744" uniqueCount="1780">
  <si>
    <t>別添２</t>
    <rPh sb="0" eb="2">
      <t>ベッテン</t>
    </rPh>
    <phoneticPr fontId="1"/>
  </si>
  <si>
    <t>特掲診療料の施設基準に係る届出書</t>
    <phoneticPr fontId="1"/>
  </si>
  <si>
    <t>保険医療機関コード</t>
  </si>
  <si>
    <t>届出番号</t>
    <rPh sb="0" eb="2">
      <t>トドケデ</t>
    </rPh>
    <rPh sb="2" eb="4">
      <t>バンゴウ</t>
    </rPh>
    <phoneticPr fontId="1"/>
  </si>
  <si>
    <t>又は保険薬局コード</t>
  </si>
  <si>
    <t>連絡先</t>
    <rPh sb="0" eb="3">
      <t>レンラクサキ</t>
    </rPh>
    <phoneticPr fontId="1"/>
  </si>
  <si>
    <t>担当者氏名：</t>
    <phoneticPr fontId="1"/>
  </si>
  <si>
    <t>電話番号　：</t>
    <phoneticPr fontId="1"/>
  </si>
  <si>
    <t>（届出事項）</t>
    <rPh sb="1" eb="3">
      <t>トドケデ</t>
    </rPh>
    <rPh sb="3" eb="5">
      <t>ジコウ</t>
    </rPh>
    <phoneticPr fontId="1"/>
  </si>
  <si>
    <t>の施設基準に係る届出</t>
  </si>
  <si>
    <t>当該届出を行う前６か月間において当該届出に係る事項に関し、不正又は不当な届出（法令の規定に基づくものに限る。）を行ったことがないこと。</t>
    <phoneticPr fontId="1"/>
  </si>
  <si>
    <t>当該届出を行う前６か月間において療担規則及び薬担規則並びに療担基準に基づき厚生労働大臣が定める掲示事項等第三に規定する基準に違反したことがなく、かつ現に違反していないこと。</t>
    <phoneticPr fontId="1"/>
  </si>
  <si>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1"/>
  </si>
  <si>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1"/>
  </si>
  <si>
    <t>標記について、上記基準のすべてに適合しているので、別添の様式を添えて届出します。</t>
    <phoneticPr fontId="1"/>
  </si>
  <si>
    <t>令和</t>
    <rPh sb="0" eb="2">
      <t>レイワ</t>
    </rPh>
    <phoneticPr fontId="1"/>
  </si>
  <si>
    <t>年</t>
    <rPh sb="0" eb="1">
      <t>ネン</t>
    </rPh>
    <phoneticPr fontId="1"/>
  </si>
  <si>
    <t>月</t>
    <rPh sb="0" eb="1">
      <t>ツキ</t>
    </rPh>
    <phoneticPr fontId="1"/>
  </si>
  <si>
    <t>日</t>
    <rPh sb="0" eb="1">
      <t>ニチ</t>
    </rPh>
    <phoneticPr fontId="1"/>
  </si>
  <si>
    <t>保険医療機関・保険薬局の所在地</t>
  </si>
  <si>
    <t>及び名称</t>
    <phoneticPr fontId="1"/>
  </si>
  <si>
    <t>開設者名　　　　　　　　　　　　</t>
    <phoneticPr fontId="1"/>
  </si>
  <si>
    <t>殿</t>
    <rPh sb="0" eb="1">
      <t>トノ</t>
    </rPh>
    <phoneticPr fontId="1"/>
  </si>
  <si>
    <t>備考１　［　  ］欄には、該当する施設基準の名称を記入すること。</t>
  </si>
  <si>
    <r>
      <t>　　　　２　□には、適合する場合「</t>
    </r>
    <r>
      <rPr>
        <sz val="10"/>
        <color rgb="FF000000"/>
        <rFont val="ＭＳ 明朝"/>
        <family val="1"/>
        <charset val="128"/>
      </rPr>
      <t>✓</t>
    </r>
    <r>
      <rPr>
        <sz val="10"/>
        <color rgb="FF000000"/>
        <rFont val="ＭＳ ゴシック"/>
        <family val="3"/>
        <charset val="128"/>
      </rPr>
      <t>」を記入すること。</t>
    </r>
  </si>
  <si>
    <t>　　　　３　届出書は、１通提出のこと。</t>
  </si>
  <si>
    <t>様式95</t>
    <rPh sb="0" eb="2">
      <t>ヨウシキ</t>
    </rPh>
    <phoneticPr fontId="5"/>
  </si>
  <si>
    <t>　　　　　　　　　　　　　　　　　　　　　　　　　　　　　　の施設基準に係る届出書添付書類</t>
    <rPh sb="31" eb="33">
      <t>シセツ</t>
    </rPh>
    <rPh sb="33" eb="35">
      <t>キジュン</t>
    </rPh>
    <rPh sb="36" eb="37">
      <t>カカ</t>
    </rPh>
    <rPh sb="38" eb="41">
      <t>トドケデショ</t>
    </rPh>
    <rPh sb="41" eb="43">
      <t>テンプ</t>
    </rPh>
    <rPh sb="43" eb="45">
      <t>ショルイ</t>
    </rPh>
    <phoneticPr fontId="5"/>
  </si>
  <si>
    <t>１</t>
    <phoneticPr fontId="5"/>
  </si>
  <si>
    <t>保険医療機関コード</t>
    <phoneticPr fontId="1"/>
  </si>
  <si>
    <t>保険医療機関名</t>
    <rPh sb="0" eb="2">
      <t>ホケン</t>
    </rPh>
    <rPh sb="2" eb="4">
      <t>イリョウ</t>
    </rPh>
    <rPh sb="4" eb="7">
      <t>キカンメイ</t>
    </rPh>
    <phoneticPr fontId="5"/>
  </si>
  <si>
    <t>２</t>
    <phoneticPr fontId="5"/>
  </si>
  <si>
    <t>届出を行う評価料</t>
    <rPh sb="0" eb="2">
      <t>トドケデ</t>
    </rPh>
    <rPh sb="3" eb="4">
      <t>オコナ</t>
    </rPh>
    <rPh sb="5" eb="7">
      <t>ヒョウカ</t>
    </rPh>
    <rPh sb="7" eb="8">
      <t>リョウ</t>
    </rPh>
    <phoneticPr fontId="5"/>
  </si>
  <si>
    <t>外来・在宅ベースアップ評価料（Ⅰ）</t>
    <rPh sb="0" eb="2">
      <t>ガイライ</t>
    </rPh>
    <rPh sb="3" eb="5">
      <t>ザイタク</t>
    </rPh>
    <rPh sb="11" eb="13">
      <t>ヒョウカ</t>
    </rPh>
    <rPh sb="13" eb="14">
      <t>リョウ</t>
    </rPh>
    <phoneticPr fontId="5"/>
  </si>
  <si>
    <t>歯科外来・在宅ベースアップ評価料（Ⅰ）</t>
    <rPh sb="5" eb="7">
      <t>ザイタク</t>
    </rPh>
    <phoneticPr fontId="5"/>
  </si>
  <si>
    <t>３</t>
    <phoneticPr fontId="5"/>
  </si>
  <si>
    <t>外来医療等の実施の有無</t>
    <rPh sb="0" eb="2">
      <t>ガイライ</t>
    </rPh>
    <rPh sb="2" eb="4">
      <t>イリョウ</t>
    </rPh>
    <rPh sb="4" eb="5">
      <t>トウ</t>
    </rPh>
    <rPh sb="6" eb="8">
      <t>ジッシ</t>
    </rPh>
    <rPh sb="9" eb="11">
      <t>ウム</t>
    </rPh>
    <phoneticPr fontId="1"/>
  </si>
  <si>
    <t>外来医療又は在宅診療を実施している保険医療機関（医科）</t>
  </si>
  <si>
    <t>外来医療又は在宅診療を実施している保険医療機関（歯科）</t>
  </si>
  <si>
    <t>４</t>
    <phoneticPr fontId="5"/>
  </si>
  <si>
    <t>対象職員（常勤換算）数</t>
    <rPh sb="0" eb="2">
      <t>タイショウ</t>
    </rPh>
    <rPh sb="2" eb="4">
      <t>ショクイン</t>
    </rPh>
    <rPh sb="5" eb="7">
      <t>ジョウキン</t>
    </rPh>
    <rPh sb="7" eb="9">
      <t>カンサン</t>
    </rPh>
    <phoneticPr fontId="1"/>
  </si>
  <si>
    <t>人</t>
    <rPh sb="0" eb="1">
      <t>ニン</t>
    </rPh>
    <phoneticPr fontId="5"/>
  </si>
  <si>
    <t>※　対象職員とは、主として医療に従事する職員（医師及び歯科医師を除く。）をいう。</t>
    <rPh sb="2" eb="4">
      <t>タイショウ</t>
    </rPh>
    <rPh sb="4" eb="6">
      <t>ショクイン</t>
    </rPh>
    <rPh sb="9" eb="10">
      <t>シュ</t>
    </rPh>
    <rPh sb="13" eb="15">
      <t>イリョウ</t>
    </rPh>
    <rPh sb="16" eb="18">
      <t>ジュウジ</t>
    </rPh>
    <rPh sb="20" eb="22">
      <t>ショクイン</t>
    </rPh>
    <rPh sb="23" eb="25">
      <t>イシ</t>
    </rPh>
    <rPh sb="25" eb="26">
      <t>オヨ</t>
    </rPh>
    <rPh sb="27" eb="31">
      <t>シカイシ</t>
    </rPh>
    <rPh sb="32" eb="33">
      <t>ノゾ</t>
    </rPh>
    <phoneticPr fontId="1"/>
  </si>
  <si>
    <t>※ ０より大きい数であればよい。</t>
    <rPh sb="5" eb="6">
      <t>オオ</t>
    </rPh>
    <rPh sb="8" eb="9">
      <t>スウ</t>
    </rPh>
    <phoneticPr fontId="1"/>
  </si>
  <si>
    <t>【記載上の注意】</t>
    <phoneticPr fontId="1"/>
  </si>
  <si>
    <t>　１　「２」については、届出を行う評価料について☑を記載すること。</t>
    <rPh sb="12" eb="14">
      <t>トドケデ</t>
    </rPh>
    <rPh sb="15" eb="16">
      <t>オコナ</t>
    </rPh>
    <rPh sb="17" eb="19">
      <t>ヒョウカ</t>
    </rPh>
    <rPh sb="19" eb="20">
      <t>リョウ</t>
    </rPh>
    <rPh sb="26" eb="28">
      <t>キサイ</t>
    </rPh>
    <phoneticPr fontId="1"/>
  </si>
  <si>
    <t>　　　なお、いずれにも該当する保険医療機関にあっては、いずれも☑を記載すること。</t>
    <phoneticPr fontId="1"/>
  </si>
  <si>
    <t>　２　「３」については、外来医療等の実施の有無について☑を記載すること。</t>
    <rPh sb="12" eb="14">
      <t>ガイライ</t>
    </rPh>
    <rPh sb="14" eb="16">
      <t>イリョウ</t>
    </rPh>
    <rPh sb="16" eb="17">
      <t>トウ</t>
    </rPh>
    <rPh sb="18" eb="20">
      <t>ジッシ</t>
    </rPh>
    <rPh sb="21" eb="23">
      <t>ウム</t>
    </rPh>
    <phoneticPr fontId="1"/>
  </si>
  <si>
    <t>　　　なお、いずれにも該当する保険医療機関にあっては、いずれも☑を記載すること。</t>
  </si>
  <si>
    <t>　３　「４」については、届出時点における対象職員の人数を常勤換算で記載すること。</t>
    <rPh sb="12" eb="14">
      <t>トドケデ</t>
    </rPh>
    <rPh sb="14" eb="16">
      <t>ジテン</t>
    </rPh>
    <rPh sb="20" eb="22">
      <t>タイショウ</t>
    </rPh>
    <rPh sb="22" eb="24">
      <t>ショクイン</t>
    </rPh>
    <rPh sb="25" eb="27">
      <t>ニンズウ</t>
    </rPh>
    <rPh sb="28" eb="30">
      <t>ジョウキン</t>
    </rPh>
    <rPh sb="30" eb="32">
      <t>カンザン</t>
    </rPh>
    <rPh sb="33" eb="35">
      <t>キサイ</t>
    </rPh>
    <phoneticPr fontId="1"/>
  </si>
  <si>
    <t>　　　常勤の職員の常勤換算数は１とする。常勤でない職員の常勤換算数は、「当該常勤でない職員の所定</t>
    <phoneticPr fontId="1"/>
  </si>
  <si>
    <t>　　　労働時間」を「当該保険医療機関において定めている常勤職員の所定労働時間」で除して得た数（当該</t>
    <phoneticPr fontId="1"/>
  </si>
  <si>
    <t>　　　常勤でない職員の常勤換算数が１を超える場合は、１とする。</t>
    <phoneticPr fontId="1"/>
  </si>
  <si>
    <t>　４　本様式と合わせて「賃金改善計画書」を地方厚生（支）局へ提出すること。</t>
    <rPh sb="3" eb="4">
      <t>ホン</t>
    </rPh>
    <rPh sb="4" eb="6">
      <t>ヨウシキ</t>
    </rPh>
    <rPh sb="7" eb="8">
      <t>ア</t>
    </rPh>
    <rPh sb="12" eb="14">
      <t>チンギン</t>
    </rPh>
    <rPh sb="14" eb="16">
      <t>カイゼン</t>
    </rPh>
    <rPh sb="16" eb="19">
      <t>ケイカクショ</t>
    </rPh>
    <rPh sb="21" eb="23">
      <t>チホウ</t>
    </rPh>
    <rPh sb="23" eb="25">
      <t>コウセイ</t>
    </rPh>
    <rPh sb="26" eb="27">
      <t>シ</t>
    </rPh>
    <rPh sb="28" eb="29">
      <t>キョク</t>
    </rPh>
    <rPh sb="30" eb="32">
      <t>テイシュツ</t>
    </rPh>
    <phoneticPr fontId="1"/>
  </si>
  <si>
    <t>様式96</t>
    <rPh sb="0" eb="2">
      <t>ヨウシキ</t>
    </rPh>
    <phoneticPr fontId="5"/>
  </si>
  <si>
    <t>　　　　　　　　　　　　　　　　　　　　　　　　　　　の施設基準に係る届出書添付書類 　（新規・３、６、９、12月の区分変更）</t>
    <rPh sb="28" eb="30">
      <t>シセツ</t>
    </rPh>
    <rPh sb="30" eb="32">
      <t>キジュン</t>
    </rPh>
    <rPh sb="33" eb="34">
      <t>カカ</t>
    </rPh>
    <rPh sb="35" eb="38">
      <t>トドケデショ</t>
    </rPh>
    <rPh sb="38" eb="40">
      <t>テンプ</t>
    </rPh>
    <rPh sb="40" eb="42">
      <t>ショルイ</t>
    </rPh>
    <rPh sb="45" eb="47">
      <t>シンキ</t>
    </rPh>
    <rPh sb="56" eb="57">
      <t>ガツ</t>
    </rPh>
    <rPh sb="58" eb="60">
      <t>クブン</t>
    </rPh>
    <rPh sb="60" eb="62">
      <t>ヘンコウ</t>
    </rPh>
    <phoneticPr fontId="5"/>
  </si>
  <si>
    <t>外来・在宅ベースアップ評価料（Ⅱ）</t>
  </si>
  <si>
    <t>歯科外来・在宅ベースアップ評価料（Ⅱ）</t>
  </si>
  <si>
    <t>該当する届出</t>
    <rPh sb="0" eb="2">
      <t>ガイトウ</t>
    </rPh>
    <rPh sb="4" eb="6">
      <t>トドケデ</t>
    </rPh>
    <phoneticPr fontId="5"/>
  </si>
  <si>
    <t>算出を行う月（通知別表７を参照）</t>
    <rPh sb="0" eb="2">
      <t>サンシュツ</t>
    </rPh>
    <rPh sb="3" eb="4">
      <t>オコナ</t>
    </rPh>
    <rPh sb="5" eb="6">
      <t>ツキ</t>
    </rPh>
    <rPh sb="7" eb="9">
      <t>ツウチ</t>
    </rPh>
    <rPh sb="9" eb="11">
      <t>ベッピョウ</t>
    </rPh>
    <rPh sb="13" eb="15">
      <t>サンショウ</t>
    </rPh>
    <phoneticPr fontId="1"/>
  </si>
  <si>
    <t>新規　　　</t>
    <rPh sb="0" eb="2">
      <t>シンキ</t>
    </rPh>
    <phoneticPr fontId="5"/>
  </si>
  <si>
    <t>３月</t>
    <phoneticPr fontId="5"/>
  </si>
  <si>
    <t>６月</t>
    <phoneticPr fontId="5"/>
  </si>
  <si>
    <t>９月</t>
    <phoneticPr fontId="5"/>
  </si>
  <si>
    <t>12月</t>
    <phoneticPr fontId="5"/>
  </si>
  <si>
    <t>区分変更</t>
    <phoneticPr fontId="5"/>
  </si>
  <si>
    <t>※　新規の場合の「算出を行う月」は以下のように考えます。</t>
    <rPh sb="2" eb="4">
      <t>シンキ</t>
    </rPh>
    <rPh sb="5" eb="7">
      <t>バアイ</t>
    </rPh>
    <rPh sb="9" eb="11">
      <t>サンシュツ</t>
    </rPh>
    <rPh sb="12" eb="13">
      <t>オコナ</t>
    </rPh>
    <rPh sb="14" eb="15">
      <t>ツキ</t>
    </rPh>
    <rPh sb="17" eb="19">
      <t>イカ</t>
    </rPh>
    <rPh sb="23" eb="24">
      <t>カンガ</t>
    </rPh>
    <phoneticPr fontId="1"/>
  </si>
  <si>
    <t>　　 ただし、各月の最初の開庁日に届出する場合には、その前月を「届出する月」とみなします。</t>
    <phoneticPr fontId="1"/>
  </si>
  <si>
    <t>　　 ベースアップ評価料は「届出する月」の翌月から算定可能です。</t>
    <rPh sb="9" eb="12">
      <t>ヒョウカリョウ</t>
    </rPh>
    <rPh sb="14" eb="16">
      <t>トドケデ</t>
    </rPh>
    <rPh sb="18" eb="19">
      <t>ツキ</t>
    </rPh>
    <rPh sb="21" eb="23">
      <t>ヨクゲツ</t>
    </rPh>
    <rPh sb="25" eb="27">
      <t>サンテイ</t>
    </rPh>
    <rPh sb="27" eb="29">
      <t>カノウ</t>
    </rPh>
    <phoneticPr fontId="1"/>
  </si>
  <si>
    <t>届出する月</t>
    <rPh sb="0" eb="2">
      <t>トドケデ</t>
    </rPh>
    <rPh sb="4" eb="5">
      <t>ツキ</t>
    </rPh>
    <phoneticPr fontId="1"/>
  </si>
  <si>
    <t>算出を行う月</t>
    <rPh sb="0" eb="2">
      <t>サンシュツ</t>
    </rPh>
    <rPh sb="3" eb="4">
      <t>オコナ</t>
    </rPh>
    <rPh sb="5" eb="6">
      <t>ツキ</t>
    </rPh>
    <phoneticPr fontId="1"/>
  </si>
  <si>
    <t>3月</t>
    <rPh sb="1" eb="2">
      <t>ガツ</t>
    </rPh>
    <phoneticPr fontId="1"/>
  </si>
  <si>
    <t>4月</t>
  </si>
  <si>
    <t>5月</t>
  </si>
  <si>
    <t>6月</t>
  </si>
  <si>
    <t>7月</t>
  </si>
  <si>
    <t>8月</t>
  </si>
  <si>
    <t>9月</t>
  </si>
  <si>
    <t>10月</t>
  </si>
  <si>
    <t>11月</t>
  </si>
  <si>
    <t>12月</t>
    <rPh sb="2" eb="3">
      <t>ガツ</t>
    </rPh>
    <phoneticPr fontId="1"/>
  </si>
  <si>
    <t>1月</t>
    <rPh sb="1" eb="2">
      <t>ガツ</t>
    </rPh>
    <phoneticPr fontId="1"/>
  </si>
  <si>
    <t>2月</t>
    <rPh sb="1" eb="2">
      <t>ガツ</t>
    </rPh>
    <phoneticPr fontId="1"/>
  </si>
  <si>
    <t>対象職員（常勤換算）数</t>
    <rPh sb="5" eb="7">
      <t>ジョウキン</t>
    </rPh>
    <rPh sb="7" eb="9">
      <t>カンザン</t>
    </rPh>
    <rPh sb="10" eb="11">
      <t>スウ</t>
    </rPh>
    <phoneticPr fontId="1"/>
  </si>
  <si>
    <t>※　原則２以上であるが、以下の項目に該当する場合はその限りではない。</t>
    <rPh sb="2" eb="4">
      <t>ゲンソク</t>
    </rPh>
    <rPh sb="5" eb="7">
      <t>イジョウ</t>
    </rPh>
    <rPh sb="12" eb="14">
      <t>イカ</t>
    </rPh>
    <rPh sb="15" eb="17">
      <t>コウモク</t>
    </rPh>
    <rPh sb="18" eb="20">
      <t>ガイトウ</t>
    </rPh>
    <rPh sb="22" eb="24">
      <t>バアイ</t>
    </rPh>
    <rPh sb="27" eb="28">
      <t>カギ</t>
    </rPh>
    <phoneticPr fontId="1"/>
  </si>
  <si>
    <t>　　　対象職員（常勤換算）数が2.0人未満の場合、特定地域（※）に所在する保険医療機関に該当するか。</t>
    <phoneticPr fontId="1"/>
  </si>
  <si>
    <t>※　「基本診療料の施設基準等」別表第六の二に掲げる地域</t>
    <phoneticPr fontId="1"/>
  </si>
  <si>
    <t>５</t>
    <phoneticPr fontId="1"/>
  </si>
  <si>
    <t>社会保険診療等に係る収入金額（※）の合計額が、総収入の８０／１００を超えること。</t>
    <phoneticPr fontId="1"/>
  </si>
  <si>
    <t>※　【記載上の注意】３を参照</t>
    <rPh sb="3" eb="5">
      <t>キサイ</t>
    </rPh>
    <rPh sb="5" eb="6">
      <t>ジョウ</t>
    </rPh>
    <rPh sb="7" eb="9">
      <t>チュウイ</t>
    </rPh>
    <rPh sb="12" eb="14">
      <t>サンショウ</t>
    </rPh>
    <phoneticPr fontId="1"/>
  </si>
  <si>
    <t>６</t>
    <phoneticPr fontId="1"/>
  </si>
  <si>
    <r>
      <t>対象職員の給与総額、外来・在宅ベースアップ評価料（Ⅰ）等により算定される点数の見込み、</t>
    </r>
    <r>
      <rPr>
        <sz val="14"/>
        <rFont val="ＭＳ Ｐゴシック"/>
        <family val="3"/>
        <charset val="128"/>
      </rPr>
      <t>外来・在宅ベースアップ評価料（Ⅱ）</t>
    </r>
    <rPh sb="43" eb="45">
      <t>ガイライ</t>
    </rPh>
    <rPh sb="46" eb="48">
      <t>ザイタク</t>
    </rPh>
    <rPh sb="54" eb="57">
      <t>ヒョウカリョウ</t>
    </rPh>
    <phoneticPr fontId="1"/>
  </si>
  <si>
    <t>等の区分の上限を算出する値（【B】）</t>
    <rPh sb="5" eb="7">
      <t>ジョウゲン</t>
    </rPh>
    <phoneticPr fontId="1"/>
  </si>
  <si>
    <t>（１）算出の際に用いる「対象職員の給与総額」等の期間</t>
    <rPh sb="3" eb="5">
      <t>サンシュツ</t>
    </rPh>
    <rPh sb="6" eb="7">
      <t>サイ</t>
    </rPh>
    <rPh sb="8" eb="9">
      <t>モチ</t>
    </rPh>
    <rPh sb="12" eb="14">
      <t>タイショウ</t>
    </rPh>
    <rPh sb="14" eb="16">
      <t>ショクイン</t>
    </rPh>
    <rPh sb="17" eb="19">
      <t>キュウヨ</t>
    </rPh>
    <rPh sb="19" eb="21">
      <t>ソウガク</t>
    </rPh>
    <rPh sb="22" eb="23">
      <t>トウ</t>
    </rPh>
    <rPh sb="24" eb="26">
      <t>キカン</t>
    </rPh>
    <phoneticPr fontId="1"/>
  </si>
  <si>
    <t>①算出の際に用いる「対象職員の給与総額」の対象期間 （上記「３」の入力に連動）</t>
    <phoneticPr fontId="1"/>
  </si>
  <si>
    <t>前年３月～２月</t>
    <rPh sb="0" eb="2">
      <t>ゼンネン</t>
    </rPh>
    <rPh sb="3" eb="4">
      <t>ガツ</t>
    </rPh>
    <rPh sb="6" eb="7">
      <t>ガツ</t>
    </rPh>
    <phoneticPr fontId="5"/>
  </si>
  <si>
    <t>前年６月～５月</t>
    <rPh sb="0" eb="2">
      <t>ゼンネン</t>
    </rPh>
    <rPh sb="3" eb="4">
      <t>ガツ</t>
    </rPh>
    <rPh sb="6" eb="7">
      <t>ガツ</t>
    </rPh>
    <phoneticPr fontId="5"/>
  </si>
  <si>
    <t>前年９月～８月</t>
    <rPh sb="0" eb="2">
      <t>ゼンネン</t>
    </rPh>
    <rPh sb="3" eb="4">
      <t>ガツ</t>
    </rPh>
    <rPh sb="6" eb="7">
      <t>ガツ</t>
    </rPh>
    <phoneticPr fontId="5"/>
  </si>
  <si>
    <t>前年12月～11月</t>
    <rPh sb="0" eb="2">
      <t>ゼンネン</t>
    </rPh>
    <rPh sb="4" eb="5">
      <t>ガツ</t>
    </rPh>
    <rPh sb="8" eb="9">
      <t>ガツ</t>
    </rPh>
    <phoneticPr fontId="5"/>
  </si>
  <si>
    <t>②対象職員の給与総額（対象期間の１月当たりの平均）</t>
    <rPh sb="1" eb="3">
      <t>タイショウ</t>
    </rPh>
    <rPh sb="3" eb="5">
      <t>ショクイン</t>
    </rPh>
    <rPh sb="11" eb="13">
      <t>タイショウ</t>
    </rPh>
    <rPh sb="13" eb="15">
      <t>キカン</t>
    </rPh>
    <rPh sb="17" eb="18">
      <t>ツキ</t>
    </rPh>
    <rPh sb="18" eb="19">
      <t>ア</t>
    </rPh>
    <rPh sb="22" eb="24">
      <t>ヘイキン</t>
    </rPh>
    <phoneticPr fontId="1"/>
  </si>
  <si>
    <t>円</t>
    <rPh sb="0" eb="1">
      <t>エン</t>
    </rPh>
    <phoneticPr fontId="5"/>
  </si>
  <si>
    <t>（前回届出時</t>
    <rPh sb="1" eb="3">
      <t>ゼンカイ</t>
    </rPh>
    <rPh sb="3" eb="5">
      <t>トドケデ</t>
    </rPh>
    <rPh sb="5" eb="6">
      <t>ジ</t>
    </rPh>
    <phoneticPr fontId="5"/>
  </si>
  <si>
    <t>※　「対象職員の給与総額」については、賞与や法定福利費等の事業主負担分を含めた金額を計上すること。（ただし、役員報酬については除く。）</t>
    <rPh sb="54" eb="58">
      <t>ヤクインホウシュウ</t>
    </rPh>
    <rPh sb="63" eb="64">
      <t>ノゾ</t>
    </rPh>
    <phoneticPr fontId="1"/>
  </si>
  <si>
    <t>また、看護補助者処遇改善事業補助金や本評価料による賃金引上げ分については、含めないこと。</t>
    <phoneticPr fontId="1"/>
  </si>
  <si>
    <t>※　新規届出時は前回届出時欄への記載は不要。</t>
    <rPh sb="2" eb="4">
      <t>シンキ</t>
    </rPh>
    <rPh sb="4" eb="5">
      <t>トド</t>
    </rPh>
    <rPh sb="5" eb="6">
      <t>デ</t>
    </rPh>
    <rPh sb="6" eb="7">
      <t>ジ</t>
    </rPh>
    <rPh sb="8" eb="10">
      <t>ゼンカイ</t>
    </rPh>
    <rPh sb="10" eb="11">
      <t>トド</t>
    </rPh>
    <rPh sb="11" eb="12">
      <t>デ</t>
    </rPh>
    <rPh sb="12" eb="13">
      <t>ジ</t>
    </rPh>
    <rPh sb="13" eb="14">
      <t>ラン</t>
    </rPh>
    <rPh sb="16" eb="18">
      <t>キサイ</t>
    </rPh>
    <rPh sb="19" eb="21">
      <t>フヨウ</t>
    </rPh>
    <phoneticPr fontId="5"/>
  </si>
  <si>
    <t>（２）　外来・在宅ベースアップ評価料（Ⅰ）等の算定回数・金額の見込み</t>
    <rPh sb="21" eb="22">
      <t>トウ</t>
    </rPh>
    <rPh sb="23" eb="25">
      <t>サンテイ</t>
    </rPh>
    <rPh sb="25" eb="27">
      <t>カイスウ</t>
    </rPh>
    <rPh sb="28" eb="30">
      <t>キンガク</t>
    </rPh>
    <rPh sb="31" eb="33">
      <t>ミコ</t>
    </rPh>
    <phoneticPr fontId="1"/>
  </si>
  <si>
    <t>【算出の際に用いる「外来・在宅ベースアップ評価料(Ⅰ)等の対象期間】 （上記「３」の入力に連動）</t>
    <rPh sb="27" eb="28">
      <t>トウ</t>
    </rPh>
    <rPh sb="36" eb="38">
      <t>ジョウキ</t>
    </rPh>
    <rPh sb="42" eb="44">
      <t>ニュウリョク</t>
    </rPh>
    <rPh sb="45" eb="47">
      <t>レンドウ</t>
    </rPh>
    <phoneticPr fontId="1"/>
  </si>
  <si>
    <t>前年12月～２月</t>
    <rPh sb="0" eb="2">
      <t>ゼンネン</t>
    </rPh>
    <rPh sb="4" eb="5">
      <t>ガツ</t>
    </rPh>
    <rPh sb="7" eb="8">
      <t>ガツ</t>
    </rPh>
    <phoneticPr fontId="5"/>
  </si>
  <si>
    <t>３月～５月</t>
    <rPh sb="1" eb="2">
      <t>ガツ</t>
    </rPh>
    <rPh sb="4" eb="5">
      <t>ガツ</t>
    </rPh>
    <phoneticPr fontId="5"/>
  </si>
  <si>
    <t>６月～８月</t>
    <rPh sb="1" eb="2">
      <t>ガツ</t>
    </rPh>
    <rPh sb="4" eb="5">
      <t>ガツ</t>
    </rPh>
    <phoneticPr fontId="5"/>
  </si>
  <si>
    <t>９月～11月</t>
    <rPh sb="1" eb="2">
      <t>ガツ</t>
    </rPh>
    <rPh sb="5" eb="6">
      <t>ガツ</t>
    </rPh>
    <phoneticPr fontId="5"/>
  </si>
  <si>
    <t>【対象期間の１月当たりの平均回数（実績）】</t>
    <rPh sb="1" eb="3">
      <t>タイショウ</t>
    </rPh>
    <rPh sb="3" eb="5">
      <t>キカン</t>
    </rPh>
    <rPh sb="7" eb="8">
      <t>ツキ</t>
    </rPh>
    <rPh sb="8" eb="9">
      <t>ア</t>
    </rPh>
    <rPh sb="14" eb="16">
      <t>カイスウ</t>
    </rPh>
    <rPh sb="17" eb="19">
      <t>ジッセキ</t>
    </rPh>
    <phoneticPr fontId="1"/>
  </si>
  <si>
    <t>　①初診料等の算定回数</t>
    <rPh sb="2" eb="5">
      <t>ショシンリョウ</t>
    </rPh>
    <rPh sb="4" eb="5">
      <t>リョウ</t>
    </rPh>
    <rPh sb="5" eb="6">
      <t>トウ</t>
    </rPh>
    <rPh sb="7" eb="9">
      <t>サンテイ</t>
    </rPh>
    <rPh sb="9" eb="11">
      <t>カイスウ</t>
    </rPh>
    <phoneticPr fontId="1"/>
  </si>
  <si>
    <t>点数</t>
    <rPh sb="0" eb="2">
      <t>テンスウ</t>
    </rPh>
    <phoneticPr fontId="1"/>
  </si>
  <si>
    <t>回</t>
    <rPh sb="0" eb="1">
      <t>カイ</t>
    </rPh>
    <phoneticPr fontId="5"/>
  </si>
  <si>
    <t>回）</t>
    <rPh sb="0" eb="1">
      <t>カイ</t>
    </rPh>
    <phoneticPr fontId="5"/>
  </si>
  <si>
    <t>　②再診料等の算定回数</t>
    <rPh sb="2" eb="5">
      <t>サイシンリョウ</t>
    </rPh>
    <rPh sb="4" eb="5">
      <t>リョウ</t>
    </rPh>
    <rPh sb="5" eb="6">
      <t>トウ</t>
    </rPh>
    <rPh sb="7" eb="9">
      <t>サンテイ</t>
    </rPh>
    <rPh sb="9" eb="11">
      <t>カイスウ</t>
    </rPh>
    <phoneticPr fontId="1"/>
  </si>
  <si>
    <t>　③訪問診療料（同一建物以外）の算定回数</t>
    <rPh sb="2" eb="4">
      <t>ホウモン</t>
    </rPh>
    <rPh sb="4" eb="6">
      <t>シンリョウ</t>
    </rPh>
    <rPh sb="6" eb="7">
      <t>リョウ</t>
    </rPh>
    <rPh sb="8" eb="10">
      <t>ドウイツ</t>
    </rPh>
    <rPh sb="10" eb="12">
      <t>タテモノ</t>
    </rPh>
    <rPh sb="12" eb="14">
      <t>イガイ</t>
    </rPh>
    <rPh sb="16" eb="18">
      <t>サンテイ</t>
    </rPh>
    <rPh sb="18" eb="20">
      <t>カイスウ</t>
    </rPh>
    <phoneticPr fontId="1"/>
  </si>
  <si>
    <t>　④訪問診療料（同一建物）の算定回数</t>
    <rPh sb="2" eb="4">
      <t>ホウモン</t>
    </rPh>
    <rPh sb="4" eb="6">
      <t>シンリョウ</t>
    </rPh>
    <rPh sb="6" eb="7">
      <t>リョウ</t>
    </rPh>
    <rPh sb="8" eb="10">
      <t>ドウイツ</t>
    </rPh>
    <rPh sb="10" eb="12">
      <t>タテモノ</t>
    </rPh>
    <rPh sb="14" eb="16">
      <t>サンテイ</t>
    </rPh>
    <rPh sb="16" eb="18">
      <t>カイスウ</t>
    </rPh>
    <phoneticPr fontId="1"/>
  </si>
  <si>
    <r>
      <t>　⑤</t>
    </r>
    <r>
      <rPr>
        <b/>
        <u/>
        <sz val="14"/>
        <rFont val="ＭＳ Ｐゴシック"/>
        <family val="3"/>
        <charset val="128"/>
      </rPr>
      <t>歯科</t>
    </r>
    <r>
      <rPr>
        <sz val="14"/>
        <rFont val="ＭＳ Ｐゴシック"/>
        <family val="3"/>
        <charset val="128"/>
      </rPr>
      <t>初診料等の算定回数</t>
    </r>
    <rPh sb="2" eb="4">
      <t>シカ</t>
    </rPh>
    <rPh sb="7" eb="8">
      <t>トウ</t>
    </rPh>
    <phoneticPr fontId="1"/>
  </si>
  <si>
    <r>
      <t>　⑥</t>
    </r>
    <r>
      <rPr>
        <b/>
        <u/>
        <sz val="14"/>
        <rFont val="ＭＳ Ｐゴシック"/>
        <family val="3"/>
        <charset val="128"/>
      </rPr>
      <t>歯科</t>
    </r>
    <r>
      <rPr>
        <sz val="14"/>
        <rFont val="ＭＳ Ｐゴシック"/>
        <family val="3"/>
        <charset val="128"/>
      </rPr>
      <t>再診料等の算定回数</t>
    </r>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</si>
  <si>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charset val="128"/>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</si>
  <si>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charset val="128"/>
      </rPr>
      <t>訪問診療料（同一建物）の算定回数</t>
    </r>
    <rPh sb="2" eb="4">
      <t>シカ</t>
    </rPh>
    <rPh sb="4" eb="6">
      <t>ホウモン</t>
    </rPh>
    <rPh sb="6" eb="8">
      <t>シンリョウ</t>
    </rPh>
    <rPh sb="8" eb="9">
      <t>リョウ</t>
    </rPh>
    <rPh sb="16" eb="18">
      <t>サンテイ</t>
    </rPh>
    <rPh sb="18" eb="20">
      <t>カイスウ</t>
    </rPh>
    <phoneticPr fontId="1"/>
  </si>
  <si>
    <t>※　算出対象期間の１月当たりの平均の算定回数（小数点第二位を四捨五入）を記載すること。</t>
    <rPh sb="6" eb="8">
      <t>キカン</t>
    </rPh>
    <rPh sb="10" eb="11">
      <t>ツキ</t>
    </rPh>
    <rPh sb="11" eb="12">
      <t>ア</t>
    </rPh>
    <rPh sb="15" eb="17">
      <t>ヘイキン</t>
    </rPh>
    <rPh sb="18" eb="20">
      <t>サンテイ</t>
    </rPh>
    <rPh sb="20" eb="22">
      <t>カイスウ</t>
    </rPh>
    <phoneticPr fontId="5"/>
  </si>
  <si>
    <t>※　自由診療の患者については、計上しない。</t>
    <phoneticPr fontId="1"/>
  </si>
  <si>
    <t>　　 公費負担医療や労災保険制度等、診療報酬点数表に従って医療費が算定される患者については、計上する。　</t>
  </si>
  <si>
    <t>【合計】</t>
    <rPh sb="1" eb="3">
      <t>ゴウケイ</t>
    </rPh>
    <phoneticPr fontId="1"/>
  </si>
  <si>
    <t>　外来・在宅ベースアップ評価料（Ⅰ）等の算定回数見込み</t>
    <rPh sb="18" eb="19">
      <t>トウ</t>
    </rPh>
    <rPh sb="20" eb="22">
      <t>サンテイ</t>
    </rPh>
    <rPh sb="22" eb="24">
      <t>カイスウ</t>
    </rPh>
    <rPh sb="24" eb="26">
      <t>ミコ</t>
    </rPh>
    <phoneticPr fontId="1"/>
  </si>
  <si>
    <t>　外来・在宅ベースアップ評価料（Ⅰ）等の算定により算定される点数の見込み</t>
    <rPh sb="18" eb="19">
      <t>トウ</t>
    </rPh>
    <rPh sb="25" eb="27">
      <t>サンテイ</t>
    </rPh>
    <rPh sb="30" eb="32">
      <t>テンスウ</t>
    </rPh>
    <rPh sb="33" eb="35">
      <t>ミコ</t>
    </rPh>
    <phoneticPr fontId="1"/>
  </si>
  <si>
    <t>点</t>
    <rPh sb="0" eb="1">
      <t>テン</t>
    </rPh>
    <phoneticPr fontId="5"/>
  </si>
  <si>
    <t>点）</t>
    <rPh sb="0" eb="1">
      <t>テン</t>
    </rPh>
    <phoneticPr fontId="5"/>
  </si>
  <si>
    <t>（３）　外来・在宅ベースアップ評価料（Ⅰ）等により行われる給与の改善率</t>
    <phoneticPr fontId="1"/>
  </si>
  <si>
    <t>）</t>
    <phoneticPr fontId="1"/>
  </si>
  <si>
    <t>（４）　【Ｂ】の値</t>
    <phoneticPr fontId="1"/>
  </si>
  <si>
    <t>　）</t>
    <phoneticPr fontId="5"/>
  </si>
  <si>
    <t>【Ｂ】＝</t>
  </si>
  <si>
    <t>対象職員の給与総額×１分２厘 - （外来・在宅ベースアップ評価料（Ⅰ）及び</t>
    <phoneticPr fontId="5"/>
  </si>
  <si>
    <t>歯科外来・在宅ベースアップ評価料（Ⅰ）により算定される点数の見込み）×10円</t>
    <phoneticPr fontId="1"/>
  </si>
  <si>
    <t>外来・在宅ベースアップ評価料（Ⅱ）イの算定回数の見込み×８</t>
    <phoneticPr fontId="1"/>
  </si>
  <si>
    <t>+ 外来・在宅ベースアップ評価料（Ⅱ）ロの算定回数の見込み</t>
    <phoneticPr fontId="1"/>
  </si>
  <si>
    <t>+ 歯科外来・在宅ベースアップ評価料（Ⅱ）イの算定回数の見込み×８</t>
    <phoneticPr fontId="1"/>
  </si>
  <si>
    <t>　×10円</t>
    <rPh sb="4" eb="5">
      <t>エン</t>
    </rPh>
    <phoneticPr fontId="1"/>
  </si>
  <si>
    <t>+ 歯科外来・在宅ベースアップ評価料（Ⅱ）ロの算定回数の見込み　　　</t>
    <phoneticPr fontId="1"/>
  </si>
  <si>
    <t>７</t>
    <phoneticPr fontId="5"/>
  </si>
  <si>
    <t>前回届け出た時点との比較</t>
    <rPh sb="0" eb="2">
      <t>ゼンカイ</t>
    </rPh>
    <rPh sb="2" eb="3">
      <t>トド</t>
    </rPh>
    <rPh sb="4" eb="5">
      <t>デ</t>
    </rPh>
    <rPh sb="6" eb="8">
      <t>ジテン</t>
    </rPh>
    <rPh sb="10" eb="12">
      <t>ヒカク</t>
    </rPh>
    <phoneticPr fontId="5"/>
  </si>
  <si>
    <t>前回届出時と比較して、</t>
    <rPh sb="0" eb="2">
      <t>ゼンカイ</t>
    </rPh>
    <rPh sb="2" eb="4">
      <t>トドケデ</t>
    </rPh>
    <rPh sb="4" eb="5">
      <t>ジ</t>
    </rPh>
    <rPh sb="6" eb="8">
      <t>ヒカク</t>
    </rPh>
    <phoneticPr fontId="5"/>
  </si>
  <si>
    <t>※　上記全てに該当する場合、区分変更は不要。</t>
    <rPh sb="2" eb="4">
      <t>ジョウキ</t>
    </rPh>
    <rPh sb="4" eb="5">
      <t>スベ</t>
    </rPh>
    <rPh sb="7" eb="9">
      <t>ガイトウ</t>
    </rPh>
    <rPh sb="11" eb="13">
      <t>バアイ</t>
    </rPh>
    <rPh sb="14" eb="16">
      <t>クブン</t>
    </rPh>
    <rPh sb="16" eb="18">
      <t>ヘンコウ</t>
    </rPh>
    <rPh sb="19" eb="21">
      <t>フヨウ</t>
    </rPh>
    <phoneticPr fontId="1"/>
  </si>
  <si>
    <t>８</t>
    <phoneticPr fontId="5"/>
  </si>
  <si>
    <t>６により算出した【Ｂ】に基づき、該当する区分</t>
  </si>
  <si>
    <t>（１）　算定が可能となる区分</t>
    <phoneticPr fontId="1"/>
  </si>
  <si>
    <t>（２）　届出する区分（いずれかを選択）</t>
    <rPh sb="16" eb="18">
      <t>センタク</t>
    </rPh>
    <phoneticPr fontId="1"/>
  </si>
  <si>
    <t>　</t>
  </si>
  <si>
    <t>届出無し</t>
    <rPh sb="0" eb="2">
      <t>トドケデ</t>
    </rPh>
    <rPh sb="2" eb="3">
      <t>ナ</t>
    </rPh>
    <phoneticPr fontId="1"/>
  </si>
  <si>
    <t>外来・在宅ベースアップ評価料（Ⅱ）1</t>
  </si>
  <si>
    <t>歯科外来・在宅ベースアップ評価料（Ⅱ）1</t>
    <rPh sb="0" eb="2">
      <t>シカ</t>
    </rPh>
    <phoneticPr fontId="1"/>
  </si>
  <si>
    <t>外来・在宅ベースアップ評価料（Ⅱ）2</t>
  </si>
  <si>
    <t>歯科外来・在宅ベースアップ評価料（Ⅱ）2</t>
    <rPh sb="0" eb="2">
      <t>シカ</t>
    </rPh>
    <phoneticPr fontId="1"/>
  </si>
  <si>
    <t>外来・在宅ベースアップ評価料（Ⅱ）3</t>
  </si>
  <si>
    <t>歯科外来・在宅ベースアップ評価料（Ⅱ）3</t>
  </si>
  <si>
    <t>外来・在宅ベースアップ評価料（Ⅱ）4</t>
  </si>
  <si>
    <t>歯科外来・在宅ベースアップ評価料（Ⅱ）4</t>
  </si>
  <si>
    <t>外来・在宅ベースアップ評価料（Ⅱ）5</t>
  </si>
  <si>
    <t>歯科外来・在宅ベースアップ評価料（Ⅱ）5</t>
  </si>
  <si>
    <t>外来・在宅ベースアップ評価料（Ⅱ）6</t>
  </si>
  <si>
    <t>歯科外来・在宅ベースアップ評価料（Ⅱ）6</t>
  </si>
  <si>
    <t>外来・在宅ベースアップ評価料（Ⅱ）7</t>
  </si>
  <si>
    <t>歯科外来・在宅ベースアップ評価料（Ⅱ）7</t>
  </si>
  <si>
    <t>外来・在宅ベースアップ評価料（Ⅱ）8</t>
  </si>
  <si>
    <t>歯科外来・在宅ベースアップ評価料（Ⅱ）8</t>
  </si>
  <si>
    <t>　　　なお、いずれにも該当する保険医療機関にあっては、いずれも☑を記載すること。</t>
    <rPh sb="33" eb="35">
      <t>キサイ</t>
    </rPh>
    <phoneticPr fontId="1"/>
  </si>
  <si>
    <t>　２　「４」については、届出時点における対象職員の人数を常勤換算で記載すること。</t>
    <rPh sb="12" eb="14">
      <t>トドケデ</t>
    </rPh>
    <rPh sb="14" eb="16">
      <t>ジテン</t>
    </rPh>
    <rPh sb="20" eb="22">
      <t>タイショウ</t>
    </rPh>
    <rPh sb="22" eb="24">
      <t>ショクイン</t>
    </rPh>
    <rPh sb="25" eb="27">
      <t>ニンズウ</t>
    </rPh>
    <rPh sb="28" eb="30">
      <t>ジョウキン</t>
    </rPh>
    <rPh sb="30" eb="32">
      <t>カンザン</t>
    </rPh>
    <rPh sb="33" eb="35">
      <t>キサイ</t>
    </rPh>
    <phoneticPr fontId="1"/>
  </si>
  <si>
    <t>　３　「５」の「社会保険診療等に係る収入金額」については、社会保険診療報酬のほか、労災保険制度等</t>
  </si>
  <si>
    <t>　　　の収入が含まれる。</t>
    <phoneticPr fontId="1"/>
  </si>
  <si>
    <t>　４　「６」（１）②「対象職員の給与総額」については、賞与や法定福利費等の事業主負担分を含めた金額を計上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</si>
  <si>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すること（ただし、役員報酬については除く。）。</t>
    <rPh sb="12" eb="14">
      <t>ヤクイン</t>
    </rPh>
    <rPh sb="14" eb="16">
      <t>ホウシュウ</t>
    </rPh>
    <rPh sb="21" eb="22">
      <t>ノゾ</t>
    </rPh>
    <phoneticPr fontId="1"/>
  </si>
  <si>
    <t>　また、看護補助者処遇改善事業補助金や本評価料による賃金引上げ分については、含めないこと。</t>
    <rPh sb="19" eb="20">
      <t>ホン</t>
    </rPh>
    <rPh sb="20" eb="23">
      <t>ヒョウカリョウ</t>
    </rPh>
    <rPh sb="26" eb="28">
      <t>チンギン</t>
    </rPh>
    <rPh sb="28" eb="30">
      <t>ヒキア</t>
    </rPh>
    <rPh sb="31" eb="32">
      <t>ブン</t>
    </rPh>
    <rPh sb="38" eb="39">
      <t>フク</t>
    </rPh>
    <phoneticPr fontId="1"/>
  </si>
  <si>
    <t>　　　・医科点数表区分番号（以下５～８において、単に「区分番号」という。）Ａ000に掲げる初診料</t>
    <rPh sb="4" eb="6">
      <t>イカ</t>
    </rPh>
    <rPh sb="6" eb="9">
      <t>テンスウヒョウ</t>
    </rPh>
    <rPh sb="14" eb="16">
      <t>イカ</t>
    </rPh>
    <rPh sb="24" eb="25">
      <t>タン</t>
    </rPh>
    <rPh sb="27" eb="29">
      <t>クブン</t>
    </rPh>
    <rPh sb="29" eb="31">
      <t>バンゴウ</t>
    </rPh>
    <phoneticPr fontId="1"/>
  </si>
  <si>
    <t>　　　・区分番号Ｂ001-2に掲げる小児科外来診療料の１のイ若しくは２のイ</t>
    <phoneticPr fontId="1"/>
  </si>
  <si>
    <t xml:space="preserve">　　　・区分番号Ｂ001-2-11に掲げる小児かかりつけ診療料の１のイの(1)、１のロの(1)、２のイの(1)若しくは２のロの(1) </t>
    <phoneticPr fontId="1"/>
  </si>
  <si>
    <t>　　　・区分番号Ａ001に掲げる再診料</t>
    <phoneticPr fontId="1"/>
  </si>
  <si>
    <t>　　　・区分番号Ａ002に掲げる外来診療料</t>
    <phoneticPr fontId="1"/>
  </si>
  <si>
    <t>　　　・区分番号Ａ400に掲げる短期滞在手術等基本料の１</t>
    <rPh sb="16" eb="18">
      <t>タンキ</t>
    </rPh>
    <rPh sb="18" eb="20">
      <t>タイザイ</t>
    </rPh>
    <rPh sb="20" eb="22">
      <t>シュジュツ</t>
    </rPh>
    <rPh sb="22" eb="23">
      <t>トウ</t>
    </rPh>
    <rPh sb="23" eb="26">
      <t>キホンリョウ</t>
    </rPh>
    <phoneticPr fontId="1"/>
  </si>
  <si>
    <t>　　　・区分番号Ｂ001-2に掲げる小児科外来診療料の１のロ若しくは２のロ</t>
    <phoneticPr fontId="1"/>
  </si>
  <si>
    <t>　　　・区分番号Ｂ001-2-7に掲げる外来リハビリテーション診療料</t>
    <phoneticPr fontId="1"/>
  </si>
  <si>
    <t>　　　・区分番号Ｂ001-2-8に掲げる外来放射線照射診療料</t>
    <phoneticPr fontId="1"/>
  </si>
  <si>
    <t>　　　・区分番号Ｂ001-2-9に掲げる地域包括診療料</t>
    <phoneticPr fontId="1"/>
  </si>
  <si>
    <t>　　　・区分番号Ｂ001-2-10に掲げる認知症地域包括診療料</t>
    <phoneticPr fontId="1"/>
  </si>
  <si>
    <t>　　　・区分番号Ｂ001-2-11に掲げる小児かかりつけ診療料の１のイの(2)、１のロの(2)、２のイの(2)若しくは２のロの(2)</t>
    <phoneticPr fontId="1"/>
  </si>
  <si>
    <t>　　　・区分番号Ｂ001-2-12に掲げる外来腫瘍化学療法診療料</t>
    <phoneticPr fontId="1"/>
  </si>
  <si>
    <t>　　　・区分番号Ｃ001に掲げる在宅患者訪問診療料(Ⅰ)の１のイ若しくは２のイ</t>
    <phoneticPr fontId="1"/>
  </si>
  <si>
    <t>　　　・区分番号Ｃ003に掲げる在宅がん医療総合診療料（訪問診療を行った場合に限る。）</t>
    <phoneticPr fontId="1"/>
  </si>
  <si>
    <t>　　　・区分番号Ｃ001に掲げる在宅患者訪問診療料(Ⅰ)の１のロ若しくは２のロ</t>
    <phoneticPr fontId="1"/>
  </si>
  <si>
    <t>　　　・区分番号Ｃ001-2に掲げる在宅患者訪問診療料(Ⅱ)</t>
    <phoneticPr fontId="1"/>
  </si>
  <si>
    <t>　　　Ａ000に掲げる初診料の合計算定回数を記載すること。</t>
    <phoneticPr fontId="1"/>
  </si>
  <si>
    <t>　　　・区分番号Ａ002に掲げる再診料</t>
    <phoneticPr fontId="1"/>
  </si>
  <si>
    <t>　　　・区分番号B004-1-6に掲げる外来リハビリテーション診療料</t>
    <rPh sb="20" eb="22">
      <t>ガイライ</t>
    </rPh>
    <rPh sb="31" eb="33">
      <t>シンリョウ</t>
    </rPh>
    <rPh sb="33" eb="34">
      <t>リョウ</t>
    </rPh>
    <phoneticPr fontId="1"/>
  </si>
  <si>
    <t>　　　・区分番号B004-1-7に掲げる外来放射線照射診療料</t>
    <rPh sb="20" eb="22">
      <t>ガイライ</t>
    </rPh>
    <rPh sb="22" eb="25">
      <t>ホウシャセン</t>
    </rPh>
    <rPh sb="25" eb="27">
      <t>ショウシャ</t>
    </rPh>
    <rPh sb="27" eb="29">
      <t>シンリョウ</t>
    </rPh>
    <rPh sb="29" eb="30">
      <t>リョウ</t>
    </rPh>
    <phoneticPr fontId="1"/>
  </si>
  <si>
    <t>　　　・区分番号B004-1-8に掲げる外来腫瘍化学療法診療料</t>
    <rPh sb="20" eb="22">
      <t>ガイライ</t>
    </rPh>
    <rPh sb="22" eb="24">
      <t>シュヨウ</t>
    </rPh>
    <rPh sb="24" eb="26">
      <t>カガク</t>
    </rPh>
    <rPh sb="26" eb="28">
      <t>リョウホウ</t>
    </rPh>
    <rPh sb="28" eb="30">
      <t>シンリョウ</t>
    </rPh>
    <rPh sb="30" eb="31">
      <t>リョウ</t>
    </rPh>
    <phoneticPr fontId="1"/>
  </si>
  <si>
    <t xml:space="preserve">       １　歯科訪問診療１（同一患家の患者について算定した場合を除く。）の合計算定回数を記載すること。</t>
    <phoneticPr fontId="1"/>
  </si>
  <si>
    <t>　　　・区分番号Ｃ000の１に掲げる歯科訪問診療料の１　歯科訪問診療１（同一患家の患者について算定した場合。）</t>
    <rPh sb="18" eb="20">
      <t>シカ</t>
    </rPh>
    <rPh sb="20" eb="22">
      <t>ホウモン</t>
    </rPh>
    <rPh sb="22" eb="25">
      <t>シンリョウリョウ</t>
    </rPh>
    <phoneticPr fontId="1"/>
  </si>
  <si>
    <t>　　　・区分番号Ｃ000の２に掲げる歯科訪問診療料の２　歯科訪問診療２</t>
    <phoneticPr fontId="1"/>
  </si>
  <si>
    <t>　　　・区分番号Ｃ000の３に掲げる歯科訪問診療料の３　歯科訪問診療３</t>
    <phoneticPr fontId="1"/>
  </si>
  <si>
    <t>　　　・区分番号Ｃ000の４に掲げる歯科訪問診療料の４　歯科訪問診療４</t>
    <phoneticPr fontId="1"/>
  </si>
  <si>
    <t>　　　・区分番号Ｃ000の５に掲げる歯科訪問診療料の５　歯科訪問診療５</t>
    <phoneticPr fontId="1"/>
  </si>
  <si>
    <t>　　　・区分番号Ｃ000に掲げる歯科訪問診療料の注15</t>
    <rPh sb="13" eb="14">
      <t>カカ</t>
    </rPh>
    <rPh sb="16" eb="18">
      <t>シカ</t>
    </rPh>
    <rPh sb="18" eb="20">
      <t>ホウモン</t>
    </rPh>
    <rPh sb="20" eb="22">
      <t>シンリョウ</t>
    </rPh>
    <rPh sb="22" eb="23">
      <t>リョウ</t>
    </rPh>
    <rPh sb="24" eb="25">
      <t>チュウ</t>
    </rPh>
    <phoneticPr fontId="1"/>
  </si>
  <si>
    <t>　　　・区分番号Ｃ000に掲げる歯科訪問診療料の注19</t>
    <rPh sb="13" eb="14">
      <t>カカ</t>
    </rPh>
    <rPh sb="16" eb="18">
      <t>シカ</t>
    </rPh>
    <rPh sb="18" eb="20">
      <t>ホウモン</t>
    </rPh>
    <rPh sb="20" eb="22">
      <t>シンリョウ</t>
    </rPh>
    <rPh sb="22" eb="23">
      <t>リョウ</t>
    </rPh>
    <rPh sb="24" eb="25">
      <t>チュウ</t>
    </rPh>
    <phoneticPr fontId="1"/>
  </si>
  <si>
    <t>様式97</t>
    <rPh sb="0" eb="2">
      <t>ヨウシキ</t>
    </rPh>
    <phoneticPr fontId="5"/>
  </si>
  <si>
    <t>入院ベースアップ評価料の施設基準に係る届出書添付書類 　（新規・３、６、９、12月の区分変更）</t>
  </si>
  <si>
    <t>※　【記載上の注意】１を参照</t>
    <rPh sb="3" eb="5">
      <t>キサイ</t>
    </rPh>
    <rPh sb="5" eb="6">
      <t>ジョウ</t>
    </rPh>
    <rPh sb="7" eb="9">
      <t>チュウイ</t>
    </rPh>
    <rPh sb="12" eb="14">
      <t>サンショウ</t>
    </rPh>
    <phoneticPr fontId="1"/>
  </si>
  <si>
    <r>
      <t>対象職員の給与総額、外来・在宅ベースアップ評価料（Ⅰ）等により算定される点数の見込み、</t>
    </r>
    <r>
      <rPr>
        <sz val="14"/>
        <rFont val="ＭＳ Ｐゴシック"/>
        <family val="3"/>
        <charset val="128"/>
      </rPr>
      <t>入院ベースアップ評価料の区分</t>
    </r>
    <rPh sb="43" eb="45">
      <t>ニュウイン</t>
    </rPh>
    <rPh sb="51" eb="53">
      <t>ヒョウカ</t>
    </rPh>
    <rPh sb="53" eb="54">
      <t>リョウ</t>
    </rPh>
    <rPh sb="55" eb="57">
      <t>クブン</t>
    </rPh>
    <phoneticPr fontId="1"/>
  </si>
  <si>
    <t>を算出する値（【C】）</t>
    <rPh sb="1" eb="3">
      <t>サンシュツ</t>
    </rPh>
    <rPh sb="5" eb="6">
      <t>アタイ</t>
    </rPh>
    <phoneticPr fontId="1"/>
  </si>
  <si>
    <r>
      <t xml:space="preserve">①算出の際に用いる「対象職員の給与総額」の対象期間 </t>
    </r>
    <r>
      <rPr>
        <sz val="14"/>
        <rFont val="ＭＳ Ｐゴシック"/>
        <family val="3"/>
        <charset val="128"/>
      </rPr>
      <t>（「２」の入力に連動）</t>
    </r>
    <rPh sb="31" eb="33">
      <t>ニュウリョク</t>
    </rPh>
    <rPh sb="34" eb="36">
      <t>レンドウ</t>
    </rPh>
    <phoneticPr fontId="1"/>
  </si>
  <si>
    <t>（２）外来・在宅ベースアップ評価料（Ⅰ）等の算定回数・金額の見込み</t>
    <rPh sb="20" eb="21">
      <t>トウ</t>
    </rPh>
    <rPh sb="22" eb="24">
      <t>サンテイ</t>
    </rPh>
    <rPh sb="24" eb="26">
      <t>カイスウ</t>
    </rPh>
    <rPh sb="27" eb="29">
      <t>キンガク</t>
    </rPh>
    <rPh sb="30" eb="32">
      <t>ミコ</t>
    </rPh>
    <phoneticPr fontId="1"/>
  </si>
  <si>
    <t>【算出の際に用いる「外来・在宅ベースアップ評価料(Ⅰ)等及び延べ入院患者数の対象期間 】（「２」の入力に連動）</t>
    <rPh sb="27" eb="28">
      <t>トウ</t>
    </rPh>
    <rPh sb="28" eb="29">
      <t>オヨ</t>
    </rPh>
    <rPh sb="30" eb="31">
      <t>ノ</t>
    </rPh>
    <rPh sb="32" eb="34">
      <t>ニュウイン</t>
    </rPh>
    <rPh sb="34" eb="37">
      <t>カンジャスウ</t>
    </rPh>
    <rPh sb="49" eb="51">
      <t>ニュウリョク</t>
    </rPh>
    <rPh sb="52" eb="54">
      <t>レンドウ</t>
    </rPh>
    <phoneticPr fontId="1"/>
  </si>
  <si>
    <t>　⑤歯科初診料等の算定回数</t>
    <rPh sb="2" eb="4">
      <t>シカ</t>
    </rPh>
    <rPh sb="7" eb="8">
      <t>トウ</t>
    </rPh>
    <phoneticPr fontId="1"/>
  </si>
  <si>
    <t>　⑥歯科再診料等の算定回数</t>
    <rPh sb="2" eb="4">
      <t>シカ</t>
    </rPh>
    <rPh sb="4" eb="7">
      <t>サイシンリョウ</t>
    </rPh>
    <rPh sb="6" eb="7">
      <t>リョウ</t>
    </rPh>
    <rPh sb="7" eb="8">
      <t>トウ</t>
    </rPh>
    <rPh sb="9" eb="11">
      <t>サンテイ</t>
    </rPh>
    <rPh sb="11" eb="13">
      <t>カイスウ</t>
    </rPh>
    <phoneticPr fontId="1"/>
  </si>
  <si>
    <t>　⑦歯科訪問診療料（同一建物以外）の算定回数</t>
    <rPh sb="2" eb="4">
      <t>シカ</t>
    </rPh>
    <rPh sb="4" eb="6">
      <t>ホウモン</t>
    </rPh>
    <rPh sb="6" eb="8">
      <t>シンリョウ</t>
    </rPh>
    <rPh sb="8" eb="9">
      <t>リョウ</t>
    </rPh>
    <rPh sb="18" eb="20">
      <t>サンテイ</t>
    </rPh>
    <rPh sb="20" eb="22">
      <t>カイスウ</t>
    </rPh>
    <phoneticPr fontId="1"/>
  </si>
  <si>
    <t>　⑧歯科訪問診療料（同一建物）の算定回数</t>
    <rPh sb="2" eb="4">
      <t>シカ</t>
    </rPh>
    <rPh sb="4" eb="6">
      <t>ホウモン</t>
    </rPh>
    <rPh sb="6" eb="8">
      <t>シンリョウ</t>
    </rPh>
    <rPh sb="8" eb="9">
      <t>リョウ</t>
    </rPh>
    <rPh sb="16" eb="18">
      <t>サンテイ</t>
    </rPh>
    <rPh sb="18" eb="20">
      <t>カイスウ</t>
    </rPh>
    <phoneticPr fontId="1"/>
  </si>
  <si>
    <t>　　 公費負担医療や労災保険制度等、診療報酬点数表に従って医療費が算定される患者については、計上する。　</t>
    <phoneticPr fontId="1"/>
  </si>
  <si>
    <t>点</t>
  </si>
  <si>
    <t>（４）　延べ入院患者数</t>
    <rPh sb="4" eb="5">
      <t>ノ</t>
    </rPh>
    <rPh sb="6" eb="8">
      <t>ニュウイン</t>
    </rPh>
    <rPh sb="8" eb="11">
      <t>カンジャスウ</t>
    </rPh>
    <phoneticPr fontId="1"/>
  </si>
  <si>
    <t>【対象期間の１月当たりの平均】</t>
    <rPh sb="1" eb="3">
      <t>タイショウ</t>
    </rPh>
    <rPh sb="3" eb="5">
      <t>キカン</t>
    </rPh>
    <rPh sb="7" eb="8">
      <t>ツキ</t>
    </rPh>
    <rPh sb="8" eb="9">
      <t>ア</t>
    </rPh>
    <phoneticPr fontId="1"/>
  </si>
  <si>
    <t>人月</t>
    <rPh sb="0" eb="1">
      <t>ニン</t>
    </rPh>
    <rPh sb="1" eb="2">
      <t>ツキ</t>
    </rPh>
    <phoneticPr fontId="5"/>
  </si>
  <si>
    <t>※　算出対象となる期間の１月当たりの延べ入院患者数の平均の数値（小数点第二位を四捨五入）を記載すること。</t>
    <rPh sb="14" eb="15">
      <t>ア</t>
    </rPh>
    <phoneticPr fontId="5"/>
  </si>
  <si>
    <t>※　対象期間の１月当たりの平均延べ入院患者数が30人月未満である場合については、外来・在宅ベースアップ評価料（Ⅱ）又は歯科外来・</t>
    <rPh sb="2" eb="4">
      <t>タイショウ</t>
    </rPh>
    <rPh sb="4" eb="6">
      <t>キカン</t>
    </rPh>
    <rPh sb="8" eb="9">
      <t>ツキ</t>
    </rPh>
    <rPh sb="9" eb="10">
      <t>ア</t>
    </rPh>
    <rPh sb="13" eb="15">
      <t>ヘイキン</t>
    </rPh>
    <rPh sb="15" eb="16">
      <t>ノ</t>
    </rPh>
    <rPh sb="17" eb="22">
      <t>ニュウインカンジャスウ</t>
    </rPh>
    <rPh sb="25" eb="26">
      <t>ヒト</t>
    </rPh>
    <rPh sb="26" eb="27">
      <t>ツキ</t>
    </rPh>
    <rPh sb="27" eb="29">
      <t>ミマン</t>
    </rPh>
    <rPh sb="32" eb="34">
      <t>バアイ</t>
    </rPh>
    <rPh sb="40" eb="42">
      <t>ガイライ</t>
    </rPh>
    <rPh sb="43" eb="45">
      <t>ザイタク</t>
    </rPh>
    <rPh sb="51" eb="54">
      <t>ヒョウカリョウ</t>
    </rPh>
    <rPh sb="57" eb="58">
      <t>マタ</t>
    </rPh>
    <rPh sb="59" eb="61">
      <t>シカ</t>
    </rPh>
    <rPh sb="61" eb="63">
      <t>ガイライ</t>
    </rPh>
    <phoneticPr fontId="1"/>
  </si>
  <si>
    <t>　　在宅ベースアップ評価料（Ⅱ）を届け出ても差し支えない。ただし、その場合は入院ベースアップ評価料を届け出ないこと。</t>
    <rPh sb="35" eb="37">
      <t>バアイ</t>
    </rPh>
    <rPh sb="38" eb="40">
      <t>ニュウイン</t>
    </rPh>
    <rPh sb="46" eb="49">
      <t>ヒョウカリョウ</t>
    </rPh>
    <rPh sb="50" eb="51">
      <t>トド</t>
    </rPh>
    <rPh sb="52" eb="53">
      <t>デ</t>
    </rPh>
    <phoneticPr fontId="1"/>
  </si>
  <si>
    <t>（５）　【Ｃ】の値</t>
    <phoneticPr fontId="1"/>
  </si>
  <si>
    <t>【Ｃ】＝</t>
  </si>
  <si>
    <t>対象職員の給与総額×２分３厘 – （外来・在宅ベースアップ評価料（Ⅰ）及び</t>
    <phoneticPr fontId="1"/>
  </si>
  <si>
    <t>歯科外来・在宅ベースアップ評価料（Ⅰ）により算定される点数の見込み）×10円</t>
    <phoneticPr fontId="5"/>
  </si>
  <si>
    <t>当該保険医療機関の延べ入院患者数×10 円</t>
    <phoneticPr fontId="5"/>
  </si>
  <si>
    <t>５</t>
    <phoneticPr fontId="5"/>
  </si>
  <si>
    <t>６</t>
    <phoneticPr fontId="5"/>
  </si>
  <si>
    <t>４により算出した【Ｃ】に基づき、該当する区分</t>
    <rPh sb="4" eb="6">
      <t>サンシュツ</t>
    </rPh>
    <rPh sb="12" eb="13">
      <t>モト</t>
    </rPh>
    <rPh sb="16" eb="18">
      <t>ガイトウ</t>
    </rPh>
    <rPh sb="20" eb="22">
      <t>クブン</t>
    </rPh>
    <phoneticPr fontId="5"/>
  </si>
  <si>
    <t>　１　「３」の「社会保険診療等に係る収入金額」については、社会保険診療報酬のほか、労災保険制度等</t>
  </si>
  <si>
    <t>　　　すること（ただし、役員報酬については除く。）。</t>
    <phoneticPr fontId="1"/>
  </si>
  <si>
    <t>　３　「４」（２）「①初診料等に係る算定回数」については、以下の合計算定回数を記載すること。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</si>
  <si>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・医科点数表区分番号（以下２～５において、単に「区分番号」という。）Ａ000に掲げる初診料</t>
    <rPh sb="4" eb="6">
      <t>イカ</t>
    </rPh>
    <rPh sb="6" eb="9">
      <t>テンスウヒョウ</t>
    </rPh>
    <rPh sb="14" eb="16">
      <t>イカ</t>
    </rPh>
    <rPh sb="24" eb="25">
      <t>タン</t>
    </rPh>
    <rPh sb="27" eb="29">
      <t>クブン</t>
    </rPh>
    <rPh sb="29" eb="31">
      <t>バンゴウ</t>
    </rPh>
    <phoneticPr fontId="1"/>
  </si>
  <si>
    <t>　４　「４」（２）「②再診料等に係る算定回数」については、以下の合計算定回数を記載すること。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</si>
  <si>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５　「４」（２）「③訪問診療料（同一建物以外）に係る算定回数」については、以下の合計算定回数を記載すること。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</si>
  <si>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６　「４」（２）「④訪問診療料（同一建物に係る算定回数」については、以下の合計算定回数を記載すること。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</si>
  <si>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７　「４」（２）「⑤歯科初診料等に係る算定回数」については、歯科点数表区分番号（以下６～９において、単に「区分番号」という。）</t>
    <rPh sb="31" eb="33">
      <t>シカ</t>
    </rPh>
    <rPh sb="33" eb="36">
      <t>テンスウヒョウ</t>
    </rPh>
    <rPh sb="36" eb="38">
      <t>クブン</t>
    </rPh>
    <rPh sb="38" eb="40">
      <t>バンゴウ</t>
    </rPh>
    <phoneticPr fontId="1"/>
  </si>
  <si>
    <t>　８　「４」（２）「⑥歯科再診料等に係る算定回数」については、以下の合計算定回数を記載すること。</t>
    <phoneticPr fontId="1"/>
  </si>
  <si>
    <t>　９　「４」（２）「⑦歯科訪問診療料（同一建物以外）に係る算定回数」については、区分番号Ｃ000の１に掲げる歯科訪問診療料の</t>
    <phoneticPr fontId="1"/>
  </si>
  <si>
    <t>　10　「４」（２）「⑧歯科訪問診療料（同一建物）に係る算定回数」については、以下の合計算定回数を記載すること。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</si>
  <si>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・区分番号Ｃ000の１に掲げる歯科訪問診療１（同一患家の患者について算定した場合。）</t>
    <phoneticPr fontId="1"/>
  </si>
  <si>
    <t>　　　・区分番号Ｃ000の２に掲げる歯科訪問診療２</t>
    <phoneticPr fontId="1"/>
  </si>
  <si>
    <t>　　　・区分番号Ｃ000の３に掲げる歯科訪問診療３</t>
    <phoneticPr fontId="1"/>
  </si>
  <si>
    <t>　　　・区分番号Ｃ000の４に掲げる歯科訪問診療４</t>
    <phoneticPr fontId="1"/>
  </si>
  <si>
    <t>　　　・区分番号Ｃ000の５に掲げる歯科訪問診療５</t>
    <phoneticPr fontId="1"/>
  </si>
  <si>
    <t>様式98</t>
    <rPh sb="0" eb="2">
      <t>ヨウシキ</t>
    </rPh>
    <phoneticPr fontId="1"/>
  </si>
  <si>
    <t>外来・在宅ベースアップ評価料（Ⅰ）（Ⅱ）</t>
  </si>
  <si>
    <t>歯科外来・在宅ベースアップ評価料（Ⅰ）（Ⅱ）</t>
    <rPh sb="2" eb="4">
      <t>ガイライ</t>
    </rPh>
    <rPh sb="5" eb="7">
      <t>ザイタク</t>
    </rPh>
    <phoneticPr fontId="1"/>
  </si>
  <si>
    <t>入院ベースアップ評価料</t>
  </si>
  <si>
    <t>別添</t>
    <rPh sb="0" eb="2">
      <t>ベッテン</t>
    </rPh>
    <phoneticPr fontId="1"/>
  </si>
  <si>
    <t>（病院及び有床診療所）賃金改善計画書（令和</t>
    <rPh sb="1" eb="3">
      <t>ビョウイン</t>
    </rPh>
    <rPh sb="3" eb="4">
      <t>オヨ</t>
    </rPh>
    <rPh sb="5" eb="7">
      <t>ユウショウ</t>
    </rPh>
    <rPh sb="7" eb="10">
      <t>シンリョウジョ</t>
    </rPh>
    <rPh sb="11" eb="13">
      <t>チンギン</t>
    </rPh>
    <rPh sb="13" eb="15">
      <t>カイゼン</t>
    </rPh>
    <rPh sb="15" eb="18">
      <t>ケイカクショ</t>
    </rPh>
    <phoneticPr fontId="1"/>
  </si>
  <si>
    <t>年度分）</t>
  </si>
  <si>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</si>
  <si>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</si>
  <si>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Ⅰ．賃金引上げの実施方法及び賃金改善実施期間等</t>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トウ</t>
    </rPh>
    <phoneticPr fontId="1"/>
  </si>
  <si>
    <t>（１）賃金引上げの実施方法</t>
    <rPh sb="3" eb="5">
      <t>チンギン</t>
    </rPh>
    <rPh sb="5" eb="6">
      <t>ヒ</t>
    </rPh>
    <rPh sb="6" eb="7">
      <t>ア</t>
    </rPh>
    <rPh sb="9" eb="11">
      <t>ジッシ</t>
    </rPh>
    <rPh sb="11" eb="13">
      <t>ホウホウ</t>
    </rPh>
    <phoneticPr fontId="1"/>
  </si>
  <si>
    <t>令和６年度又は令和７年度において、一律の引上げを行う。</t>
    <rPh sb="0" eb="2">
      <t>レイワ</t>
    </rPh>
    <rPh sb="3" eb="5">
      <t>ネンド</t>
    </rPh>
    <rPh sb="5" eb="6">
      <t>マタ</t>
    </rPh>
    <rPh sb="7" eb="9">
      <t>レイワ</t>
    </rPh>
    <rPh sb="10" eb="12">
      <t>ネンド</t>
    </rPh>
    <rPh sb="17" eb="19">
      <t>イチリツ</t>
    </rPh>
    <rPh sb="20" eb="21">
      <t>ヒ</t>
    </rPh>
    <rPh sb="21" eb="22">
      <t>ア</t>
    </rPh>
    <rPh sb="24" eb="25">
      <t>オコナ</t>
    </rPh>
    <phoneticPr fontId="1"/>
  </si>
  <si>
    <t>令和６年度及び令和７年度において、段階的な引上げを行う。</t>
    <rPh sb="0" eb="2">
      <t>レイワ</t>
    </rPh>
    <rPh sb="3" eb="5">
      <t>ネンド</t>
    </rPh>
    <rPh sb="5" eb="6">
      <t>オヨ</t>
    </rPh>
    <rPh sb="7" eb="9">
      <t>レイワ</t>
    </rPh>
    <rPh sb="10" eb="12">
      <t>ネンド</t>
    </rPh>
    <rPh sb="17" eb="20">
      <t>ダンカイテキ</t>
    </rPh>
    <rPh sb="21" eb="22">
      <t>ヒ</t>
    </rPh>
    <rPh sb="22" eb="23">
      <t>ア</t>
    </rPh>
    <rPh sb="25" eb="26">
      <t>オコナ</t>
    </rPh>
    <phoneticPr fontId="1"/>
  </si>
  <si>
    <t>（２）賃金改善実施期間</t>
    <rPh sb="3" eb="5">
      <t>チンギン</t>
    </rPh>
    <rPh sb="5" eb="7">
      <t>カイゼン</t>
    </rPh>
    <rPh sb="7" eb="9">
      <t>ジッシ</t>
    </rPh>
    <rPh sb="9" eb="11">
      <t>キカン</t>
    </rPh>
    <phoneticPr fontId="1"/>
  </si>
  <si>
    <t>月</t>
    <rPh sb="0" eb="1">
      <t>ガツ</t>
    </rPh>
    <phoneticPr fontId="1"/>
  </si>
  <si>
    <t>～　</t>
    <phoneticPr fontId="1"/>
  </si>
  <si>
    <t>ヶ月</t>
    <rPh sb="1" eb="2">
      <t>ゲツ</t>
    </rPh>
    <phoneticPr fontId="1"/>
  </si>
  <si>
    <t>（３）ベースアップ評価料算定期間</t>
    <rPh sb="9" eb="11">
      <t>ヒョウカ</t>
    </rPh>
    <rPh sb="11" eb="12">
      <t>リョウ</t>
    </rPh>
    <rPh sb="12" eb="14">
      <t>サンテイ</t>
    </rPh>
    <rPh sb="14" eb="16">
      <t>キカン</t>
    </rPh>
    <phoneticPr fontId="1"/>
  </si>
  <si>
    <t>Ⅱ－１．ベースアップ評価料による算定金額の見込み【（３）の期間中】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1"/>
  </si>
  <si>
    <t>（４）算定金額の見込み</t>
    <rPh sb="3" eb="5">
      <t>サンテイ</t>
    </rPh>
    <rPh sb="5" eb="7">
      <t>キンガク</t>
    </rPh>
    <rPh sb="8" eb="10">
      <t>ミコ</t>
    </rPh>
    <phoneticPr fontId="1"/>
  </si>
  <si>
    <t>円</t>
    <rPh sb="0" eb="1">
      <t>エン</t>
    </rPh>
    <phoneticPr fontId="1"/>
  </si>
  <si>
    <t>外来・在宅ベースアップ評価料（Ⅰ）等による算定金額の見込み</t>
    <rPh sb="0" eb="2">
      <t>ガイライ</t>
    </rPh>
    <rPh sb="3" eb="5">
      <t>ザイタク</t>
    </rPh>
    <rPh sb="11" eb="13">
      <t>ヒョウカ</t>
    </rPh>
    <rPh sb="13" eb="14">
      <t>リョウ</t>
    </rPh>
    <rPh sb="17" eb="18">
      <t>トウ</t>
    </rPh>
    <rPh sb="21" eb="23">
      <t>サンテイ</t>
    </rPh>
    <rPh sb="23" eb="25">
      <t>キンガク</t>
    </rPh>
    <rPh sb="26" eb="28">
      <t>ミコ</t>
    </rPh>
    <phoneticPr fontId="1"/>
  </si>
  <si>
    <t>　</t>
    <phoneticPr fontId="1"/>
  </si>
  <si>
    <t>入院ベースアップ評価料による算定金額の見込み</t>
    <rPh sb="16" eb="18">
      <t>キンガク</t>
    </rPh>
    <phoneticPr fontId="1"/>
  </si>
  <si>
    <t>入院ベースアップ評価料の区分</t>
    <rPh sb="0" eb="2">
      <t>ニュウイン</t>
    </rPh>
    <rPh sb="8" eb="10">
      <t>ヒョウカ</t>
    </rPh>
    <rPh sb="10" eb="11">
      <t>リョウ</t>
    </rPh>
    <rPh sb="12" eb="14">
      <t>クブン</t>
    </rPh>
    <phoneticPr fontId="1"/>
  </si>
  <si>
    <t>（</t>
    <phoneticPr fontId="1"/>
  </si>
  <si>
    <t>点</t>
    <rPh sb="0" eb="1">
      <t>テン</t>
    </rPh>
    <phoneticPr fontId="1"/>
  </si>
  <si>
    <t>賃金改善実施期間における、入院基本料に係る算定回数の見込み</t>
    <rPh sb="0" eb="2">
      <t>チンギン</t>
    </rPh>
    <rPh sb="2" eb="4">
      <t>カイゼン</t>
    </rPh>
    <rPh sb="4" eb="6">
      <t>ジッシ</t>
    </rPh>
    <rPh sb="6" eb="8">
      <t>キカン</t>
    </rPh>
    <phoneticPr fontId="1"/>
  </si>
  <si>
    <t>回</t>
    <rPh sb="0" eb="1">
      <t>カイ</t>
    </rPh>
    <phoneticPr fontId="1"/>
  </si>
  <si>
    <t>（５）令和７年度への繰越予定額（令和６年度届出時のみ記載）</t>
    <phoneticPr fontId="1"/>
  </si>
  <si>
    <t>円</t>
  </si>
  <si>
    <t>（６）前年度からの繰越額（令和７年度届出時のみ記載）</t>
    <rPh sb="3" eb="5">
      <t>ゼンネン</t>
    </rPh>
    <rPh sb="8" eb="11">
      <t>クリコシガク</t>
    </rPh>
    <rPh sb="12" eb="14">
      <t>レイワ</t>
    </rPh>
    <rPh sb="15" eb="17">
      <t>ネンド</t>
    </rPh>
    <rPh sb="17" eb="19">
      <t>トドケデ</t>
    </rPh>
    <rPh sb="19" eb="20">
      <t>ジ</t>
    </rPh>
    <rPh sb="22" eb="24">
      <t>キサイ</t>
    </rPh>
    <phoneticPr fontId="1"/>
  </si>
  <si>
    <t>（７）算定金額の見込み（繰越額調整後）【（４）－（５）＋（６）】</t>
    <rPh sb="3" eb="5">
      <t>サンテイ</t>
    </rPh>
    <rPh sb="5" eb="7">
      <t>キンガク</t>
    </rPh>
    <rPh sb="8" eb="10">
      <t>ミコ</t>
    </rPh>
    <rPh sb="12" eb="15">
      <t>クリコシガク</t>
    </rPh>
    <rPh sb="15" eb="18">
      <t>チョウセイゴ</t>
    </rPh>
    <phoneticPr fontId="1"/>
  </si>
  <si>
    <t>Ⅱ－２．全体の賃金改善の見込み額【（２）の期間中】</t>
    <rPh sb="4" eb="6">
      <t>ゼンタイ</t>
    </rPh>
    <rPh sb="7" eb="9">
      <t>チンギン</t>
    </rPh>
    <rPh sb="9" eb="11">
      <t>カイゼン</t>
    </rPh>
    <rPh sb="12" eb="14">
      <t>ミコ</t>
    </rPh>
    <rPh sb="15" eb="16">
      <t>ガク</t>
    </rPh>
    <rPh sb="21" eb="24">
      <t>キカンチュウ</t>
    </rPh>
    <phoneticPr fontId="1"/>
  </si>
  <si>
    <t>（８）全体の賃金改善の見込み額</t>
    <rPh sb="3" eb="5">
      <t>ゼンタイ</t>
    </rPh>
    <rPh sb="6" eb="8">
      <t>チンギン</t>
    </rPh>
    <rPh sb="8" eb="10">
      <t>カイゼン</t>
    </rPh>
    <rPh sb="11" eb="13">
      <t>ミコ</t>
    </rPh>
    <rPh sb="14" eb="15">
      <t>ガク</t>
    </rPh>
    <phoneticPr fontId="1"/>
  </si>
  <si>
    <t>（９）うちベースアップ評価料による算定金額の見込み【（７）の再掲】</t>
    <rPh sb="11" eb="13">
      <t>ヒョウカ</t>
    </rPh>
    <rPh sb="13" eb="14">
      <t>リョウ</t>
    </rPh>
    <rPh sb="17" eb="19">
      <t>サンテイ</t>
    </rPh>
    <rPh sb="19" eb="21">
      <t>キンガク</t>
    </rPh>
    <rPh sb="22" eb="24">
      <t>ミコ</t>
    </rPh>
    <rPh sb="30" eb="32">
      <t>サイケイ</t>
    </rPh>
    <phoneticPr fontId="1"/>
  </si>
  <si>
    <t>（10）うち（９）以外によるベア等実施分</t>
    <rPh sb="9" eb="11">
      <t>イガイ</t>
    </rPh>
    <rPh sb="16" eb="17">
      <t>トウ</t>
    </rPh>
    <rPh sb="17" eb="19">
      <t>ジッシ</t>
    </rPh>
    <rPh sb="19" eb="20">
      <t>ブン</t>
    </rPh>
    <phoneticPr fontId="1"/>
  </si>
  <si>
    <t>（11）うち定期昇給相当分</t>
    <phoneticPr fontId="1"/>
  </si>
  <si>
    <t>（12）うちその他分【（８）－（９）－（10）－（11）】</t>
    <rPh sb="8" eb="9">
      <t>タ</t>
    </rPh>
    <rPh sb="9" eb="10">
      <t>ブン</t>
    </rPh>
    <phoneticPr fontId="1"/>
  </si>
  <si>
    <t>人</t>
    <rPh sb="0" eb="1">
      <t>ニン</t>
    </rPh>
    <phoneticPr fontId="1"/>
  </si>
  <si>
    <t>（17）うち定期昇給相当分</t>
    <phoneticPr fontId="1"/>
  </si>
  <si>
    <t>円</t>
    <phoneticPr fontId="1"/>
  </si>
  <si>
    <t>％</t>
    <phoneticPr fontId="1"/>
  </si>
  <si>
    <t>Ⅳ．看護職員等（保健師、助産師、看護師及び准看護師）の基本給等に係る事項</t>
    <rPh sb="2" eb="4">
      <t>カンゴ</t>
    </rPh>
    <rPh sb="4" eb="6">
      <t>ショクイン</t>
    </rPh>
    <rPh sb="6" eb="7">
      <t>ナド</t>
    </rPh>
    <rPh sb="32" eb="33">
      <t>カカ</t>
    </rPh>
    <rPh sb="34" eb="36">
      <t>ジコウ</t>
    </rPh>
    <phoneticPr fontId="1"/>
  </si>
  <si>
    <t>（20）看護職員等の常勤換算数【賃金改善実施期間（２）の開始月時点】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</si>
  <si>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（21）賃金改善する前の看護職員等の基本給等総額【賃金改善実施期間（２）の開始月】</t>
    <phoneticPr fontId="1"/>
  </si>
  <si>
    <t>（22）賃金改善した後の看護職員等の基本給等総額【賃金改善実施期間（２）の開始月】</t>
    <phoneticPr fontId="1"/>
  </si>
  <si>
    <t>（23）基本給等に係る賃金改善の見込み額（１ヶ月分）【（22）－（21）】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</si>
  <si>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（24）うち定期昇給相当分</t>
    <phoneticPr fontId="1"/>
  </si>
  <si>
    <t>（25）うちベア等実施分</t>
    <rPh sb="8" eb="9">
      <t>トウ</t>
    </rPh>
    <rPh sb="9" eb="11">
      <t>ジッシ</t>
    </rPh>
    <rPh sb="11" eb="12">
      <t>ブン</t>
    </rPh>
    <phoneticPr fontId="1"/>
  </si>
  <si>
    <t>（26）ベア等による賃金増率【（25）÷（21）】</t>
    <rPh sb="6" eb="7">
      <t>トウ</t>
    </rPh>
    <rPh sb="10" eb="12">
      <t>チンギン</t>
    </rPh>
    <rPh sb="12" eb="13">
      <t>ゾウ</t>
    </rPh>
    <rPh sb="13" eb="14">
      <t>リツ</t>
    </rPh>
    <phoneticPr fontId="1"/>
  </si>
  <si>
    <t>Ⅴ．薬剤師の基本給等に係る事項</t>
    <rPh sb="2" eb="5">
      <t>ヤクザイシ</t>
    </rPh>
    <rPh sb="11" eb="12">
      <t>カカ</t>
    </rPh>
    <rPh sb="13" eb="15">
      <t>ジコウ</t>
    </rPh>
    <phoneticPr fontId="1"/>
  </si>
  <si>
    <t>（27）薬剤師の常勤換算数【賃金改善実施期間（２）の開始月時点】</t>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</si>
  <si>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（28）賃金改善する前の薬剤師の基本給等総額【賃金改善実施期間（２）の開始月】</t>
    <phoneticPr fontId="1"/>
  </si>
  <si>
    <t>（29）賃金改善した後の薬剤師の基本給等総額【賃金改善実施期間（２）の開始月】</t>
    <phoneticPr fontId="1"/>
  </si>
  <si>
    <t>（30）基本給等に係る賃金改善の見込み額（１ヶ月分）【（29）－（28）】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</si>
  <si>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（31）うち定期昇給相当分</t>
    <phoneticPr fontId="1"/>
  </si>
  <si>
    <t>（32）うちベア等実施分</t>
    <rPh sb="8" eb="9">
      <t>トウ</t>
    </rPh>
    <rPh sb="9" eb="11">
      <t>ジッシ</t>
    </rPh>
    <rPh sb="11" eb="12">
      <t>ブン</t>
    </rPh>
    <phoneticPr fontId="1"/>
  </si>
  <si>
    <t>（33）ベア等による賃金増率【（32）÷（28）】</t>
    <rPh sb="6" eb="7">
      <t>トウ</t>
    </rPh>
    <rPh sb="10" eb="12">
      <t>チンギン</t>
    </rPh>
    <rPh sb="12" eb="13">
      <t>ゾウ</t>
    </rPh>
    <rPh sb="13" eb="14">
      <t>リツ</t>
    </rPh>
    <phoneticPr fontId="1"/>
  </si>
  <si>
    <t>Ⅵ．看護補助者の基本給等に係る事項</t>
    <rPh sb="2" eb="4">
      <t>カンゴ</t>
    </rPh>
    <rPh sb="4" eb="7">
      <t>ホジョシャ</t>
    </rPh>
    <rPh sb="13" eb="14">
      <t>カカ</t>
    </rPh>
    <rPh sb="15" eb="17">
      <t>ジコウ</t>
    </rPh>
    <phoneticPr fontId="1"/>
  </si>
  <si>
    <t>（34）看護補助者の常勤換算数【賃金改善実施期間（２）の開始月時点】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</si>
  <si>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（35）賃金改善する前の看護補助者の基本給等総額【賃金改善実施期間（２）の開始月】</t>
    <phoneticPr fontId="1"/>
  </si>
  <si>
    <t>（36）賃金改善した後の看護補助者の基本給等総額【賃金改善実施期間（２）の開始月】</t>
    <phoneticPr fontId="1"/>
  </si>
  <si>
    <t>（37）基本給等に係る賃金改善の見込み額（１ヶ月分）【（36）－（35）】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</si>
  <si>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（38）うち定期昇給相当分</t>
    <phoneticPr fontId="1"/>
  </si>
  <si>
    <t>（39）うちベア等実施分</t>
    <rPh sb="8" eb="9">
      <t>トウ</t>
    </rPh>
    <rPh sb="9" eb="11">
      <t>ジッシ</t>
    </rPh>
    <rPh sb="11" eb="12">
      <t>ブン</t>
    </rPh>
    <phoneticPr fontId="1"/>
  </si>
  <si>
    <t>（40）ベア等による賃金増率【（39）÷（35）】</t>
    <rPh sb="6" eb="7">
      <t>トウ</t>
    </rPh>
    <rPh sb="10" eb="12">
      <t>チンギン</t>
    </rPh>
    <rPh sb="12" eb="13">
      <t>ゾウ</t>
    </rPh>
    <rPh sb="13" eb="14">
      <t>リツ</t>
    </rPh>
    <phoneticPr fontId="1"/>
  </si>
  <si>
    <r>
      <t>Ⅶ．歯科衛生士の基本給等に係る事項</t>
    </r>
    <r>
      <rPr>
        <b/>
        <sz val="10"/>
        <rFont val="ＭＳ ゴシック"/>
        <family val="3"/>
        <charset val="128"/>
      </rPr>
      <t>（歯科診療を主とする病院、歯科大学付属病院、歯学部がある大学病院の場合に記入）</t>
    </r>
    <rPh sb="2" eb="4">
      <t>シカ</t>
    </rPh>
    <rPh sb="4" eb="7">
      <t>エイセイシ</t>
    </rPh>
    <rPh sb="13" eb="14">
      <t>カカ</t>
    </rPh>
    <rPh sb="15" eb="17">
      <t>ジコウ</t>
    </rPh>
    <rPh sb="18" eb="20">
      <t>シカ</t>
    </rPh>
    <rPh sb="20" eb="22">
      <t>シンリョウ</t>
    </rPh>
    <rPh sb="23" eb="24">
      <t>シュ</t>
    </rPh>
    <rPh sb="27" eb="29">
      <t>ビョウイン</t>
    </rPh>
    <rPh sb="30" eb="32">
      <t>シカ</t>
    </rPh>
    <rPh sb="32" eb="34">
      <t>ダイガク</t>
    </rPh>
    <rPh sb="34" eb="36">
      <t>フゾク</t>
    </rPh>
    <rPh sb="36" eb="38">
      <t>ビョウイン</t>
    </rPh>
    <rPh sb="39" eb="42">
      <t>シガクブ</t>
    </rPh>
    <rPh sb="45" eb="47">
      <t>ダイガク</t>
    </rPh>
    <rPh sb="47" eb="49">
      <t>ビョウイン</t>
    </rPh>
    <rPh sb="50" eb="52">
      <t>バアイ</t>
    </rPh>
    <rPh sb="53" eb="55">
      <t>キニュウ</t>
    </rPh>
    <phoneticPr fontId="1"/>
  </si>
  <si>
    <t>（44）基本給等に係る賃金改善の見込み額（１ヶ月分）【（43）－（42）】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</si>
  <si>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（45）うち定期昇給相当分</t>
    <phoneticPr fontId="1"/>
  </si>
  <si>
    <t>（46）うちベア等実施分</t>
    <rPh sb="8" eb="9">
      <t>トウ</t>
    </rPh>
    <rPh sb="9" eb="11">
      <t>ジッシ</t>
    </rPh>
    <rPh sb="11" eb="12">
      <t>ブン</t>
    </rPh>
    <phoneticPr fontId="1"/>
  </si>
  <si>
    <t>（47）ベア等による賃金増率【（46）÷（42）】</t>
    <rPh sb="6" eb="7">
      <t>トウ</t>
    </rPh>
    <rPh sb="10" eb="12">
      <t>チンギン</t>
    </rPh>
    <rPh sb="12" eb="13">
      <t>ゾウ</t>
    </rPh>
    <rPh sb="13" eb="14">
      <t>リツ</t>
    </rPh>
    <phoneticPr fontId="1"/>
  </si>
  <si>
    <t>Ⅷ．その他の対象職種の基本給等に係る事項</t>
    <rPh sb="4" eb="5">
      <t>タ</t>
    </rPh>
    <rPh sb="6" eb="8">
      <t>タイショウ</t>
    </rPh>
    <rPh sb="8" eb="10">
      <t>ショクシュ</t>
    </rPh>
    <rPh sb="16" eb="17">
      <t>カカ</t>
    </rPh>
    <rPh sb="18" eb="20">
      <t>ジコウ</t>
    </rPh>
    <phoneticPr fontId="1"/>
  </si>
  <si>
    <t>Ⅸ．40歳未満の勤務医師、勤務歯科医師の基本給等に係る事項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</si>
  <si>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（56）賃金改善する前の40歳未満の勤務医師等の給与総額【賃金改善実施期間（２）の開始月】</t>
    <rPh sb="24" eb="26">
      <t>キュウヨ</t>
    </rPh>
    <phoneticPr fontId="1"/>
  </si>
  <si>
    <t>（58）賃金改善した後の40歳未満の勤務医師等の給与総額【賃金改善実施期間（２）の開始月】</t>
    <rPh sb="24" eb="26">
      <t>キュウヨ</t>
    </rPh>
    <phoneticPr fontId="1"/>
  </si>
  <si>
    <t>（60）給与総額に係る賃金改善の見込み額（１ヶ月分）【（58）－（56）】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</si>
  <si>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Ⅹ．事務職員の基本給等に係る事項</t>
    <rPh sb="2" eb="4">
      <t>ジム</t>
    </rPh>
    <rPh sb="12" eb="13">
      <t>カカ</t>
    </rPh>
    <rPh sb="14" eb="16">
      <t>ジコウ</t>
    </rPh>
    <phoneticPr fontId="1"/>
  </si>
  <si>
    <t>（66）賃金改善する前の事務職員の給与総額【賃金改善実施期間（２）の開始月】</t>
    <rPh sb="17" eb="19">
      <t>キュウヨ</t>
    </rPh>
    <phoneticPr fontId="1"/>
  </si>
  <si>
    <t>（68）賃金改善した後の事務職員の給与総額【賃金改善実施期間（２）の開始月】</t>
    <rPh sb="17" eb="19">
      <t>キュウヨ</t>
    </rPh>
    <phoneticPr fontId="1"/>
  </si>
  <si>
    <t>（70）給与総額に係る賃金改善の見込み額（１ヶ月分）【（68）－（66）】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</si>
  <si>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Ⅺ．賃金引上げを行う方法</t>
    <rPh sb="2" eb="4">
      <t>チンギン</t>
    </rPh>
    <rPh sb="4" eb="6">
      <t>ヒキア</t>
    </rPh>
    <rPh sb="8" eb="9">
      <t>オコナ</t>
    </rPh>
    <rPh sb="10" eb="12">
      <t>ホウホウ</t>
    </rPh>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</si>
  <si>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</si>
  <si>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</si>
  <si>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</si>
  <si>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</si>
  <si>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</si>
  <si>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</si>
  <si>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 xml:space="preserve"> </t>
    <phoneticPr fontId="1"/>
  </si>
  <si>
    <t>（診療所）賃金改善計画書（令和</t>
    <rPh sb="1" eb="4">
      <t>シンリョウジョ</t>
    </rPh>
    <rPh sb="5" eb="7">
      <t>チンギン</t>
    </rPh>
    <rPh sb="7" eb="9">
      <t>カイゼン</t>
    </rPh>
    <rPh sb="9" eb="12">
      <t>ケイカクショ</t>
    </rPh>
    <phoneticPr fontId="1"/>
  </si>
  <si>
    <t>。</t>
    <phoneticPr fontId="1"/>
  </si>
  <si>
    <t>Ⅱ外来・在宅ベースアップ評価料（Ⅱ）等の届出有無</t>
    <rPh sb="1" eb="3">
      <t>ガイライ</t>
    </rPh>
    <rPh sb="4" eb="6">
      <t>ザイタク</t>
    </rPh>
    <rPh sb="18" eb="19">
      <t>トウ</t>
    </rPh>
    <rPh sb="20" eb="22">
      <t>トドケデ</t>
    </rPh>
    <rPh sb="22" eb="24">
      <t>ウム</t>
    </rPh>
    <phoneticPr fontId="1"/>
  </si>
  <si>
    <t>有</t>
    <rPh sb="0" eb="1">
      <t>ユウ</t>
    </rPh>
    <phoneticPr fontId="1"/>
  </si>
  <si>
    <t>Ⅲ－１．ベースアップ評価料による算定金額の見込み【（３）の期間中】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1"/>
  </si>
  <si>
    <t>　外来・在宅ベースアップ評価料（Ⅰ）等の算定により算定される点数の見込み</t>
    <rPh sb="1" eb="3">
      <t>ガイライ</t>
    </rPh>
    <rPh sb="4" eb="6">
      <t>ザイタク</t>
    </rPh>
    <rPh sb="12" eb="14">
      <t>ヒョウカ</t>
    </rPh>
    <rPh sb="14" eb="15">
      <t>リョウ</t>
    </rPh>
    <rPh sb="18" eb="19">
      <t>トウ</t>
    </rPh>
    <rPh sb="20" eb="22">
      <t>サンテイ</t>
    </rPh>
    <rPh sb="25" eb="27">
      <t>サンテイ</t>
    </rPh>
    <rPh sb="30" eb="32">
      <t>テンスウ</t>
    </rPh>
    <rPh sb="33" eb="35">
      <t>ミコ</t>
    </rPh>
    <phoneticPr fontId="1"/>
  </si>
  <si>
    <t>外来・在宅ベースアップ評価料（Ⅱ）等による算定金額の見込み</t>
    <rPh sb="0" eb="2">
      <t>ガイライ</t>
    </rPh>
    <rPh sb="3" eb="5">
      <t>ザイタク</t>
    </rPh>
    <rPh sb="17" eb="18">
      <t>トウ</t>
    </rPh>
    <rPh sb="23" eb="25">
      <t>キンガク</t>
    </rPh>
    <phoneticPr fontId="1"/>
  </si>
  <si>
    <t>外来・在宅ベースアップ評価料（Ⅱ）等の区分及び点数</t>
    <rPh sb="0" eb="2">
      <t>ガイライ</t>
    </rPh>
    <rPh sb="3" eb="5">
      <t>ザイタク</t>
    </rPh>
    <rPh sb="11" eb="13">
      <t>ヒョウカ</t>
    </rPh>
    <rPh sb="13" eb="14">
      <t>リョウ</t>
    </rPh>
    <rPh sb="17" eb="18">
      <t>トウ</t>
    </rPh>
    <rPh sb="19" eb="21">
      <t>クブン</t>
    </rPh>
    <rPh sb="21" eb="22">
      <t>オヨ</t>
    </rPh>
    <rPh sb="23" eb="25">
      <t>テンスウ</t>
    </rPh>
    <phoneticPr fontId="1"/>
  </si>
  <si>
    <t>（イ）</t>
    <phoneticPr fontId="1"/>
  </si>
  <si>
    <t>（ロ）</t>
    <phoneticPr fontId="1"/>
  </si>
  <si>
    <t>　外来・在宅ベースアップ評価料（Ⅱ）等（初診時等）の算定回数の見込み</t>
    <rPh sb="18" eb="19">
      <t>トウ</t>
    </rPh>
    <rPh sb="23" eb="24">
      <t>トウ</t>
    </rPh>
    <rPh sb="26" eb="28">
      <t>サンテイ</t>
    </rPh>
    <rPh sb="28" eb="30">
      <t>カイスウ</t>
    </rPh>
    <rPh sb="31" eb="33">
      <t>ミコ</t>
    </rPh>
    <phoneticPr fontId="1"/>
  </si>
  <si>
    <t>　外来・在宅ベースアップ評価料（Ⅱ）等（再診時等）の算定回数の見込み</t>
    <rPh sb="18" eb="19">
      <t>トウ</t>
    </rPh>
    <rPh sb="20" eb="21">
      <t>サイ</t>
    </rPh>
    <rPh sb="23" eb="24">
      <t>トウ</t>
    </rPh>
    <rPh sb="26" eb="28">
      <t>サンテイ</t>
    </rPh>
    <rPh sb="28" eb="30">
      <t>カイスウ</t>
    </rPh>
    <rPh sb="31" eb="33">
      <t>ミコ</t>
    </rPh>
    <phoneticPr fontId="1"/>
  </si>
  <si>
    <t>Ⅲ－２．全体の賃金改善の見込み額【（２）の期間中】</t>
    <rPh sb="4" eb="6">
      <t>ゼンタイ</t>
    </rPh>
    <rPh sb="7" eb="9">
      <t>チンギン</t>
    </rPh>
    <rPh sb="9" eb="11">
      <t>カイゼン</t>
    </rPh>
    <rPh sb="12" eb="14">
      <t>ミコ</t>
    </rPh>
    <rPh sb="15" eb="16">
      <t>ガク</t>
    </rPh>
    <rPh sb="21" eb="24">
      <t>キカンチュウ</t>
    </rPh>
    <phoneticPr fontId="1"/>
  </si>
  <si>
    <t>Ⅴ．看護職員等（保健師、助産師、看護師及び准看護師）の基本給等に係る事項</t>
    <rPh sb="2" eb="4">
      <t>カンゴ</t>
    </rPh>
    <rPh sb="4" eb="6">
      <t>ショクイン</t>
    </rPh>
    <rPh sb="6" eb="7">
      <t>ナド</t>
    </rPh>
    <rPh sb="32" eb="33">
      <t>カカ</t>
    </rPh>
    <rPh sb="34" eb="36">
      <t>ジコウ</t>
    </rPh>
    <phoneticPr fontId="1"/>
  </si>
  <si>
    <t>Ⅵ．薬剤師の基本給等に係る事項</t>
    <rPh sb="2" eb="5">
      <t>ヤクザイシ</t>
    </rPh>
    <rPh sb="11" eb="12">
      <t>カカ</t>
    </rPh>
    <rPh sb="13" eb="15">
      <t>ジコウ</t>
    </rPh>
    <phoneticPr fontId="1"/>
  </si>
  <si>
    <t>Ⅶ．看護補助者の基本給等に係る事項</t>
    <rPh sb="2" eb="4">
      <t>カンゴ</t>
    </rPh>
    <rPh sb="4" eb="7">
      <t>ホジョシャ</t>
    </rPh>
    <rPh sb="13" eb="14">
      <t>カカ</t>
    </rPh>
    <rPh sb="15" eb="17">
      <t>ジコウ</t>
    </rPh>
    <phoneticPr fontId="1"/>
  </si>
  <si>
    <t>（41）その他の対象職種の常勤換算数【賃金改善実施期間（２）の開始月時点】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</si>
  <si>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（42）賃金改善する前のその他の対象職種の基本給等総額【賃金改善実施期間（２）の開始月】</t>
    <phoneticPr fontId="1"/>
  </si>
  <si>
    <t>（43）賃金改善した後のその他の対象職種の基本給等総額【賃金改善実施期間（２）の開始月】</t>
    <phoneticPr fontId="1"/>
  </si>
  <si>
    <t>Ⅴ．40歳未満の勤務医師、勤務歯科医師の基本給等に係る事項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</si>
  <si>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（49）賃金改善する前の40歳未満の勤務医師等の給与総額【賃金改善実施期間（２）の開始月】</t>
    <rPh sb="24" eb="26">
      <t>キュウヨ</t>
    </rPh>
    <phoneticPr fontId="1"/>
  </si>
  <si>
    <t>（51）賃金改善した後の40歳未満の勤務医師等の給与総額【賃金改善実施期間（２）の開始月】</t>
    <rPh sb="24" eb="26">
      <t>キュウヨ</t>
    </rPh>
    <phoneticPr fontId="1"/>
  </si>
  <si>
    <t>（53）給与総額に係る賃金改善の見込み額（１ヶ月分）【（24）－（22）】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</si>
  <si>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r>
      <rPr>
        <b/>
        <sz val="11"/>
        <rFont val="ＭＳ ゴシック"/>
        <family val="3"/>
        <charset val="128"/>
      </rPr>
      <t>Ⅵ．事務職員の基本給等に係る事項</t>
    </r>
    <rPh sb="2" eb="4">
      <t>ジム</t>
    </rPh>
    <rPh sb="12" eb="13">
      <t>カカ</t>
    </rPh>
    <rPh sb="14" eb="16">
      <t>ジコウ</t>
    </rPh>
    <phoneticPr fontId="1"/>
  </si>
  <si>
    <t>（59）賃金改善する前の事務職員の給与総額【賃金改善実施期間（２）の開始月】</t>
    <rPh sb="17" eb="19">
      <t>キュウヨ</t>
    </rPh>
    <phoneticPr fontId="1"/>
  </si>
  <si>
    <t>（61）賃金改善した後の事務職員の給与総額【賃金改善実施期間（２）の開始月】</t>
    <rPh sb="17" eb="19">
      <t>キュウヨ</t>
    </rPh>
    <phoneticPr fontId="1"/>
  </si>
  <si>
    <t>（63）給与総額に係る賃金改善の見込み額（１ヶ月分）【（61）－（59）】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</si>
  <si>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Ⅶ．賃金引上げを行う方法</t>
    <rPh sb="2" eb="4">
      <t>チンギン</t>
    </rPh>
    <rPh sb="4" eb="6">
      <t>ヒキア</t>
    </rPh>
    <rPh sb="8" eb="9">
      <t>オコナ</t>
    </rPh>
    <rPh sb="10" eb="12">
      <t>ホウホウ</t>
    </rPh>
    <phoneticPr fontId="1"/>
  </si>
  <si>
    <t>（歯科診療所）賃金改善計画書（令和</t>
    <rPh sb="1" eb="3">
      <t>シカ</t>
    </rPh>
    <rPh sb="3" eb="6">
      <t>シンリョウジョ</t>
    </rPh>
    <rPh sb="7" eb="9">
      <t>チンギン</t>
    </rPh>
    <rPh sb="9" eb="11">
      <t>カイゼン</t>
    </rPh>
    <rPh sb="11" eb="14">
      <t>ケイカクショ</t>
    </rPh>
    <phoneticPr fontId="1"/>
  </si>
  <si>
    <t>Ⅱ歯科外来・在宅ベースアップ評価料（Ⅱ）等の届出有無</t>
    <rPh sb="1" eb="3">
      <t>シカ</t>
    </rPh>
    <rPh sb="3" eb="5">
      <t>ガイライ</t>
    </rPh>
    <rPh sb="6" eb="8">
      <t>ザイタク</t>
    </rPh>
    <rPh sb="20" eb="21">
      <t>トウ</t>
    </rPh>
    <rPh sb="22" eb="24">
      <t>トドケデ</t>
    </rPh>
    <rPh sb="24" eb="26">
      <t>ウム</t>
    </rPh>
    <phoneticPr fontId="1"/>
  </si>
  <si>
    <t>Ⅲ－１．歯科ベースアップ評価料による算定金額の見込み【（３）の期間中】</t>
    <rPh sb="4" eb="6">
      <t>シカ</t>
    </rPh>
    <rPh sb="12" eb="14">
      <t>ヒョウカ</t>
    </rPh>
    <rPh sb="14" eb="15">
      <t>リョウ</t>
    </rPh>
    <rPh sb="18" eb="20">
      <t>サンテイ</t>
    </rPh>
    <rPh sb="20" eb="22">
      <t>キンガク</t>
    </rPh>
    <rPh sb="23" eb="25">
      <t>ミコ</t>
    </rPh>
    <rPh sb="31" eb="34">
      <t>キカンチュウ</t>
    </rPh>
    <phoneticPr fontId="1"/>
  </si>
  <si>
    <t>歯科外来・在宅ベースアップ評価料（Ⅰ）等による算定金額の見込み</t>
    <rPh sb="2" eb="4">
      <t>ガイライ</t>
    </rPh>
    <rPh sb="5" eb="7">
      <t>ザイタク</t>
    </rPh>
    <rPh sb="13" eb="15">
      <t>ヒョウカ</t>
    </rPh>
    <rPh sb="15" eb="16">
      <t>リョウ</t>
    </rPh>
    <rPh sb="19" eb="20">
      <t>トウ</t>
    </rPh>
    <rPh sb="23" eb="25">
      <t>サンテイ</t>
    </rPh>
    <rPh sb="25" eb="27">
      <t>キンガク</t>
    </rPh>
    <rPh sb="28" eb="30">
      <t>ミコ</t>
    </rPh>
    <phoneticPr fontId="1"/>
  </si>
  <si>
    <t>　歯科外来・在宅ベースアップ評価料（Ⅰ）等の算定により算定される点数の見込み</t>
    <rPh sb="3" eb="5">
      <t>ガイライ</t>
    </rPh>
    <rPh sb="6" eb="8">
      <t>ザイタク</t>
    </rPh>
    <rPh sb="14" eb="16">
      <t>ヒョウカ</t>
    </rPh>
    <rPh sb="16" eb="17">
      <t>リョウ</t>
    </rPh>
    <rPh sb="20" eb="21">
      <t>トウ</t>
    </rPh>
    <rPh sb="22" eb="24">
      <t>サンテイ</t>
    </rPh>
    <rPh sb="27" eb="29">
      <t>サンテイ</t>
    </rPh>
    <rPh sb="32" eb="34">
      <t>テンスウ</t>
    </rPh>
    <rPh sb="35" eb="37">
      <t>ミコ</t>
    </rPh>
    <phoneticPr fontId="1"/>
  </si>
  <si>
    <t>歯科外来・在宅ベースアップ評価料（Ⅱ）等による算定金額の見込み</t>
    <rPh sb="2" eb="4">
      <t>ガイライ</t>
    </rPh>
    <rPh sb="5" eb="7">
      <t>ザイタク</t>
    </rPh>
    <rPh sb="19" eb="20">
      <t>トウ</t>
    </rPh>
    <rPh sb="25" eb="27">
      <t>キンガク</t>
    </rPh>
    <phoneticPr fontId="1"/>
  </si>
  <si>
    <t>歯科外来・在宅ベースアップ評価料（Ⅱ）等の区分及び点数</t>
    <rPh sb="2" eb="4">
      <t>ガイライ</t>
    </rPh>
    <rPh sb="5" eb="7">
      <t>ザイタク</t>
    </rPh>
    <rPh sb="13" eb="15">
      <t>ヒョウカ</t>
    </rPh>
    <rPh sb="15" eb="16">
      <t>リョウ</t>
    </rPh>
    <rPh sb="19" eb="20">
      <t>トウ</t>
    </rPh>
    <rPh sb="21" eb="23">
      <t>クブン</t>
    </rPh>
    <rPh sb="23" eb="24">
      <t>オヨ</t>
    </rPh>
    <rPh sb="25" eb="27">
      <t>テンスウ</t>
    </rPh>
    <phoneticPr fontId="1"/>
  </si>
  <si>
    <t>　歯科外来・在宅ベースアップ評価料（Ⅱ）等（初診時等）の算定回数の見込み</t>
    <rPh sb="20" eb="21">
      <t>トウ</t>
    </rPh>
    <rPh sb="25" eb="26">
      <t>トウ</t>
    </rPh>
    <rPh sb="28" eb="30">
      <t>サンテイ</t>
    </rPh>
    <rPh sb="30" eb="32">
      <t>カイスウ</t>
    </rPh>
    <rPh sb="33" eb="35">
      <t>ミコ</t>
    </rPh>
    <phoneticPr fontId="1"/>
  </si>
  <si>
    <t>　歯科外来・在宅ベースアップ評価料（Ⅱ）等（再診時等）の算定回数の見込み</t>
    <rPh sb="20" eb="21">
      <t>トウ</t>
    </rPh>
    <rPh sb="22" eb="23">
      <t>サイ</t>
    </rPh>
    <rPh sb="25" eb="26">
      <t>トウ</t>
    </rPh>
    <rPh sb="28" eb="30">
      <t>サンテイ</t>
    </rPh>
    <rPh sb="30" eb="32">
      <t>カイスウ</t>
    </rPh>
    <rPh sb="33" eb="35">
      <t>ミコ</t>
    </rPh>
    <phoneticPr fontId="1"/>
  </si>
  <si>
    <t>Ⅴ．歯科衛生士の基本給等に係る事項</t>
    <rPh sb="2" eb="7">
      <t>シカエイセイシ</t>
    </rPh>
    <rPh sb="13" eb="14">
      <t>カカ</t>
    </rPh>
    <rPh sb="15" eb="17">
      <t>ジコウ</t>
    </rPh>
    <phoneticPr fontId="1"/>
  </si>
  <si>
    <t>（20）歯科衛生士の常勤換算数【賃金改善実施期間（２）の開始月時点】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</si>
  <si>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（21）賃金改善する前の歯科衛生士の基本給等総額【賃金改善実施期間（２）の開始月】</t>
  </si>
  <si>
    <t>（22）賃金改善した後の歯科衛生士の基本給等総額【賃金改善実施期間（２）の開始月】</t>
  </si>
  <si>
    <t>Ⅵ．歯科技工士の基本給等に係る事項</t>
    <rPh sb="2" eb="4">
      <t>シカ</t>
    </rPh>
    <rPh sb="4" eb="7">
      <t>ギコウシ</t>
    </rPh>
    <rPh sb="13" eb="14">
      <t>カカ</t>
    </rPh>
    <rPh sb="15" eb="17">
      <t>ジコウ</t>
    </rPh>
    <phoneticPr fontId="1"/>
  </si>
  <si>
    <t>（27）歯科技工士の常勤換算数【賃金改善実施期間（２）の開始月時点】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</si>
  <si>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（28）賃金改善する前の歯科技工士の基本給等総額【賃金改善実施期間（２）の開始月】</t>
  </si>
  <si>
    <t>（29）賃金改善した後の歯科技工士の基本給等総額【賃金改善実施期間（２）の開始月】</t>
  </si>
  <si>
    <t>Ⅶ．歯科業務補助者の基本給等に係る事項</t>
    <rPh sb="2" eb="4">
      <t>シカ</t>
    </rPh>
    <rPh sb="4" eb="6">
      <t>ギョウム</t>
    </rPh>
    <rPh sb="6" eb="9">
      <t>ホジョシャ</t>
    </rPh>
    <rPh sb="15" eb="16">
      <t>カカ</t>
    </rPh>
    <rPh sb="17" eb="19">
      <t>ジコウ</t>
    </rPh>
    <phoneticPr fontId="1"/>
  </si>
  <si>
    <t>（34）歯科業補助者の常勤換算数【賃金改善実施期間（２）の開始月時点】</t>
    <rPh sb="11" eb="13">
      <t>ジョウキン</t>
    </rPh>
    <rPh sb="13" eb="15">
      <t>カンザン</t>
    </rPh>
    <rPh sb="15" eb="16">
      <t>スウ</t>
    </rPh>
    <rPh sb="17" eb="19">
      <t>チンギン</t>
    </rPh>
    <rPh sb="19" eb="21">
      <t>カイゼン</t>
    </rPh>
    <rPh sb="21" eb="23">
      <t>ジッシ</t>
    </rPh>
    <rPh sb="23" eb="25">
      <t>キカン</t>
    </rPh>
    <rPh sb="29" eb="31">
      <t>カイシ</t>
    </rPh>
    <rPh sb="31" eb="32">
      <t>ツキ</t>
    </rPh>
    <rPh sb="32" eb="34">
      <t>ジテン</t>
    </rPh>
    <phoneticPr fontId="1"/>
  </si>
  <si>
    <t>（35）賃金改善する前の歯科業補助者の基本給等総額【賃金改善実施期間（２）の開始月】</t>
  </si>
  <si>
    <t>（36）賃金改善した後の歯科業補助者の基本給等総額【賃金改善実施期間（２）の開始月】</t>
  </si>
  <si>
    <t>（53）給与総額に係る賃金改善の見込み額（１ヶ月分）【（51）－（49）】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</si>
  <si>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Ⅵ．事務職員の基本給等に係る事項</t>
    <rPh sb="2" eb="4">
      <t>ジム</t>
    </rPh>
    <rPh sb="12" eb="13">
      <t>カカ</t>
    </rPh>
    <rPh sb="14" eb="16">
      <t>ジコウ</t>
    </rPh>
    <phoneticPr fontId="1"/>
  </si>
  <si>
    <t>（病院及び有床診療所）賃金改善実績報告書（令和</t>
    <rPh sb="1" eb="3">
      <t>ビョウイン</t>
    </rPh>
    <rPh sb="3" eb="4">
      <t>オヨ</t>
    </rPh>
    <rPh sb="5" eb="7">
      <t>ユウショウ</t>
    </rPh>
    <rPh sb="7" eb="10">
      <t>シンリョウジョ</t>
    </rPh>
    <rPh sb="11" eb="13">
      <t>チンギン</t>
    </rPh>
    <rPh sb="13" eb="15">
      <t>カイゼン</t>
    </rPh>
    <rPh sb="15" eb="17">
      <t>ジッセキ</t>
    </rPh>
    <phoneticPr fontId="1"/>
  </si>
  <si>
    <t>年度分）</t>
    <phoneticPr fontId="1"/>
  </si>
  <si>
    <t>（４）入院ベースアップ評価料の区分</t>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</si>
  <si>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</si>
  <si>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</si>
  <si>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</si>
  <si>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</si>
  <si>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</si>
  <si>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</si>
  <si>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</si>
  <si>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</si>
  <si>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（５）算定回数</t>
    <rPh sb="3" eb="5">
      <t>サンテイ</t>
    </rPh>
    <rPh sb="5" eb="7">
      <t>カイスウ</t>
    </rPh>
    <phoneticPr fontId="1"/>
  </si>
  <si>
    <t>算定回数</t>
    <rPh sb="0" eb="2">
      <t>サンテイ</t>
    </rPh>
    <rPh sb="2" eb="4">
      <t>カイスウ</t>
    </rPh>
    <phoneticPr fontId="1"/>
  </si>
  <si>
    <t>計</t>
    <rPh sb="0" eb="1">
      <t>ケイ</t>
    </rPh>
    <phoneticPr fontId="1"/>
  </si>
  <si>
    <t>（６）入院ベースアップ評価料による収入の実績額</t>
    <rPh sb="17" eb="19">
      <t>シュウニュウ</t>
    </rPh>
    <rPh sb="20" eb="22">
      <t>ジッセキ</t>
    </rPh>
    <rPh sb="22" eb="23">
      <t>ガク</t>
    </rPh>
    <phoneticPr fontId="1"/>
  </si>
  <si>
    <t>実績額</t>
    <rPh sb="0" eb="3">
      <t>ジッセキガク</t>
    </rPh>
    <phoneticPr fontId="1"/>
  </si>
  <si>
    <t>e</t>
    <phoneticPr fontId="1"/>
  </si>
  <si>
    <t>令和７年度への繰り越し予定額</t>
    <rPh sb="0" eb="2">
      <t>レイワ</t>
    </rPh>
    <rPh sb="3" eb="4">
      <t>ネン</t>
    </rPh>
    <rPh sb="4" eb="5">
      <t>ド</t>
    </rPh>
    <rPh sb="7" eb="8">
      <t>ク</t>
    </rPh>
    <rPh sb="9" eb="10">
      <t>コ</t>
    </rPh>
    <rPh sb="11" eb="13">
      <t>ヨテイ</t>
    </rPh>
    <rPh sb="13" eb="14">
      <t>ガク</t>
    </rPh>
    <phoneticPr fontId="1"/>
  </si>
  <si>
    <t>f</t>
    <phoneticPr fontId="1"/>
  </si>
  <si>
    <t>前年度からの繰越額（令和７年度届出時のみ記載）</t>
    <phoneticPr fontId="1"/>
  </si>
  <si>
    <t>（10）（８）及び（９）における令和７年度への繰り越し予定額</t>
    <rPh sb="7" eb="8">
      <t>オヨ</t>
    </rPh>
    <rPh sb="16" eb="18">
      <t>レイワ</t>
    </rPh>
    <rPh sb="19" eb="20">
      <t>ネン</t>
    </rPh>
    <rPh sb="20" eb="21">
      <t>ド</t>
    </rPh>
    <rPh sb="23" eb="24">
      <t>ク</t>
    </rPh>
    <rPh sb="25" eb="26">
      <t>コ</t>
    </rPh>
    <rPh sb="27" eb="29">
      <t>ヨテイ</t>
    </rPh>
    <rPh sb="29" eb="30">
      <t>ガク</t>
    </rPh>
    <phoneticPr fontId="1"/>
  </si>
  <si>
    <t>（11）ベースアップ評価料の前年度からの繰越額（令和７年度届出時のみ記載）</t>
    <rPh sb="10" eb="13">
      <t>ヒョウカリョウ</t>
    </rPh>
    <phoneticPr fontId="1"/>
  </si>
  <si>
    <t>（15）（８）及び（９）について全てベア等実施分に充当しているか。</t>
    <rPh sb="7" eb="8">
      <t>オヨ</t>
    </rPh>
    <rPh sb="16" eb="17">
      <t>スベ</t>
    </rPh>
    <rPh sb="20" eb="21">
      <t>トウ</t>
    </rPh>
    <rPh sb="21" eb="24">
      <t>ジッシブン</t>
    </rPh>
    <rPh sb="25" eb="27">
      <t>ジュウトウ</t>
    </rPh>
    <phoneticPr fontId="1"/>
  </si>
  <si>
    <t>（23）看護職員等の常勤換算数【賃金改善実施期間（２）の開始月時点】</t>
    <rPh sb="4" eb="6">
      <t>カンゴ</t>
    </rPh>
    <rPh sb="6" eb="8">
      <t>ショクイン</t>
    </rPh>
    <rPh sb="8" eb="9">
      <t>トウ</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</si>
  <si>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（24）賃金改善する前の看護職員等の基本給等総額【賃金改善実施期間（２）の開始月】</t>
    <rPh sb="12" eb="14">
      <t>カンゴ</t>
    </rPh>
    <rPh sb="14" eb="16">
      <t>ショクイン</t>
    </rPh>
    <rPh sb="16" eb="17">
      <t>トウ</t>
    </rPh>
    <phoneticPr fontId="1"/>
  </si>
  <si>
    <t>（25）賃金改善した後の看護職員等の基本給等総額【賃金改善実施期間（２）の開始月】</t>
    <rPh sb="12" eb="14">
      <t>カンゴ</t>
    </rPh>
    <rPh sb="14" eb="16">
      <t>ショクイン</t>
    </rPh>
    <rPh sb="16" eb="17">
      <t>トウ</t>
    </rPh>
    <phoneticPr fontId="1"/>
  </si>
  <si>
    <t>（26）基本給等に係る賃金改善の見込み額（１ヶ月分）【（25）－（24）】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</si>
  <si>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（27）うち定期昇給相当分</t>
    <phoneticPr fontId="1"/>
  </si>
  <si>
    <t>（28）うちベア等実施分</t>
    <rPh sb="8" eb="9">
      <t>トウ</t>
    </rPh>
    <rPh sb="9" eb="11">
      <t>ジッシ</t>
    </rPh>
    <rPh sb="11" eb="12">
      <t>ブン</t>
    </rPh>
    <phoneticPr fontId="1"/>
  </si>
  <si>
    <t>（29）ベア等による賃金増率【（28）÷（24）】</t>
    <rPh sb="6" eb="7">
      <t>トウ</t>
    </rPh>
    <rPh sb="10" eb="12">
      <t>チンギン</t>
    </rPh>
    <rPh sb="12" eb="13">
      <t>ゾウ</t>
    </rPh>
    <rPh sb="13" eb="14">
      <t>リツ</t>
    </rPh>
    <phoneticPr fontId="1"/>
  </si>
  <si>
    <t>（30）薬剤師の常勤換算数【賃金改善実施期間（２）の開始月時点】</t>
    <rPh sb="4" eb="7">
      <t>ヤクザイシ</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</si>
  <si>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（31）賃金改善する前の薬剤師の基本給等総額【賃金改善実施期間（２）の開始月】</t>
    <rPh sb="12" eb="15">
      <t>ヤクザイシ</t>
    </rPh>
    <phoneticPr fontId="1"/>
  </si>
  <si>
    <t>（32）賃金改善した後の薬剤師の基本給等総額【賃金改善実施期間（２）の開始月】</t>
    <rPh sb="12" eb="15">
      <t>ヤクザイシ</t>
    </rPh>
    <phoneticPr fontId="1"/>
  </si>
  <si>
    <t>（33）基本給等に係る賃金改善の見込み額（１ヶ月分）【（32）－（31）】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</si>
  <si>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（34）うち定期昇給相当分</t>
    <phoneticPr fontId="1"/>
  </si>
  <si>
    <t>（35）うちベア等実施分</t>
    <rPh sb="8" eb="9">
      <t>トウ</t>
    </rPh>
    <rPh sb="9" eb="11">
      <t>ジッシ</t>
    </rPh>
    <rPh sb="11" eb="12">
      <t>ブン</t>
    </rPh>
    <phoneticPr fontId="1"/>
  </si>
  <si>
    <t>（36）ベア等による賃金増率【（35）÷（31）】</t>
    <rPh sb="6" eb="7">
      <t>トウ</t>
    </rPh>
    <rPh sb="10" eb="12">
      <t>チンギン</t>
    </rPh>
    <rPh sb="12" eb="13">
      <t>ゾウ</t>
    </rPh>
    <rPh sb="13" eb="14">
      <t>リツ</t>
    </rPh>
    <phoneticPr fontId="1"/>
  </si>
  <si>
    <t>（37）看護補助者の常勤換算数【賃金改善実施期間（２）の開始月時点】</t>
    <rPh sb="4" eb="6">
      <t>カンゴ</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</si>
  <si>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（38）賃金改善する前の看護補助者の基本給等総額【賃金改善実施期間（２）の開始月】</t>
    <rPh sb="12" eb="14">
      <t>カンゴ</t>
    </rPh>
    <phoneticPr fontId="1"/>
  </si>
  <si>
    <t>（39）賃金改善した後の看護補助者の基本給等総額【賃金改善実施期間（２）の開始月】</t>
    <rPh sb="12" eb="14">
      <t>カンゴ</t>
    </rPh>
    <phoneticPr fontId="1"/>
  </si>
  <si>
    <t>（40）基本給等に係る賃金改善の見込み額（１ヶ月分）【（39）－（38）】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</si>
  <si>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（41）うち定期昇給相当分</t>
    <phoneticPr fontId="1"/>
  </si>
  <si>
    <t>（42）うちベア等実施分</t>
    <rPh sb="8" eb="9">
      <t>トウ</t>
    </rPh>
    <rPh sb="9" eb="11">
      <t>ジッシ</t>
    </rPh>
    <rPh sb="11" eb="12">
      <t>ブン</t>
    </rPh>
    <phoneticPr fontId="1"/>
  </si>
  <si>
    <t>（43）ベア等による賃金増率【（42）÷（38）】</t>
    <rPh sb="6" eb="7">
      <t>トウ</t>
    </rPh>
    <rPh sb="10" eb="12">
      <t>チンギン</t>
    </rPh>
    <rPh sb="12" eb="13">
      <t>ゾウ</t>
    </rPh>
    <rPh sb="13" eb="14">
      <t>リツ</t>
    </rPh>
    <phoneticPr fontId="1"/>
  </si>
  <si>
    <t>（47）基本給等に係る賃金改善の見込み額（１ヶ月分）【（46）－（45）】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</si>
  <si>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（48）うち定期昇給相当分</t>
    <phoneticPr fontId="1"/>
  </si>
  <si>
    <t>（49）うちベア等実施分</t>
    <rPh sb="8" eb="9">
      <t>トウ</t>
    </rPh>
    <rPh sb="9" eb="11">
      <t>ジッシ</t>
    </rPh>
    <rPh sb="11" eb="12">
      <t>ブン</t>
    </rPh>
    <phoneticPr fontId="1"/>
  </si>
  <si>
    <t>（50）ベア等による賃金増率【（49）÷（45）】</t>
    <rPh sb="6" eb="7">
      <t>トウ</t>
    </rPh>
    <rPh sb="10" eb="12">
      <t>チンギン</t>
    </rPh>
    <rPh sb="12" eb="13">
      <t>ゾウ</t>
    </rPh>
    <rPh sb="13" eb="14">
      <t>リツ</t>
    </rPh>
    <phoneticPr fontId="1"/>
  </si>
  <si>
    <t>（59）賃金改善する前の40歳未満の勤務医師等の給与総額【賃金改善実施期間（２）の開始月】</t>
    <rPh sb="24" eb="26">
      <t>キュウヨ</t>
    </rPh>
    <phoneticPr fontId="1"/>
  </si>
  <si>
    <t>（61）賃金改善した後の40歳未満の勤務医師等の給与総額【賃金改善実施期間（２）の開始月】</t>
    <rPh sb="24" eb="26">
      <t>キュウヨ</t>
    </rPh>
    <phoneticPr fontId="1"/>
  </si>
  <si>
    <t>（69）賃金改善する前の事務職員の給与総額（賃金改善実施期間（②）の開始月）</t>
    <rPh sb="17" eb="19">
      <t>キュウヨ</t>
    </rPh>
    <phoneticPr fontId="1"/>
  </si>
  <si>
    <t>（71）賃金改善した後の事務職員の給与総額（賃金改善実施期間（②）の開始月）</t>
    <rPh sb="17" eb="19">
      <t>キュウヨ</t>
    </rPh>
    <phoneticPr fontId="1"/>
  </si>
  <si>
    <t>（73）給与総額に係る賃金改善の見込み額（１ヶ月分）【（71）－（69）】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</si>
  <si>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</si>
  <si>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3">
      <t>カイセツシャ</t>
    </rPh>
    <rPh sb="3" eb="4">
      <t>メイ</t>
    </rPh>
    <phoneticPr fontId="1"/>
  </si>
  <si>
    <t>（診療所）賃金改善実績報告書（令和</t>
    <rPh sb="1" eb="4">
      <t>シンリョウジョ</t>
    </rPh>
    <rPh sb="5" eb="7">
      <t>チンギン</t>
    </rPh>
    <rPh sb="7" eb="9">
      <t>カイゼン</t>
    </rPh>
    <rPh sb="9" eb="11">
      <t>ジッセキ</t>
    </rPh>
    <phoneticPr fontId="1"/>
  </si>
  <si>
    <t>（Ⅱに該当する場合）外来・在宅ベースアップ評価料（Ⅱ）等の実績額【（３）の期間中】</t>
    <rPh sb="3" eb="5">
      <t>ガイトウ</t>
    </rPh>
    <rPh sb="7" eb="9">
      <t>バアイ</t>
    </rPh>
    <rPh sb="10" eb="12">
      <t>ガイライ</t>
    </rPh>
    <rPh sb="13" eb="15">
      <t>ザイタク</t>
    </rPh>
    <rPh sb="27" eb="28">
      <t>トウ</t>
    </rPh>
    <rPh sb="37" eb="40">
      <t>キカンチュウ</t>
    </rPh>
    <phoneticPr fontId="1"/>
  </si>
  <si>
    <t>（４）外来・在宅ベースアップ評価料（Ⅱ）等の区分</t>
    <rPh sb="3" eb="5">
      <t>ガイライ</t>
    </rPh>
    <rPh sb="6" eb="8">
      <t>ザイタク</t>
    </rPh>
    <rPh sb="20" eb="21">
      <t>トウ</t>
    </rPh>
    <phoneticPr fontId="1"/>
  </si>
  <si>
    <t>（イ）の算定回数</t>
    <rPh sb="4" eb="6">
      <t>サンテイ</t>
    </rPh>
    <rPh sb="6" eb="8">
      <t>カイスウ</t>
    </rPh>
    <phoneticPr fontId="1"/>
  </si>
  <si>
    <t>（ロ）の算定回数</t>
    <rPh sb="4" eb="6">
      <t>サンテイ</t>
    </rPh>
    <rPh sb="6" eb="8">
      <t>カイスウ</t>
    </rPh>
    <phoneticPr fontId="1"/>
  </si>
  <si>
    <t>（６）外来・在宅ベースアップ評価料（Ⅱ）等による収入の実績額</t>
    <rPh sb="3" eb="5">
      <t>ガイライ</t>
    </rPh>
    <rPh sb="6" eb="8">
      <t>ザイタク</t>
    </rPh>
    <rPh sb="20" eb="21">
      <t>トウ</t>
    </rPh>
    <rPh sb="24" eb="26">
      <t>シュウニュウ</t>
    </rPh>
    <rPh sb="27" eb="29">
      <t>ジッセキ</t>
    </rPh>
    <rPh sb="29" eb="30">
      <t>ガク</t>
    </rPh>
    <phoneticPr fontId="1"/>
  </si>
  <si>
    <t>（イ）の実績額</t>
    <rPh sb="4" eb="7">
      <t>ジッセキガク</t>
    </rPh>
    <phoneticPr fontId="1"/>
  </si>
  <si>
    <t>（ロ）の実績額</t>
    <rPh sb="4" eb="7">
      <t>ジッセキガク</t>
    </rPh>
    <phoneticPr fontId="1"/>
  </si>
  <si>
    <t>（11）ベースアップ評価料の前年度からの繰越額【令和７年度届出時のみ記載】</t>
    <rPh sb="10" eb="13">
      <t>ヒョウカリョウ</t>
    </rPh>
    <phoneticPr fontId="1"/>
  </si>
  <si>
    <t>（44）その他の対象職種の常勤換算数【賃金改善実施期間（２）の開始月時点】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</si>
  <si>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（45）賃金改善する前のその他の対象職種の基本給等総額【賃金改善実施期間（２）の開始月時点】</t>
    <rPh sb="43" eb="45">
      <t>ジテン</t>
    </rPh>
    <phoneticPr fontId="1"/>
  </si>
  <si>
    <t>（46）賃金改善した後のその他の対象職種の基本給等総額【賃金改善実施期間（２）の開始月時点】</t>
    <rPh sb="43" eb="45">
      <t>ジテン</t>
    </rPh>
    <phoneticPr fontId="1"/>
  </si>
  <si>
    <t>（52）賃金改善する前の40歳未満の勤務医師等の給与総額【賃金改善実施期間（２）の開始月】</t>
    <rPh sb="24" eb="26">
      <t>キュウヨ</t>
    </rPh>
    <phoneticPr fontId="1"/>
  </si>
  <si>
    <t>（54）賃金改善した後の40歳未満の勤務医師等の給与総額【賃金改善実施期間（２）の開始月】</t>
    <rPh sb="24" eb="26">
      <t>キュウヨ</t>
    </rPh>
    <phoneticPr fontId="1"/>
  </si>
  <si>
    <t>（56）給与総額に係る賃金改善の見込み額（１ヶ月分）【（54）－（52）】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</si>
  <si>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（62）賃金改善する前の事務職員の給与総額【賃金改善実施期間（２）の開始月】</t>
    <rPh sb="17" eb="19">
      <t>キュウヨ</t>
    </rPh>
    <phoneticPr fontId="1"/>
  </si>
  <si>
    <t>（64）賃金改善した後の事務職員の給与総額【賃金改善実施期間（２）の開始月】</t>
    <rPh sb="17" eb="19">
      <t>キュウヨ</t>
    </rPh>
    <phoneticPr fontId="1"/>
  </si>
  <si>
    <t>（66）給与総額に係る賃金改善の見込み額（１ヶ月分）【（64）－（62）】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</si>
  <si>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（歯科診療所）賃金改善実績報告書（令和</t>
    <rPh sb="1" eb="3">
      <t>シカ</t>
    </rPh>
    <rPh sb="3" eb="6">
      <t>シンリョウジョ</t>
    </rPh>
    <rPh sb="7" eb="9">
      <t>チンギン</t>
    </rPh>
    <rPh sb="9" eb="11">
      <t>カイゼン</t>
    </rPh>
    <rPh sb="11" eb="13">
      <t>ジッセキ</t>
    </rPh>
    <phoneticPr fontId="1"/>
  </si>
  <si>
    <t>（４）歯科外来・在宅ベースアップ評価料（Ⅱ）等の区分</t>
    <rPh sb="5" eb="7">
      <t>ガイライ</t>
    </rPh>
    <rPh sb="8" eb="10">
      <t>ザイタク</t>
    </rPh>
    <rPh sb="22" eb="23">
      <t>トウ</t>
    </rPh>
    <phoneticPr fontId="1"/>
  </si>
  <si>
    <t>（６）歯科外来・在宅ベースアップ評価料（Ⅱ）等による収入の実績額</t>
    <rPh sb="3" eb="5">
      <t>シカ</t>
    </rPh>
    <rPh sb="5" eb="7">
      <t>ガイライ</t>
    </rPh>
    <rPh sb="8" eb="10">
      <t>ザイタク</t>
    </rPh>
    <rPh sb="22" eb="23">
      <t>トウ</t>
    </rPh>
    <rPh sb="26" eb="28">
      <t>シュウニュウ</t>
    </rPh>
    <rPh sb="29" eb="31">
      <t>ジッセキ</t>
    </rPh>
    <rPh sb="31" eb="32">
      <t>ガク</t>
    </rPh>
    <phoneticPr fontId="1"/>
  </si>
  <si>
    <t>前年度からの繰越額【令和７年度届出時のみ記載】</t>
    <phoneticPr fontId="1"/>
  </si>
  <si>
    <t>Ⅴ．歯科衛生士の基本給等に係る事項</t>
    <rPh sb="2" eb="4">
      <t>シカ</t>
    </rPh>
    <rPh sb="4" eb="7">
      <t>エイセイシ</t>
    </rPh>
    <rPh sb="13" eb="14">
      <t>カカ</t>
    </rPh>
    <rPh sb="15" eb="17">
      <t>ジコウ</t>
    </rPh>
    <phoneticPr fontId="1"/>
  </si>
  <si>
    <t>（23）歯科衛生士の常勤換算数【賃金改善実施期間（２）の開始月時点】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</si>
  <si>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（24）賃金改善する前の歯科衛生士の基本給等総額【賃金改善実施期間（２）の開始月】</t>
    <phoneticPr fontId="1"/>
  </si>
  <si>
    <t>（25）賃金改善した後の歯科衛生士の基本給等総額【賃金改善実施期間（２）の開始月】</t>
    <phoneticPr fontId="1"/>
  </si>
  <si>
    <t>（30）歯科技工士の常勤換算数【賃金改善実施期間（２）の開始月時点】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</si>
  <si>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（31）賃金改善する前の歯科技工士の基本給等総額【賃金改善実施期間（２）の開始月】</t>
    <phoneticPr fontId="1"/>
  </si>
  <si>
    <t>（32）賃金改善した後の歯科技工士の基本給等総額【賃金改善実施期間（２）の開始月】</t>
    <phoneticPr fontId="1"/>
  </si>
  <si>
    <t>（37）歯科業務補助者の常勤換算数【賃金改善実施期間（２）の開始月時点】</t>
    <rPh sb="12" eb="14">
      <t>ジョウキン</t>
    </rPh>
    <rPh sb="14" eb="16">
      <t>カンザン</t>
    </rPh>
    <rPh sb="16" eb="17">
      <t>スウ</t>
    </rPh>
    <rPh sb="18" eb="20">
      <t>チンギン</t>
    </rPh>
    <rPh sb="20" eb="22">
      <t>カイゼン</t>
    </rPh>
    <rPh sb="22" eb="24">
      <t>ジッシ</t>
    </rPh>
    <rPh sb="24" eb="26">
      <t>キカン</t>
    </rPh>
    <rPh sb="30" eb="32">
      <t>カイシ</t>
    </rPh>
    <rPh sb="32" eb="33">
      <t>ツキ</t>
    </rPh>
    <rPh sb="33" eb="35">
      <t>ジテン</t>
    </rPh>
    <phoneticPr fontId="1"/>
  </si>
  <si>
    <t>（38）賃金改善する前の歯科業務補助者の基本給等総額【賃金改善実施期間（２）の開始月】</t>
    <phoneticPr fontId="1"/>
  </si>
  <si>
    <t>（39）賃金改善した後の歯科業務補助者の基本給等総額【賃金改善実施期間（２）の開始月】</t>
    <phoneticPr fontId="1"/>
  </si>
  <si>
    <t>参考</t>
    <rPh sb="0" eb="2">
      <t>サンコウ</t>
    </rPh>
    <phoneticPr fontId="5"/>
  </si>
  <si>
    <t>賃金引き上げ計画書作成のための計算シート（IIを算定しない診療所向け）</t>
    <rPh sb="0" eb="2">
      <t>チンギン</t>
    </rPh>
    <rPh sb="2" eb="3">
      <t>ヒ</t>
    </rPh>
    <rPh sb="4" eb="5">
      <t>ア</t>
    </rPh>
    <rPh sb="6" eb="8">
      <t>ケイカク</t>
    </rPh>
    <rPh sb="8" eb="9">
      <t>ショ</t>
    </rPh>
    <rPh sb="9" eb="11">
      <t>サクセイ</t>
    </rPh>
    <rPh sb="15" eb="17">
      <t>ケイサン</t>
    </rPh>
    <rPh sb="24" eb="26">
      <t>サンテイ</t>
    </rPh>
    <rPh sb="29" eb="32">
      <t>シンリョウジョ</t>
    </rPh>
    <rPh sb="32" eb="33">
      <t>ム</t>
    </rPh>
    <phoneticPr fontId="5"/>
  </si>
  <si>
    <t>外来・在宅ベースアップ評価料（Ⅰ）等の届出について</t>
    <rPh sb="0" eb="2">
      <t>ガイライ</t>
    </rPh>
    <rPh sb="3" eb="5">
      <t>ザイタク</t>
    </rPh>
    <rPh sb="11" eb="13">
      <t>ヒョウカ</t>
    </rPh>
    <rPh sb="13" eb="14">
      <t>リョウ</t>
    </rPh>
    <rPh sb="17" eb="18">
      <t>トウ</t>
    </rPh>
    <rPh sb="19" eb="21">
      <t>トドケデ</t>
    </rPh>
    <phoneticPr fontId="5"/>
  </si>
  <si>
    <t>３</t>
    <phoneticPr fontId="1"/>
  </si>
  <si>
    <t>①算出の際に用いる「対象職員の給与総額」の対象期間 （上記「２」の入力に連動）</t>
    <rPh sb="27" eb="29">
      <t>ジョウキ</t>
    </rPh>
    <rPh sb="33" eb="35">
      <t>ニュウリョク</t>
    </rPh>
    <rPh sb="36" eb="38">
      <t>レンドウ</t>
    </rPh>
    <phoneticPr fontId="1"/>
  </si>
  <si>
    <t>【算出の際に用いる「外来・在宅ベースアップ評価料(Ⅰ)等の対象期間 】（上記「２」の入力に連動）</t>
    <rPh sb="27" eb="28">
      <t>トウ</t>
    </rPh>
    <rPh sb="36" eb="38">
      <t>ジョウキ</t>
    </rPh>
    <rPh sb="42" eb="44">
      <t>ニュウリョク</t>
    </rPh>
    <rPh sb="45" eb="47">
      <t>レンドウ</t>
    </rPh>
    <phoneticPr fontId="1"/>
  </si>
  <si>
    <r>
      <t>【対象期間の１月当たりの平均</t>
    </r>
    <r>
      <rPr>
        <sz val="14"/>
        <rFont val="ＭＳ Ｐゴシック"/>
        <family val="3"/>
        <charset val="128"/>
      </rPr>
      <t>回数（実績）】</t>
    </r>
    <rPh sb="1" eb="3">
      <t>タイショウ</t>
    </rPh>
    <rPh sb="3" eb="5">
      <t>キカン</t>
    </rPh>
    <rPh sb="7" eb="8">
      <t>ツキ</t>
    </rPh>
    <rPh sb="8" eb="9">
      <t>ア</t>
    </rPh>
    <rPh sb="14" eb="16">
      <t>カイスウ</t>
    </rPh>
    <rPh sb="17" eb="19">
      <t>ジッセキ</t>
    </rPh>
    <phoneticPr fontId="1"/>
  </si>
  <si>
    <t>　④訪問診療料（同一建物の算定回数</t>
    <rPh sb="2" eb="4">
      <t>ホウモン</t>
    </rPh>
    <rPh sb="4" eb="6">
      <t>シンリョウ</t>
    </rPh>
    <rPh sb="6" eb="7">
      <t>リョウ</t>
    </rPh>
    <rPh sb="8" eb="10">
      <t>ドウイツ</t>
    </rPh>
    <rPh sb="10" eb="12">
      <t>タテモノ</t>
    </rPh>
    <rPh sb="13" eb="15">
      <t>サンテイ</t>
    </rPh>
    <rPh sb="15" eb="17">
      <t>カイスウ</t>
    </rPh>
    <phoneticPr fontId="1"/>
  </si>
  <si>
    <r>
      <t>　⑤</t>
    </r>
    <r>
      <rPr>
        <b/>
        <u/>
        <sz val="14"/>
        <rFont val="ＭＳ Ｐゴシック"/>
        <family val="3"/>
        <charset val="128"/>
      </rPr>
      <t>歯科</t>
    </r>
    <r>
      <rPr>
        <sz val="14"/>
        <rFont val="ＭＳ Ｐゴシック"/>
        <family val="3"/>
      </rPr>
      <t>初診料等の算定回数</t>
    </r>
    <rPh sb="2" eb="4">
      <t>シカ</t>
    </rPh>
    <rPh sb="7" eb="8">
      <t>トウ</t>
    </rPh>
    <phoneticPr fontId="1"/>
  </si>
  <si>
    <r>
      <t>　⑥</t>
    </r>
    <r>
      <rPr>
        <b/>
        <u/>
        <sz val="14"/>
        <rFont val="ＭＳ Ｐゴシック"/>
        <family val="3"/>
        <charset val="128"/>
      </rPr>
      <t>歯科</t>
    </r>
    <r>
      <rPr>
        <sz val="14"/>
        <rFont val="ＭＳ Ｐゴシック"/>
        <family val="3"/>
      </rPr>
      <t>再診料等の算定回数</t>
    </r>
    <rPh sb="2" eb="4">
      <t>シカ</t>
    </rPh>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</si>
  <si>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</si>
  <si>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rPr>
      <t>訪問診療料（同一建物）の算定回数</t>
    </r>
    <rPh sb="2" eb="4">
      <t>シカ</t>
    </rPh>
    <rPh sb="4" eb="6">
      <t>ホウモン</t>
    </rPh>
    <rPh sb="6" eb="8">
      <t>シンリョウ</t>
    </rPh>
    <rPh sb="8" eb="9">
      <t>リョウ</t>
    </rPh>
    <rPh sb="16" eb="18">
      <t>サンテイ</t>
    </rPh>
    <rPh sb="18" eb="20">
      <t>カイスウ</t>
    </rPh>
    <phoneticPr fontId="1"/>
  </si>
  <si>
    <t>※　算出対象となる期間の１月当たりの算定回数の平均の数値（小数点第二位を四捨五入）を記載すること。</t>
    <rPh sb="9" eb="11">
      <t>キカン</t>
    </rPh>
    <rPh sb="13" eb="14">
      <t>ツキ</t>
    </rPh>
    <rPh sb="14" eb="15">
      <t>ア</t>
    </rPh>
    <rPh sb="18" eb="20">
      <t>サンテイ</t>
    </rPh>
    <rPh sb="20" eb="22">
      <t>カイスウ</t>
    </rPh>
    <phoneticPr fontId="5"/>
  </si>
  <si>
    <t>項番</t>
    <rPh sb="0" eb="2">
      <t>コウバン</t>
    </rPh>
    <phoneticPr fontId="1"/>
  </si>
  <si>
    <t>betsu2_1</t>
    <phoneticPr fontId="1"/>
  </si>
  <si>
    <t>betsu2_2</t>
  </si>
  <si>
    <t>betsu2_3</t>
  </si>
  <si>
    <t>betsu2_4</t>
  </si>
  <si>
    <t>betsu2_5</t>
  </si>
  <si>
    <t>betsu2_6</t>
  </si>
  <si>
    <t>betsu2_7</t>
  </si>
  <si>
    <t>betsu2_8</t>
  </si>
  <si>
    <t>betsu2_9</t>
  </si>
  <si>
    <t>95_1_1</t>
    <phoneticPr fontId="1"/>
  </si>
  <si>
    <t>95_1_2</t>
    <phoneticPr fontId="1"/>
  </si>
  <si>
    <t>95_2_1</t>
    <phoneticPr fontId="1"/>
  </si>
  <si>
    <t>95_2_2</t>
    <phoneticPr fontId="1"/>
  </si>
  <si>
    <t>95_3_1</t>
    <phoneticPr fontId="1"/>
  </si>
  <si>
    <t>95_3_2</t>
    <phoneticPr fontId="1"/>
  </si>
  <si>
    <t>95_4_1</t>
    <phoneticPr fontId="1"/>
  </si>
  <si>
    <t>96_1_1</t>
    <phoneticPr fontId="1"/>
  </si>
  <si>
    <t>96_1_2</t>
    <phoneticPr fontId="1"/>
  </si>
  <si>
    <t>96_2_1</t>
    <phoneticPr fontId="1"/>
  </si>
  <si>
    <t>96_2_2</t>
    <phoneticPr fontId="1"/>
  </si>
  <si>
    <t>96_3_1</t>
    <phoneticPr fontId="1"/>
  </si>
  <si>
    <t>96_3_2</t>
    <phoneticPr fontId="1"/>
  </si>
  <si>
    <t>96_3_3</t>
    <phoneticPr fontId="1"/>
  </si>
  <si>
    <t>96_4_1</t>
    <phoneticPr fontId="1"/>
  </si>
  <si>
    <t>96_4_2</t>
    <phoneticPr fontId="1"/>
  </si>
  <si>
    <t>96_5_1</t>
    <phoneticPr fontId="1"/>
  </si>
  <si>
    <t>96_6_1</t>
    <phoneticPr fontId="1"/>
  </si>
  <si>
    <t>96_6_2</t>
    <phoneticPr fontId="1"/>
  </si>
  <si>
    <t>96_6_3</t>
  </si>
  <si>
    <t>96_6_4</t>
  </si>
  <si>
    <t>96_6_5</t>
  </si>
  <si>
    <t>96_6_6</t>
  </si>
  <si>
    <t>96_6_7</t>
  </si>
  <si>
    <t>96_6_8</t>
  </si>
  <si>
    <t>96_6_9</t>
  </si>
  <si>
    <t>96_6_10</t>
  </si>
  <si>
    <t>96_6_11</t>
  </si>
  <si>
    <t>96_6_12</t>
  </si>
  <si>
    <t>96_6_13</t>
  </si>
  <si>
    <t>96_6_14</t>
  </si>
  <si>
    <t>96_6_15</t>
  </si>
  <si>
    <t>96_6_16</t>
  </si>
  <si>
    <t>96_6_17</t>
  </si>
  <si>
    <t>96_6_18</t>
  </si>
  <si>
    <t>96_6_19</t>
  </si>
  <si>
    <t>96_6_20</t>
  </si>
  <si>
    <t>96_6_21</t>
  </si>
  <si>
    <t>96_6_22</t>
  </si>
  <si>
    <t>96_6_23</t>
  </si>
  <si>
    <t>96_6_24</t>
  </si>
  <si>
    <t>96_6_25</t>
  </si>
  <si>
    <t>96_6_26</t>
  </si>
  <si>
    <t>96_6_27</t>
  </si>
  <si>
    <t>96_6_28</t>
  </si>
  <si>
    <t>96_7_1</t>
    <phoneticPr fontId="1"/>
  </si>
  <si>
    <t>96_7_2</t>
    <phoneticPr fontId="1"/>
  </si>
  <si>
    <t>96_7_3</t>
  </si>
  <si>
    <t>96_7_4</t>
  </si>
  <si>
    <t>96_8_1</t>
    <phoneticPr fontId="1"/>
  </si>
  <si>
    <t>96_8_2</t>
    <phoneticPr fontId="1"/>
  </si>
  <si>
    <t>96_8_3</t>
  </si>
  <si>
    <t>96_8_4</t>
  </si>
  <si>
    <t>97_1_1</t>
    <phoneticPr fontId="1"/>
  </si>
  <si>
    <t>97_1_2</t>
    <phoneticPr fontId="1"/>
  </si>
  <si>
    <t>97_2_1</t>
    <phoneticPr fontId="1"/>
  </si>
  <si>
    <t>97_2_2</t>
    <phoneticPr fontId="1"/>
  </si>
  <si>
    <t>97_2_3</t>
  </si>
  <si>
    <t>97_3_1</t>
    <phoneticPr fontId="1"/>
  </si>
  <si>
    <t>97_4_1</t>
    <phoneticPr fontId="1"/>
  </si>
  <si>
    <t>97_4_2</t>
    <phoneticPr fontId="1"/>
  </si>
  <si>
    <t>97_4_3</t>
  </si>
  <si>
    <t>97_4_4</t>
  </si>
  <si>
    <t>97_4_5</t>
  </si>
  <si>
    <t>97_4_6</t>
  </si>
  <si>
    <t>97_4_7</t>
  </si>
  <si>
    <t>97_4_8</t>
  </si>
  <si>
    <t>97_4_9</t>
  </si>
  <si>
    <t>97_4_10</t>
  </si>
  <si>
    <t>97_4_11</t>
  </si>
  <si>
    <t>97_4_12</t>
  </si>
  <si>
    <t>97_4_13</t>
  </si>
  <si>
    <t>97_4_14</t>
  </si>
  <si>
    <t>97_4_15</t>
  </si>
  <si>
    <t>97_4_16</t>
  </si>
  <si>
    <t>97_4_17</t>
  </si>
  <si>
    <t>97_4_18</t>
  </si>
  <si>
    <t>97_4_19</t>
  </si>
  <si>
    <t>97_4_20</t>
  </si>
  <si>
    <t>97_4_21</t>
  </si>
  <si>
    <t>97_4_22</t>
  </si>
  <si>
    <t>97_4_23</t>
  </si>
  <si>
    <t>97_4_24</t>
  </si>
  <si>
    <t>97_4_25</t>
  </si>
  <si>
    <t>97_4_26</t>
  </si>
  <si>
    <t>97_4_27</t>
  </si>
  <si>
    <t>97_4_28</t>
  </si>
  <si>
    <t>97_4_29</t>
  </si>
  <si>
    <t>97_5_1</t>
    <phoneticPr fontId="1"/>
  </si>
  <si>
    <t>97_5_2</t>
    <phoneticPr fontId="1"/>
  </si>
  <si>
    <t>97_5_3</t>
  </si>
  <si>
    <t>97_5_4</t>
  </si>
  <si>
    <t>97_6_1</t>
    <phoneticPr fontId="1"/>
  </si>
  <si>
    <t>kbu_0_1</t>
    <phoneticPr fontId="1"/>
  </si>
  <si>
    <t>kbu_0_2</t>
  </si>
  <si>
    <t>kbu_1_1</t>
    <phoneticPr fontId="1"/>
  </si>
  <si>
    <t>kbu_1_2</t>
  </si>
  <si>
    <t>kbu_1_3</t>
  </si>
  <si>
    <t>kbu_1_4</t>
  </si>
  <si>
    <t>kbu_1_5</t>
  </si>
  <si>
    <t>kbu_1_6</t>
  </si>
  <si>
    <t>kbu_1_7</t>
  </si>
  <si>
    <t>kbu_1_8</t>
  </si>
  <si>
    <t>kbu_1_9</t>
  </si>
  <si>
    <t>kbu_1_10</t>
  </si>
  <si>
    <t>kbu_1_11</t>
  </si>
  <si>
    <t>kbu_2-1_1</t>
    <phoneticPr fontId="1"/>
  </si>
  <si>
    <t>kbu_2-1_2</t>
  </si>
  <si>
    <t>kbu_2-1_3</t>
  </si>
  <si>
    <t>kbu_2-1_4</t>
  </si>
  <si>
    <t>kbu_2-1_5</t>
  </si>
  <si>
    <t>kbu_2-1_6</t>
  </si>
  <si>
    <t>kbu_2-1_7</t>
  </si>
  <si>
    <t>kbu_2-1_8</t>
  </si>
  <si>
    <t>kbu_2-1_9</t>
  </si>
  <si>
    <t>kbu_2-2_1</t>
    <phoneticPr fontId="1"/>
  </si>
  <si>
    <t>kbu_2-2_1check</t>
    <phoneticPr fontId="1"/>
  </si>
  <si>
    <t>kbu_2-2_2</t>
  </si>
  <si>
    <t>kbu_2-2_3</t>
  </si>
  <si>
    <t>kbu_2-2_4</t>
  </si>
  <si>
    <t>kbu_2-2_5</t>
  </si>
  <si>
    <t>kbu_3_1</t>
    <phoneticPr fontId="1"/>
  </si>
  <si>
    <t>kbu_3_2</t>
  </si>
  <si>
    <t>kbu_3_3</t>
  </si>
  <si>
    <t>kbu_3_4</t>
  </si>
  <si>
    <t>kbu_3_5</t>
  </si>
  <si>
    <t>kbu_3_6</t>
  </si>
  <si>
    <t>kbu_3_7</t>
  </si>
  <si>
    <t>kbu_4_1</t>
    <phoneticPr fontId="1"/>
  </si>
  <si>
    <t>kbu_4_2</t>
  </si>
  <si>
    <t>kbu_4_3</t>
  </si>
  <si>
    <t>kbu_4_4</t>
  </si>
  <si>
    <t>kbu_4_5</t>
  </si>
  <si>
    <t>kbu_4_6</t>
  </si>
  <si>
    <t>kbu_4_7</t>
  </si>
  <si>
    <t>kbu_5_1</t>
    <phoneticPr fontId="1"/>
  </si>
  <si>
    <t>kbu_5_2</t>
  </si>
  <si>
    <t>kbu_5_3</t>
  </si>
  <si>
    <t>kbu_5_4</t>
  </si>
  <si>
    <t>kbu_5_5</t>
  </si>
  <si>
    <t>kbu_5_6</t>
  </si>
  <si>
    <t>kbu_5_7</t>
  </si>
  <si>
    <t>kbu_6_1</t>
    <phoneticPr fontId="1"/>
  </si>
  <si>
    <t>kbu_6_2</t>
  </si>
  <si>
    <t>kbu_6_3</t>
  </si>
  <si>
    <t>kbu_6_4</t>
  </si>
  <si>
    <t>kbu_6_5</t>
  </si>
  <si>
    <t>kbu_6_6</t>
  </si>
  <si>
    <t>kbu_6_7</t>
  </si>
  <si>
    <t>kbu_7_1</t>
    <phoneticPr fontId="1"/>
  </si>
  <si>
    <t>kbu_7_2</t>
  </si>
  <si>
    <t>kbu_7_3</t>
  </si>
  <si>
    <t>kbu_7_4</t>
  </si>
  <si>
    <t>kbu_7_5</t>
  </si>
  <si>
    <t>kbu_7_6</t>
  </si>
  <si>
    <t>kbu_7_7</t>
  </si>
  <si>
    <t>kbu_8_1</t>
    <phoneticPr fontId="1"/>
  </si>
  <si>
    <t>kbu_8_2</t>
  </si>
  <si>
    <t>kbu_8_3</t>
  </si>
  <si>
    <t>kbu_8_4</t>
  </si>
  <si>
    <t>kbu_8_5</t>
  </si>
  <si>
    <t>kbu_8_6</t>
  </si>
  <si>
    <t>kbu_8_7</t>
  </si>
  <si>
    <t>kbu_9_1</t>
    <phoneticPr fontId="1"/>
  </si>
  <si>
    <t>kbu_9_2</t>
  </si>
  <si>
    <t>kbu_9_3</t>
  </si>
  <si>
    <t>kbu_9_4</t>
  </si>
  <si>
    <t>kbu_9_5</t>
  </si>
  <si>
    <t>kbu_9_6</t>
  </si>
  <si>
    <t>kbu_9_7</t>
  </si>
  <si>
    <t>kbu_9_8</t>
  </si>
  <si>
    <t>kbu_9_9</t>
  </si>
  <si>
    <t>kbu_9_10</t>
  </si>
  <si>
    <t>kbu_10_1</t>
    <phoneticPr fontId="1"/>
  </si>
  <si>
    <t>kbu_10_2</t>
  </si>
  <si>
    <t>kbu_10_3</t>
  </si>
  <si>
    <t>kbu_10_4</t>
  </si>
  <si>
    <t>kbu_10_5</t>
  </si>
  <si>
    <t>kbu_10_6</t>
  </si>
  <si>
    <t>kbu_10_7</t>
  </si>
  <si>
    <t>kbu_10_8</t>
  </si>
  <si>
    <t>kbu_10_9</t>
  </si>
  <si>
    <t>kbu_10_10</t>
  </si>
  <si>
    <t>kbu_11_1</t>
    <phoneticPr fontId="1"/>
  </si>
  <si>
    <t>kbu_11_2</t>
  </si>
  <si>
    <t>kbu_11_3</t>
  </si>
  <si>
    <t>kbu_11_4</t>
  </si>
  <si>
    <t>kbu_11_5</t>
  </si>
  <si>
    <t>kbu_00_1</t>
    <phoneticPr fontId="1"/>
  </si>
  <si>
    <t>kbu_00_2</t>
  </si>
  <si>
    <t>kbu_00_3</t>
  </si>
  <si>
    <t>kbu_00_4</t>
  </si>
  <si>
    <t>kmu_0_1</t>
    <phoneticPr fontId="1"/>
  </si>
  <si>
    <t>kmu_0_2</t>
  </si>
  <si>
    <t>kmu_1_1</t>
  </si>
  <si>
    <t>kmu_1_2</t>
  </si>
  <si>
    <t>kmu_1_3</t>
  </si>
  <si>
    <t>kmu_1_4</t>
  </si>
  <si>
    <t>kmu_1_5</t>
  </si>
  <si>
    <t>kmu_1_6</t>
  </si>
  <si>
    <t>kmu_1_7</t>
  </si>
  <si>
    <t>kmu_1_8</t>
  </si>
  <si>
    <t>kmu_1_9</t>
  </si>
  <si>
    <t>kmu_1_10</t>
  </si>
  <si>
    <t>kmu_1_11</t>
  </si>
  <si>
    <t>kmu_2_1</t>
  </si>
  <si>
    <t>kmu_3-1_1</t>
  </si>
  <si>
    <t>kmu_3-1_2</t>
  </si>
  <si>
    <t>kmu_3-1_3</t>
  </si>
  <si>
    <t>kmu_3-1_4</t>
  </si>
  <si>
    <t>kmu_3-1_5</t>
  </si>
  <si>
    <t>kmu_3-1_6</t>
  </si>
  <si>
    <t>kmu_3-1_7</t>
  </si>
  <si>
    <t>kmu_3-1_8</t>
  </si>
  <si>
    <t>kmu_3-1_9</t>
  </si>
  <si>
    <t>kmu_3-1_10</t>
  </si>
  <si>
    <t>kmu_3-1_11</t>
  </si>
  <si>
    <t>kmu_3-1_12</t>
  </si>
  <si>
    <t>kmu_3-2_1</t>
  </si>
  <si>
    <t>kmu_3-2_1check</t>
    <phoneticPr fontId="1"/>
  </si>
  <si>
    <t>kmu_3-2_2</t>
  </si>
  <si>
    <t>kmu_3-2_3</t>
  </si>
  <si>
    <t>kmu_3-2_4</t>
  </si>
  <si>
    <t>kmu_3-2_5</t>
  </si>
  <si>
    <t>kmu_4_1</t>
  </si>
  <si>
    <t>kmu_4_2</t>
  </si>
  <si>
    <t>kmu_4_3</t>
  </si>
  <si>
    <t>kmu_4_4</t>
  </si>
  <si>
    <t>kmu_4_5</t>
  </si>
  <si>
    <t>kmu_4_6</t>
  </si>
  <si>
    <t>kmu_4_7</t>
  </si>
  <si>
    <t>kmu_5_1</t>
  </si>
  <si>
    <t>kmu_5_2</t>
  </si>
  <si>
    <t>kmu_5_3</t>
  </si>
  <si>
    <t>kmu_5_4</t>
  </si>
  <si>
    <t>kmu_5_5</t>
  </si>
  <si>
    <t>kmu_5_6</t>
  </si>
  <si>
    <t>kmu_5_7</t>
  </si>
  <si>
    <t>kmu_6_1</t>
  </si>
  <si>
    <t>kmu_6_2</t>
  </si>
  <si>
    <t>kmu_6_3</t>
  </si>
  <si>
    <t>kmu_6_4</t>
  </si>
  <si>
    <t>kmu_6_5</t>
  </si>
  <si>
    <t>kmu_6_6</t>
  </si>
  <si>
    <t>kmu_6_7</t>
  </si>
  <si>
    <t>kmu_7_1</t>
  </si>
  <si>
    <t>kmu_7_2</t>
  </si>
  <si>
    <t>kmu_7_3</t>
  </si>
  <si>
    <t>kmu_7_4</t>
  </si>
  <si>
    <t>kmu_7_5</t>
  </si>
  <si>
    <t>kmu_7_6</t>
  </si>
  <si>
    <t>kmu_7_7</t>
  </si>
  <si>
    <t>kmu_8_1</t>
  </si>
  <si>
    <t>kmu_8_2</t>
  </si>
  <si>
    <t>kmu_8_3</t>
  </si>
  <si>
    <t>kmu_8_4</t>
  </si>
  <si>
    <t>kmu_8_5</t>
  </si>
  <si>
    <t>kmu_8_6</t>
  </si>
  <si>
    <t>kmu_8_7</t>
  </si>
  <si>
    <t>kmu_9_1</t>
  </si>
  <si>
    <t>kmu_9_2</t>
  </si>
  <si>
    <t>kmu_9_3</t>
  </si>
  <si>
    <t>kmu_9_4</t>
  </si>
  <si>
    <t>kmu_9_5</t>
  </si>
  <si>
    <t>kmu_9_6</t>
  </si>
  <si>
    <t>kmu_9_7</t>
  </si>
  <si>
    <t>kmu_9_8</t>
  </si>
  <si>
    <t>kmu_9_9</t>
  </si>
  <si>
    <t>kmu_10_1</t>
  </si>
  <si>
    <t>kmu_10_2</t>
  </si>
  <si>
    <t>kmu_10_3</t>
  </si>
  <si>
    <t>kmu_10_4</t>
  </si>
  <si>
    <t>kmu_10_5</t>
  </si>
  <si>
    <t>kmu_10_6</t>
  </si>
  <si>
    <t>kmu_10_7</t>
  </si>
  <si>
    <t>kmu_10_8</t>
  </si>
  <si>
    <t>kmu_10_9</t>
  </si>
  <si>
    <t>kmu_10_10</t>
  </si>
  <si>
    <t>kmu_10_11</t>
  </si>
  <si>
    <t>kmu_11_1</t>
  </si>
  <si>
    <t>kmu_11_2</t>
  </si>
  <si>
    <t>kmu_11_3</t>
  </si>
  <si>
    <t>kmu_11_4</t>
  </si>
  <si>
    <t>kmu_11_5</t>
  </si>
  <si>
    <t>kmu_00_1</t>
    <phoneticPr fontId="1"/>
  </si>
  <si>
    <t>kmu_00_2</t>
  </si>
  <si>
    <t>kmu_00_3</t>
  </si>
  <si>
    <t>kmu_00_4</t>
  </si>
  <si>
    <t>ksu_0_1</t>
    <phoneticPr fontId="1"/>
  </si>
  <si>
    <t>ksu_0_2</t>
  </si>
  <si>
    <t>ksu_1_1</t>
    <phoneticPr fontId="1"/>
  </si>
  <si>
    <t>ksu_1_2</t>
  </si>
  <si>
    <t>ksu_1_3</t>
  </si>
  <si>
    <t>ksu_1_4</t>
  </si>
  <si>
    <t>ksu_1_5</t>
  </si>
  <si>
    <t>ksu_1_6</t>
  </si>
  <si>
    <t>ksu_1_7</t>
  </si>
  <si>
    <t>ksu_1_8</t>
  </si>
  <si>
    <t>ksu_1_9</t>
  </si>
  <si>
    <t>ksu_1_10</t>
  </si>
  <si>
    <t>ksu_1_11</t>
  </si>
  <si>
    <t>ksu_2_1</t>
    <phoneticPr fontId="1"/>
  </si>
  <si>
    <t>ksu_3-1_1</t>
    <phoneticPr fontId="1"/>
  </si>
  <si>
    <t>ksu_3-1_2</t>
  </si>
  <si>
    <t>ksu_3-1_3</t>
  </si>
  <si>
    <t>ksu_3-1_4</t>
  </si>
  <si>
    <t>ksu_3-1_5</t>
  </si>
  <si>
    <t>ksu_3-1_6</t>
  </si>
  <si>
    <t>ksu_3-1_7</t>
  </si>
  <si>
    <t>ksu_3-1_8</t>
  </si>
  <si>
    <t>ksu_3-1_9</t>
  </si>
  <si>
    <t>ksu_3-1_10</t>
  </si>
  <si>
    <t>ksu_3-1_11</t>
  </si>
  <si>
    <t>ksu_3-1_12</t>
  </si>
  <si>
    <t>ksu_3-2_1</t>
    <phoneticPr fontId="1"/>
  </si>
  <si>
    <t>ksu_3-2_1check</t>
    <phoneticPr fontId="1"/>
  </si>
  <si>
    <t>ksu_3-2_2</t>
  </si>
  <si>
    <t>ksu_3-2_3</t>
  </si>
  <si>
    <t>ksu_3-2_4</t>
  </si>
  <si>
    <t>ksu_3-2_5</t>
  </si>
  <si>
    <t>ksu_4_1</t>
    <phoneticPr fontId="1"/>
  </si>
  <si>
    <t>ksu_4_2</t>
  </si>
  <si>
    <t>ksu_4_3</t>
  </si>
  <si>
    <t>ksu_4_4</t>
  </si>
  <si>
    <t>ksu_4_5</t>
  </si>
  <si>
    <t>ksu_4_6</t>
  </si>
  <si>
    <t>ksu_4_7</t>
  </si>
  <si>
    <t>ksu_5_1</t>
    <phoneticPr fontId="1"/>
  </si>
  <si>
    <t>ksu_5_2</t>
  </si>
  <si>
    <t>ksu_5_3</t>
  </si>
  <si>
    <t>ksu_5_4</t>
  </si>
  <si>
    <t>ksu_5_5</t>
  </si>
  <si>
    <t>ksu_5_6</t>
  </si>
  <si>
    <t>ksu_5_7</t>
  </si>
  <si>
    <t>ksu_6_1</t>
    <phoneticPr fontId="1"/>
  </si>
  <si>
    <t>ksu_6_2</t>
  </si>
  <si>
    <t>ksu_6_3</t>
  </si>
  <si>
    <t>ksu_6_4</t>
  </si>
  <si>
    <t>ksu_6_5</t>
  </si>
  <si>
    <t>ksu_6_6</t>
  </si>
  <si>
    <t>ksu_6_7</t>
  </si>
  <si>
    <t>ksu_7_1</t>
    <phoneticPr fontId="1"/>
  </si>
  <si>
    <t>ksu_7_2</t>
  </si>
  <si>
    <t>ksu_7_3</t>
  </si>
  <si>
    <t>ksu_7_4</t>
  </si>
  <si>
    <t>ksu_7_5</t>
  </si>
  <si>
    <t>ksu_7_6</t>
  </si>
  <si>
    <t>ksu_7_7</t>
  </si>
  <si>
    <t>ksu_8_1</t>
    <phoneticPr fontId="1"/>
  </si>
  <si>
    <t>ksu_8_2</t>
  </si>
  <si>
    <t>ksu_8_3</t>
  </si>
  <si>
    <t>ksu_8_4</t>
  </si>
  <si>
    <t>ksu_8_5</t>
  </si>
  <si>
    <t>ksu_8_6</t>
  </si>
  <si>
    <t>ksu_8_7</t>
  </si>
  <si>
    <t>ksu_9_1</t>
    <phoneticPr fontId="1"/>
  </si>
  <si>
    <t>ksu_9_2</t>
  </si>
  <si>
    <t>ksu_9_3</t>
  </si>
  <si>
    <t>ksu_9_4</t>
  </si>
  <si>
    <t>ksu_9_5</t>
  </si>
  <si>
    <t>ksu_9_6</t>
  </si>
  <si>
    <t>ksu_9_7</t>
  </si>
  <si>
    <t>ksu_9_8</t>
  </si>
  <si>
    <t>ksu_9_9</t>
  </si>
  <si>
    <t>ksu_9_10</t>
  </si>
  <si>
    <t>ksu_10_1</t>
    <phoneticPr fontId="1"/>
  </si>
  <si>
    <t>ksu_10_2</t>
  </si>
  <si>
    <t>ksu_10_3</t>
  </si>
  <si>
    <t>ksu_10_4</t>
  </si>
  <si>
    <t>ksu_10_5</t>
  </si>
  <si>
    <t>ksu_10_6</t>
  </si>
  <si>
    <t>ksu_10_7</t>
  </si>
  <si>
    <t>ksu_10_8</t>
  </si>
  <si>
    <t>ksu_10_9</t>
  </si>
  <si>
    <t>ksu_10_10</t>
  </si>
  <si>
    <t>ksu_11_1</t>
    <phoneticPr fontId="1"/>
  </si>
  <si>
    <t>ksu_11_2</t>
  </si>
  <si>
    <t>ksu_11_3</t>
  </si>
  <si>
    <t>ksu_11_4</t>
  </si>
  <si>
    <t>ksu_11_5</t>
  </si>
  <si>
    <t>ksu_00_1</t>
    <phoneticPr fontId="1"/>
  </si>
  <si>
    <t>ksu_00_2</t>
  </si>
  <si>
    <t>ksu_00_3</t>
  </si>
  <si>
    <t>ksu_00_4</t>
  </si>
  <si>
    <t>jbu_0_1</t>
    <phoneticPr fontId="1"/>
  </si>
  <si>
    <t>jbu_0_2</t>
  </si>
  <si>
    <t>jbu_1_1</t>
    <phoneticPr fontId="1"/>
  </si>
  <si>
    <t>jbu_1_2</t>
  </si>
  <si>
    <t>jbu_1_3</t>
  </si>
  <si>
    <t>jbu_1_4</t>
  </si>
  <si>
    <t>jbu_1_5</t>
  </si>
  <si>
    <t>jbu_1_6</t>
  </si>
  <si>
    <t>jbu_1_7</t>
  </si>
  <si>
    <t>jbu_1_8</t>
  </si>
  <si>
    <t>jbu_1_9</t>
  </si>
  <si>
    <t>jbu_1_10</t>
  </si>
  <si>
    <t>jbu_1_11</t>
  </si>
  <si>
    <t>jbu_2_1</t>
    <phoneticPr fontId="1"/>
  </si>
  <si>
    <t>jbu_2_2</t>
  </si>
  <si>
    <t>jbu_2_3</t>
  </si>
  <si>
    <t>jbu_2_4</t>
  </si>
  <si>
    <t>jbu_2_5</t>
  </si>
  <si>
    <t>jbu_2_6</t>
  </si>
  <si>
    <t>jbu_2_7</t>
  </si>
  <si>
    <t>jbu_2_8</t>
  </si>
  <si>
    <t>jbu_2_9</t>
  </si>
  <si>
    <t>jbu_2_10</t>
  </si>
  <si>
    <t>jbu_2_11</t>
  </si>
  <si>
    <t>jbu_2_12</t>
  </si>
  <si>
    <t>jbu_2_13</t>
  </si>
  <si>
    <t>jbu_2_14</t>
  </si>
  <si>
    <t>jbu_2_15</t>
  </si>
  <si>
    <t>jbu_2_16</t>
  </si>
  <si>
    <t>jbu_2_17</t>
  </si>
  <si>
    <t>jbu_2_18</t>
  </si>
  <si>
    <t>jbu_2_19</t>
  </si>
  <si>
    <t>jbu_2_20</t>
  </si>
  <si>
    <t>jbu_2_21</t>
  </si>
  <si>
    <t>jbu_2_22</t>
  </si>
  <si>
    <t>jbu_2_23</t>
  </si>
  <si>
    <t>jbu_2_24</t>
  </si>
  <si>
    <t>jbu_2_25</t>
  </si>
  <si>
    <t>jbu_2_26</t>
  </si>
  <si>
    <t>jbu_2_27</t>
  </si>
  <si>
    <t>jbu_2_28</t>
  </si>
  <si>
    <t>jbu_2_29</t>
  </si>
  <si>
    <t>jbu_2_30</t>
  </si>
  <si>
    <t>jbu_2_31</t>
  </si>
  <si>
    <t>jbu_2_32</t>
  </si>
  <si>
    <t>jbu_2_33</t>
  </si>
  <si>
    <t>jbu_2_34</t>
  </si>
  <si>
    <t>jbu_2_35</t>
  </si>
  <si>
    <t>jbu_2_36</t>
  </si>
  <si>
    <t>jbu_3_1</t>
    <phoneticPr fontId="1"/>
  </si>
  <si>
    <t>jbu_3_2</t>
  </si>
  <si>
    <t>jbu_3_3</t>
  </si>
  <si>
    <t>jbu_3_4</t>
  </si>
  <si>
    <t>jbu_3_5</t>
  </si>
  <si>
    <t>jbu_3_6</t>
  </si>
  <si>
    <t>jbu_3_7</t>
  </si>
  <si>
    <t>jbu_3_8</t>
  </si>
  <si>
    <t>jbu_3_9</t>
  </si>
  <si>
    <t>jbu_4_1</t>
    <phoneticPr fontId="1"/>
  </si>
  <si>
    <t>jbu_4_2</t>
  </si>
  <si>
    <t>jbu_4_3</t>
  </si>
  <si>
    <t>jbu_4_4</t>
  </si>
  <si>
    <t>jbu_4_5</t>
  </si>
  <si>
    <t>jbu_4_6</t>
  </si>
  <si>
    <t>jbu_4_7</t>
  </si>
  <si>
    <t>jbu_5_1</t>
    <phoneticPr fontId="1"/>
  </si>
  <si>
    <t>jbu_5_2</t>
  </si>
  <si>
    <t>jbu_5_3</t>
  </si>
  <si>
    <t>jbu_5_4</t>
  </si>
  <si>
    <t>jbu_5_5</t>
  </si>
  <si>
    <t>jbu_5_6</t>
  </si>
  <si>
    <t>jbu_5_7</t>
  </si>
  <si>
    <t>jbu_6_1</t>
    <phoneticPr fontId="1"/>
  </si>
  <si>
    <t>jbu_6_2</t>
  </si>
  <si>
    <t>jbu_6_3</t>
  </si>
  <si>
    <t>jbu_6_4</t>
  </si>
  <si>
    <t>jbu_6_5</t>
  </si>
  <si>
    <t>jbu_6_6</t>
  </si>
  <si>
    <t>jbu_6_7</t>
  </si>
  <si>
    <t>jbu_7_1</t>
    <phoneticPr fontId="1"/>
  </si>
  <si>
    <t>jbu_7_2</t>
  </si>
  <si>
    <t>jbu_7_3</t>
  </si>
  <si>
    <t>jbu_7_4</t>
  </si>
  <si>
    <t>jbu_7_5</t>
  </si>
  <si>
    <t>jbu_7_6</t>
  </si>
  <si>
    <t>jbu_7_7</t>
  </si>
  <si>
    <t>jbu_8_1</t>
    <phoneticPr fontId="1"/>
  </si>
  <si>
    <t>jbu_8_2</t>
  </si>
  <si>
    <t>jbu_8_3</t>
  </si>
  <si>
    <t>jbu_8_4</t>
  </si>
  <si>
    <t>jbu_8_5</t>
  </si>
  <si>
    <t>jbu_8_6</t>
  </si>
  <si>
    <t>jbu_8_7</t>
  </si>
  <si>
    <t>jbu_9_1</t>
    <phoneticPr fontId="1"/>
  </si>
  <si>
    <t>jbu_9_2</t>
  </si>
  <si>
    <t>jbu_9_3</t>
  </si>
  <si>
    <t>jbu_9_4</t>
  </si>
  <si>
    <t>jbu_9_5</t>
  </si>
  <si>
    <t>jbu_9_6</t>
  </si>
  <si>
    <t>jbu_9_7</t>
  </si>
  <si>
    <t>jbu_10_1</t>
    <phoneticPr fontId="1"/>
  </si>
  <si>
    <t>jbu_10_2</t>
  </si>
  <si>
    <t>jbu_10_3</t>
  </si>
  <si>
    <t>jbu_10_4</t>
  </si>
  <si>
    <t>jbu_10_5</t>
  </si>
  <si>
    <t>jbu_10_6</t>
  </si>
  <si>
    <t>jbu_10_7</t>
  </si>
  <si>
    <t>jbu_10_8</t>
  </si>
  <si>
    <t>jbu_10_9</t>
  </si>
  <si>
    <t>jbu_10_10</t>
  </si>
  <si>
    <t>jbu_11_1</t>
    <phoneticPr fontId="1"/>
  </si>
  <si>
    <t>jbu_11_2</t>
  </si>
  <si>
    <t>jbu_11_3</t>
  </si>
  <si>
    <t>jbu_11_4</t>
  </si>
  <si>
    <t>jbu_11_5</t>
  </si>
  <si>
    <t>jbu_11_6</t>
  </si>
  <si>
    <t>jbu_11_7</t>
  </si>
  <si>
    <t>jbu_11_8</t>
  </si>
  <si>
    <t>jbu_11_9</t>
  </si>
  <si>
    <t>jbu_11_10</t>
  </si>
  <si>
    <t>jbu_00_1</t>
    <phoneticPr fontId="1"/>
  </si>
  <si>
    <t>jbu_00_2</t>
  </si>
  <si>
    <t>jbu_00_3</t>
  </si>
  <si>
    <t>jbu_00_4</t>
  </si>
  <si>
    <t>jmu_0_1</t>
    <phoneticPr fontId="1"/>
  </si>
  <si>
    <t>jmu_0_2</t>
  </si>
  <si>
    <t>jmu_1_1</t>
    <phoneticPr fontId="1"/>
  </si>
  <si>
    <t>jmu_1_2</t>
  </si>
  <si>
    <t>jmu_1_3</t>
  </si>
  <si>
    <t>jmu_1_4</t>
  </si>
  <si>
    <t>jmu_1_5</t>
  </si>
  <si>
    <t>jmu_1_6</t>
  </si>
  <si>
    <t>jmu_1_7</t>
  </si>
  <si>
    <t>jmu_1_8</t>
  </si>
  <si>
    <t>jmu_1_9</t>
  </si>
  <si>
    <t>jmu_1_10</t>
  </si>
  <si>
    <t>jmu_1_11</t>
  </si>
  <si>
    <t>jmu_2_1</t>
    <phoneticPr fontId="1"/>
  </si>
  <si>
    <t>jmu_2_2</t>
  </si>
  <si>
    <t>jmu_2_3</t>
  </si>
  <si>
    <t>jmu_2_4</t>
  </si>
  <si>
    <t>jmu_2_5</t>
  </si>
  <si>
    <t>jmu_2_6</t>
  </si>
  <si>
    <t>jmu_2_7</t>
  </si>
  <si>
    <t>jmu_2_8</t>
  </si>
  <si>
    <t>jmu_2_9</t>
  </si>
  <si>
    <t>jmu_2_10</t>
  </si>
  <si>
    <t>jmu_2_11</t>
  </si>
  <si>
    <t>jmu_2_12</t>
  </si>
  <si>
    <t>jmu_2_13</t>
  </si>
  <si>
    <t>jmu_2_14</t>
  </si>
  <si>
    <t>jmu_2_15</t>
  </si>
  <si>
    <t>jmu_2_16</t>
  </si>
  <si>
    <t>jmu_2_17</t>
  </si>
  <si>
    <t>jmu_2_18</t>
  </si>
  <si>
    <t>jmu_2_19</t>
  </si>
  <si>
    <t>jmu_2_20</t>
  </si>
  <si>
    <t>jmu_2_21</t>
  </si>
  <si>
    <t>jmu_2_22</t>
  </si>
  <si>
    <t>jmu_2_23</t>
  </si>
  <si>
    <t>jmu_2_24</t>
  </si>
  <si>
    <t>jmu_2_25</t>
  </si>
  <si>
    <t>jmu_2_26</t>
  </si>
  <si>
    <t>jmu_2_27</t>
  </si>
  <si>
    <t>jmu_2_28</t>
  </si>
  <si>
    <t>jmu_2_29</t>
  </si>
  <si>
    <t>jmu_2_30</t>
  </si>
  <si>
    <t>jmu_2_31</t>
  </si>
  <si>
    <t>jmu_2_32</t>
  </si>
  <si>
    <t>jmu_2_33</t>
  </si>
  <si>
    <t>jmu_2_34</t>
  </si>
  <si>
    <t>jmu_2_35</t>
  </si>
  <si>
    <t>jmu_2_36</t>
  </si>
  <si>
    <t>jmu_2_37</t>
  </si>
  <si>
    <t>jmu_2_38</t>
  </si>
  <si>
    <t>jmu_2_39</t>
  </si>
  <si>
    <t>jmu_2_40</t>
  </si>
  <si>
    <t>jmu_2_41</t>
  </si>
  <si>
    <t>jmu_2_42</t>
  </si>
  <si>
    <t>jmu_2_43</t>
  </si>
  <si>
    <t>jmu_2_44</t>
  </si>
  <si>
    <t>jmu_2_45</t>
  </si>
  <si>
    <t>jmu_2_46</t>
  </si>
  <si>
    <t>jmu_2_47</t>
  </si>
  <si>
    <t>jmu_2_48</t>
  </si>
  <si>
    <t>jmu_2_49</t>
  </si>
  <si>
    <t>jmu_2_50</t>
  </si>
  <si>
    <t>jmu_3_1</t>
    <phoneticPr fontId="1"/>
  </si>
  <si>
    <t>jmu_3_2</t>
  </si>
  <si>
    <t>jmu_3_3</t>
  </si>
  <si>
    <t>jmu_3_4</t>
  </si>
  <si>
    <t>jmu_3_5</t>
  </si>
  <si>
    <t>jmu_3_6</t>
  </si>
  <si>
    <t>jmu_3_7</t>
  </si>
  <si>
    <t>jmu_3_8</t>
  </si>
  <si>
    <t>jmu_3_9</t>
  </si>
  <si>
    <t>jmu_4_1</t>
    <phoneticPr fontId="1"/>
  </si>
  <si>
    <t>jmu_4_2</t>
  </si>
  <si>
    <t>jmu_4_3</t>
  </si>
  <si>
    <t>jmu_4_4</t>
  </si>
  <si>
    <t>jmu_4_5</t>
  </si>
  <si>
    <t>jmu_4_6</t>
  </si>
  <si>
    <t>jmu_4_7</t>
  </si>
  <si>
    <t>jmu_5_1</t>
    <phoneticPr fontId="1"/>
  </si>
  <si>
    <t>jmu_5_2</t>
  </si>
  <si>
    <t>jmu_5_3</t>
  </si>
  <si>
    <t>jmu_5_4</t>
  </si>
  <si>
    <t>jmu_5_5</t>
  </si>
  <si>
    <t>jmu_5_6</t>
  </si>
  <si>
    <t>jmu_5_7</t>
  </si>
  <si>
    <t>jmu_6_1</t>
    <phoneticPr fontId="1"/>
  </si>
  <si>
    <t>jmu_6_2</t>
  </si>
  <si>
    <t>jmu_6_3</t>
  </si>
  <si>
    <t>jmu_6_4</t>
  </si>
  <si>
    <t>jmu_6_5</t>
  </si>
  <si>
    <t>jmu_6_6</t>
  </si>
  <si>
    <t>jmu_6_7</t>
  </si>
  <si>
    <t>jmu_7_1</t>
    <phoneticPr fontId="1"/>
  </si>
  <si>
    <t>jmu_7_2</t>
  </si>
  <si>
    <t>jmu_7_3</t>
  </si>
  <si>
    <t>jmu_7_4</t>
  </si>
  <si>
    <t>jmu_7_5</t>
  </si>
  <si>
    <t>jmu_7_6</t>
  </si>
  <si>
    <t>jmu_7_7</t>
  </si>
  <si>
    <t>jmu_8_1</t>
    <phoneticPr fontId="1"/>
  </si>
  <si>
    <t>jmu_8_2</t>
  </si>
  <si>
    <t>jmu_8_3</t>
  </si>
  <si>
    <t>jmu_8_4</t>
  </si>
  <si>
    <t>jmu_8_5</t>
  </si>
  <si>
    <t>jmu_8_6</t>
  </si>
  <si>
    <t>jmu_8_7</t>
  </si>
  <si>
    <t>imu_9_1</t>
    <phoneticPr fontId="1"/>
  </si>
  <si>
    <t>imu_9_2</t>
  </si>
  <si>
    <t>imu_9_3</t>
  </si>
  <si>
    <t>imu_9_4</t>
  </si>
  <si>
    <t>imu_9_5</t>
  </si>
  <si>
    <t>imu_9_6</t>
  </si>
  <si>
    <t>imu_9_7</t>
  </si>
  <si>
    <t>imu_9_8</t>
  </si>
  <si>
    <t>imu_9_9</t>
  </si>
  <si>
    <t>imu_9_10</t>
  </si>
  <si>
    <t>jmu_10_1</t>
    <phoneticPr fontId="1"/>
  </si>
  <si>
    <t>jmu_10_2</t>
  </si>
  <si>
    <t>jmu_10_3</t>
  </si>
  <si>
    <t>jmu_10_4</t>
  </si>
  <si>
    <t>jmu_10_5</t>
  </si>
  <si>
    <t>jmu_10_6</t>
  </si>
  <si>
    <t>jmu_10_7</t>
  </si>
  <si>
    <t>jmu_10_8</t>
  </si>
  <si>
    <t>jmu_10_9</t>
  </si>
  <si>
    <t>jmu_10_10</t>
  </si>
  <si>
    <t>jmu_00_1</t>
    <phoneticPr fontId="1"/>
  </si>
  <si>
    <t>jmu_00_2</t>
  </si>
  <si>
    <t>jmu_00_3</t>
  </si>
  <si>
    <t>jmu_00_4</t>
  </si>
  <si>
    <t>jsu_0_1</t>
    <phoneticPr fontId="1"/>
  </si>
  <si>
    <t>jsu_0_2</t>
  </si>
  <si>
    <t>jsu_1_1</t>
    <phoneticPr fontId="1"/>
  </si>
  <si>
    <t>jsu_1_2</t>
  </si>
  <si>
    <t>jsu_1_3</t>
  </si>
  <si>
    <t>jsu_1_4</t>
  </si>
  <si>
    <t>jsu_1_5</t>
  </si>
  <si>
    <t>jsu_1_6</t>
  </si>
  <si>
    <t>jsu_1_7</t>
  </si>
  <si>
    <t>jsu_1_8</t>
  </si>
  <si>
    <t>jsu_1_9</t>
  </si>
  <si>
    <t>jsu_1_10</t>
  </si>
  <si>
    <t>jsu_1_11</t>
  </si>
  <si>
    <t>jsu_2_1</t>
    <phoneticPr fontId="1"/>
  </si>
  <si>
    <t>jsu_2_2</t>
  </si>
  <si>
    <t>jsu_2_3</t>
  </si>
  <si>
    <t>jsu_2_4</t>
  </si>
  <si>
    <t>jsu_2_5</t>
  </si>
  <si>
    <t>jsu_2_6</t>
  </si>
  <si>
    <t>jsu_2_7</t>
  </si>
  <si>
    <t>jsu_2_8</t>
  </si>
  <si>
    <t>jsu_2_9</t>
  </si>
  <si>
    <t>jsu_2_10</t>
  </si>
  <si>
    <t>jsu_2_11</t>
  </si>
  <si>
    <t>jsu_2_12</t>
  </si>
  <si>
    <t>jsu_2_13</t>
  </si>
  <si>
    <t>jsu_2_14</t>
  </si>
  <si>
    <t>jsu_2_15</t>
  </si>
  <si>
    <t>jsu_2_16</t>
  </si>
  <si>
    <t>jsu_2_17</t>
  </si>
  <si>
    <t>jsu_2_18</t>
  </si>
  <si>
    <t>jsu_2_19</t>
  </si>
  <si>
    <t>jsu_2_20</t>
  </si>
  <si>
    <t>jsu_2_21</t>
  </si>
  <si>
    <t>jsu_2_22</t>
  </si>
  <si>
    <t>jsu_2_23</t>
  </si>
  <si>
    <t>jsu_2_24</t>
  </si>
  <si>
    <t>jsu_2_25</t>
  </si>
  <si>
    <t>jsu_2_26</t>
  </si>
  <si>
    <t>jsu_2_27</t>
  </si>
  <si>
    <t>jsu_2_28</t>
  </si>
  <si>
    <t>jsu_2_29</t>
  </si>
  <si>
    <t>jsu_2_30</t>
  </si>
  <si>
    <t>jsu_2_31</t>
  </si>
  <si>
    <t>jsu_2_32</t>
  </si>
  <si>
    <t>jsu_2_33</t>
  </si>
  <si>
    <t>jsu_2_34</t>
  </si>
  <si>
    <t>jsu_2_35</t>
  </si>
  <si>
    <t>jsu_2_36</t>
  </si>
  <si>
    <t>jsu_2_37</t>
  </si>
  <si>
    <t>jsu_2_38</t>
  </si>
  <si>
    <t>jsu_2_39</t>
  </si>
  <si>
    <t>jsu_2_40</t>
  </si>
  <si>
    <t>jsu_2_41</t>
  </si>
  <si>
    <t>jsu_2_42</t>
  </si>
  <si>
    <t>jsu_2_43</t>
  </si>
  <si>
    <t>jsu_2_44</t>
  </si>
  <si>
    <t>jsu_2_45</t>
  </si>
  <si>
    <t>jsu_2_46</t>
  </si>
  <si>
    <t>jsu_2_47</t>
  </si>
  <si>
    <t>jsu_2_48</t>
  </si>
  <si>
    <t>jsu_2_49</t>
  </si>
  <si>
    <t>jsu_2_50</t>
  </si>
  <si>
    <t>jsu_3_1</t>
    <phoneticPr fontId="1"/>
  </si>
  <si>
    <t>jsu_3_2</t>
  </si>
  <si>
    <t>jsu_3_3</t>
  </si>
  <si>
    <t>jsu_3_4</t>
  </si>
  <si>
    <t>jsu_3_5</t>
  </si>
  <si>
    <t>jsu_3_6</t>
  </si>
  <si>
    <t>jsu_3_7</t>
  </si>
  <si>
    <t>jsu_3_8</t>
  </si>
  <si>
    <t>jsu_3_9</t>
  </si>
  <si>
    <t>jsu_4_1</t>
    <phoneticPr fontId="1"/>
  </si>
  <si>
    <t>jsu_4_2</t>
  </si>
  <si>
    <t>jsu_4_3</t>
  </si>
  <si>
    <t>jsu_4_4</t>
  </si>
  <si>
    <t>jsu_4_5</t>
  </si>
  <si>
    <t>jsu_4_6</t>
  </si>
  <si>
    <t>jsu_4_7</t>
  </si>
  <si>
    <t>jsu_5_1</t>
    <phoneticPr fontId="1"/>
  </si>
  <si>
    <t>jsu_5_2</t>
  </si>
  <si>
    <t>jsu_5_3</t>
  </si>
  <si>
    <t>jsu_5_4</t>
  </si>
  <si>
    <t>jsu_5_5</t>
  </si>
  <si>
    <t>jsu_5_6</t>
  </si>
  <si>
    <t>jsu_5_7</t>
  </si>
  <si>
    <t>jsu_6_1</t>
    <phoneticPr fontId="1"/>
  </si>
  <si>
    <t>jsu_6_2</t>
  </si>
  <si>
    <t>jsu_6_3</t>
  </si>
  <si>
    <t>jsu_6_4</t>
  </si>
  <si>
    <t>jsu_6_5</t>
  </si>
  <si>
    <t>jsu_6_6</t>
  </si>
  <si>
    <t>jsu_6_7</t>
  </si>
  <si>
    <t>jsu_7_1</t>
    <phoneticPr fontId="1"/>
  </si>
  <si>
    <t>jsu_7_2</t>
  </si>
  <si>
    <t>jsu_7_3</t>
  </si>
  <si>
    <t>jsu_7_4</t>
  </si>
  <si>
    <t>jsu_7_5</t>
  </si>
  <si>
    <t>jsu_7_6</t>
  </si>
  <si>
    <t>jsu_7_7</t>
  </si>
  <si>
    <t>jsu_8_1</t>
    <phoneticPr fontId="1"/>
  </si>
  <si>
    <t>jsu_8_2</t>
  </si>
  <si>
    <t>jsu_8_3</t>
  </si>
  <si>
    <t>jsu_8_4</t>
  </si>
  <si>
    <t>jsu_8_5</t>
  </si>
  <si>
    <t>jsu_8_6</t>
  </si>
  <si>
    <t>jsu_8_7</t>
  </si>
  <si>
    <t>jsu_9_1</t>
    <phoneticPr fontId="1"/>
  </si>
  <si>
    <t>jsu_9_2</t>
  </si>
  <si>
    <t>jsu_9_3</t>
  </si>
  <si>
    <t>jsu_9_4</t>
  </si>
  <si>
    <t>jsu_9_5</t>
  </si>
  <si>
    <t>jsu_9_6</t>
  </si>
  <si>
    <t>jsu_9_7</t>
  </si>
  <si>
    <t>jsu_9_8</t>
  </si>
  <si>
    <t>jsu_9_9</t>
  </si>
  <si>
    <t>jsu_9_10</t>
  </si>
  <si>
    <t>jsu_10_1</t>
    <phoneticPr fontId="1"/>
  </si>
  <si>
    <t>jsu_10_2</t>
  </si>
  <si>
    <t>jsu_10_3</t>
  </si>
  <si>
    <t>jsu_10_4</t>
  </si>
  <si>
    <t>jsu_10_5</t>
  </si>
  <si>
    <t>jsu_10_6</t>
  </si>
  <si>
    <t>jsu_10_7</t>
  </si>
  <si>
    <t>jsu_10_8</t>
  </si>
  <si>
    <t>jsu_10_9</t>
  </si>
  <si>
    <t>jsu_10_10</t>
  </si>
  <si>
    <t>jsu_00_1</t>
    <phoneticPr fontId="1"/>
  </si>
  <si>
    <t>jsu_00_2</t>
  </si>
  <si>
    <t>jsu_00_3</t>
  </si>
  <si>
    <t>jsu_00_4</t>
  </si>
  <si>
    <t>様式更新日</t>
    <rPh sb="0" eb="2">
      <t>ヨウシキ</t>
    </rPh>
    <rPh sb="2" eb="5">
      <t>コウシンビ</t>
    </rPh>
    <phoneticPr fontId="1"/>
  </si>
  <si>
    <t>データ</t>
    <phoneticPr fontId="1"/>
  </si>
  <si>
    <t>【Ａ】</t>
    <phoneticPr fontId="5"/>
  </si>
  <si>
    <t>入院ベースアップ評価料の区分</t>
    <rPh sb="12" eb="14">
      <t>クブン</t>
    </rPh>
    <phoneticPr fontId="5"/>
  </si>
  <si>
    <t>点数</t>
    <rPh sb="0" eb="2">
      <t>テンスウ</t>
    </rPh>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</si>
  <si>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</si>
  <si>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</si>
  <si>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</si>
  <si>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</si>
  <si>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入院ベースアップ評価料1</t>
  </si>
  <si>
    <t>入院ベースアップ評価料2</t>
  </si>
  <si>
    <t>入院ベースアップ評価料3</t>
  </si>
  <si>
    <t>入院ベースアップ評価料4</t>
  </si>
  <si>
    <t>入院ベースアップ評価料5</t>
  </si>
  <si>
    <t>入院ベースアップ評価料6</t>
  </si>
  <si>
    <t>入院ベースアップ評価料7</t>
  </si>
  <si>
    <t>入院ベースアップ評価料8</t>
  </si>
  <si>
    <t>入院ベースアップ評価料9</t>
  </si>
  <si>
    <t>入院ベースアップ評価料10</t>
  </si>
  <si>
    <t>入院ベースアップ評価料11</t>
  </si>
  <si>
    <t>入院ベースアップ評価料12</t>
  </si>
  <si>
    <t>入院ベースアップ評価料13</t>
  </si>
  <si>
    <t>入院ベースアップ評価料14</t>
  </si>
  <si>
    <t>入院ベースアップ評価料15</t>
  </si>
  <si>
    <t>入院ベースアップ評価料16</t>
  </si>
  <si>
    <t>入院ベースアップ評価料17</t>
  </si>
  <si>
    <t>入院ベースアップ評価料18</t>
  </si>
  <si>
    <t>入院ベースアップ評価料19</t>
  </si>
  <si>
    <t>入院ベースアップ評価料20</t>
  </si>
  <si>
    <t>入院ベースアップ評価料21</t>
  </si>
  <si>
    <t>入院ベースアップ評価料22</t>
  </si>
  <si>
    <t>入院ベースアップ評価料23</t>
  </si>
  <si>
    <t>入院ベースアップ評価料24</t>
  </si>
  <si>
    <t>入院ベースアップ評価料25</t>
  </si>
  <si>
    <t>入院ベースアップ評価料26</t>
  </si>
  <si>
    <t>入院ベースアップ評価料27</t>
  </si>
  <si>
    <t>入院ベースアップ評価料28</t>
  </si>
  <si>
    <t>入院ベースアップ評価料29</t>
  </si>
  <si>
    <t>入院ベースアップ評価料30</t>
  </si>
  <si>
    <t>入院ベースアップ評価料31</t>
  </si>
  <si>
    <t>入院ベースアップ評価料32</t>
  </si>
  <si>
    <t>入院ベースアップ評価料33</t>
  </si>
  <si>
    <t>入院ベースアップ評価料34</t>
  </si>
  <si>
    <t>入院ベースアップ評価料35</t>
  </si>
  <si>
    <t>入院ベースアップ評価料36</t>
  </si>
  <si>
    <t>入院ベースアップ評価料37</t>
  </si>
  <si>
    <t>入院ベースアップ評価料38</t>
  </si>
  <si>
    <t>入院ベースアップ評価料39</t>
  </si>
  <si>
    <t>入院ベースアップ評価料40</t>
  </si>
  <si>
    <t>入院ベースアップ評価料41</t>
  </si>
  <si>
    <t>入院ベースアップ評価料42</t>
  </si>
  <si>
    <t>入院ベースアップ評価料43</t>
  </si>
  <si>
    <t>入院ベースアップ評価料44</t>
  </si>
  <si>
    <t>入院ベースアップ評価料45</t>
  </si>
  <si>
    <t>入院ベースアップ評価料46</t>
  </si>
  <si>
    <t>入院ベースアップ評価料47</t>
  </si>
  <si>
    <t>入院ベースアップ評価料48</t>
  </si>
  <si>
    <t>入院ベースアップ評価料49</t>
  </si>
  <si>
    <t>入院ベースアップ評価料50</t>
  </si>
  <si>
    <t>入院ベースアップ評価料51</t>
  </si>
  <si>
    <t>入院ベースアップ評価料52</t>
  </si>
  <si>
    <t>入院ベースアップ評価料53</t>
  </si>
  <si>
    <t>入院ベースアップ評価料54</t>
  </si>
  <si>
    <t>入院ベースアップ評価料55</t>
  </si>
  <si>
    <t>入院ベースアップ評価料56</t>
  </si>
  <si>
    <t>入院ベースアップ評価料57</t>
  </si>
  <si>
    <t>入院ベースアップ評価料58</t>
  </si>
  <si>
    <t>入院ベースアップ評価料59</t>
  </si>
  <si>
    <t>入院ベースアップ評価料60</t>
  </si>
  <si>
    <t>入院ベースアップ評価料61</t>
  </si>
  <si>
    <t>入院ベースアップ評価料62</t>
  </si>
  <si>
    <t>入院ベースアップ評価料63</t>
  </si>
  <si>
    <t>入院ベースアップ評価料64</t>
  </si>
  <si>
    <t>入院ベースアップ評価料65</t>
  </si>
  <si>
    <t>入院ベースアップ評価料66</t>
  </si>
  <si>
    <t>入院ベースアップ評価料67</t>
  </si>
  <si>
    <t>入院ベースアップ評価料68</t>
  </si>
  <si>
    <t>入院ベースアップ評価料69</t>
  </si>
  <si>
    <t>入院ベースアップ評価料70</t>
  </si>
  <si>
    <t>入院ベースアップ評価料71</t>
  </si>
  <si>
    <t>入院ベースアップ評価料72</t>
  </si>
  <si>
    <t>入院ベースアップ評価料73</t>
  </si>
  <si>
    <t>入院ベースアップ評価料74</t>
  </si>
  <si>
    <t>入院ベースアップ評価料75</t>
  </si>
  <si>
    <t>入院ベースアップ評価料76</t>
  </si>
  <si>
    <t>入院ベースアップ評価料77</t>
  </si>
  <si>
    <t>入院ベースアップ評価料78</t>
  </si>
  <si>
    <t>入院ベースアップ評価料79</t>
  </si>
  <si>
    <t>入院ベースアップ評価料80</t>
  </si>
  <si>
    <t>入院ベースアップ評価料81</t>
  </si>
  <si>
    <t>入院ベースアップ評価料82</t>
  </si>
  <si>
    <t>入院ベースアップ評価料83</t>
  </si>
  <si>
    <t>入院ベースアップ評価料84</t>
  </si>
  <si>
    <t>入院ベースアップ評価料85</t>
  </si>
  <si>
    <t>入院ベースアップ評価料86</t>
  </si>
  <si>
    <t>入院ベースアップ評価料87</t>
  </si>
  <si>
    <t>入院ベースアップ評価料88</t>
  </si>
  <si>
    <t>入院ベースアップ評価料89</t>
  </si>
  <si>
    <t>入院ベースアップ評価料90</t>
  </si>
  <si>
    <t>入院ベースアップ評価料91</t>
  </si>
  <si>
    <t>入院ベースアップ評価料92</t>
  </si>
  <si>
    <t>入院ベースアップ評価料93</t>
  </si>
  <si>
    <t>入院ベースアップ評価料94</t>
  </si>
  <si>
    <t>入院ベースアップ評価料95</t>
  </si>
  <si>
    <t>入院ベースアップ評価料96</t>
  </si>
  <si>
    <t>入院ベースアップ評価料97</t>
  </si>
  <si>
    <t>入院ベースアップ評価料98</t>
  </si>
  <si>
    <t>入院ベースアップ評価料99</t>
  </si>
  <si>
    <t>入院ベースアップ評価料100</t>
  </si>
  <si>
    <t>入院ベースアップ評価料101</t>
  </si>
  <si>
    <t>入院ベースアップ評価料102</t>
  </si>
  <si>
    <t>入院ベースアップ評価料103</t>
  </si>
  <si>
    <t>入院ベースアップ評価料104</t>
  </si>
  <si>
    <t>入院ベースアップ評価料105</t>
  </si>
  <si>
    <t>入院ベースアップ評価料106</t>
  </si>
  <si>
    <t>入院ベースアップ評価料107</t>
  </si>
  <si>
    <t>入院ベースアップ評価料108</t>
  </si>
  <si>
    <t>入院ベースアップ評価料109</t>
  </si>
  <si>
    <t>入院ベースアップ評価料110</t>
  </si>
  <si>
    <t>入院ベースアップ評価料111</t>
  </si>
  <si>
    <t>入院ベースアップ評価料112</t>
  </si>
  <si>
    <t>入院ベースアップ評価料113</t>
  </si>
  <si>
    <t>入院ベースアップ評価料114</t>
  </si>
  <si>
    <t>入院ベースアップ評価料115</t>
  </si>
  <si>
    <t>入院ベースアップ評価料116</t>
  </si>
  <si>
    <t>入院ベースアップ評価料117</t>
  </si>
  <si>
    <t>入院ベースアップ評価料118</t>
  </si>
  <si>
    <t>入院ベースアップ評価料119</t>
  </si>
  <si>
    <t>入院ベースアップ評価料120</t>
  </si>
  <si>
    <t>入院ベースアップ評価料121</t>
  </si>
  <si>
    <t>入院ベースアップ評価料122</t>
  </si>
  <si>
    <t>入院ベースアップ評価料123</t>
  </si>
  <si>
    <t>入院ベースアップ評価料124</t>
  </si>
  <si>
    <t>入院ベースアップ評価料125</t>
  </si>
  <si>
    <t>入院ベースアップ評価料126</t>
  </si>
  <si>
    <t>入院ベースアップ評価料127</t>
  </si>
  <si>
    <t>入院ベースアップ評価料128</t>
  </si>
  <si>
    <t>入院ベースアップ評価料129</t>
  </si>
  <si>
    <t>入院ベースアップ評価料130</t>
  </si>
  <si>
    <t>入院ベースアップ評価料131</t>
  </si>
  <si>
    <t>入院ベースアップ評価料132</t>
  </si>
  <si>
    <t>入院ベースアップ評価料133</t>
  </si>
  <si>
    <t>入院ベースアップ評価料134</t>
  </si>
  <si>
    <t>入院ベースアップ評価料135</t>
  </si>
  <si>
    <t>入院ベースアップ評価料136</t>
  </si>
  <si>
    <t>入院ベースアップ評価料137</t>
  </si>
  <si>
    <t>入院ベースアップ評価料138</t>
  </si>
  <si>
    <t>入院ベースアップ評価料139</t>
  </si>
  <si>
    <t>入院ベースアップ評価料140</t>
  </si>
  <si>
    <t>入院ベースアップ評価料141</t>
  </si>
  <si>
    <t>入院ベースアップ評価料142</t>
  </si>
  <si>
    <t>入院ベースアップ評価料143</t>
  </si>
  <si>
    <t>入院ベースアップ評価料144</t>
  </si>
  <si>
    <t>入院ベースアップ評価料145</t>
  </si>
  <si>
    <t>入院ベースアップ評価料146</t>
  </si>
  <si>
    <t>入院ベースアップ評価料147</t>
  </si>
  <si>
    <t>入院ベースアップ評価料148</t>
  </si>
  <si>
    <t>入院ベースアップ評価料149</t>
  </si>
  <si>
    <t>入院ベースアップ評価料150</t>
  </si>
  <si>
    <t>入院ベースアップ評価料151</t>
  </si>
  <si>
    <t>入院ベースアップ評価料152</t>
  </si>
  <si>
    <t>入院ベースアップ評価料153</t>
  </si>
  <si>
    <t>入院ベースアップ評価料154</t>
  </si>
  <si>
    <t>入院ベースアップ評価料155</t>
  </si>
  <si>
    <t>入院ベースアップ評価料156</t>
  </si>
  <si>
    <t>入院ベースアップ評価料157</t>
  </si>
  <si>
    <t>入院ベースアップ評価料158</t>
  </si>
  <si>
    <t>入院ベースアップ評価料159</t>
  </si>
  <si>
    <t>入院ベースアップ評価料160</t>
  </si>
  <si>
    <t>入院ベースアップ評価料161</t>
  </si>
  <si>
    <t>入院ベースアップ評価料162</t>
  </si>
  <si>
    <t>入院ベースアップ評価料163</t>
  </si>
  <si>
    <t>入院ベースアップ評価料164</t>
  </si>
  <si>
    <t>入院ベースアップ評価料165</t>
  </si>
  <si>
    <t>該当</t>
    <rPh sb="0" eb="2">
      <t>ガイトウ</t>
    </rPh>
    <phoneticPr fontId="1"/>
  </si>
  <si>
    <t>→最後は、「該当」を手入力</t>
    <rPh sb="1" eb="3">
      <t>サイゴ</t>
    </rPh>
    <rPh sb="6" eb="8">
      <t>ガイトウ</t>
    </rPh>
    <rPh sb="10" eb="13">
      <t>テニュウリョク</t>
    </rPh>
    <phoneticPr fontId="1"/>
  </si>
  <si>
    <t>外来・在宅ベースアップ評価料（Ⅱ）の区分</t>
    <rPh sb="18" eb="20">
      <t>クブン</t>
    </rPh>
    <phoneticPr fontId="5"/>
  </si>
  <si>
    <t>点数（イ）</t>
    <rPh sb="0" eb="2">
      <t>テンスウ</t>
    </rPh>
    <phoneticPr fontId="5"/>
  </si>
  <si>
    <t>点数（ロ）</t>
    <rPh sb="0" eb="2">
      <t>テンスウ</t>
    </rPh>
    <phoneticPr fontId="5"/>
  </si>
  <si>
    <t>歯科外来・在宅ベースアップ評価料（Ⅱ）1</t>
  </si>
  <si>
    <t>外来・在宅ベースアップ評価料（Ⅱ）1～2</t>
  </si>
  <si>
    <t>歯科外来・在宅ベースアップ評価料（Ⅱ）1～2</t>
  </si>
  <si>
    <t>外来・在宅ベースアップ評価料（Ⅱ）1～3</t>
  </si>
  <si>
    <t>歯科外来・在宅ベースアップ評価料（Ⅱ）1～3</t>
  </si>
  <si>
    <t>外来・在宅ベースアップ評価料（Ⅱ）1～4</t>
  </si>
  <si>
    <t>歯科外来・在宅ベースアップ評価料（Ⅱ）1～4</t>
  </si>
  <si>
    <t>外来・在宅ベースアップ評価料（Ⅱ）1～5</t>
  </si>
  <si>
    <t>歯科外来・在宅ベースアップ評価料（Ⅱ）1～5</t>
  </si>
  <si>
    <t>外来・在宅ベースアップ評価料（Ⅱ）1～6</t>
  </si>
  <si>
    <t>歯科外来・在宅ベースアップ評価料（Ⅱ）1～6</t>
  </si>
  <si>
    <t>外来・在宅ベースアップ評価料（Ⅱ）1～7</t>
  </si>
  <si>
    <t>歯科外来・在宅ベースアップ評価料（Ⅱ）1～7</t>
  </si>
  <si>
    <t>外来・在宅ベースアップ評価料（Ⅱ）1～8</t>
  </si>
  <si>
    <t>歯科外来・在宅ベースアップ評価料（Ⅱ）1～8</t>
  </si>
  <si>
    <t>届出なし</t>
    <rPh sb="0" eb="2">
      <t>トドケデ</t>
    </rPh>
    <phoneticPr fontId="1"/>
  </si>
  <si>
    <t>-</t>
    <phoneticPr fontId="1"/>
  </si>
  <si>
    <t>歯科外来・在宅ベースアップ評価料（Ⅱ）2</t>
  </si>
  <si>
    <t>届出を行う月</t>
    <rPh sb="0" eb="2">
      <t>トドケデ</t>
    </rPh>
    <rPh sb="3" eb="4">
      <t>オコナ</t>
    </rPh>
    <rPh sb="5" eb="6">
      <t>ツキ</t>
    </rPh>
    <phoneticPr fontId="1"/>
  </si>
  <si>
    <t>区分</t>
    <rPh sb="0" eb="2">
      <t>クブン</t>
    </rPh>
    <phoneticPr fontId="1"/>
  </si>
  <si>
    <t>対象職員の給与総額（６（１））の変化は１割以内である。</t>
    <rPh sb="0" eb="2">
      <t>タイショウ</t>
    </rPh>
    <rPh sb="2" eb="4">
      <t>ショクイン</t>
    </rPh>
    <rPh sb="16" eb="18">
      <t>ヘンカ</t>
    </rPh>
    <rPh sb="20" eb="21">
      <t>ワリ</t>
    </rPh>
    <rPh sb="21" eb="23">
      <t>イナイ</t>
    </rPh>
    <phoneticPr fontId="5"/>
  </si>
  <si>
    <t>外来・在宅ベースアップ評価料（Ⅰ）等により算定される点数の見込み（６（２））の変化は１割以内である。</t>
    <rPh sb="17" eb="18">
      <t>トウ</t>
    </rPh>
    <rPh sb="21" eb="23">
      <t>サンテイ</t>
    </rPh>
    <rPh sb="26" eb="28">
      <t>テンスウ</t>
    </rPh>
    <rPh sb="29" eb="31">
      <t>ミコ</t>
    </rPh>
    <phoneticPr fontId="5"/>
  </si>
  <si>
    <t>外来・在宅ベースアップ評価料（Ⅱ）等の算定回数の見込み（６（２））の変化は１割以内である。</t>
    <rPh sb="17" eb="18">
      <t>トウ</t>
    </rPh>
    <rPh sb="19" eb="21">
      <t>サンテイ</t>
    </rPh>
    <rPh sb="21" eb="23">
      <t>カイスウ</t>
    </rPh>
    <rPh sb="24" eb="26">
      <t>ミコ</t>
    </rPh>
    <rPh sb="34" eb="36">
      <t>ヘンカ</t>
    </rPh>
    <rPh sb="38" eb="39">
      <t>ワリ</t>
    </rPh>
    <phoneticPr fontId="5"/>
  </si>
  <si>
    <t>【Ｂ】の値（６（４））の変化は１割以内である。</t>
    <phoneticPr fontId="1"/>
  </si>
  <si>
    <t>対象職員の給与総額（４（１））の変化は１割以内である。</t>
    <rPh sb="0" eb="2">
      <t>タイショウ</t>
    </rPh>
    <rPh sb="2" eb="4">
      <t>ショクイン</t>
    </rPh>
    <rPh sb="16" eb="18">
      <t>ヘンカ</t>
    </rPh>
    <rPh sb="20" eb="21">
      <t>ワリ</t>
    </rPh>
    <rPh sb="21" eb="23">
      <t>イナイ</t>
    </rPh>
    <phoneticPr fontId="5"/>
  </si>
  <si>
    <t>外来・在宅ベースアップ評価料（Ⅰ）等により算定される点数の見込み（４（２））の変化は１割以内である。</t>
    <phoneticPr fontId="1"/>
  </si>
  <si>
    <t>延べ入院患者数（４（４））の変化は１割以内である。</t>
    <rPh sb="0" eb="1">
      <t>ノ</t>
    </rPh>
    <rPh sb="2" eb="4">
      <t>ニュウイン</t>
    </rPh>
    <rPh sb="4" eb="7">
      <t>カンジャスウ</t>
    </rPh>
    <rPh sb="14" eb="16">
      <t>ヘンカ</t>
    </rPh>
    <rPh sb="18" eb="19">
      <t>ワリ</t>
    </rPh>
    <phoneticPr fontId="5"/>
  </si>
  <si>
    <t>【Ｃ】の値（４（５））の変化は１割以内である。</t>
    <rPh sb="4" eb="5">
      <t>アタイ</t>
    </rPh>
    <rPh sb="12" eb="14">
      <t>ヘンカ</t>
    </rPh>
    <rPh sb="16" eb="17">
      <t>ワリ</t>
    </rPh>
    <phoneticPr fontId="5"/>
  </si>
  <si>
    <t>※　外来・在宅ベースアップ評価料（Ⅱ）等の届出を検討している場合に記載すること。</t>
    <rPh sb="2" eb="4">
      <t>ガイライ</t>
    </rPh>
    <rPh sb="5" eb="7">
      <t>ザイタク</t>
    </rPh>
    <rPh sb="13" eb="16">
      <t>ヒョウカリョウ</t>
    </rPh>
    <rPh sb="19" eb="20">
      <t>トウ</t>
    </rPh>
    <rPh sb="21" eb="23">
      <t>トドケデ</t>
    </rPh>
    <rPh sb="24" eb="26">
      <t>ケントウ</t>
    </rPh>
    <rPh sb="30" eb="32">
      <t>バアイ</t>
    </rPh>
    <rPh sb="33" eb="35">
      <t>キサイ</t>
    </rPh>
    <phoneticPr fontId="1"/>
  </si>
  <si>
    <t>　　 ただし、外来・在宅ベースアップ評価料（Ⅱ）等の届出を検討していない場合は、記載不要。</t>
    <phoneticPr fontId="1"/>
  </si>
  <si>
    <t>○　以下、基本給等総額については１ヶ月当たりの額を記載してください。</t>
    <rPh sb="2" eb="4">
      <t>イカ</t>
    </rPh>
    <rPh sb="5" eb="8">
      <t>キホンキュウ</t>
    </rPh>
    <rPh sb="8" eb="9">
      <t>トウ</t>
    </rPh>
    <rPh sb="9" eb="11">
      <t>ソウガク</t>
    </rPh>
    <rPh sb="18" eb="19">
      <t>ゲツ</t>
    </rPh>
    <rPh sb="19" eb="20">
      <t>ア</t>
    </rPh>
    <rPh sb="23" eb="24">
      <t>ガク</t>
    </rPh>
    <rPh sb="25" eb="27">
      <t>キサイ</t>
    </rPh>
    <phoneticPr fontId="1"/>
  </si>
  <si>
    <t>※　「外来・在宅ベースアップ評価料（Ⅰ）等により行われる給与の改善率」の値が1.2%未満であって、</t>
    <rPh sb="3" eb="5">
      <t>ガイライ</t>
    </rPh>
    <rPh sb="6" eb="8">
      <t>ザイタク</t>
    </rPh>
    <rPh sb="14" eb="17">
      <t>ヒョウカリョウ</t>
    </rPh>
    <rPh sb="20" eb="21">
      <t>トウ</t>
    </rPh>
    <rPh sb="24" eb="25">
      <t>オコナ</t>
    </rPh>
    <rPh sb="28" eb="30">
      <t>キュウヨ</t>
    </rPh>
    <rPh sb="31" eb="34">
      <t>カイゼンリツ</t>
    </rPh>
    <rPh sb="36" eb="37">
      <t>アタイ</t>
    </rPh>
    <rPh sb="42" eb="44">
      <t>ミマン</t>
    </rPh>
    <phoneticPr fontId="5"/>
  </si>
  <si>
    <t>　　特掲施設基準通知の「第106　外来・在宅ベースアップ評価料（Ⅱ）」又は「第106の３　歯科・外来・在宅ベースアップ評価料（Ⅱ）」に定める</t>
    <rPh sb="2" eb="6">
      <t>トッケイシセツ</t>
    </rPh>
    <rPh sb="6" eb="10">
      <t>キジュンツウチ</t>
    </rPh>
    <rPh sb="12" eb="13">
      <t>ダイ</t>
    </rPh>
    <rPh sb="17" eb="19">
      <t>ガイライ</t>
    </rPh>
    <rPh sb="20" eb="22">
      <t>ザイタク</t>
    </rPh>
    <rPh sb="28" eb="31">
      <t>ヒョウカリョウ</t>
    </rPh>
    <rPh sb="35" eb="36">
      <t>マタ</t>
    </rPh>
    <rPh sb="38" eb="39">
      <t>ダイ</t>
    </rPh>
    <rPh sb="45" eb="47">
      <t>シカ</t>
    </rPh>
    <rPh sb="48" eb="50">
      <t>ガイライ</t>
    </rPh>
    <rPh sb="51" eb="53">
      <t>ザイタク</t>
    </rPh>
    <rPh sb="59" eb="62">
      <t>ヒョウカリョウ</t>
    </rPh>
    <rPh sb="67" eb="68">
      <t>サダ</t>
    </rPh>
    <phoneticPr fontId="1"/>
  </si>
  <si>
    <t>　　それぞれの施設基準を満たしている場合には、別添２の様式96により「外来・在宅ベースアップ評価料（Ⅱ）」及び</t>
    <rPh sb="7" eb="9">
      <t>シセツ</t>
    </rPh>
    <rPh sb="9" eb="11">
      <t>キジュン</t>
    </rPh>
    <rPh sb="12" eb="13">
      <t>ミ</t>
    </rPh>
    <rPh sb="18" eb="20">
      <t>バアイ</t>
    </rPh>
    <rPh sb="23" eb="25">
      <t>ベッテン</t>
    </rPh>
    <rPh sb="27" eb="29">
      <t>ヨウシキ</t>
    </rPh>
    <rPh sb="35" eb="37">
      <t>ガイライ</t>
    </rPh>
    <rPh sb="38" eb="40">
      <t>ザイタク</t>
    </rPh>
    <rPh sb="46" eb="49">
      <t>ヒョウカリョウ</t>
    </rPh>
    <rPh sb="53" eb="54">
      <t>オヨ</t>
    </rPh>
    <phoneticPr fontId="1"/>
  </si>
  <si>
    <t xml:space="preserve"> 　 「歯科外来・在宅ベースアップ評価料（Ⅱ）」を届け出ることができる。</t>
    <rPh sb="25" eb="26">
      <t>トド</t>
    </rPh>
    <rPh sb="27" eb="28">
      <t>デ</t>
    </rPh>
    <phoneticPr fontId="1"/>
  </si>
  <si>
    <t>※　「３」（１）②「対象職員の給与総額」を記載した場合にのみ、計算結果が表示される。</t>
    <rPh sb="21" eb="23">
      <t>キサイ</t>
    </rPh>
    <rPh sb="25" eb="27">
      <t>バアイ</t>
    </rPh>
    <rPh sb="31" eb="35">
      <t>ケイサンケッカ</t>
    </rPh>
    <rPh sb="36" eb="38">
      <t>ヒョウジ</t>
    </rPh>
    <phoneticPr fontId="5"/>
  </si>
  <si>
    <t>　５　「６」（２）「①初診料等に係る算定回数」については、以下の合計算定回数を記載すること。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</si>
  <si>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６　「６」（２）「②再診料等に係る算定回数」については、以下の合計算定回数を記載すること。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</si>
  <si>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７　「６」（２）「③訪問診療料（同一建物以外）に係る算定回数」については、以下の合計算定回数を記載すること。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</si>
  <si>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８　「６」（２）「④訪問診療料（同一建物に係る算定回数）」については、以下の合計算定回数を記載すること。</t>
    <rPh sb="36" eb="38">
      <t>イカ</t>
    </rPh>
    <rPh sb="39" eb="41">
      <t>ゴウケイ</t>
    </rPh>
    <rPh sb="41" eb="43">
      <t>サンテイ</t>
    </rPh>
    <rPh sb="43" eb="45">
      <t>カイスウ</t>
    </rPh>
    <rPh sb="46" eb="48">
      <t>キサイ</t>
    </rPh>
    <phoneticPr fontId="1"/>
  </si>
  <si>
    <t>　９　「６」（２）「⑤歯科初診料等に係る算定回数」については、歯科点数表区分番号（以下９～12において、単に「区分番号」という。）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</si>
  <si>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10　「６」（２）「⑥歯科再診料等に係る算定回数」については、以下の合計算定回数を記載すること。</t>
    <phoneticPr fontId="1"/>
  </si>
  <si>
    <t>　11　「６」（２）「⑦歯科訪問診療料（同一建物以外）に係る算定回数」については、区分番号Ｃ000の１に掲げる歯科訪問診療料の</t>
    <phoneticPr fontId="1"/>
  </si>
  <si>
    <t>　12　「６」（２）「⑧歯科訪問診療料（同一建物）に係る算定回数」については、以下の合計算定回数を記載すること。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</si>
  <si>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１　「３」（１）②「対象職員の給与総額」については、賞与や法定福利費等の事業主負担分を含めた金額を計上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</si>
  <si>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２　「３」（２）「①初診料等に係る算定回数」については、以下の合計算定回数を記載すること。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</si>
  <si>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３　「３」（２）「②再診料等に係る算定回数」については、以下の合計算定回数を記載すること。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</si>
  <si>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４　「３」（２）「③訪問診療料（同一建物以外）に係る算定回数」については、以下の合計算定回数を記載すること。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</si>
  <si>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５　「３」（２）「④訪問診療料（同一建物に係る算定回数」については、以下の合計算定回数を記載すること。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</si>
  <si>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６　「３」（２）「⑤歯科初診料等に係る算定回数」については、歯科点数表区分番号（以下９～12において、単に「区分番号」という。）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</si>
  <si>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７　「３」（２）「⑥歯科再診料等に係る算定回数」については、以下の合計算定回数を記載すること。</t>
    <phoneticPr fontId="1"/>
  </si>
  <si>
    <t>　８　「３」（２）「⑦歯科訪問診療料（同一建物以外）に係る算定回数」については、区分番号Ｃ000の１に掲げる歯科訪問診療料の</t>
    <phoneticPr fontId="1"/>
  </si>
  <si>
    <t>　９　「３」（２）「⑧歯科訪問診療料（同一建物）に係る算定回数」については、以下の合計算定回数を記載すること。</t>
    <rPh sb="38" eb="40">
      <t>イカ</t>
    </rPh>
    <rPh sb="41" eb="43">
      <t>ゴウケイ</t>
    </rPh>
    <rPh sb="43" eb="45">
      <t>サンテイ</t>
    </rPh>
    <rPh sb="45" eb="47">
      <t>カイスウ</t>
    </rPh>
    <rPh sb="48" eb="50">
      <t>キサイ</t>
    </rPh>
    <phoneticPr fontId="1"/>
  </si>
  <si>
    <t>　２　「４」（１）②「対象職員の給与総額」については、賞与や法定福利費等の事業主負担分を含めた金額を計上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rPh sb="51" eb="52">
      <t>ウエ</t>
    </rPh>
    <phoneticPr fontId="1"/>
  </si>
  <si>
    <t>○</t>
    <phoneticPr fontId="1"/>
  </si>
  <si>
    <t>簡素化様式</t>
    <rPh sb="0" eb="5">
      <t>カンソカヨウシキ</t>
    </rPh>
    <phoneticPr fontId="1"/>
  </si>
  <si>
    <t>I専_0</t>
    <rPh sb="1" eb="2">
      <t>セン</t>
    </rPh>
    <phoneticPr fontId="1"/>
  </si>
  <si>
    <t>I専_5_9</t>
    <rPh sb="1" eb="2">
      <t>セン</t>
    </rPh>
    <phoneticPr fontId="1"/>
  </si>
  <si>
    <t>I専_7_1</t>
    <rPh sb="1" eb="2">
      <t>セン</t>
    </rPh>
    <phoneticPr fontId="1"/>
  </si>
  <si>
    <t>I専_7_2</t>
    <rPh sb="1" eb="2">
      <t>セン</t>
    </rPh>
    <phoneticPr fontId="1"/>
  </si>
  <si>
    <t>I専_7_3</t>
    <rPh sb="1" eb="2">
      <t>セン</t>
    </rPh>
    <phoneticPr fontId="1"/>
  </si>
  <si>
    <t>報病2-1_1</t>
    <rPh sb="0" eb="1">
      <t>ホウ</t>
    </rPh>
    <rPh sb="1" eb="2">
      <t>ビョウ</t>
    </rPh>
    <phoneticPr fontId="1"/>
  </si>
  <si>
    <t>報病2-1_2</t>
    <rPh sb="0" eb="1">
      <t>ホウ</t>
    </rPh>
    <rPh sb="1" eb="2">
      <t>ビョウ</t>
    </rPh>
    <phoneticPr fontId="1"/>
  </si>
  <si>
    <t>報病2-1_3</t>
    <rPh sb="0" eb="1">
      <t>ホウ</t>
    </rPh>
    <rPh sb="1" eb="2">
      <t>ビョウ</t>
    </rPh>
    <phoneticPr fontId="1"/>
  </si>
  <si>
    <t>（３）外来・在宅ベースアップ評価料（Ⅰ）等による収入の実績額</t>
    <rPh sb="3" eb="5">
      <t>ガイライ</t>
    </rPh>
    <rPh sb="6" eb="8">
      <t>ザイタク</t>
    </rPh>
    <rPh sb="14" eb="17">
      <t>ヒョウカリョウ</t>
    </rPh>
    <rPh sb="20" eb="21">
      <t>トウ</t>
    </rPh>
    <rPh sb="24" eb="26">
      <t>シュウニュウ</t>
    </rPh>
    <rPh sb="27" eb="29">
      <t>ジッセキ</t>
    </rPh>
    <rPh sb="29" eb="30">
      <t>ガク</t>
    </rPh>
    <phoneticPr fontId="1"/>
  </si>
  <si>
    <t>（４）外来・在宅ベースアップ評価料（Ⅱ）等による収入の実績額</t>
    <rPh sb="3" eb="5">
      <t>ガイライ</t>
    </rPh>
    <rPh sb="6" eb="8">
      <t>ザイタク</t>
    </rPh>
    <rPh sb="14" eb="17">
      <t>ヒョウカリョウ</t>
    </rPh>
    <rPh sb="20" eb="21">
      <t>トウ</t>
    </rPh>
    <rPh sb="24" eb="26">
      <t>シュウニュウ</t>
    </rPh>
    <rPh sb="27" eb="29">
      <t>ジッセキ</t>
    </rPh>
    <rPh sb="29" eb="30">
      <t>ガク</t>
    </rPh>
    <phoneticPr fontId="1"/>
  </si>
  <si>
    <t>（５）入院ベースアップ評価料による収入の実績額</t>
    <rPh sb="17" eb="19">
      <t>シュウニュウ</t>
    </rPh>
    <rPh sb="20" eb="22">
      <t>ジッセキ</t>
    </rPh>
    <rPh sb="22" eb="23">
      <t>ガク</t>
    </rPh>
    <phoneticPr fontId="1"/>
  </si>
  <si>
    <t>報病2-1_4</t>
    <rPh sb="0" eb="1">
      <t>ホウ</t>
    </rPh>
    <rPh sb="1" eb="2">
      <t>ビョウ</t>
    </rPh>
    <phoneticPr fontId="1"/>
  </si>
  <si>
    <t>Ⅱ－２．ベースアップ評価料による収入の繰越状況</t>
    <rPh sb="16" eb="18">
      <t>シュウニュウ</t>
    </rPh>
    <rPh sb="19" eb="21">
      <t>クリコシ</t>
    </rPh>
    <rPh sb="21" eb="23">
      <t>ジョウキョウ</t>
    </rPh>
    <phoneticPr fontId="1"/>
  </si>
  <si>
    <t>（７）翌年度への繰越予定額</t>
    <rPh sb="3" eb="6">
      <t>ヨクネンド</t>
    </rPh>
    <rPh sb="8" eb="9">
      <t>ク</t>
    </rPh>
    <rPh sb="9" eb="10">
      <t>コ</t>
    </rPh>
    <rPh sb="10" eb="12">
      <t>ヨテイ</t>
    </rPh>
    <rPh sb="12" eb="13">
      <t>ガク</t>
    </rPh>
    <phoneticPr fontId="1"/>
  </si>
  <si>
    <r>
      <t>（８）うち</t>
    </r>
    <r>
      <rPr>
        <b/>
        <strike/>
        <sz val="11"/>
        <color rgb="FFFF0000"/>
        <rFont val="ＭＳ ゴシック"/>
        <family val="3"/>
        <charset val="128"/>
      </rPr>
      <t>外来・在宅ベースアップ評価料（Ⅰ）等</t>
    </r>
    <r>
      <rPr>
        <strike/>
        <sz val="11"/>
        <color rgb="FFFF0000"/>
        <rFont val="ＭＳ ゴシック"/>
        <family val="3"/>
        <charset val="128"/>
      </rPr>
      <t>による算定実績</t>
    </r>
    <rPh sb="5" eb="7">
      <t>ガイライ</t>
    </rPh>
    <rPh sb="8" eb="10">
      <t>ザイタク</t>
    </rPh>
    <rPh sb="16" eb="18">
      <t>ヒョウカ</t>
    </rPh>
    <rPh sb="18" eb="19">
      <t>リョウ</t>
    </rPh>
    <rPh sb="22" eb="23">
      <t>トウ</t>
    </rPh>
    <rPh sb="26" eb="28">
      <t>サンテイ</t>
    </rPh>
    <rPh sb="28" eb="30">
      <t>ジッセキ</t>
    </rPh>
    <phoneticPr fontId="1"/>
  </si>
  <si>
    <t>※</t>
    <phoneticPr fontId="1"/>
  </si>
  <si>
    <t xml:space="preserve">「実際の給与総額」との差分により判断すること。 　 　 　 　 　 　 　 　 　 　 　 　 　 　 　 </t>
    <phoneticPr fontId="1"/>
  </si>
  <si>
    <t xml:space="preserve">は、対象職員のベア等及びそれに伴う賞与、時間外手当、法定福利費(事業者負担分等を含む)等の増加分に充てること。 </t>
    <phoneticPr fontId="1"/>
  </si>
  <si>
    <t>「（８）うち外来・在宅ベースアップ評価料（Ⅰ）等による算定実績」及び「（９）うち入院ベースアップ評価料による算定実績」について</t>
    <phoneticPr fontId="1"/>
  </si>
  <si>
    <t>「基本給等総額」には、給与のうち、基本給及び決まって毎月支払われる手当の合計を計上すること。</t>
  </si>
  <si>
    <t>それ以外の月に定期昇給を実施する場合、もしくは定期昇給の制度を設けていない医療機関は「０」と記載すること。</t>
  </si>
  <si>
    <t>「うち定期昇給相当分」は、【賃金改善実施期間（１）の開始月】において定期昇給を実施する場合にのみ記載すること。</t>
    <phoneticPr fontId="1"/>
  </si>
  <si>
    <t>報診2-1_1</t>
    <rPh sb="0" eb="1">
      <t>ホウ</t>
    </rPh>
    <rPh sb="1" eb="2">
      <t>シン</t>
    </rPh>
    <phoneticPr fontId="1"/>
  </si>
  <si>
    <t>報診2-1_2</t>
    <rPh sb="0" eb="1">
      <t>ホウ</t>
    </rPh>
    <phoneticPr fontId="1"/>
  </si>
  <si>
    <t>報診2-1_3</t>
    <rPh sb="0" eb="1">
      <t>ホウ</t>
    </rPh>
    <phoneticPr fontId="1"/>
  </si>
  <si>
    <t>（６）ベースアップ評価料による収入の実績額【（３）＋（４）＋（５）】</t>
    <rPh sb="9" eb="11">
      <t>ヒョウカ</t>
    </rPh>
    <rPh sb="11" eb="12">
      <t>リョウ</t>
    </rPh>
    <rPh sb="15" eb="17">
      <t>シュウニュウ</t>
    </rPh>
    <rPh sb="18" eb="20">
      <t>ジッセキ</t>
    </rPh>
    <rPh sb="20" eb="21">
      <t>ガク</t>
    </rPh>
    <phoneticPr fontId="1"/>
  </si>
  <si>
    <t>□</t>
    <phoneticPr fontId="1"/>
  </si>
  <si>
    <t>（５）ベースアップ評価料による収入の実績額【（３）＋（４）】</t>
    <rPh sb="9" eb="11">
      <t>ヒョウカ</t>
    </rPh>
    <rPh sb="11" eb="12">
      <t>リョウ</t>
    </rPh>
    <rPh sb="15" eb="17">
      <t>シュウニュウ</t>
    </rPh>
    <rPh sb="18" eb="20">
      <t>ジッセキ</t>
    </rPh>
    <rPh sb="20" eb="21">
      <t>ガク</t>
    </rPh>
    <phoneticPr fontId="1"/>
  </si>
  <si>
    <t>（６）翌年度への繰越予定額</t>
    <rPh sb="3" eb="6">
      <t>ヨクネンド</t>
    </rPh>
    <rPh sb="8" eb="9">
      <t>ク</t>
    </rPh>
    <rPh sb="9" eb="10">
      <t>コ</t>
    </rPh>
    <rPh sb="10" eb="12">
      <t>ヨテイ</t>
    </rPh>
    <rPh sb="12" eb="13">
      <t>ガク</t>
    </rPh>
    <phoneticPr fontId="1"/>
  </si>
  <si>
    <r>
      <t>（９）うち</t>
    </r>
    <r>
      <rPr>
        <b/>
        <strike/>
        <sz val="11"/>
        <color rgb="FFFF0000"/>
        <rFont val="ＭＳ ゴシック"/>
        <family val="3"/>
        <charset val="128"/>
      </rPr>
      <t>外来・在宅ベースアップ評価料（Ⅱ）等</t>
    </r>
    <r>
      <rPr>
        <strike/>
        <sz val="11"/>
        <color rgb="FFFF0000"/>
        <rFont val="ＭＳ ゴシック"/>
        <family val="3"/>
        <charset val="128"/>
      </rPr>
      <t>による算定実績【（４）の再掲】</t>
    </r>
    <rPh sb="5" eb="7">
      <t>ガイライ</t>
    </rPh>
    <rPh sb="8" eb="10">
      <t>ザイタク</t>
    </rPh>
    <rPh sb="16" eb="19">
      <t>ヒョウカリョウ</t>
    </rPh>
    <rPh sb="22" eb="23">
      <t>トウ</t>
    </rPh>
    <rPh sb="26" eb="28">
      <t>サンテイ</t>
    </rPh>
    <rPh sb="28" eb="30">
      <t>ジッセキ</t>
    </rPh>
    <rPh sb="35" eb="37">
      <t>サイケイ</t>
    </rPh>
    <phoneticPr fontId="1"/>
  </si>
  <si>
    <t xml:space="preserve">場合にのみ記載すること。 　 　 　 　 　 　 　 　 　 　 　 　 　 　 　 　 　 　 　 </t>
    <phoneticPr fontId="1"/>
  </si>
  <si>
    <t>　なお、定期昇給とは、毎年一定の時期を定めて、組織内の昇給制度に従って行われる昇給のことをいい、ベア等実施分と明確に区別できる</t>
    <phoneticPr fontId="1"/>
  </si>
  <si>
    <r>
      <t>（９）うち</t>
    </r>
    <r>
      <rPr>
        <b/>
        <strike/>
        <sz val="11"/>
        <color rgb="FFFF0000"/>
        <rFont val="ＭＳ ゴシック"/>
        <family val="3"/>
        <charset val="128"/>
      </rPr>
      <t>入院ベースアップ評価料による算定実績</t>
    </r>
    <r>
      <rPr>
        <strike/>
        <sz val="11"/>
        <color rgb="FFFF0000"/>
        <rFont val="ＭＳ ゴシック"/>
        <family val="3"/>
        <charset val="128"/>
      </rPr>
      <t>【（４）の再掲】</t>
    </r>
    <rPh sb="5" eb="7">
      <t>ニュウイン</t>
    </rPh>
    <rPh sb="13" eb="15">
      <t>ヒョウカ</t>
    </rPh>
    <rPh sb="15" eb="16">
      <t>リョウ</t>
    </rPh>
    <rPh sb="19" eb="21">
      <t>サンテイ</t>
    </rPh>
    <rPh sb="21" eb="23">
      <t>ジッセキ</t>
    </rPh>
    <rPh sb="28" eb="30">
      <t>サイケイ</t>
    </rPh>
    <phoneticPr fontId="1"/>
  </si>
  <si>
    <t>【ベースアップ評価料対象職種について】</t>
    <rPh sb="7" eb="9">
      <t>ヒョウカ</t>
    </rPh>
    <rPh sb="9" eb="10">
      <t>リョウ</t>
    </rPh>
    <rPh sb="10" eb="12">
      <t>タイショウ</t>
    </rPh>
    <rPh sb="12" eb="14">
      <t>ショクシュ</t>
    </rPh>
    <phoneticPr fontId="1"/>
  </si>
  <si>
    <t>簡素化様式</t>
    <rPh sb="0" eb="3">
      <t>カンソカ</t>
    </rPh>
    <rPh sb="3" eb="5">
      <t>ヨウシキ</t>
    </rPh>
    <phoneticPr fontId="1"/>
  </si>
  <si>
    <t>（３）歯科外来・在宅ベースアップ評価料（Ⅰ）等による収入の実績額</t>
    <rPh sb="3" eb="5">
      <t>シカ</t>
    </rPh>
    <rPh sb="5" eb="7">
      <t>ガイライ</t>
    </rPh>
    <rPh sb="8" eb="10">
      <t>ザイタク</t>
    </rPh>
    <rPh sb="16" eb="19">
      <t>ヒョウカリョウ</t>
    </rPh>
    <rPh sb="22" eb="23">
      <t>トウ</t>
    </rPh>
    <rPh sb="26" eb="28">
      <t>シュウニュウ</t>
    </rPh>
    <rPh sb="29" eb="31">
      <t>ジッセキ</t>
    </rPh>
    <rPh sb="31" eb="32">
      <t>ガク</t>
    </rPh>
    <phoneticPr fontId="1"/>
  </si>
  <si>
    <t>（４）歯科外来・在宅ベースアップ評価料（Ⅱ）等による収入の実績額</t>
    <rPh sb="3" eb="5">
      <t>シカ</t>
    </rPh>
    <rPh sb="5" eb="7">
      <t>ガイライ</t>
    </rPh>
    <rPh sb="8" eb="10">
      <t>ザイタク</t>
    </rPh>
    <rPh sb="16" eb="19">
      <t>ヒョウカリョウ</t>
    </rPh>
    <rPh sb="22" eb="23">
      <t>トウ</t>
    </rPh>
    <rPh sb="26" eb="28">
      <t>シュウニュウ</t>
    </rPh>
    <rPh sb="29" eb="31">
      <t>ジッセキ</t>
    </rPh>
    <rPh sb="31" eb="32">
      <t>ガク</t>
    </rPh>
    <phoneticPr fontId="1"/>
  </si>
  <si>
    <t>報歯2-2_1</t>
    <rPh sb="0" eb="1">
      <t>ホウ</t>
    </rPh>
    <rPh sb="1" eb="2">
      <t>ハ</t>
    </rPh>
    <phoneticPr fontId="1"/>
  </si>
  <si>
    <t>報歯2-2_2</t>
    <rPh sb="0" eb="1">
      <t>ホウ</t>
    </rPh>
    <rPh sb="1" eb="2">
      <t>ハ</t>
    </rPh>
    <phoneticPr fontId="1"/>
  </si>
  <si>
    <t>報歯2-2_3</t>
    <rPh sb="0" eb="1">
      <t>ホウ</t>
    </rPh>
    <rPh sb="1" eb="2">
      <t>ハ</t>
    </rPh>
    <phoneticPr fontId="1"/>
  </si>
  <si>
    <r>
      <t>（８）うち</t>
    </r>
    <r>
      <rPr>
        <b/>
        <strike/>
        <sz val="11"/>
        <color rgb="FFFF0000"/>
        <rFont val="ＭＳ ゴシック"/>
        <family val="3"/>
        <charset val="128"/>
      </rPr>
      <t>歯科外来・在宅ベースアップ評価料（Ⅰ）等</t>
    </r>
    <r>
      <rPr>
        <strike/>
        <sz val="11"/>
        <color rgb="FFFF0000"/>
        <rFont val="ＭＳ ゴシック"/>
        <family val="3"/>
        <charset val="128"/>
      </rPr>
      <t>による算定実績</t>
    </r>
    <rPh sb="7" eb="9">
      <t>ガイライ</t>
    </rPh>
    <rPh sb="10" eb="12">
      <t>ザイタク</t>
    </rPh>
    <rPh sb="18" eb="20">
      <t>ヒョウカ</t>
    </rPh>
    <rPh sb="20" eb="21">
      <t>リョウ</t>
    </rPh>
    <rPh sb="24" eb="25">
      <t>トウ</t>
    </rPh>
    <rPh sb="28" eb="30">
      <t>サンテイ</t>
    </rPh>
    <rPh sb="30" eb="32">
      <t>ジッセキ</t>
    </rPh>
    <phoneticPr fontId="1"/>
  </si>
  <si>
    <r>
      <t>（９）うち</t>
    </r>
    <r>
      <rPr>
        <b/>
        <strike/>
        <sz val="11"/>
        <color rgb="FFFF0000"/>
        <rFont val="ＭＳ ゴシック"/>
        <family val="3"/>
        <charset val="128"/>
      </rPr>
      <t>歯科外来・在宅ベースアップ評価料（Ⅱ）等</t>
    </r>
    <r>
      <rPr>
        <strike/>
        <sz val="11"/>
        <color rgb="FFFF0000"/>
        <rFont val="ＭＳ ゴシック"/>
        <family val="3"/>
        <charset val="128"/>
      </rPr>
      <t>による算定実績【（４）の再掲】</t>
    </r>
    <rPh sb="7" eb="9">
      <t>ガイライ</t>
    </rPh>
    <rPh sb="10" eb="12">
      <t>ザイタク</t>
    </rPh>
    <rPh sb="18" eb="21">
      <t>ヒョウカリョウ</t>
    </rPh>
    <rPh sb="24" eb="25">
      <t>トウ</t>
    </rPh>
    <rPh sb="28" eb="30">
      <t>サンテイ</t>
    </rPh>
    <rPh sb="30" eb="32">
      <t>ジッセキ</t>
    </rPh>
    <rPh sb="37" eb="39">
      <t>サイケイ</t>
    </rPh>
    <phoneticPr fontId="1"/>
  </si>
  <si>
    <r>
      <t>Ⅲ．全体の賃金改善の実績額【（</t>
    </r>
    <r>
      <rPr>
        <b/>
        <strike/>
        <sz val="11"/>
        <color rgb="FFFF0000"/>
        <rFont val="ＭＳ ゴシック"/>
        <family val="3"/>
        <charset val="128"/>
      </rPr>
      <t>１２）の期間中】</t>
    </r>
    <rPh sb="2" eb="4">
      <t>ゼンタイ</t>
    </rPh>
    <rPh sb="5" eb="7">
      <t>チンギン</t>
    </rPh>
    <rPh sb="7" eb="9">
      <t>カイゼン</t>
    </rPh>
    <rPh sb="10" eb="12">
      <t>ジッセキ</t>
    </rPh>
    <rPh sb="12" eb="13">
      <t>ガク</t>
    </rPh>
    <rPh sb="19" eb="22">
      <t>キカンチュウ</t>
    </rPh>
    <phoneticPr fontId="1"/>
  </si>
  <si>
    <t>（７）全体の賃金改善の実績額</t>
    <rPh sb="3" eb="5">
      <t>ゼンタイ</t>
    </rPh>
    <rPh sb="6" eb="8">
      <t>チンギン</t>
    </rPh>
    <rPh sb="8" eb="10">
      <t>カイゼン</t>
    </rPh>
    <rPh sb="11" eb="13">
      <t>ジッセキ</t>
    </rPh>
    <rPh sb="13" eb="14">
      <t>ガク</t>
    </rPh>
    <phoneticPr fontId="1"/>
  </si>
  <si>
    <t>（12）うち（８）及び（９）以外によるベア等実施分</t>
    <rPh sb="9" eb="10">
      <t>オヨ</t>
    </rPh>
    <rPh sb="14" eb="16">
      <t>イガイ</t>
    </rPh>
    <rPh sb="21" eb="22">
      <t>トウ</t>
    </rPh>
    <rPh sb="22" eb="24">
      <t>ジッシ</t>
    </rPh>
    <rPh sb="24" eb="25">
      <t>ブン</t>
    </rPh>
    <phoneticPr fontId="1"/>
  </si>
  <si>
    <t>（14）うちその他分【（７）－（８）－（９）－（10）－（11）－（12）－（13）】</t>
    <rPh sb="8" eb="9">
      <t>タ</t>
    </rPh>
    <rPh sb="9" eb="10">
      <t>ブン</t>
    </rPh>
    <phoneticPr fontId="1"/>
  </si>
  <si>
    <t>（13）うち定期昇給相当分</t>
    <phoneticPr fontId="1"/>
  </si>
  <si>
    <r>
      <t>Ⅲ．全体の賃金改善の実績額【（</t>
    </r>
    <r>
      <rPr>
        <b/>
        <strike/>
        <sz val="11"/>
        <color rgb="FFFF0000"/>
        <rFont val="ＭＳ ゴシック"/>
        <family val="3"/>
        <charset val="128"/>
      </rPr>
      <t>２）の期間中】</t>
    </r>
    <rPh sb="2" eb="4">
      <t>ゼンタイ</t>
    </rPh>
    <rPh sb="5" eb="7">
      <t>チンギン</t>
    </rPh>
    <rPh sb="7" eb="9">
      <t>カイゼン</t>
    </rPh>
    <rPh sb="10" eb="12">
      <t>ジッセキ</t>
    </rPh>
    <rPh sb="12" eb="13">
      <t>ガク</t>
    </rPh>
    <rPh sb="18" eb="21">
      <t>キカンチュウ</t>
    </rPh>
    <phoneticPr fontId="1"/>
  </si>
  <si>
    <t>「（７）全体の賃金改善の実績額」については、賃金改善実施期間において、「賃金の改善措置が実施されなかった場合の給与総額」と、</t>
    <phoneticPr fontId="1"/>
  </si>
  <si>
    <t>等を届け出ることにより、当該年度においてベア等を実施した分を記載すること。 　 　 　 　 　 　 　 　 　 　 　 　</t>
    <phoneticPr fontId="1"/>
  </si>
  <si>
    <t>「（12）うち（８）及び（９）以外によるベア等実施分」については、医療機関等における経営上の余剰や新たに「看護職員処遇改善評価料」</t>
    <rPh sb="33" eb="35">
      <t>イリョウ</t>
    </rPh>
    <phoneticPr fontId="1"/>
  </si>
  <si>
    <t xml:space="preserve">「（13）うち定期昇給相当分」については、賃金改善実施期間において定期昇給により改善する賃金額を記載すること。 </t>
    <phoneticPr fontId="1"/>
  </si>
  <si>
    <t>「（14）うちその他分」については、賃金改善実施期間において、定期昇給やベア等によらない、一時金による賃金改善額となること。</t>
    <phoneticPr fontId="1"/>
  </si>
  <si>
    <t>「賃金改善の見込み額」は、賃金改善実施期間において、「賃金の改善措置が実施されなかった場合の給与総額」と、「賃金の改善措置が実施され</t>
    <phoneticPr fontId="1"/>
  </si>
  <si>
    <t xml:space="preserve">た場合の給与総額」との差分により判断すること。 </t>
  </si>
  <si>
    <t>「（９）（８）のうちベア等実施分」は「（７）算定金額の見込み（繰越額調整後）」以上の金額とすること。</t>
    <rPh sb="12" eb="13">
      <t>トウ</t>
    </rPh>
    <rPh sb="13" eb="15">
      <t>ジッシ</t>
    </rPh>
    <rPh sb="15" eb="16">
      <t>ブン</t>
    </rPh>
    <rPh sb="22" eb="26">
      <t>サンテイキンガク</t>
    </rPh>
    <rPh sb="27" eb="29">
      <t>ミコ</t>
    </rPh>
    <rPh sb="31" eb="33">
      <t>クリコシ</t>
    </rPh>
    <rPh sb="33" eb="34">
      <t>ガク</t>
    </rPh>
    <rPh sb="34" eb="36">
      <t>チョウセイ</t>
    </rPh>
    <rPh sb="36" eb="37">
      <t>ゴ</t>
    </rPh>
    <rPh sb="39" eb="41">
      <t>イジョウ</t>
    </rPh>
    <rPh sb="42" eb="44">
      <t>キンガク</t>
    </rPh>
    <phoneticPr fontId="1"/>
  </si>
  <si>
    <t>「（７）算定金額の見込み」については、対象職員のベア等及びそれに伴う賞与、時間外手当、法定福利費(事業者負担分等を含む)等の増加分に</t>
  </si>
  <si>
    <t>「（11）うち定期昇給相当分」については、賃金改善実施期間において定期昇給により改善する賃金額を記載すること。</t>
  </si>
  <si>
    <t>なお、定期昇給とは、毎年一定の時期を定めて、組織内の昇給制度に従って行われる昇給のことをいい、ベア等実施分と明確に区別できる場合に</t>
  </si>
  <si>
    <t>のみ記載すること。定期昇給の制度を設けていない医療機関は「０」と記載すること。</t>
    <phoneticPr fontId="1"/>
  </si>
  <si>
    <t>「（12）うちその他分」については、賃金改善実施期間において、定期昇給やベア等によらない、一時金や手当（毎月決まって支払われるものを</t>
  </si>
  <si>
    <t>除く。）等による賃金改善額となること。</t>
  </si>
  <si>
    <t>（20）うち定期昇給相当分</t>
    <phoneticPr fontId="1"/>
  </si>
  <si>
    <t>（58）うち定期昇給相当分</t>
    <phoneticPr fontId="1"/>
  </si>
  <si>
    <t>（68）うち定期昇給相当分</t>
    <phoneticPr fontId="1"/>
  </si>
  <si>
    <t>「うち定期昇給相当分」は、【賃金改善実施期間（２）の開始月】において定期昇給を実施する場合にのみ記載すること。それ以外の月に定期</t>
  </si>
  <si>
    <t>昇給を実施する場合、もしくは定期昇給の制度を設けていない医療機関は「０」と記載すること。</t>
  </si>
  <si>
    <r>
      <t>「（</t>
    </r>
    <r>
      <rPr>
        <sz val="10.5"/>
        <color rgb="FFFF0000"/>
        <rFont val="ＭＳ ゴシック"/>
        <family val="3"/>
        <charset val="128"/>
      </rPr>
      <t>10</t>
    </r>
    <r>
      <rPr>
        <strike/>
        <sz val="10.5"/>
        <color rgb="FFFF0000"/>
        <rFont val="ＭＳ ゴシック"/>
        <family val="3"/>
        <charset val="128"/>
      </rPr>
      <t>11</t>
    </r>
    <r>
      <rPr>
        <sz val="10.5"/>
        <rFont val="ＭＳ ゴシック"/>
        <family val="3"/>
        <charset val="128"/>
      </rPr>
      <t>）</t>
    </r>
    <r>
      <rPr>
        <sz val="10.5"/>
        <color rgb="FFFF0000"/>
        <rFont val="ＭＳ ゴシック"/>
        <family val="3"/>
        <charset val="128"/>
      </rPr>
      <t>（８）の</t>
    </r>
    <r>
      <rPr>
        <sz val="10.5"/>
        <rFont val="ＭＳ ゴシック"/>
        <family val="3"/>
        <charset val="128"/>
      </rPr>
      <t>うち定期昇給相当分」については、賃金改善実施期間において定期昇給により改善する賃金額を記載すること。</t>
    </r>
    <phoneticPr fontId="1"/>
  </si>
  <si>
    <t>（1417）うち定期昇給相当分</t>
    <phoneticPr fontId="1"/>
  </si>
  <si>
    <t>（2124）うち定期昇給相当分</t>
    <phoneticPr fontId="1"/>
  </si>
  <si>
    <t>（2831）うち定期昇給相当分</t>
    <phoneticPr fontId="1"/>
  </si>
  <si>
    <t>病院及び有床診療所（ベースアップ評価料（Ⅱ）を届出するものを除く。）においては、「Ⅲ．対象職員（全体）の基本給等（基本給又は決まっ</t>
  </si>
  <si>
    <t>て毎月支払われる手当）に係る事項」はⅣ～Ⅷの合計により計算されるものとする。</t>
    <phoneticPr fontId="1"/>
  </si>
  <si>
    <r>
      <t>（</t>
    </r>
    <r>
      <rPr>
        <strike/>
        <sz val="11"/>
        <color rgb="FFFF0000"/>
        <rFont val="ＭＳ ゴシック"/>
        <family val="3"/>
        <charset val="128"/>
      </rPr>
      <t>10７）全体の賃金改善の実績額</t>
    </r>
    <rPh sb="5" eb="7">
      <t>ゼンタイ</t>
    </rPh>
    <rPh sb="8" eb="10">
      <t>チンギン</t>
    </rPh>
    <rPh sb="10" eb="12">
      <t>カイゼン</t>
    </rPh>
    <rPh sb="13" eb="15">
      <t>ジッセキ</t>
    </rPh>
    <rPh sb="15" eb="16">
      <t>ガク</t>
    </rPh>
    <phoneticPr fontId="1"/>
  </si>
  <si>
    <t>（1112）（10）のうち（８）及び（９）以外によるベア等実施分</t>
    <rPh sb="16" eb="17">
      <t>オヨ</t>
    </rPh>
    <rPh sb="21" eb="23">
      <t>イガイ</t>
    </rPh>
    <rPh sb="28" eb="29">
      <t>トウ</t>
    </rPh>
    <rPh sb="29" eb="31">
      <t>ジッシ</t>
    </rPh>
    <rPh sb="31" eb="32">
      <t>ブン</t>
    </rPh>
    <phoneticPr fontId="1"/>
  </si>
  <si>
    <t>（1213）（10）のうち定期昇給相当分</t>
    <phoneticPr fontId="1"/>
  </si>
  <si>
    <t>（1314）（10）のうちその他分【（７）－（８）－（９）－（10）－（11）－（12）－（13）】</t>
    <rPh sb="15" eb="16">
      <t>タ</t>
    </rPh>
    <rPh sb="16" eb="17">
      <t>ブン</t>
    </rPh>
    <phoneticPr fontId="1"/>
  </si>
  <si>
    <t>Ⅲ．全体の賃金改善の実績額【（１２）の期間中】</t>
    <rPh sb="2" eb="4">
      <t>ゼンタイ</t>
    </rPh>
    <rPh sb="5" eb="7">
      <t>チンギン</t>
    </rPh>
    <rPh sb="7" eb="9">
      <t>カイゼン</t>
    </rPh>
    <rPh sb="10" eb="12">
      <t>ジッセキ</t>
    </rPh>
    <rPh sb="12" eb="13">
      <t>ガク</t>
    </rPh>
    <rPh sb="19" eb="22">
      <t>キカンチュウ</t>
    </rPh>
    <phoneticPr fontId="1"/>
  </si>
  <si>
    <t>「ベア等」の定義はⅠを参照のこと。</t>
    <rPh sb="6" eb="8">
      <t>テイギ</t>
    </rPh>
    <rPh sb="11" eb="13">
      <t>サンショウ</t>
    </rPh>
    <phoneticPr fontId="1"/>
  </si>
  <si>
    <t>「ベア等」の定義はⅡ－２を参照のこと。</t>
    <rPh sb="6" eb="8">
      <t>テイギ</t>
    </rPh>
    <rPh sb="13" eb="15">
      <t>サンショウ</t>
    </rPh>
    <phoneticPr fontId="1"/>
  </si>
  <si>
    <t>「ベア等」とは、基本給又は決まって毎月支払われる手当の引上げをいい、定期昇給は含まない。</t>
    <phoneticPr fontId="1"/>
  </si>
  <si>
    <t>「うち定期昇給相当分」は、【賃金改善実施期間（２）の開始月】において定期昇給を実施する場合にのみ記載すること。それ以外の月に定期昇給</t>
    <phoneticPr fontId="1"/>
  </si>
  <si>
    <t>を実施する場合、もしくは定期昇給の制度を設けていない医療機関は「０」と記載すること。</t>
    <phoneticPr fontId="1"/>
  </si>
  <si>
    <t>（８）前年度からの繰越額（令和７年度分報告時のみ記載）</t>
    <rPh sb="3" eb="6">
      <t>ゼンネンド</t>
    </rPh>
    <rPh sb="9" eb="12">
      <t>クリコシガク</t>
    </rPh>
    <phoneticPr fontId="1"/>
  </si>
  <si>
    <t>（７）前年度からの繰越額（令和７年度分報告時のみ記載）</t>
    <rPh sb="3" eb="6">
      <t>ゼンネンド</t>
    </rPh>
    <rPh sb="9" eb="12">
      <t>クリコシガク</t>
    </rPh>
    <phoneticPr fontId="1"/>
  </si>
  <si>
    <t>届出種別</t>
    <rPh sb="0" eb="2">
      <t>トドケデ</t>
    </rPh>
    <rPh sb="2" eb="4">
      <t>シュベツ</t>
    </rPh>
    <phoneticPr fontId="1"/>
  </si>
  <si>
    <t>（選択してください）</t>
  </si>
  <si>
    <t>（９）ベースアップ評価料による収入の実績額のうち、当該年度における対象職員のベア等等及びそれに伴う賞与、</t>
    <rPh sb="9" eb="12">
      <t>ヒョウカリョウ</t>
    </rPh>
    <rPh sb="15" eb="17">
      <t>シュウニュウ</t>
    </rPh>
    <rPh sb="18" eb="21">
      <t>ジッセキガク</t>
    </rPh>
    <rPh sb="25" eb="29">
      <t>トウガイネンド</t>
    </rPh>
    <rPh sb="33" eb="37">
      <t>タイショウショクイン</t>
    </rPh>
    <rPh sb="40" eb="41">
      <t>トウ</t>
    </rPh>
    <phoneticPr fontId="1"/>
  </si>
  <si>
    <t>時間外手当、法定福利費等に充当すべき金額【（６）－（７）＋（８）】</t>
    <phoneticPr fontId="1"/>
  </si>
  <si>
    <t>（８）ベースアップ評価料による収入の実績額のうち、当該年度における対象職員のベア等等及びそれに伴う賞与、</t>
    <rPh sb="9" eb="12">
      <t>ヒョウカリョウ</t>
    </rPh>
    <rPh sb="15" eb="17">
      <t>シュウニュウ</t>
    </rPh>
    <rPh sb="18" eb="21">
      <t>ジッセキガク</t>
    </rPh>
    <rPh sb="25" eb="29">
      <t>トウガイネンド</t>
    </rPh>
    <rPh sb="33" eb="37">
      <t>タイショウショクイン</t>
    </rPh>
    <rPh sb="40" eb="41">
      <t>トウ</t>
    </rPh>
    <phoneticPr fontId="1"/>
  </si>
  <si>
    <t>時間外手当、法定福利費等に充当すべき金額【（５）－（６）＋（７）】</t>
    <phoneticPr fontId="1"/>
  </si>
  <si>
    <r>
      <t>「（</t>
    </r>
    <r>
      <rPr>
        <sz val="10.5"/>
        <color rgb="FFFF0000"/>
        <rFont val="ＭＳ ゴシック"/>
        <family val="3"/>
        <charset val="128"/>
      </rPr>
      <t>11</t>
    </r>
    <r>
      <rPr>
        <strike/>
        <sz val="10.5"/>
        <color rgb="FFFF0000"/>
        <rFont val="ＭＳ ゴシック"/>
        <family val="3"/>
        <charset val="128"/>
      </rPr>
      <t>12</t>
    </r>
    <r>
      <rPr>
        <sz val="10.5"/>
        <rFont val="ＭＳ ゴシック"/>
        <family val="3"/>
        <charset val="128"/>
      </rPr>
      <t>）</t>
    </r>
    <r>
      <rPr>
        <sz val="10.5"/>
        <color rgb="FFFF0000"/>
        <rFont val="ＭＳ ゴシック"/>
        <family val="3"/>
        <charset val="128"/>
      </rPr>
      <t>（８）の</t>
    </r>
    <r>
      <rPr>
        <sz val="10.5"/>
        <rFont val="ＭＳ ゴシック"/>
        <family val="3"/>
        <charset val="128"/>
      </rPr>
      <t>うちその他分」については、賃金改善実施期間において、定期昇給やベア等によらない、一時金や手当（毎月決まって支払われる</t>
    </r>
    <phoneticPr fontId="1"/>
  </si>
  <si>
    <t>ものを除く。）等による賃金改善額となること。</t>
    <phoneticPr fontId="1"/>
  </si>
  <si>
    <t>充てること。</t>
    <phoneticPr fontId="1"/>
  </si>
  <si>
    <t>また、ベースアップ評価料収入によるベア等分のほか、ベースアップ評価料収入以外の財源を活用して、当該年度においてベア等を実施した分を</t>
    <rPh sb="34" eb="36">
      <t>シュウニュウ</t>
    </rPh>
    <rPh sb="36" eb="38">
      <t>イガイ</t>
    </rPh>
    <phoneticPr fontId="1"/>
  </si>
  <si>
    <t>含めて記載すること。</t>
  </si>
  <si>
    <t>（９）（８）のうちベア等実施分</t>
    <rPh sb="11" eb="12">
      <t>トウ</t>
    </rPh>
    <rPh sb="12" eb="14">
      <t>ジッシ</t>
    </rPh>
    <rPh sb="14" eb="15">
      <t>ブン</t>
    </rPh>
    <phoneticPr fontId="1"/>
  </si>
  <si>
    <t>（10）（８）のうち定期昇給相当分</t>
    <phoneticPr fontId="1"/>
  </si>
  <si>
    <t>（11）（８）のうちその他分【（８）－（９）－（10）】</t>
    <rPh sb="12" eb="13">
      <t>タ</t>
    </rPh>
    <rPh sb="13" eb="14">
      <t>ブン</t>
    </rPh>
    <phoneticPr fontId="1"/>
  </si>
  <si>
    <t>年度更新及び区分変更等によりベースアップ評価料の賃金改善計画書を再度届出する場合、「賃金改善しなかった場合の対象職員の基本給等</t>
    <rPh sb="51" eb="53">
      <t>バアイ</t>
    </rPh>
    <phoneticPr fontId="1"/>
  </si>
  <si>
    <r>
      <t>総額【初回届出時点の賃金改善実施期間（２）の開始月】」には、</t>
    </r>
    <r>
      <rPr>
        <b/>
        <u/>
        <sz val="10.5"/>
        <rFont val="ＭＳ ゴシック"/>
        <family val="3"/>
        <charset val="128"/>
      </rPr>
      <t>初回届出時点</t>
    </r>
    <r>
      <rPr>
        <u/>
        <sz val="10.5"/>
        <rFont val="ＭＳ ゴシック"/>
        <family val="3"/>
        <charset val="128"/>
      </rPr>
      <t>における「賃金改善しなかった場合の対象職員の基本給等</t>
    </r>
    <rPh sb="3" eb="7">
      <t>ショカイトドケデ</t>
    </rPh>
    <rPh sb="7" eb="9">
      <t>ジテン</t>
    </rPh>
    <rPh sb="50" eb="52">
      <t>バアイ</t>
    </rPh>
    <phoneticPr fontId="1"/>
  </si>
  <si>
    <t>総額【初回届出時点の賃金改善実施期間（２）の開始月】」の金額を記載すること。</t>
    <rPh sb="3" eb="7">
      <t>ショカイトドケデ</t>
    </rPh>
    <rPh sb="7" eb="9">
      <t>ジテン</t>
    </rPh>
    <phoneticPr fontId="1"/>
  </si>
  <si>
    <t>（12）対象職員の常勤換算数【賃金改善実施期間（２）の開始月時点】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</si>
  <si>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r>
      <t>（13）賃金改善しなかった場合の対象職員の基本給等総額</t>
    </r>
    <r>
      <rPr>
        <sz val="10"/>
        <rFont val="ＭＳ ゴシック"/>
        <family val="3"/>
        <charset val="128"/>
      </rPr>
      <t>【初回届出時点の賃金改善実施期間（２）の開始月】</t>
    </r>
    <rPh sb="13" eb="15">
      <t>バアイ</t>
    </rPh>
    <rPh sb="28" eb="34">
      <t>ショカイトドケデジテン</t>
    </rPh>
    <phoneticPr fontId="1"/>
  </si>
  <si>
    <t>（14）賃金改善した後の対象職員の基本給等総額【賃金改善実施期間（２）の開始月】</t>
    <phoneticPr fontId="1"/>
  </si>
  <si>
    <t>（15）基本給等に係る賃金改善の見込み額（１ヶ月分）【（14）－（13）】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</si>
  <si>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（16）（15）のうち定期昇給相当分</t>
    <phoneticPr fontId="1"/>
  </si>
  <si>
    <t>（17）（15）のうちベア等実施分【（15）－（16）】</t>
    <rPh sb="13" eb="14">
      <t>トウ</t>
    </rPh>
    <rPh sb="14" eb="16">
      <t>ジッシ</t>
    </rPh>
    <rPh sb="16" eb="17">
      <t>ブン</t>
    </rPh>
    <phoneticPr fontId="1"/>
  </si>
  <si>
    <t>（18）ベア等による賃金増率【（17）÷（13）】</t>
    <rPh sb="6" eb="7">
      <t>トウ</t>
    </rPh>
    <rPh sb="10" eb="12">
      <t>チンギン</t>
    </rPh>
    <rPh sb="12" eb="13">
      <t>ゾウ</t>
    </rPh>
    <rPh sb="13" eb="14">
      <t>リツ</t>
    </rPh>
    <phoneticPr fontId="1"/>
  </si>
  <si>
    <t>Ⅲ．ベースアップ評価料対象職員（全体）の基本給等（基本給又は決まって毎月支払われる手当）に係る事項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phoneticPr fontId="1"/>
  </si>
  <si>
    <t>（19）看護職員等の常勤換算数【賃金改善実施期間（２）の開始月時点】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</si>
  <si>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rPr>
        <sz val="11"/>
        <rFont val="ＭＳ ゴシック"/>
        <family val="3"/>
        <charset val="128"/>
      </rPr>
      <t>（20）賃金改善しなかった場合の看護職員等の基本給等総額</t>
    </r>
    <r>
      <rPr>
        <sz val="10"/>
        <rFont val="ＭＳ ゴシック"/>
        <family val="3"/>
        <charset val="128"/>
      </rPr>
      <t>【初回届出時点の賃金改善実施期間（２）の開始月】</t>
    </r>
    <rPh sb="13" eb="15">
      <t>バアイ</t>
    </rPh>
    <phoneticPr fontId="1"/>
  </si>
  <si>
    <t>（21）賃金改善した後の看護職員等の基本給等総額【賃金改善実施期間（２）の開始月】</t>
    <phoneticPr fontId="1"/>
  </si>
  <si>
    <t>（22）基本給等に係る賃金改善の見込み額（１ヶ月分）【（21）－（20）】</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</si>
  <si>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（23）（22）のうち定期昇給相当分</t>
    <phoneticPr fontId="1"/>
  </si>
  <si>
    <t>（24）（22）のうちベア等実施分【（22）－（23）】</t>
    <rPh sb="13" eb="14">
      <t>トウ</t>
    </rPh>
    <rPh sb="14" eb="16">
      <t>ジッシ</t>
    </rPh>
    <rPh sb="16" eb="17">
      <t>ブン</t>
    </rPh>
    <phoneticPr fontId="1"/>
  </si>
  <si>
    <t>（25）ベア等による賃金増率【（24）÷（20）】</t>
    <rPh sb="6" eb="7">
      <t>トウ</t>
    </rPh>
    <rPh sb="10" eb="12">
      <t>チンギン</t>
    </rPh>
    <rPh sb="12" eb="13">
      <t>ゾウ</t>
    </rPh>
    <rPh sb="13" eb="14">
      <t>リツ</t>
    </rPh>
    <phoneticPr fontId="1"/>
  </si>
  <si>
    <t>（26）薬剤師の常勤換算数【賃金改善実施期間（２）の開始月時点】</t>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</si>
  <si>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r>
      <rPr>
        <sz val="11"/>
        <rFont val="ＭＳ ゴシック"/>
        <family val="3"/>
        <charset val="128"/>
      </rPr>
      <t>（27）賃金改善しなかった場合の薬剤師の基本給等総額</t>
    </r>
    <r>
      <rPr>
        <sz val="10"/>
        <rFont val="ＭＳ ゴシック"/>
        <family val="3"/>
        <charset val="128"/>
      </rPr>
      <t>【初回届出時点の賃金改善実施期間（２）の開始月】</t>
    </r>
    <rPh sb="13" eb="15">
      <t>バアイ</t>
    </rPh>
    <phoneticPr fontId="1"/>
  </si>
  <si>
    <t>（28）賃金改善した後の薬剤師の基本給等総額【賃金改善実施期間（２）の開始月】</t>
    <phoneticPr fontId="1"/>
  </si>
  <si>
    <t>（29）基本給等に係る賃金改善の見込み額（１ヶ月分）【（28）－（27）】</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</si>
  <si>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（30）（29）のうち定期昇給相当分</t>
    <phoneticPr fontId="1"/>
  </si>
  <si>
    <t>（31）（29）のうちベア等実施分【（29）－（30）】</t>
    <rPh sb="13" eb="14">
      <t>トウ</t>
    </rPh>
    <rPh sb="14" eb="16">
      <t>ジッシ</t>
    </rPh>
    <rPh sb="16" eb="17">
      <t>ブン</t>
    </rPh>
    <phoneticPr fontId="1"/>
  </si>
  <si>
    <t>（32）ベア等による賃金増率【（31）÷（27）】</t>
    <rPh sb="6" eb="7">
      <t>トウ</t>
    </rPh>
    <rPh sb="10" eb="12">
      <t>チンギン</t>
    </rPh>
    <rPh sb="12" eb="13">
      <t>ゾウ</t>
    </rPh>
    <rPh sb="13" eb="14">
      <t>リツ</t>
    </rPh>
    <phoneticPr fontId="1"/>
  </si>
  <si>
    <t>（33）看護補助者の常勤換算数【賃金改善実施期間（２）の開始月時点】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</si>
  <si>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rPr>
        <sz val="11"/>
        <rFont val="ＭＳ ゴシック"/>
        <family val="3"/>
        <charset val="128"/>
      </rPr>
      <t>（34）賃金改善しなかった場合の看護補助者の基本給等総額</t>
    </r>
    <r>
      <rPr>
        <sz val="10"/>
        <rFont val="ＭＳ ゴシック"/>
        <family val="3"/>
        <charset val="128"/>
      </rPr>
      <t>【初回届出時点の賃金改善実施期間（２）の開始月】</t>
    </r>
    <rPh sb="13" eb="15">
      <t>バアイ</t>
    </rPh>
    <phoneticPr fontId="1"/>
  </si>
  <si>
    <t>（35）賃金改善した後の看護補助者の基本給等総額【賃金改善実施期間（２）の開始月】</t>
    <phoneticPr fontId="1"/>
  </si>
  <si>
    <t>（36）基本給等に係る賃金改善の見込み額（１ヶ月分）【（35）－（34）】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</si>
  <si>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（37）（36）のうち定期昇給相当分</t>
    <phoneticPr fontId="1"/>
  </si>
  <si>
    <t>（38）（36）のうちベア等実施分【（36）－（37）】</t>
    <rPh sb="13" eb="14">
      <t>トウ</t>
    </rPh>
    <rPh sb="14" eb="16">
      <t>ジッシ</t>
    </rPh>
    <rPh sb="16" eb="17">
      <t>ブン</t>
    </rPh>
    <phoneticPr fontId="1"/>
  </si>
  <si>
    <t>（39）ベア等による賃金増率【（38）÷（34）】</t>
    <rPh sb="6" eb="7">
      <t>トウ</t>
    </rPh>
    <rPh sb="10" eb="12">
      <t>チンギン</t>
    </rPh>
    <rPh sb="12" eb="13">
      <t>ゾウ</t>
    </rPh>
    <rPh sb="13" eb="14">
      <t>リツ</t>
    </rPh>
    <phoneticPr fontId="1"/>
  </si>
  <si>
    <t>（40）歯科衛生士の常勤換算数【賃金改善実施期間（２）の開始月時点】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</si>
  <si>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rPr>
        <sz val="11"/>
        <rFont val="ＭＳ ゴシック"/>
        <family val="3"/>
        <charset val="128"/>
      </rPr>
      <t>（41）賃金改善しなかった場合の歯科衛生士の基本給等総額</t>
    </r>
    <r>
      <rPr>
        <sz val="10"/>
        <rFont val="ＭＳ ゴシック"/>
        <family val="3"/>
        <charset val="128"/>
      </rPr>
      <t>【初回届出時点の賃金改善実施期間（２）の開始月】</t>
    </r>
    <rPh sb="13" eb="15">
      <t>バアイ</t>
    </rPh>
    <phoneticPr fontId="1"/>
  </si>
  <si>
    <t>（42）賃金改善した後の歯科衛生士の基本給等総額【賃金改善実施期間（２）の開始月】</t>
    <phoneticPr fontId="1"/>
  </si>
  <si>
    <t>（43）基本給等に係る賃金改善の見込み額（１ヶ月分）【（42）－（41）】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</si>
  <si>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（44）（43）のうち定期昇給相当分</t>
    <phoneticPr fontId="1"/>
  </si>
  <si>
    <t>（45）（43）のうちベア等実施分【（43）－（44）】</t>
    <rPh sb="13" eb="14">
      <t>トウ</t>
    </rPh>
    <rPh sb="14" eb="16">
      <t>ジッシ</t>
    </rPh>
    <rPh sb="16" eb="17">
      <t>ブン</t>
    </rPh>
    <phoneticPr fontId="1"/>
  </si>
  <si>
    <t>（46）ベア等による賃金増率【（45）÷（41）】</t>
    <rPh sb="6" eb="7">
      <t>トウ</t>
    </rPh>
    <rPh sb="10" eb="12">
      <t>チンギン</t>
    </rPh>
    <rPh sb="12" eb="13">
      <t>ゾウ</t>
    </rPh>
    <rPh sb="13" eb="14">
      <t>リツ</t>
    </rPh>
    <phoneticPr fontId="1"/>
  </si>
  <si>
    <t>（47）その他の対象職種の常勤換算数【賃金改善実施期間（２）の開始月時点】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</si>
  <si>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（49）賃金改善した後のその他の対象職種の基本給等総額【賃金改善実施期間（２）の開始月】</t>
    <phoneticPr fontId="1"/>
  </si>
  <si>
    <t>（50）基本給等に係る賃金改善の見込み額（１ヶ月分）【（49）－（48）】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</si>
  <si>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（51）（50）のうち定期昇給相当分</t>
    <phoneticPr fontId="1"/>
  </si>
  <si>
    <t>（52）（50）のうちベア等実施分【（50）－（51）】</t>
    <rPh sb="13" eb="14">
      <t>トウ</t>
    </rPh>
    <rPh sb="14" eb="16">
      <t>ジッシ</t>
    </rPh>
    <rPh sb="16" eb="17">
      <t>ブン</t>
    </rPh>
    <phoneticPr fontId="1"/>
  </si>
  <si>
    <t>（53）ベア等による賃金増率【（52）÷（48）】</t>
    <rPh sb="6" eb="7">
      <t>トウ</t>
    </rPh>
    <rPh sb="10" eb="12">
      <t>チンギン</t>
    </rPh>
    <rPh sb="12" eb="13">
      <t>ゾウ</t>
    </rPh>
    <rPh sb="13" eb="14">
      <t>リツ</t>
    </rPh>
    <phoneticPr fontId="1"/>
  </si>
  <si>
    <t>（48）賃金改善しなかった場合のその他の対象職種の基本給等総額【初回届出時点の賃金改善実施期間（２）の開始月】</t>
    <rPh sb="13" eb="15">
      <t>バアイ</t>
    </rPh>
    <phoneticPr fontId="1"/>
  </si>
  <si>
    <t>（54）40歳未満の勤務医師等の常勤換算数【賃金改善実施期間（２）の開始月時点】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</si>
  <si>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（55）賃金改善しなかった場合の40歳未満の勤務医師等の基本給等総額【初回届出時点の賃金改善実施期間（２）の開始月】</t>
    <rPh sb="13" eb="15">
      <t>バアイ</t>
    </rPh>
    <phoneticPr fontId="1"/>
  </si>
  <si>
    <t>（56）賃金改善した後の40歳未満の勤務医師等の基本給等総額【賃金改善実施期間（２）の開始月】</t>
    <rPh sb="9" eb="10">
      <t>アト</t>
    </rPh>
    <phoneticPr fontId="1"/>
  </si>
  <si>
    <t>（57）基本給等に係る賃金改善の見込み額（１ヶ月分）【（56）－（55）】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</si>
  <si>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（58）（57）のうち定期昇給相当分</t>
    <phoneticPr fontId="1"/>
  </si>
  <si>
    <t>（59）（57）のうちベア等実施分【（57）－（58）】</t>
    <rPh sb="13" eb="14">
      <t>トウ</t>
    </rPh>
    <rPh sb="14" eb="16">
      <t>ジッシ</t>
    </rPh>
    <rPh sb="16" eb="17">
      <t>ブン</t>
    </rPh>
    <phoneticPr fontId="1"/>
  </si>
  <si>
    <t>（60）ベア等による賃金増率【（59）÷（55）】</t>
    <rPh sb="6" eb="7">
      <t>トウ</t>
    </rPh>
    <rPh sb="10" eb="12">
      <t>チンギン</t>
    </rPh>
    <rPh sb="12" eb="13">
      <t>ゾウ</t>
    </rPh>
    <rPh sb="13" eb="14">
      <t>リツ</t>
    </rPh>
    <phoneticPr fontId="1"/>
  </si>
  <si>
    <t>【ベースアップ評価料対象外職種について】※上記でベースアップ評価料対象職種に計上した職員を除く</t>
    <rPh sb="7" eb="9">
      <t>ヒョウカ</t>
    </rPh>
    <rPh sb="9" eb="10">
      <t>リョウ</t>
    </rPh>
    <rPh sb="10" eb="13">
      <t>タイショウガイ</t>
    </rPh>
    <rPh sb="13" eb="15">
      <t>ショクシュ</t>
    </rPh>
    <phoneticPr fontId="1"/>
  </si>
  <si>
    <t>（61）事務職員の常勤換算数【賃金改善実施期間（２）の開始月時点】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</si>
  <si>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（63）賃金改善した後の事務職員の基本給等総額【賃金改善実施期間（２）の開始月】</t>
    <rPh sb="10" eb="11">
      <t>アト</t>
    </rPh>
    <phoneticPr fontId="1"/>
  </si>
  <si>
    <t>（64）基本給等に係る賃金改善の見込み額（１ヶ月分）【（63）－（62）】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</si>
  <si>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（65）（64）のうち定期昇給相当分</t>
    <phoneticPr fontId="1"/>
  </si>
  <si>
    <t>（66）（64）のうちベア等実施分【（64）－（65）】</t>
    <rPh sb="13" eb="14">
      <t>トウ</t>
    </rPh>
    <rPh sb="14" eb="16">
      <t>ジッシ</t>
    </rPh>
    <rPh sb="16" eb="17">
      <t>ブン</t>
    </rPh>
    <phoneticPr fontId="1"/>
  </si>
  <si>
    <t>（67）ベア等による賃金増率【（66）÷（62）】</t>
    <rPh sb="6" eb="7">
      <t>トウ</t>
    </rPh>
    <rPh sb="10" eb="12">
      <t>チンギン</t>
    </rPh>
    <rPh sb="12" eb="13">
      <t>ゾウ</t>
    </rPh>
    <rPh sb="13" eb="14">
      <t>リツ</t>
    </rPh>
    <phoneticPr fontId="1"/>
  </si>
  <si>
    <r>
      <t>（62）賃金改善しなかった場合の事務職員の基本給等総額</t>
    </r>
    <r>
      <rPr>
        <sz val="10"/>
        <rFont val="ＭＳ ゴシック"/>
        <family val="3"/>
        <charset val="128"/>
      </rPr>
      <t>【初回届出時点の賃金改善実施期間（２）の開始月】</t>
    </r>
    <rPh sb="13" eb="15">
      <t>バアイ</t>
    </rPh>
    <phoneticPr fontId="1"/>
  </si>
  <si>
    <t>（68）賃上げの担保方法</t>
    <rPh sb="4" eb="6">
      <t>チンア</t>
    </rPh>
    <rPh sb="8" eb="10">
      <t>タンポ</t>
    </rPh>
    <rPh sb="10" eb="12">
      <t>ホウホウ</t>
    </rPh>
    <phoneticPr fontId="1"/>
  </si>
  <si>
    <t>（69）賃金改善に関する規定内容（できる限り具体的に記入すること。）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</si>
  <si>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また、ベースアップ評価料収入によるベア等分のほか、ベースアップ評価料収入以外の財源を活用して、当該年度においてベア等を実施した分</t>
    <rPh sb="34" eb="36">
      <t>シュウニュウ</t>
    </rPh>
    <rPh sb="36" eb="38">
      <t>イガイ</t>
    </rPh>
    <phoneticPr fontId="1"/>
  </si>
  <si>
    <t>を含めて記載すること。</t>
  </si>
  <si>
    <t>Ⅳ．ベースアップ評価料対象職員（全体）の基本給等（基本給又は決まって毎月支払われる手当）に係る事項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phoneticPr fontId="1"/>
  </si>
  <si>
    <t>（10）対象職員の常勤換算数【賃金改善実施期間（２）の開始月時点】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</si>
  <si>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（12）賃金改善した後の対象職員の基本給等総額【賃金改善実施期間（２）の開始月】</t>
    <phoneticPr fontId="1"/>
  </si>
  <si>
    <t>（13）基本給等に係る賃金改善の見込み額（１ヶ月分）【（12）－（11）】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</si>
  <si>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（14）（13）のうちベア等実施分</t>
    <rPh sb="13" eb="14">
      <t>トウ</t>
    </rPh>
    <rPh sb="14" eb="16">
      <t>ジッシ</t>
    </rPh>
    <rPh sb="16" eb="17">
      <t>ブン</t>
    </rPh>
    <phoneticPr fontId="1"/>
  </si>
  <si>
    <t>（15）ベア等による賃金増率【（14）÷（11）】</t>
    <rPh sb="6" eb="7">
      <t>トウ</t>
    </rPh>
    <rPh sb="10" eb="12">
      <t>チンギン</t>
    </rPh>
    <rPh sb="12" eb="13">
      <t>ゾウ</t>
    </rPh>
    <rPh sb="13" eb="14">
      <t>リツ</t>
    </rPh>
    <phoneticPr fontId="1"/>
  </si>
  <si>
    <r>
      <t>（11）賃金改善しなかった場合の対象職員の基本給等総額</t>
    </r>
    <r>
      <rPr>
        <sz val="10"/>
        <rFont val="ＭＳ ゴシック"/>
        <family val="3"/>
        <charset val="128"/>
      </rPr>
      <t>【初回届出時点の賃金改善実施期間（２）の開始月】</t>
    </r>
    <rPh sb="13" eb="15">
      <t>バアイ</t>
    </rPh>
    <rPh sb="28" eb="34">
      <t>ショカイトドケデジテン</t>
    </rPh>
    <phoneticPr fontId="1"/>
  </si>
  <si>
    <r>
      <t>【ベースアップ評価料対象外職種について】</t>
    </r>
    <r>
      <rPr>
        <b/>
        <sz val="11"/>
        <rFont val="ＭＳ ゴシック"/>
        <family val="3"/>
        <charset val="128"/>
      </rPr>
      <t>※上記でベースアップ評価料対象職種に計上した職員を除く</t>
    </r>
    <rPh sb="7" eb="9">
      <t>ヒョウカ</t>
    </rPh>
    <rPh sb="9" eb="10">
      <t>リョウ</t>
    </rPh>
    <rPh sb="10" eb="13">
      <t>タイショウガイ</t>
    </rPh>
    <rPh sb="13" eb="15">
      <t>ショクシュ</t>
    </rPh>
    <phoneticPr fontId="1"/>
  </si>
  <si>
    <t>（16）40歳未満の勤務医師等の常勤換算数【賃金改善実施期間（２）の開始月時点】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</si>
  <si>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（17）賃金改善しなかった場合の40歳未満の勤務医師等の基本給等総額【初回届出時点の賃金改善実施期間（２）の開始月】</t>
    <rPh sb="13" eb="15">
      <t>バアイ</t>
    </rPh>
    <rPh sb="35" eb="41">
      <t>ショカイトドケデジテン</t>
    </rPh>
    <phoneticPr fontId="1"/>
  </si>
  <si>
    <t>（18）賃金改善した後の40歳未満の勤務医師等の基本給等総額【賃金改善実施期間（２）の開始月】</t>
    <rPh sb="10" eb="11">
      <t>アト</t>
    </rPh>
    <phoneticPr fontId="1"/>
  </si>
  <si>
    <t>（19）基本給等に係る賃金改善の見込み額（１ヶ月分）【（18）－（17）】</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</si>
  <si>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（20）（19）のうちベア等実施分</t>
    <rPh sb="13" eb="14">
      <t>トウ</t>
    </rPh>
    <rPh sb="14" eb="16">
      <t>ジッシ</t>
    </rPh>
    <rPh sb="16" eb="17">
      <t>ブン</t>
    </rPh>
    <phoneticPr fontId="1"/>
  </si>
  <si>
    <t>（21）ベア等による賃金増率【（20）÷（17）】</t>
    <rPh sb="6" eb="7">
      <t>トウ</t>
    </rPh>
    <rPh sb="10" eb="12">
      <t>チンギン</t>
    </rPh>
    <rPh sb="12" eb="13">
      <t>ゾウ</t>
    </rPh>
    <rPh sb="13" eb="14">
      <t>リツ</t>
    </rPh>
    <phoneticPr fontId="1"/>
  </si>
  <si>
    <t>（22）事務職員の常勤換算数【賃金改善実施期間（２）の開始月時点】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</si>
  <si>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r>
      <t>（23）賃金改善しなかった場合の事務職員の基本給等総額</t>
    </r>
    <r>
      <rPr>
        <sz val="10"/>
        <rFont val="ＭＳ ゴシック"/>
        <family val="3"/>
        <charset val="128"/>
      </rPr>
      <t>【初回届出時点の賃金改善実施期間（２）の開始月】</t>
    </r>
    <rPh sb="13" eb="15">
      <t>バアイ</t>
    </rPh>
    <rPh sb="28" eb="34">
      <t>ショカイトドケデジテン</t>
    </rPh>
    <phoneticPr fontId="1"/>
  </si>
  <si>
    <t>（24）賃金改善した後の事務職員の基本給等総額【賃金改善実施期間（２）の開始月】</t>
    <rPh sb="10" eb="11">
      <t>アト</t>
    </rPh>
    <phoneticPr fontId="1"/>
  </si>
  <si>
    <t>（25）基本給等に係る賃金改善の見込み額（１ヶ月分）【（24）－（23）】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</si>
  <si>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（26）（25）のうちベア等実施分</t>
    <rPh sb="13" eb="14">
      <t>トウ</t>
    </rPh>
    <rPh sb="14" eb="16">
      <t>ジッシ</t>
    </rPh>
    <rPh sb="16" eb="17">
      <t>ブン</t>
    </rPh>
    <phoneticPr fontId="1"/>
  </si>
  <si>
    <t>（27）ベア等による賃金増率【（26）÷（23）】</t>
    <rPh sb="6" eb="7">
      <t>トウ</t>
    </rPh>
    <rPh sb="10" eb="12">
      <t>チンギン</t>
    </rPh>
    <rPh sb="12" eb="13">
      <t>ゾウ</t>
    </rPh>
    <rPh sb="13" eb="14">
      <t>リツ</t>
    </rPh>
    <phoneticPr fontId="1"/>
  </si>
  <si>
    <t>（28）賃上げの担保方法</t>
    <rPh sb="4" eb="6">
      <t>チンア</t>
    </rPh>
    <rPh sb="8" eb="10">
      <t>タンポ</t>
    </rPh>
    <rPh sb="10" eb="12">
      <t>ホウホウ</t>
    </rPh>
    <phoneticPr fontId="1"/>
  </si>
  <si>
    <t>（29）賃金改善に関する規定内容（できる限り具体的に記入すること。）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</si>
  <si>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を含めて記載すること。</t>
    <rPh sb="1" eb="2">
      <t>フク</t>
    </rPh>
    <phoneticPr fontId="1"/>
  </si>
  <si>
    <t>（11）賃金改善しなかった場合対象職員の基本給等総額【初回届出時点の賃金改善実施期間（２）の開始月】</t>
    <rPh sb="13" eb="15">
      <t>バアイ</t>
    </rPh>
    <rPh sb="27" eb="33">
      <t>ショカイトドケデジテン</t>
    </rPh>
    <phoneticPr fontId="1"/>
  </si>
  <si>
    <t>（１）賃金改善実施期間</t>
    <rPh sb="3" eb="5">
      <t>チンギン</t>
    </rPh>
    <rPh sb="5" eb="7">
      <t>カイゼン</t>
    </rPh>
    <rPh sb="7" eb="9">
      <t>ジッシ</t>
    </rPh>
    <rPh sb="9" eb="11">
      <t>キカン</t>
    </rPh>
    <phoneticPr fontId="1"/>
  </si>
  <si>
    <t>（２）ベースアップ評価料算定期間</t>
    <rPh sb="9" eb="11">
      <t>ヒョウカ</t>
    </rPh>
    <rPh sb="11" eb="12">
      <t>リョウ</t>
    </rPh>
    <rPh sb="12" eb="14">
      <t>サンテイ</t>
    </rPh>
    <rPh sb="14" eb="16">
      <t>キカン</t>
    </rPh>
    <phoneticPr fontId="1"/>
  </si>
  <si>
    <t>Ⅱ－１．ベースアップ評価料による収入の実績額【（２）の期間中】</t>
    <rPh sb="16" eb="18">
      <t>シュウニュウ</t>
    </rPh>
    <rPh sb="27" eb="30">
      <t>キカンチュウ</t>
    </rPh>
    <phoneticPr fontId="1"/>
  </si>
  <si>
    <r>
      <t>（</t>
    </r>
    <r>
      <rPr>
        <sz val="11"/>
        <rFont val="ＭＳ ゴシック"/>
        <family val="3"/>
        <charset val="128"/>
      </rPr>
      <t>10）（９）について全てベア等及びそれに伴う賞与、時間外手当、法定福利費等に充当しているか。</t>
    </r>
    <rPh sb="11" eb="12">
      <t>スベ</t>
    </rPh>
    <rPh sb="15" eb="16">
      <t>トウジッシブンジュウトウ</t>
    </rPh>
    <phoneticPr fontId="1"/>
  </si>
  <si>
    <t>Ⅲ．ベースアップ評価料対象職員（全体）の基本給等（基本給又は決まって毎月支払われる手当）に係る事項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rPh sb="45" eb="46">
      <t>カカ</t>
    </rPh>
    <rPh sb="47" eb="49">
      <t>ジコウ</t>
    </rPh>
    <phoneticPr fontId="1"/>
  </si>
  <si>
    <t>（11）対象職員の常勤換算数【賃金改善実施期間（１）の開始月時点】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</si>
  <si>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（13）賃金改善した後の対象職員の基本給等総額【賃金改善実施期間（１）の開始月時点】</t>
    <phoneticPr fontId="1"/>
  </si>
  <si>
    <t>（14）基本給等に係る賃金改善実績額（１ヶ月分）【（13）－（12）】</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</si>
  <si>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（15）（14）のうち定期昇給相当分</t>
    <phoneticPr fontId="1"/>
  </si>
  <si>
    <t>（16）（14）のうちベア等実施分【（14）－（15）】</t>
    <rPh sb="13" eb="14">
      <t>トウ</t>
    </rPh>
    <rPh sb="14" eb="16">
      <t>ジッシ</t>
    </rPh>
    <rPh sb="16" eb="17">
      <t>ブン</t>
    </rPh>
    <phoneticPr fontId="1"/>
  </si>
  <si>
    <t>（17）ベア等による賃金増率【（16）÷（12）】</t>
    <rPh sb="6" eb="7">
      <t>トウ</t>
    </rPh>
    <rPh sb="10" eb="12">
      <t>チンギン</t>
    </rPh>
    <rPh sb="12" eb="13">
      <t>ゾウ</t>
    </rPh>
    <rPh sb="13" eb="14">
      <t>リツ</t>
    </rPh>
    <phoneticPr fontId="1"/>
  </si>
  <si>
    <t>（12）賃金改善しなかった場合の対象職員の基本給等総額【初回届出時点の賃金改善実施期間（１）の開始月時点】</t>
    <rPh sb="13" eb="15">
      <t>バアイ</t>
    </rPh>
    <rPh sb="28" eb="34">
      <t>ショカイトドケデジテン</t>
    </rPh>
    <rPh sb="50" eb="52">
      <t>ジテン</t>
    </rPh>
    <phoneticPr fontId="1"/>
  </si>
  <si>
    <t>（23）賃金改善しなかった場合の看護職員等の基本給等総額【初回届出時点の賃金改善実施期間（１）の開始月】</t>
    <rPh sb="13" eb="15">
      <t>バアイ</t>
    </rPh>
    <rPh sb="16" eb="18">
      <t>カンゴ</t>
    </rPh>
    <rPh sb="18" eb="20">
      <t>ショクイン</t>
    </rPh>
    <rPh sb="20" eb="21">
      <t>トウ</t>
    </rPh>
    <rPh sb="29" eb="35">
      <t>ショカイトドケデジテン</t>
    </rPh>
    <phoneticPr fontId="1"/>
  </si>
  <si>
    <t>（24）賃金改善した後の看護職員等の基本給等総額【賃金改善実施期間（１）の開始月】</t>
    <rPh sb="12" eb="14">
      <t>カンゴ</t>
    </rPh>
    <rPh sb="14" eb="16">
      <t>ショクイン</t>
    </rPh>
    <rPh sb="16" eb="17">
      <t>トウ</t>
    </rPh>
    <phoneticPr fontId="1"/>
  </si>
  <si>
    <t>（25）基本給等に係る賃金改善実績額（１ヶ月分）【（24）－（23）】</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</si>
  <si>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（26）（25）のうち定期昇給相当分</t>
    <phoneticPr fontId="1"/>
  </si>
  <si>
    <t>（27）（25）のうちベア等実施分【（25）－（26）】</t>
    <rPh sb="13" eb="14">
      <t>トウ</t>
    </rPh>
    <rPh sb="14" eb="16">
      <t>ジッシ</t>
    </rPh>
    <rPh sb="16" eb="17">
      <t>ブン</t>
    </rPh>
    <phoneticPr fontId="1"/>
  </si>
  <si>
    <t>（28）ベア等による賃金増率【（27）÷（23）】</t>
    <rPh sb="6" eb="7">
      <t>トウ</t>
    </rPh>
    <rPh sb="10" eb="12">
      <t>チンギン</t>
    </rPh>
    <rPh sb="12" eb="13">
      <t>ゾウ</t>
    </rPh>
    <rPh sb="13" eb="14">
      <t>リツ</t>
    </rPh>
    <phoneticPr fontId="1"/>
  </si>
  <si>
    <t>Ⅹ．事務職員の基本給等に係る事項</t>
    <rPh sb="2" eb="4">
      <t>ジム</t>
    </rPh>
    <rPh sb="4" eb="6">
      <t>ショクイン</t>
    </rPh>
    <rPh sb="12" eb="13">
      <t>カカ</t>
    </rPh>
    <rPh sb="14" eb="16">
      <t>ジコウ</t>
    </rPh>
    <phoneticPr fontId="1"/>
  </si>
  <si>
    <t>（64）事務職員の常勤換算数（賃金改善実施期間（１）の開始月時点）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</si>
  <si>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（65）賃金改善しなかった場合の事務職員の基本給等総額（賃金改善実施期間（１）の開始月）</t>
    <rPh sb="13" eb="15">
      <t>バアイ</t>
    </rPh>
    <phoneticPr fontId="1"/>
  </si>
  <si>
    <t>（66）賃金改善した後の事務職員の基本給等総額（賃金改善実施期間（１）の開始月）</t>
    <rPh sb="10" eb="11">
      <t>アト</t>
    </rPh>
    <phoneticPr fontId="1"/>
  </si>
  <si>
    <t>（67）基本給等に係る賃金改善実績額（１ヶ月分）【（66）－（65）】</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</si>
  <si>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（68）（67）のうち定期昇給相当分</t>
    <phoneticPr fontId="1"/>
  </si>
  <si>
    <t>（69）（67）のうちベア等実施分【（67）－（68）】</t>
    <rPh sb="13" eb="14">
      <t>トウ</t>
    </rPh>
    <rPh sb="14" eb="16">
      <t>ジッシ</t>
    </rPh>
    <rPh sb="16" eb="17">
      <t>ブン</t>
    </rPh>
    <phoneticPr fontId="1"/>
  </si>
  <si>
    <t>（70）ベア等による賃金増率【（69）÷（65）】</t>
    <rPh sb="6" eb="7">
      <t>トウ</t>
    </rPh>
    <rPh sb="10" eb="12">
      <t>チンギン</t>
    </rPh>
    <rPh sb="12" eb="13">
      <t>ゾウ</t>
    </rPh>
    <rPh sb="13" eb="14">
      <t>リツ</t>
    </rPh>
    <phoneticPr fontId="1"/>
  </si>
  <si>
    <t>（57）40歳未満の勤務医師等の常勤換算数【賃金改善実施期間（１）の開始月時点】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</si>
  <si>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（58）賃金改善しなかった場合の40歳未満の勤務医師等の基本給等総額【初回届出時点の賃金改善実施期間（１）の開始月】</t>
    <rPh sb="13" eb="15">
      <t>バアイ</t>
    </rPh>
    <rPh sb="35" eb="41">
      <t>ショカイトドケデジテン</t>
    </rPh>
    <phoneticPr fontId="1"/>
  </si>
  <si>
    <t>（59）賃金改善した後の40歳未満の勤務医師等の基本給等総額【賃金改善実施期間（１）の開始月】</t>
    <rPh sb="10" eb="11">
      <t>アト</t>
    </rPh>
    <phoneticPr fontId="1"/>
  </si>
  <si>
    <t>（60）基本給等に係る賃金改善実績額（１ヶ月分）【（59）－（58）】</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</si>
  <si>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（61）（60）のうち定期昇給相当分</t>
    <phoneticPr fontId="1"/>
  </si>
  <si>
    <t>（62）（60）のうちベア等実施分【（60）－（61）】</t>
    <rPh sb="13" eb="14">
      <t>トウ</t>
    </rPh>
    <rPh sb="14" eb="16">
      <t>ジッシ</t>
    </rPh>
    <rPh sb="16" eb="17">
      <t>ブン</t>
    </rPh>
    <phoneticPr fontId="1"/>
  </si>
  <si>
    <t>（63）ベア等による賃金増率【（62）÷（58）】</t>
    <rPh sb="6" eb="7">
      <t>トウ</t>
    </rPh>
    <rPh sb="10" eb="12">
      <t>チンギン</t>
    </rPh>
    <rPh sb="12" eb="13">
      <t>ゾウ</t>
    </rPh>
    <rPh sb="13" eb="14">
      <t>リツ</t>
    </rPh>
    <phoneticPr fontId="1"/>
  </si>
  <si>
    <t>（51）賃金改善しなかった場合のその他の対象職種の基本給等総額【初回届出時点の賃金改善実施期間（１）の開始月時点】</t>
    <rPh sb="13" eb="15">
      <t>バアイ</t>
    </rPh>
    <rPh sb="32" eb="38">
      <t>ショカイトドケデジテン</t>
    </rPh>
    <rPh sb="54" eb="56">
      <t>ジテン</t>
    </rPh>
    <phoneticPr fontId="1"/>
  </si>
  <si>
    <t>（52）賃金改善した後のその他の対象職種の基本給等総額【賃金改善実施期間（１）の開始月時点】</t>
    <rPh sb="43" eb="45">
      <t>ジテン</t>
    </rPh>
    <phoneticPr fontId="1"/>
  </si>
  <si>
    <t>（53）基本給等に係る賃金改善実績額（１ヶ月分）【（52）－（51）】</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</si>
  <si>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（54）（53）のうち定期昇給相当分</t>
    <phoneticPr fontId="1"/>
  </si>
  <si>
    <t>（55）（53）のうちベア等実施分【（53）－（54）】</t>
    <rPh sb="13" eb="14">
      <t>トウ</t>
    </rPh>
    <rPh sb="14" eb="16">
      <t>ジッシ</t>
    </rPh>
    <rPh sb="16" eb="17">
      <t>ブン</t>
    </rPh>
    <phoneticPr fontId="1"/>
  </si>
  <si>
    <t>（56）ベア等による賃金増率【（55）÷（51）】</t>
    <rPh sb="6" eb="7">
      <t>トウ</t>
    </rPh>
    <rPh sb="10" eb="12">
      <t>チンギン</t>
    </rPh>
    <rPh sb="12" eb="13">
      <t>ゾウ</t>
    </rPh>
    <rPh sb="13" eb="14">
      <t>リツ</t>
    </rPh>
    <phoneticPr fontId="1"/>
  </si>
  <si>
    <t>（44）賃金改善しなかった場合の歯科衛生士の基本給等総額【初回届出時点の賃金改善実施期間（１）の開始月時点】</t>
    <rPh sb="13" eb="15">
      <t>バアイ</t>
    </rPh>
    <rPh sb="29" eb="35">
      <t>ショカイトドケデジテン</t>
    </rPh>
    <rPh sb="51" eb="53">
      <t>ジテン</t>
    </rPh>
    <phoneticPr fontId="1"/>
  </si>
  <si>
    <t>（45）賃金改善した後の歯科衛生士の基本給等総額【賃金改善実施期間（１）の開始月時点】</t>
    <rPh sb="40" eb="42">
      <t>ジテン</t>
    </rPh>
    <phoneticPr fontId="1"/>
  </si>
  <si>
    <t>（47）（46）のうち定期昇給相当分</t>
    <phoneticPr fontId="1"/>
  </si>
  <si>
    <t>（48）（46）のうちベア等実施分【（46）－（47）】</t>
    <rPh sb="13" eb="14">
      <t>トウ</t>
    </rPh>
    <rPh sb="14" eb="16">
      <t>ジッシ</t>
    </rPh>
    <rPh sb="16" eb="17">
      <t>ブン</t>
    </rPh>
    <phoneticPr fontId="1"/>
  </si>
  <si>
    <t>（49）ベア等による賃金増率【（48）÷（44）】</t>
    <rPh sb="6" eb="7">
      <t>トウ</t>
    </rPh>
    <rPh sb="10" eb="12">
      <t>チンギン</t>
    </rPh>
    <rPh sb="12" eb="13">
      <t>ゾウ</t>
    </rPh>
    <rPh sb="13" eb="14">
      <t>リツ</t>
    </rPh>
    <phoneticPr fontId="1"/>
  </si>
  <si>
    <t>（46）基本給等に係る賃金改善実績額（１ヶ月分）【（45）－（44）】</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</si>
  <si>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r>
      <rPr>
        <b/>
        <sz val="11"/>
        <rFont val="ＭＳ ゴシック"/>
        <family val="3"/>
        <charset val="128"/>
      </rPr>
      <t>Ⅳ．看護職員等（保健師、助産師、看護師及び准看護師）の基本給等に係る事項</t>
    </r>
    <rPh sb="2" eb="4">
      <t>カンゴ</t>
    </rPh>
    <rPh sb="4" eb="6">
      <t>ショクイン</t>
    </rPh>
    <rPh sb="6" eb="7">
      <t>ナド</t>
    </rPh>
    <rPh sb="32" eb="33">
      <t>カカ</t>
    </rPh>
    <rPh sb="34" eb="36">
      <t>ジコウ</t>
    </rPh>
    <phoneticPr fontId="1"/>
  </si>
  <si>
    <t>（22）看護職員等の常勤換算数【賃金改善実施期間（１）の開始月時点】</t>
    <rPh sb="4" eb="6">
      <t>カンゴ</t>
    </rPh>
    <rPh sb="6" eb="8">
      <t>ショクイン</t>
    </rPh>
    <rPh sb="8" eb="9">
      <t>トウ</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</si>
  <si>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Ⅴ．薬剤師の基本給等に係る事項</t>
    <rPh sb="2" eb="5">
      <t>ヤクザイシ</t>
    </rPh>
    <rPh sb="9" eb="10">
      <t>カカ</t>
    </rPh>
    <rPh sb="11" eb="13">
      <t>ジコウ</t>
    </rPh>
    <phoneticPr fontId="1"/>
  </si>
  <si>
    <t>（29）薬剤師の常勤換算数【賃金改善実施期間（１）の開始月時点】</t>
    <rPh sb="4" eb="7">
      <t>ヤクザイシ</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</si>
  <si>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（30）賃金改善しなかった場合の薬剤師の基本給等総額【初回届出時点の賃金改善実施期間（１）の開始月】</t>
    <rPh sb="13" eb="15">
      <t>バアイ</t>
    </rPh>
    <rPh sb="16" eb="19">
      <t>ヤクザイシ</t>
    </rPh>
    <rPh sb="27" eb="33">
      <t>ショカイトドケデジテン</t>
    </rPh>
    <phoneticPr fontId="1"/>
  </si>
  <si>
    <t>（31）賃金改善した後の薬剤師の基本給等総額【賃金改善実施期間（１）の開始月】</t>
    <rPh sb="12" eb="15">
      <t>ヤクザイシ</t>
    </rPh>
    <phoneticPr fontId="1"/>
  </si>
  <si>
    <t>（32）基本給等に係る賃金改善実績額（１ヶ月分）【（31）－（30）】</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</si>
  <si>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（33）（32）のうち定期昇給相当分</t>
    <phoneticPr fontId="1"/>
  </si>
  <si>
    <t>（34）（32）のうちベア等実施分【（32）－（33）】</t>
    <rPh sb="13" eb="14">
      <t>トウ</t>
    </rPh>
    <rPh sb="14" eb="16">
      <t>ジッシ</t>
    </rPh>
    <rPh sb="16" eb="17">
      <t>ブン</t>
    </rPh>
    <phoneticPr fontId="1"/>
  </si>
  <si>
    <t>（35）ベア等による賃金増率【（34）÷（30）】</t>
    <rPh sb="6" eb="7">
      <t>トウ</t>
    </rPh>
    <rPh sb="10" eb="12">
      <t>チンギン</t>
    </rPh>
    <rPh sb="12" eb="13">
      <t>ゾウ</t>
    </rPh>
    <rPh sb="13" eb="14">
      <t>リツ</t>
    </rPh>
    <phoneticPr fontId="1"/>
  </si>
  <si>
    <t>（36）看護補助者の常勤換算数【賃金改善実施期間（１）の開始月時点】</t>
    <rPh sb="4" eb="6">
      <t>カンゴ</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</si>
  <si>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（37）賃金改善しなかった場合の看護補助者の基本給等総額【初回届出時点の賃金改善実施期間（１）の開始月】</t>
    <rPh sb="13" eb="15">
      <t>バアイ</t>
    </rPh>
    <rPh sb="16" eb="18">
      <t>カンゴ</t>
    </rPh>
    <phoneticPr fontId="1"/>
  </si>
  <si>
    <t>（38）賃金改善した後の看護補助者の基本給等総額【賃金改善実施期間（１）の開始月】</t>
    <rPh sb="12" eb="14">
      <t>カンゴ</t>
    </rPh>
    <phoneticPr fontId="1"/>
  </si>
  <si>
    <t>（39）基本給等に係る賃金改善実績額（１ヶ月分）【（38）－（37）】</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</si>
  <si>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（40）（39）のうち定期昇給相当分</t>
    <phoneticPr fontId="1"/>
  </si>
  <si>
    <t>（41）（39）のうちベア等実施分【（39）－（40）】</t>
    <rPh sb="13" eb="14">
      <t>トウ</t>
    </rPh>
    <rPh sb="14" eb="16">
      <t>ジッシ</t>
    </rPh>
    <rPh sb="16" eb="17">
      <t>ブン</t>
    </rPh>
    <phoneticPr fontId="1"/>
  </si>
  <si>
    <t>（42）ベア等による賃金増率【（41）÷（39）】</t>
    <rPh sb="6" eb="7">
      <t>トウ</t>
    </rPh>
    <rPh sb="10" eb="12">
      <t>チンギン</t>
    </rPh>
    <rPh sb="12" eb="13">
      <t>ゾウ</t>
    </rPh>
    <rPh sb="13" eb="14">
      <t>リツ</t>
    </rPh>
    <phoneticPr fontId="1"/>
  </si>
  <si>
    <t>（43）歯科衛生士の常勤換算数【賃金改善実施期間（１）の開始月時点】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</si>
  <si>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（50）その他の対象職種の常勤換算数【賃金改善実施期間（１）の開始月時点】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</si>
  <si>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Ⅰ．賃金改善実施期間及びベースアップ評価料算定期間</t>
    <rPh sb="2" eb="4">
      <t>チンギン</t>
    </rPh>
    <rPh sb="4" eb="6">
      <t>カイゼン</t>
    </rPh>
    <rPh sb="6" eb="8">
      <t>ジッシ</t>
    </rPh>
    <rPh sb="8" eb="10">
      <t>キカン</t>
    </rPh>
    <rPh sb="10" eb="11">
      <t>オヨ</t>
    </rPh>
    <rPh sb="18" eb="21">
      <t>ヒョウカリョウ</t>
    </rPh>
    <rPh sb="21" eb="23">
      <t>サンテイ</t>
    </rPh>
    <rPh sb="23" eb="25">
      <t>キカン</t>
    </rPh>
    <phoneticPr fontId="1"/>
  </si>
  <si>
    <r>
      <t>Ⅰ．賃金改善実施期間</t>
    </r>
    <r>
      <rPr>
        <b/>
        <sz val="11"/>
        <rFont val="ＭＳ ゴシック"/>
        <family val="3"/>
        <charset val="128"/>
      </rPr>
      <t>及びベースアップ評価料算定期間</t>
    </r>
    <rPh sb="2" eb="4">
      <t>チンギン</t>
    </rPh>
    <rPh sb="4" eb="6">
      <t>カイゼン</t>
    </rPh>
    <rPh sb="6" eb="8">
      <t>ジッシ</t>
    </rPh>
    <rPh sb="8" eb="10">
      <t>キカン</t>
    </rPh>
    <rPh sb="10" eb="11">
      <t>オヨ</t>
    </rPh>
    <rPh sb="18" eb="21">
      <t>ヒョウカリョウ</t>
    </rPh>
    <rPh sb="21" eb="23">
      <t>サンテイ</t>
    </rPh>
    <rPh sb="23" eb="25">
      <t>キカン</t>
    </rPh>
    <phoneticPr fontId="1"/>
  </si>
  <si>
    <t>（２）ベースアップ評価料算定期間</t>
    <rPh sb="13" eb="15">
      <t>ヒョウカ</t>
    </rPh>
    <rPh sb="15" eb="16">
      <t>リョウサンテイキカン</t>
    </rPh>
    <phoneticPr fontId="1"/>
  </si>
  <si>
    <r>
      <t>Ⅱ</t>
    </r>
    <r>
      <rPr>
        <b/>
        <sz val="11"/>
        <rFont val="ＭＳ ゴシック"/>
        <family val="3"/>
        <charset val="128"/>
      </rPr>
      <t>－１．ベースアップ評価料による収入の実績額【（２）の期間中】</t>
    </r>
    <rPh sb="10" eb="13">
      <t>ヒョウカリョウ</t>
    </rPh>
    <rPh sb="16" eb="18">
      <t>シュウニュウ</t>
    </rPh>
    <rPh sb="19" eb="21">
      <t>ジッセキ</t>
    </rPh>
    <rPh sb="21" eb="22">
      <t>ガク</t>
    </rPh>
    <rPh sb="27" eb="30">
      <t>キカンチュウ</t>
    </rPh>
    <phoneticPr fontId="1"/>
  </si>
  <si>
    <t>（９）（８）について全てベア等及びそれに伴う賞与、時間外手当、法定福利費等に充当しているか。</t>
    <rPh sb="10" eb="11">
      <t>スベ</t>
    </rPh>
    <rPh sb="14" eb="15">
      <t>トウ</t>
    </rPh>
    <rPh sb="38" eb="40">
      <t>ジュウトウ</t>
    </rPh>
    <phoneticPr fontId="1"/>
  </si>
  <si>
    <r>
      <rPr>
        <b/>
        <sz val="11"/>
        <rFont val="ＭＳ ゴシック"/>
        <family val="3"/>
        <charset val="128"/>
      </rPr>
      <t>Ⅲ．ベースアップ評価料対象職員（全体）の基本給等（基本給又は決まって毎月支払われる手当）に係る事項</t>
    </r>
    <rPh sb="11" eb="13">
      <t>タイショウ</t>
    </rPh>
    <rPh sb="13" eb="15">
      <t>ショクイン</t>
    </rPh>
    <rPh sb="16" eb="18">
      <t>ゼンタイ</t>
    </rPh>
    <rPh sb="20" eb="23">
      <t>キホンキュウ</t>
    </rPh>
    <rPh sb="23" eb="24">
      <t>トウ</t>
    </rPh>
    <rPh sb="45" eb="46">
      <t>カカ</t>
    </rPh>
    <rPh sb="47" eb="49">
      <t>ジコウ</t>
    </rPh>
    <phoneticPr fontId="1"/>
  </si>
  <si>
    <t>（10）対象職員の常勤換算数【賃金改善実施期間（１）の開始月時点】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</si>
  <si>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（11）賃金改善しなかった場合の対象職員の基本給等総額【初回届出時点の賃金改善実施期間（１）の開始月時点】</t>
    <rPh sb="13" eb="15">
      <t>バアイ</t>
    </rPh>
    <rPh sb="28" eb="34">
      <t>ショカイトドケデジテン</t>
    </rPh>
    <phoneticPr fontId="1"/>
  </si>
  <si>
    <t>（12）賃金改善した後の対象職員の基本給等総額【賃金改善実施期間（１）の開始月時点】</t>
    <phoneticPr fontId="1"/>
  </si>
  <si>
    <t>（13）基本給等に係る賃金改善実績額（１ヶ月分）【（12）－（11）】</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</si>
  <si>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Ⅳ．40歳未満の勤務医師、勤務歯科医師の基本給等に係る事項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</si>
  <si>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（16）40歳未満の勤務医師等の常勤換算数【賃金改善実施期間（１）の開始月時点】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</si>
  <si>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（17）賃金改善しなかった場合の40歳未満の勤務医師等の基本給等総額【初回届出時点の賃金改善実施期間（１）の開始月】</t>
    <rPh sb="13" eb="15">
      <t>バアイ</t>
    </rPh>
    <rPh sb="35" eb="41">
      <t>ショカイトドケデジテン</t>
    </rPh>
    <phoneticPr fontId="1"/>
  </si>
  <si>
    <t>（18）賃金改善した後の40歳未満の勤務医師等の基本給等総額【賃金改善実施期間（１）の開始月】</t>
    <rPh sb="10" eb="11">
      <t>アト</t>
    </rPh>
    <phoneticPr fontId="1"/>
  </si>
  <si>
    <t>（19）基本給等に係る賃金改善実績額（１ヶ月分）【（18）－（17）】</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</si>
  <si>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Ⅴ．事務職員の基本給等に係る事項</t>
    <rPh sb="2" eb="4">
      <t>ジム</t>
    </rPh>
    <rPh sb="4" eb="6">
      <t>ショクイン</t>
    </rPh>
    <rPh sb="12" eb="13">
      <t>カカ</t>
    </rPh>
    <rPh sb="14" eb="16">
      <t>ジコウ</t>
    </rPh>
    <phoneticPr fontId="1"/>
  </si>
  <si>
    <t>（22）事務職員の常勤換算数【賃金改善実施期間（１）の開始月時点】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</si>
  <si>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（23）賃金改善しなかった場合の事務職員の基本給等総額【初回届出時点の賃金改善実施期間（１）の開始月】</t>
    <rPh sb="13" eb="15">
      <t>バアイ</t>
    </rPh>
    <rPh sb="28" eb="34">
      <t>ショカイトドケデジテン</t>
    </rPh>
    <phoneticPr fontId="1"/>
  </si>
  <si>
    <t>（24）賃金改善した後の事務職員の基本給等総額【賃金改善実施期間（１）の開始月】</t>
    <rPh sb="10" eb="11">
      <t>アト</t>
    </rPh>
    <phoneticPr fontId="1"/>
  </si>
  <si>
    <t>「（４）算定金額の見込み　入院ベースアップ評価料の区分」について、届出書添付書類からの自動転記により、</t>
    <phoneticPr fontId="1"/>
  </si>
  <si>
    <t>前回提出時と異なる区分が表示された場合、前回提出時と同じ区分に修正して、提出すること。</t>
    <phoneticPr fontId="1"/>
  </si>
  <si>
    <t>「（４）算定金額の見込み　外来・在宅ベースアップ評価料（Ⅱ）等の区分及び点数」について、届出書添付書類からの自動転記により、</t>
    <phoneticPr fontId="1"/>
  </si>
  <si>
    <t>「（４）算定金額の見込み　歯科外来・在宅ベースアップ評価料（Ⅱ）等の区分及び点数」について、届出書添付書類からの自動転記により、</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</si>
</sst>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Red]\-#,##0.0"/>
    <numFmt numFmtId="177" formatCode="0.0"/>
    <numFmt numFmtId="178" formatCode="0_);[Red]\(0\)"/>
    <numFmt numFmtId="179" formatCode="0.0%"/>
    <numFmt numFmtId="180" formatCode="0_ "/>
    <numFmt numFmtId="181" formatCode="#,##0.0_ ;[Red]\-#,##0.0\ "/>
    <numFmt numFmtId="182" formatCode="\ "/>
    <numFmt numFmtId="183" formatCode="#"/>
  </numFmts>
  <fonts count="66">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1"/>
      <color theme="1"/>
      <name val="ＭＳ ゴシック"/>
      <family val="3"/>
      <charset val="128"/>
    </font>
    <font>
      <sz val="14"/>
      <name val="ＭＳ Ｐゴシック"/>
      <family val="3"/>
    </font>
    <font>
      <sz val="12"/>
      <name val="ＭＳ Ｐゴシック"/>
      <family val="3"/>
    </font>
    <font>
      <sz val="11"/>
      <name val="ＭＳ ゴシック"/>
      <family val="3"/>
    </font>
    <font>
      <b/>
      <sz val="11"/>
      <name val="ＭＳ ゴシック"/>
      <family val="3"/>
    </font>
    <font>
      <sz val="11"/>
      <color rgb="FFFF0000"/>
      <name val="ＭＳ ゴシック"/>
      <family val="3"/>
      <charset val="128"/>
    </font>
    <font>
      <sz val="16"/>
      <name val="ＭＳ Ｐゴシック"/>
      <family val="3"/>
    </font>
    <font>
      <u/>
      <sz val="11"/>
      <color theme="10"/>
      <name val="游ゴシック"/>
      <family val="2"/>
      <charset val="128"/>
      <scheme val="minor"/>
    </font>
    <font>
      <sz val="9"/>
      <name val="ＭＳ ゴシック"/>
      <family val="3"/>
      <charset val="128"/>
    </font>
    <font>
      <sz val="18"/>
      <name val="ＭＳ ゴシック"/>
      <family val="3"/>
      <charset val="128"/>
    </font>
    <font>
      <sz val="10"/>
      <name val="ＭＳ ゴシック"/>
      <family val="3"/>
      <charset val="128"/>
    </font>
    <font>
      <sz val="9"/>
      <color rgb="FFFF0000"/>
      <name val="ＭＳ Ｐゴシック"/>
      <family val="3"/>
      <charset val="128"/>
    </font>
    <font>
      <sz val="12"/>
      <name val="ＭＳ ゴシック"/>
      <family val="3"/>
      <charset val="128"/>
    </font>
    <font>
      <u/>
      <sz val="14"/>
      <name val="ＭＳ Ｐゴシック"/>
      <family val="3"/>
      <charset val="128"/>
    </font>
    <font>
      <sz val="10"/>
      <name val="ＭＳ Ｐゴシック"/>
      <family val="3"/>
      <charset val="128"/>
    </font>
    <font>
      <b/>
      <sz val="10"/>
      <name val="ＭＳ Ｐゴシック"/>
      <family val="3"/>
      <charset val="128"/>
    </font>
    <font>
      <b/>
      <sz val="10"/>
      <name val="ＭＳ ゴシック"/>
      <family val="3"/>
      <charset val="128"/>
    </font>
    <font>
      <u/>
      <sz val="14"/>
      <name val="ＭＳ Ｐゴシック"/>
      <family val="3"/>
    </font>
    <font>
      <sz val="11"/>
      <name val="游ゴシック"/>
      <family val="2"/>
      <charset val="128"/>
      <scheme val="minor"/>
    </font>
    <font>
      <sz val="16"/>
      <color theme="1"/>
      <name val="ＭＳ ゴシック"/>
      <family val="3"/>
      <charset val="128"/>
    </font>
    <font>
      <sz val="9"/>
      <name val="ＭＳ ゴシック"/>
      <family val="3"/>
    </font>
    <font>
      <sz val="11"/>
      <color theme="1"/>
      <name val="游ゴシック"/>
      <family val="3"/>
      <charset val="128"/>
      <scheme val="minor"/>
    </font>
    <font>
      <b/>
      <sz val="12"/>
      <color theme="1"/>
      <name val="ＭＳ ゴシック"/>
      <family val="3"/>
      <charset val="128"/>
    </font>
    <font>
      <sz val="10"/>
      <color rgb="FF000000"/>
      <name val="ＭＳ 明朝"/>
      <family val="1"/>
      <charset val="128"/>
    </font>
    <font>
      <sz val="10"/>
      <color rgb="FF000000"/>
      <name val="ＭＳ ゴシック"/>
      <family val="3"/>
      <charset val="128"/>
    </font>
    <font>
      <sz val="9"/>
      <color theme="1"/>
      <name val="ＭＳ ゴシック"/>
      <family val="3"/>
      <charset val="128"/>
    </font>
    <font>
      <sz val="12"/>
      <color rgb="FF000000"/>
      <name val="ＭＳ ゴシック"/>
      <family val="3"/>
      <charset val="128"/>
    </font>
    <font>
      <sz val="12"/>
      <color theme="1"/>
      <name val="ＭＳ ゴシック"/>
      <family val="3"/>
      <charset val="128"/>
    </font>
    <font>
      <b/>
      <sz val="10"/>
      <color rgb="FFFF0000"/>
      <name val="ＭＳ ゴシック"/>
      <family val="3"/>
      <charset val="128"/>
    </font>
    <font>
      <b/>
      <u/>
      <sz val="14"/>
      <name val="ＭＳ Ｐゴシック"/>
      <family val="3"/>
      <charset val="128"/>
    </font>
    <font>
      <sz val="11"/>
      <color theme="0"/>
      <name val="ＭＳ ゴシック"/>
      <family val="3"/>
      <charset val="128"/>
    </font>
    <font>
      <sz val="14"/>
      <color rgb="FFFF0000"/>
      <name val="ＭＳ Ｐゴシック"/>
      <family val="3"/>
      <charset val="128"/>
    </font>
    <font>
      <sz val="12"/>
      <name val="游ゴシック"/>
      <family val="2"/>
      <charset val="128"/>
      <scheme val="minor"/>
    </font>
    <font>
      <strike/>
      <sz val="11"/>
      <color rgb="FFFF0000"/>
      <name val="ＭＳ ゴシック"/>
      <family val="3"/>
      <charset val="128"/>
    </font>
    <font>
      <b/>
      <strike/>
      <sz val="11"/>
      <color rgb="FFFF0000"/>
      <name val="ＭＳ ゴシック"/>
      <family val="3"/>
      <charset val="128"/>
    </font>
    <font>
      <strike/>
      <sz val="11"/>
      <color rgb="FFFF0000"/>
      <name val="ＭＳ ゴシック"/>
      <family val="3"/>
    </font>
    <font>
      <sz val="10"/>
      <color rgb="FFFF0000"/>
      <name val="ＭＳ ゴシック"/>
      <family val="3"/>
      <charset val="128"/>
    </font>
    <font>
      <strike/>
      <sz val="10"/>
      <color rgb="FFFF0000"/>
      <name val="ＭＳ ゴシック"/>
      <family val="3"/>
      <charset val="128"/>
    </font>
    <font>
      <b/>
      <strike/>
      <sz val="11"/>
      <color rgb="FFFF0000"/>
      <name val="ＭＳ ゴシック"/>
      <family val="3"/>
    </font>
    <font>
      <sz val="10.5"/>
      <color rgb="FF000000"/>
      <name val="ＭＳ ゴシック"/>
      <family val="3"/>
      <charset val="128"/>
    </font>
    <font>
      <sz val="10.5"/>
      <name val="ＭＳ ゴシック"/>
      <family val="3"/>
      <charset val="128"/>
    </font>
    <font>
      <sz val="10.5"/>
      <color rgb="FFFF0000"/>
      <name val="ＭＳ ゴシック"/>
      <family val="3"/>
      <charset val="128"/>
    </font>
    <font>
      <strike/>
      <sz val="10.5"/>
      <color rgb="FFFF0000"/>
      <name val="ＭＳ ゴシック"/>
      <family val="3"/>
      <charset val="128"/>
    </font>
    <font>
      <b/>
      <sz val="10.5"/>
      <name val="ＭＳ ゴシック"/>
      <family val="3"/>
      <charset val="128"/>
    </font>
    <font>
      <strike/>
      <sz val="11"/>
      <name val="ＭＳ ゴシック"/>
      <family val="3"/>
      <charset val="128"/>
    </font>
    <font>
      <u/>
      <sz val="10.5"/>
      <name val="ＭＳ ゴシック"/>
      <family val="3"/>
      <charset val="128"/>
    </font>
    <font>
      <b/>
      <u/>
      <sz val="10.5"/>
      <name val="ＭＳ ゴシック"/>
      <family val="3"/>
      <charset val="128"/>
    </font>
    <font>
      <b/>
      <sz val="9"/>
      <color indexed="81"/>
      <name val="MS P ゴシック"/>
      <family val="3"/>
      <charset val="128"/>
    </font>
    <font>
      <strike/>
      <sz val="10.5"/>
      <name val="ＭＳ ゴシック"/>
      <family val="3"/>
      <charset val="128"/>
    </font>
    <font>
      <sz val="10.5"/>
      <name val="ＭＳ ゴシック"/>
      <family val="3"/>
    </font>
    <font>
      <b/>
      <strike/>
      <sz val="10.5"/>
      <name val="ＭＳ ゴシック"/>
      <family val="3"/>
      <charset val="128"/>
    </font>
    <font>
      <b/>
      <strike/>
      <sz val="11"/>
      <name val="ＭＳ ゴシック"/>
      <family val="3"/>
      <charset val="128"/>
    </font>
    <font>
      <strike/>
      <u/>
      <sz val="11"/>
      <name val="游ゴシック"/>
      <family val="2"/>
      <charset val="128"/>
      <scheme val="minor"/>
    </font>
    <font>
      <strike/>
      <sz val="11"/>
      <name val="ＭＳ ゴシック"/>
      <family val="3"/>
    </font>
    <font>
      <sz val="10"/>
      <name val="ＭＳ ゴシック"/>
      <family val="3"/>
    </font>
  </fonts>
  <fills count="9">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rgb="FFFFFFCC"/>
        <bgColor indexed="64"/>
      </patternFill>
    </fill>
    <fill>
      <patternFill patternType="solid">
        <fgColor rgb="FFFFFF00"/>
        <bgColor indexed="64"/>
      </patternFill>
    </fill>
    <fill>
      <patternFill patternType="solid">
        <fgColor rgb="FFFFC000"/>
        <bgColor indexed="64"/>
      </patternFill>
    </fill>
  </fills>
  <borders count="63">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style="hair">
        <color auto="1"/>
      </left>
      <right style="hair">
        <color auto="1"/>
      </right>
      <top style="hair">
        <color auto="1"/>
      </top>
      <bottom style="hair">
        <color auto="1"/>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s>
  <cellStyleXfs count="6">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18" fillId="0" borderId="0" applyNumberFormat="0" applyFill="0" applyBorder="0" applyAlignment="0" applyProtection="0">
      <alignment vertical="center"/>
    </xf>
  </cellStyleXfs>
  <cellXfs count="793">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10" xfId="0" applyFont="1" applyFill="1" applyBorder="1">
      <alignment vertical="center"/>
    </xf>
    <xf numFmtId="0" fontId="2" fillId="2" borderId="11" xfId="0" applyFont="1" applyFill="1" applyBorder="1">
      <alignment vertical="center"/>
    </xf>
    <xf numFmtId="0" fontId="2" fillId="2" borderId="0" xfId="0" applyFont="1" applyFill="1" applyAlignment="1">
      <alignment horizontal="center"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lef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30"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2" fillId="2" borderId="7" xfId="0" applyFont="1" applyFill="1" applyBorder="1">
      <alignment vertical="center"/>
    </xf>
    <xf numFmtId="0" fontId="2" fillId="2" borderId="19" xfId="0" applyFont="1" applyFill="1" applyBorder="1">
      <alignment vertical="center"/>
    </xf>
    <xf numFmtId="0" fontId="2" fillId="2" borderId="2" xfId="0" applyFont="1" applyFill="1" applyBorder="1">
      <alignment vertical="center"/>
    </xf>
    <xf numFmtId="0" fontId="2" fillId="2" borderId="17" xfId="0" applyFont="1" applyFill="1" applyBorder="1">
      <alignment vertical="center"/>
    </xf>
    <xf numFmtId="0" fontId="2" fillId="2" borderId="34" xfId="0" applyFont="1" applyFill="1" applyBorder="1">
      <alignment vertical="center"/>
    </xf>
    <xf numFmtId="0" fontId="6" fillId="0" borderId="0" xfId="1" applyFont="1" applyAlignment="1">
      <alignment horizontal="left" vertical="center"/>
    </xf>
    <xf numFmtId="0" fontId="2" fillId="2" borderId="0" xfId="0" applyFont="1" applyFill="1" applyAlignment="1">
      <alignment vertical="top" wrapText="1"/>
    </xf>
    <xf numFmtId="0" fontId="12" fillId="0" borderId="0" xfId="1" applyFont="1" applyAlignment="1">
      <alignment horizontal="center" vertical="center"/>
    </xf>
    <xf numFmtId="0" fontId="12" fillId="0" borderId="0" xfId="1" applyFont="1">
      <alignment vertical="center"/>
    </xf>
    <xf numFmtId="0" fontId="12" fillId="0" borderId="0" xfId="1" applyFont="1" applyAlignment="1">
      <alignment horizontal="left" vertical="center"/>
    </xf>
    <xf numFmtId="0" fontId="13" fillId="0" borderId="0" xfId="1" applyFont="1" applyAlignment="1">
      <alignment horizontal="left" vertical="center"/>
    </xf>
    <xf numFmtId="49" fontId="12" fillId="0" borderId="0" xfId="1" applyNumberFormat="1" applyFont="1" applyAlignment="1">
      <alignment horizontal="center" vertical="center"/>
    </xf>
    <xf numFmtId="0" fontId="14" fillId="2" borderId="0" xfId="0" applyFont="1" applyFill="1">
      <alignment vertical="center"/>
    </xf>
    <xf numFmtId="0" fontId="14" fillId="0" borderId="0" xfId="0" applyFont="1">
      <alignment vertical="center"/>
    </xf>
    <xf numFmtId="176" fontId="9" fillId="0" borderId="0" xfId="1" applyNumberFormat="1" applyFont="1">
      <alignment vertical="center"/>
    </xf>
    <xf numFmtId="176" fontId="12" fillId="0" borderId="0" xfId="1" applyNumberFormat="1" applyFont="1" applyAlignment="1">
      <alignment horizontal="center" vertical="center"/>
    </xf>
    <xf numFmtId="0" fontId="2" fillId="2" borderId="15" xfId="0" applyFont="1" applyFill="1" applyBorder="1" applyAlignment="1">
      <alignment horizontal="left" vertical="center"/>
    </xf>
    <xf numFmtId="0" fontId="2" fillId="2" borderId="34" xfId="0" applyFont="1" applyFill="1" applyBorder="1" applyAlignment="1">
      <alignment horizontal="left" vertical="center"/>
    </xf>
    <xf numFmtId="0" fontId="2" fillId="2" borderId="7" xfId="0" applyFont="1" applyFill="1" applyBorder="1" applyAlignment="1">
      <alignment horizontal="left" vertical="center"/>
    </xf>
    <xf numFmtId="0" fontId="2" fillId="0" borderId="7" xfId="0" applyFont="1" applyBorder="1">
      <alignment vertical="center"/>
    </xf>
    <xf numFmtId="0" fontId="2" fillId="2" borderId="37" xfId="0" applyFont="1" applyFill="1" applyBorder="1">
      <alignment vertical="center"/>
    </xf>
    <xf numFmtId="0" fontId="2" fillId="2" borderId="38" xfId="0" applyFont="1" applyFill="1" applyBorder="1" applyAlignment="1">
      <alignment horizontal="left" vertical="center"/>
    </xf>
    <xf numFmtId="0" fontId="2" fillId="0" borderId="5" xfId="0" applyFont="1" applyBorder="1">
      <alignment vertical="center"/>
    </xf>
    <xf numFmtId="0" fontId="2" fillId="2" borderId="17" xfId="0" applyFont="1" applyFill="1" applyBorder="1" applyAlignment="1">
      <alignment horizontal="left" vertical="center"/>
    </xf>
    <xf numFmtId="0" fontId="2" fillId="2" borderId="5" xfId="0" applyFont="1" applyFill="1" applyBorder="1" applyAlignment="1">
      <alignment horizontal="left" vertical="center"/>
    </xf>
    <xf numFmtId="0" fontId="10" fillId="0" borderId="0" xfId="1" applyFont="1">
      <alignment vertical="center"/>
    </xf>
    <xf numFmtId="0" fontId="4" fillId="0" borderId="0" xfId="1" applyAlignment="1">
      <alignment horizontal="center" vertical="center"/>
    </xf>
    <xf numFmtId="0" fontId="3" fillId="6" borderId="0" xfId="0" applyFont="1" applyFill="1">
      <alignment vertical="center"/>
    </xf>
    <xf numFmtId="0" fontId="2" fillId="6" borderId="0" xfId="0" applyFont="1" applyFill="1">
      <alignment vertical="center"/>
    </xf>
    <xf numFmtId="0" fontId="15" fillId="6" borderId="0" xfId="0" applyFont="1" applyFill="1">
      <alignment vertical="center"/>
    </xf>
    <xf numFmtId="0" fontId="2" fillId="6" borderId="7" xfId="0" applyFont="1" applyFill="1" applyBorder="1">
      <alignment vertical="center"/>
    </xf>
    <xf numFmtId="0" fontId="2" fillId="6" borderId="3" xfId="0" applyFont="1" applyFill="1" applyBorder="1">
      <alignment vertical="center"/>
    </xf>
    <xf numFmtId="0" fontId="2" fillId="6" borderId="23" xfId="0" applyFont="1" applyFill="1" applyBorder="1">
      <alignment vertical="center"/>
    </xf>
    <xf numFmtId="0" fontId="2" fillId="6" borderId="5" xfId="0" applyFont="1" applyFill="1" applyBorder="1">
      <alignment vertical="center"/>
    </xf>
    <xf numFmtId="0" fontId="2" fillId="6" borderId="21" xfId="0" applyFont="1" applyFill="1" applyBorder="1">
      <alignment vertical="center"/>
    </xf>
    <xf numFmtId="0" fontId="6" fillId="0" borderId="0" xfId="1" quotePrefix="1" applyFont="1">
      <alignment vertical="center"/>
    </xf>
    <xf numFmtId="0" fontId="6" fillId="0" borderId="0" xfId="1" applyFont="1">
      <alignment vertical="center"/>
    </xf>
    <xf numFmtId="0" fontId="6" fillId="0" borderId="1" xfId="1" applyFont="1" applyBorder="1">
      <alignment vertical="center"/>
    </xf>
    <xf numFmtId="0" fontId="2" fillId="0" borderId="3" xfId="0" applyFont="1" applyBorder="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2" fillId="2" borderId="33" xfId="0" applyFont="1" applyFill="1" applyBorder="1">
      <alignment vertical="center"/>
    </xf>
    <xf numFmtId="0" fontId="2" fillId="0" borderId="19" xfId="0" applyFont="1" applyBorder="1" applyAlignment="1">
      <alignment horizontal="center" vertical="center"/>
    </xf>
    <xf numFmtId="0" fontId="3" fillId="6" borderId="7" xfId="0" applyFont="1" applyFill="1" applyBorder="1" applyAlignment="1">
      <alignment horizontal="center" vertical="center"/>
    </xf>
    <xf numFmtId="0" fontId="3" fillId="6" borderId="3" xfId="0" applyFont="1" applyFill="1" applyBorder="1" applyAlignment="1">
      <alignment horizontal="center" vertical="center"/>
    </xf>
    <xf numFmtId="0" fontId="2" fillId="6" borderId="19" xfId="0" applyFont="1" applyFill="1" applyBorder="1" applyAlignment="1">
      <alignment horizontal="center" vertical="center"/>
    </xf>
    <xf numFmtId="0" fontId="2" fillId="2" borderId="42" xfId="0" applyFont="1" applyFill="1" applyBorder="1">
      <alignment vertical="center"/>
    </xf>
    <xf numFmtId="0" fontId="2" fillId="2" borderId="31" xfId="0" applyFont="1" applyFill="1" applyBorder="1">
      <alignment vertical="center"/>
    </xf>
    <xf numFmtId="0" fontId="2" fillId="2" borderId="46" xfId="0" applyFont="1" applyFill="1" applyBorder="1">
      <alignment vertical="center"/>
    </xf>
    <xf numFmtId="0" fontId="14" fillId="2" borderId="1" xfId="0" applyFont="1" applyFill="1" applyBorder="1">
      <alignment vertical="center"/>
    </xf>
    <xf numFmtId="0" fontId="2" fillId="2" borderId="47" xfId="0" applyFont="1" applyFill="1" applyBorder="1">
      <alignment vertical="center"/>
    </xf>
    <xf numFmtId="0" fontId="14" fillId="2" borderId="49" xfId="0" applyFont="1" applyFill="1" applyBorder="1">
      <alignment vertical="center"/>
    </xf>
    <xf numFmtId="0" fontId="2" fillId="6" borderId="15" xfId="0" applyFont="1" applyFill="1" applyBorder="1">
      <alignment vertical="center"/>
    </xf>
    <xf numFmtId="0" fontId="2" fillId="6" borderId="17" xfId="0" applyFont="1" applyFill="1" applyBorder="1">
      <alignment vertical="center"/>
    </xf>
    <xf numFmtId="0" fontId="2" fillId="6" borderId="34" xfId="0" applyFont="1" applyFill="1" applyBorder="1">
      <alignment vertical="center"/>
    </xf>
    <xf numFmtId="0" fontId="2" fillId="6" borderId="47" xfId="0" applyFont="1" applyFill="1" applyBorder="1">
      <alignment vertical="center"/>
    </xf>
    <xf numFmtId="0" fontId="9" fillId="4" borderId="0" xfId="1" applyFont="1" applyFill="1" applyAlignment="1">
      <alignment horizontal="center" vertical="center"/>
    </xf>
    <xf numFmtId="0" fontId="11" fillId="0" borderId="0" xfId="0" applyFont="1" applyAlignment="1">
      <alignment vertical="top" wrapText="1"/>
    </xf>
    <xf numFmtId="0" fontId="3" fillId="0" borderId="0" xfId="0" applyFont="1" applyAlignment="1">
      <alignment horizontal="center" vertical="center"/>
    </xf>
    <xf numFmtId="0" fontId="2" fillId="6" borderId="20" xfId="0" applyFont="1" applyFill="1" applyBorder="1">
      <alignment vertical="center"/>
    </xf>
    <xf numFmtId="0" fontId="2" fillId="2" borderId="38" xfId="0" applyFont="1" applyFill="1" applyBorder="1">
      <alignment vertical="center"/>
    </xf>
    <xf numFmtId="0" fontId="2" fillId="2" borderId="48" xfId="0" applyFont="1" applyFill="1" applyBorder="1">
      <alignment vertical="center"/>
    </xf>
    <xf numFmtId="0" fontId="2" fillId="2" borderId="49" xfId="0" applyFont="1" applyFill="1" applyBorder="1">
      <alignment vertical="center"/>
    </xf>
    <xf numFmtId="0" fontId="2" fillId="6" borderId="29" xfId="0" applyFont="1" applyFill="1" applyBorder="1">
      <alignment vertical="center"/>
    </xf>
    <xf numFmtId="0" fontId="2" fillId="6" borderId="1" xfId="0" applyFont="1" applyFill="1" applyBorder="1">
      <alignment vertical="center"/>
    </xf>
    <xf numFmtId="0" fontId="2" fillId="6" borderId="38" xfId="0" applyFont="1" applyFill="1" applyBorder="1">
      <alignment vertical="center"/>
    </xf>
    <xf numFmtId="0" fontId="2" fillId="6" borderId="48" xfId="0" applyFont="1" applyFill="1" applyBorder="1">
      <alignment vertical="center"/>
    </xf>
    <xf numFmtId="0" fontId="2" fillId="6" borderId="49" xfId="0" applyFont="1" applyFill="1" applyBorder="1">
      <alignment vertical="center"/>
    </xf>
    <xf numFmtId="180" fontId="2" fillId="0" borderId="0" xfId="0" applyNumberFormat="1" applyFont="1" applyAlignment="1">
      <alignment horizontal="center" vertical="center"/>
    </xf>
    <xf numFmtId="0" fontId="2" fillId="0" borderId="0" xfId="0" applyFont="1" applyAlignment="1">
      <alignment horizontal="left" vertical="top" wrapText="1"/>
    </xf>
    <xf numFmtId="0" fontId="2" fillId="6" borderId="18" xfId="0" applyFont="1" applyFill="1" applyBorder="1">
      <alignment vertical="center"/>
    </xf>
    <xf numFmtId="0" fontId="2" fillId="0" borderId="18" xfId="0" applyFont="1" applyBorder="1">
      <alignment vertical="center"/>
    </xf>
    <xf numFmtId="0" fontId="19" fillId="2" borderId="0" xfId="0" applyFont="1" applyFill="1">
      <alignment vertical="center"/>
    </xf>
    <xf numFmtId="0" fontId="2" fillId="0" borderId="5" xfId="0" applyFont="1" applyBorder="1" applyAlignment="1">
      <alignment vertical="center" shrinkToFit="1"/>
    </xf>
    <xf numFmtId="0" fontId="2" fillId="0" borderId="3" xfId="0" applyFont="1" applyBorder="1" applyAlignment="1">
      <alignment vertical="center" shrinkToFit="1"/>
    </xf>
    <xf numFmtId="0" fontId="20" fillId="0" borderId="5" xfId="0" applyFont="1" applyBorder="1" applyAlignment="1">
      <alignment horizontal="center" vertical="center" shrinkToFit="1"/>
    </xf>
    <xf numFmtId="0" fontId="2" fillId="6" borderId="23" xfId="0"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20" fillId="0" borderId="3" xfId="0" applyFont="1" applyBorder="1" applyAlignment="1">
      <alignment horizontal="center" vertical="center" shrinkToFit="1"/>
    </xf>
    <xf numFmtId="0" fontId="2" fillId="0" borderId="0" xfId="0" applyFont="1" applyAlignment="1">
      <alignment vertical="top" wrapText="1"/>
    </xf>
    <xf numFmtId="0" fontId="11" fillId="0" borderId="0" xfId="0" applyFont="1" applyAlignment="1">
      <alignment horizontal="center" vertical="top" wrapText="1"/>
    </xf>
    <xf numFmtId="0" fontId="2" fillId="2" borderId="23"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22"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50" xfId="0" applyFont="1" applyFill="1" applyBorder="1" applyAlignment="1">
      <alignment horizontal="center" vertical="center"/>
    </xf>
    <xf numFmtId="0" fontId="2" fillId="6" borderId="0" xfId="0" applyFont="1" applyFill="1" applyAlignment="1">
      <alignment horizontal="center" vertical="center"/>
    </xf>
    <xf numFmtId="0" fontId="2" fillId="6" borderId="21" xfId="0" applyFont="1" applyFill="1" applyBorder="1" applyAlignment="1">
      <alignment horizontal="center" vertical="center"/>
    </xf>
    <xf numFmtId="0" fontId="2" fillId="6" borderId="22" xfId="0" applyFont="1" applyFill="1" applyBorder="1">
      <alignment vertical="center"/>
    </xf>
    <xf numFmtId="0" fontId="2" fillId="6" borderId="50" xfId="0" applyFont="1" applyFill="1" applyBorder="1">
      <alignment vertical="center"/>
    </xf>
    <xf numFmtId="0" fontId="2" fillId="6" borderId="22" xfId="0" applyFont="1" applyFill="1" applyBorder="1" applyAlignment="1">
      <alignment horizontal="center" vertical="center"/>
    </xf>
    <xf numFmtId="0" fontId="2" fillId="6" borderId="50" xfId="0" applyFont="1" applyFill="1" applyBorder="1" applyAlignment="1">
      <alignment horizontal="center" vertical="center"/>
    </xf>
    <xf numFmtId="0" fontId="4" fillId="7" borderId="0" xfId="1" applyFill="1">
      <alignment vertical="center"/>
    </xf>
    <xf numFmtId="0" fontId="22" fillId="0" borderId="0" xfId="1" applyFont="1">
      <alignment vertical="center"/>
    </xf>
    <xf numFmtId="0" fontId="2" fillId="2" borderId="19"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1" xfId="0" applyFont="1" applyBorder="1" applyAlignment="1">
      <alignment vertical="center" shrinkToFit="1"/>
    </xf>
    <xf numFmtId="0" fontId="2" fillId="0" borderId="37" xfId="0" applyFont="1" applyBorder="1">
      <alignment vertical="center"/>
    </xf>
    <xf numFmtId="0" fontId="2" fillId="0" borderId="1" xfId="0" applyFont="1" applyBorder="1">
      <alignment vertical="center"/>
    </xf>
    <xf numFmtId="0" fontId="2" fillId="0" borderId="22" xfId="0" applyFont="1" applyBorder="1">
      <alignment vertical="center"/>
    </xf>
    <xf numFmtId="0" fontId="2" fillId="0" borderId="38" xfId="0" applyFont="1" applyBorder="1" applyAlignment="1">
      <alignment horizontal="left" vertical="center"/>
    </xf>
    <xf numFmtId="0" fontId="19" fillId="0" borderId="17" xfId="0" applyFont="1" applyBorder="1" applyAlignment="1">
      <alignment horizontal="left" vertical="center"/>
    </xf>
    <xf numFmtId="0" fontId="2" fillId="0" borderId="5" xfId="0" applyFont="1" applyBorder="1" applyAlignment="1">
      <alignment horizontal="left" vertical="center"/>
    </xf>
    <xf numFmtId="0" fontId="2" fillId="0" borderId="26" xfId="0" applyFont="1" applyBorder="1">
      <alignment vertical="center"/>
    </xf>
    <xf numFmtId="0" fontId="2" fillId="0" borderId="27" xfId="0" applyFont="1" applyBorder="1">
      <alignment vertical="center"/>
    </xf>
    <xf numFmtId="0" fontId="2" fillId="0" borderId="3" xfId="0" applyFont="1" applyBorder="1" applyAlignment="1">
      <alignment horizontal="left" vertical="center"/>
    </xf>
    <xf numFmtId="0" fontId="2" fillId="0" borderId="23" xfId="0" applyFont="1" applyBorder="1">
      <alignment vertical="center"/>
    </xf>
    <xf numFmtId="0" fontId="2" fillId="0" borderId="53" xfId="0" applyFont="1" applyBorder="1">
      <alignment vertical="center"/>
    </xf>
    <xf numFmtId="0" fontId="19" fillId="0" borderId="0" xfId="0" applyFont="1" applyAlignment="1">
      <alignment horizontal="left" vertical="center"/>
    </xf>
    <xf numFmtId="0" fontId="19" fillId="0" borderId="0" xfId="0" applyFont="1">
      <alignment vertical="center"/>
    </xf>
    <xf numFmtId="0" fontId="2" fillId="2" borderId="43" xfId="0" applyFont="1" applyFill="1" applyBorder="1">
      <alignment vertical="center"/>
    </xf>
    <xf numFmtId="0" fontId="2" fillId="2" borderId="44" xfId="0" applyFont="1" applyFill="1" applyBorder="1">
      <alignment vertical="center"/>
    </xf>
    <xf numFmtId="0" fontId="2" fillId="2" borderId="45" xfId="0" applyFont="1" applyFill="1" applyBorder="1">
      <alignment vertical="center"/>
    </xf>
    <xf numFmtId="0" fontId="2" fillId="2" borderId="50" xfId="0" applyFont="1" applyFill="1" applyBorder="1" applyAlignment="1">
      <alignment horizontal="center" vertical="center"/>
    </xf>
    <xf numFmtId="0" fontId="2" fillId="0" borderId="0" xfId="0" applyFont="1" applyAlignment="1">
      <alignment horizontal="center" vertical="top" wrapText="1"/>
    </xf>
    <xf numFmtId="0" fontId="23" fillId="2" borderId="0" xfId="0" applyFont="1" applyFill="1">
      <alignment vertical="center"/>
    </xf>
    <xf numFmtId="0" fontId="24" fillId="0" borderId="0" xfId="1" applyFont="1" applyAlignment="1">
      <alignment horizontal="center" vertical="center"/>
    </xf>
    <xf numFmtId="176" fontId="9" fillId="0" borderId="0" xfId="1" applyNumberFormat="1" applyFont="1" applyAlignment="1">
      <alignment horizontal="center" vertical="center"/>
    </xf>
    <xf numFmtId="0" fontId="25" fillId="0" borderId="0" xfId="1" applyFont="1" applyAlignment="1">
      <alignment vertical="center" textRotation="255"/>
    </xf>
    <xf numFmtId="0" fontId="26" fillId="0" borderId="0" xfId="1" applyFont="1">
      <alignment vertical="center"/>
    </xf>
    <xf numFmtId="176" fontId="2" fillId="0" borderId="0" xfId="3" applyNumberFormat="1" applyFont="1" applyFill="1" applyBorder="1" applyAlignment="1">
      <alignment horizontal="right" vertical="center" shrinkToFit="1"/>
    </xf>
    <xf numFmtId="0" fontId="6" fillId="0" borderId="0" xfId="1" applyFont="1" applyAlignment="1">
      <alignment horizontal="center" vertical="center"/>
    </xf>
    <xf numFmtId="0" fontId="28" fillId="0" borderId="0" xfId="1" applyFont="1" applyAlignment="1">
      <alignment horizontal="center" vertical="center"/>
    </xf>
    <xf numFmtId="0" fontId="3" fillId="0" borderId="0" xfId="0" applyFont="1">
      <alignment vertical="center"/>
    </xf>
    <xf numFmtId="0" fontId="6" fillId="0" borderId="0" xfId="1" quotePrefix="1" applyFont="1" applyAlignment="1">
      <alignment horizontal="center" vertical="center"/>
    </xf>
    <xf numFmtId="0" fontId="3" fillId="0" borderId="12" xfId="0" applyFont="1" applyBorder="1" applyAlignment="1">
      <alignment horizontal="center" vertical="center"/>
    </xf>
    <xf numFmtId="0" fontId="2" fillId="2" borderId="0" xfId="0" applyFont="1" applyFill="1" applyAlignment="1">
      <alignment horizontal="left" vertical="top" wrapText="1"/>
    </xf>
    <xf numFmtId="0" fontId="2" fillId="2" borderId="21" xfId="0" applyFont="1" applyFill="1" applyBorder="1" applyAlignment="1">
      <alignment horizontal="center" vertical="center"/>
    </xf>
    <xf numFmtId="0" fontId="9" fillId="3" borderId="0" xfId="1" applyFont="1" applyFill="1" applyAlignment="1" applyProtection="1">
      <alignment horizontal="left" vertical="center"/>
      <protection locked="0"/>
    </xf>
    <xf numFmtId="0" fontId="9" fillId="0" borderId="0" xfId="1" applyFont="1" applyAlignment="1" applyProtection="1">
      <alignment horizontal="center" vertical="center"/>
      <protection locked="0"/>
    </xf>
    <xf numFmtId="0" fontId="12" fillId="0" borderId="0" xfId="1" applyFont="1" applyProtection="1">
      <alignment vertical="center"/>
      <protection locked="0"/>
    </xf>
    <xf numFmtId="0" fontId="9" fillId="0" borderId="0" xfId="1" applyFont="1" applyProtection="1">
      <alignment vertical="center"/>
      <protection locked="0"/>
    </xf>
    <xf numFmtId="1" fontId="9" fillId="0" borderId="0" xfId="1" applyNumberFormat="1" applyFont="1" applyAlignment="1" applyProtection="1">
      <alignment horizontal="center" vertical="center"/>
      <protection locked="0"/>
    </xf>
    <xf numFmtId="40" fontId="9" fillId="0" borderId="0" xfId="2" applyNumberFormat="1" applyFont="1" applyFill="1" applyAlignment="1" applyProtection="1">
      <alignment horizontal="center" vertical="center"/>
      <protection locked="0"/>
    </xf>
    <xf numFmtId="0" fontId="9" fillId="0" borderId="0" xfId="1" applyFont="1" applyAlignment="1" applyProtection="1">
      <alignment horizontal="center" vertical="center" wrapText="1"/>
      <protection locked="0"/>
    </xf>
    <xf numFmtId="0" fontId="2" fillId="0" borderId="0" xfId="0" applyFont="1" applyProtection="1">
      <alignment vertical="center"/>
      <protection locked="0"/>
    </xf>
    <xf numFmtId="0" fontId="2" fillId="3" borderId="25" xfId="0" applyFont="1" applyFill="1" applyBorder="1" applyProtection="1">
      <alignment vertical="center"/>
      <protection locked="0"/>
    </xf>
    <xf numFmtId="0" fontId="29" fillId="0" borderId="0" xfId="0" applyFont="1">
      <alignment vertical="center"/>
    </xf>
    <xf numFmtId="0" fontId="11" fillId="0" borderId="0" xfId="0" applyFont="1">
      <alignment vertical="center"/>
    </xf>
    <xf numFmtId="0" fontId="30" fillId="0" borderId="0" xfId="0" applyFont="1" applyAlignment="1">
      <alignment vertical="center" wrapText="1"/>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0" fontId="2" fillId="0" borderId="10" xfId="0" applyFont="1" applyBorder="1">
      <alignment vertical="center"/>
    </xf>
    <xf numFmtId="0" fontId="12" fillId="0" borderId="0" xfId="1" applyFont="1" applyAlignment="1" applyProtection="1">
      <alignment horizontal="center" vertical="center"/>
      <protection locked="0"/>
    </xf>
    <xf numFmtId="0" fontId="0" fillId="0" borderId="0" xfId="0" applyAlignment="1">
      <alignment vertical="center" shrinkToFit="1"/>
    </xf>
    <xf numFmtId="0" fontId="0" fillId="0" borderId="57" xfId="0" applyBorder="1" applyAlignment="1">
      <alignment vertical="center" shrinkToFit="1"/>
    </xf>
    <xf numFmtId="0" fontId="32" fillId="0" borderId="57" xfId="0" applyFont="1" applyBorder="1" applyAlignment="1">
      <alignment vertical="center" shrinkToFit="1"/>
    </xf>
    <xf numFmtId="0" fontId="0" fillId="7" borderId="57" xfId="0" applyFill="1" applyBorder="1" applyAlignment="1">
      <alignment vertical="center" shrinkToFit="1"/>
    </xf>
    <xf numFmtId="38" fontId="0" fillId="7" borderId="57" xfId="0" applyNumberFormat="1" applyFill="1" applyBorder="1" applyAlignment="1">
      <alignment vertical="center" shrinkToFit="1"/>
    </xf>
    <xf numFmtId="38" fontId="0" fillId="7" borderId="57" xfId="3" applyFont="1" applyFill="1" applyBorder="1" applyAlignment="1">
      <alignment vertical="center" shrinkToFit="1"/>
    </xf>
    <xf numFmtId="179" fontId="0" fillId="7" borderId="57" xfId="0" applyNumberFormat="1" applyFill="1" applyBorder="1" applyAlignment="1">
      <alignment vertical="center" shrinkToFit="1"/>
    </xf>
    <xf numFmtId="179" fontId="0" fillId="7" borderId="57" xfId="4" applyNumberFormat="1" applyFont="1" applyFill="1" applyBorder="1" applyAlignment="1">
      <alignment vertical="center" shrinkToFit="1"/>
    </xf>
    <xf numFmtId="10" fontId="0" fillId="7" borderId="57" xfId="0" applyNumberFormat="1" applyFill="1" applyBorder="1" applyAlignment="1">
      <alignment vertical="center" shrinkToFit="1"/>
    </xf>
    <xf numFmtId="177" fontId="0" fillId="7" borderId="57" xfId="0" applyNumberFormat="1" applyFill="1" applyBorder="1" applyAlignment="1">
      <alignment vertical="center" shrinkToFit="1"/>
    </xf>
    <xf numFmtId="0" fontId="3" fillId="0" borderId="0" xfId="0" applyFont="1" applyAlignment="1" applyProtection="1">
      <alignment horizontal="center" vertical="center"/>
      <protection locked="0"/>
    </xf>
    <xf numFmtId="180" fontId="2" fillId="0" borderId="0" xfId="0" applyNumberFormat="1" applyFont="1" applyAlignment="1" applyProtection="1">
      <alignment horizontal="center" vertical="center"/>
      <protection locked="0"/>
    </xf>
    <xf numFmtId="179" fontId="2" fillId="0" borderId="0" xfId="4" applyNumberFormat="1" applyFont="1" applyProtection="1">
      <alignment vertical="center"/>
      <protection locked="0"/>
    </xf>
    <xf numFmtId="181" fontId="2" fillId="0" borderId="0" xfId="0" applyNumberFormat="1" applyFont="1" applyProtection="1">
      <alignment vertical="center"/>
      <protection locked="0"/>
    </xf>
    <xf numFmtId="0" fontId="2" fillId="0" borderId="0" xfId="0" applyFont="1" applyAlignment="1" applyProtection="1">
      <alignment horizontal="left" vertical="top" wrapText="1"/>
      <protection locked="0"/>
    </xf>
    <xf numFmtId="0" fontId="2" fillId="2" borderId="0" xfId="0" applyFont="1" applyFill="1" applyProtection="1">
      <alignment vertical="center"/>
      <protection locked="0"/>
    </xf>
    <xf numFmtId="0" fontId="2" fillId="2" borderId="0" xfId="0" applyFont="1" applyFill="1" applyAlignment="1" applyProtection="1">
      <alignment vertical="top" wrapText="1"/>
      <protection locked="0"/>
    </xf>
    <xf numFmtId="0" fontId="2" fillId="2" borderId="0" xfId="0" applyFont="1" applyFill="1" applyAlignment="1" applyProtection="1">
      <alignment vertical="top"/>
      <protection locked="0"/>
    </xf>
    <xf numFmtId="38" fontId="2" fillId="0" borderId="0" xfId="0" applyNumberFormat="1" applyFont="1" applyProtection="1">
      <alignment vertical="center"/>
      <protection locked="0"/>
    </xf>
    <xf numFmtId="0" fontId="2" fillId="0" borderId="0" xfId="0" applyFont="1" applyAlignment="1" applyProtection="1">
      <alignment vertical="top" wrapText="1"/>
      <protection locked="0"/>
    </xf>
    <xf numFmtId="0" fontId="14" fillId="2" borderId="0" xfId="0" applyFont="1" applyFill="1" applyProtection="1">
      <alignment vertical="center"/>
      <protection locked="0"/>
    </xf>
    <xf numFmtId="0" fontId="14" fillId="0" borderId="0" xfId="0" applyFont="1" applyProtection="1">
      <alignment vertical="center"/>
      <protection locked="0"/>
    </xf>
    <xf numFmtId="182" fontId="2" fillId="0" borderId="0" xfId="0" applyNumberFormat="1" applyFont="1" applyAlignment="1" applyProtection="1">
      <alignment horizontal="center" vertical="center"/>
      <protection locked="0"/>
    </xf>
    <xf numFmtId="0" fontId="11" fillId="2" borderId="0" xfId="0" applyFont="1" applyFill="1" applyAlignment="1" applyProtection="1">
      <alignment vertical="top"/>
      <protection locked="0"/>
    </xf>
    <xf numFmtId="0" fontId="11" fillId="2" borderId="0" xfId="0" applyFont="1" applyFill="1" applyProtection="1">
      <alignment vertical="center"/>
      <protection locked="0"/>
    </xf>
    <xf numFmtId="0" fontId="31" fillId="2" borderId="0" xfId="0" applyFont="1" applyFill="1" applyProtection="1">
      <alignment vertical="center"/>
      <protection locked="0"/>
    </xf>
    <xf numFmtId="0" fontId="33" fillId="0" borderId="0" xfId="0" applyFont="1" applyAlignment="1">
      <alignment horizontal="centerContinuous" vertical="center"/>
    </xf>
    <xf numFmtId="0" fontId="11" fillId="0" borderId="0" xfId="0" applyFont="1" applyAlignment="1">
      <alignment horizontal="centerContinuous" vertical="center" wrapText="1"/>
    </xf>
    <xf numFmtId="0" fontId="11" fillId="0" borderId="0" xfId="0" applyFont="1" applyAlignment="1">
      <alignment horizontal="center" vertical="center" wrapText="1"/>
    </xf>
    <xf numFmtId="0" fontId="11" fillId="0" borderId="14" xfId="0" applyFont="1" applyBorder="1">
      <alignment vertical="center"/>
    </xf>
    <xf numFmtId="0" fontId="11" fillId="0" borderId="8" xfId="0" applyFont="1" applyBorder="1" applyAlignment="1">
      <alignment vertical="center" wrapText="1"/>
    </xf>
    <xf numFmtId="0" fontId="11" fillId="0" borderId="9" xfId="0" applyFont="1" applyBorder="1" applyAlignment="1">
      <alignment vertical="center" wrapText="1"/>
    </xf>
    <xf numFmtId="0" fontId="11" fillId="0" borderId="15" xfId="0" applyFont="1" applyBorder="1">
      <alignment vertical="center"/>
    </xf>
    <xf numFmtId="0" fontId="11" fillId="0" borderId="10" xfId="0" applyFont="1" applyBorder="1" applyAlignment="1">
      <alignment horizontal="center" vertical="center" wrapText="1"/>
    </xf>
    <xf numFmtId="0" fontId="11" fillId="0" borderId="15" xfId="0" applyFont="1" applyBorder="1" applyAlignment="1">
      <alignment vertical="center" wrapText="1"/>
    </xf>
    <xf numFmtId="0" fontId="30" fillId="0" borderId="15" xfId="0" applyFont="1" applyBorder="1" applyAlignment="1">
      <alignment vertical="center" wrapText="1"/>
    </xf>
    <xf numFmtId="0" fontId="11" fillId="0" borderId="0" xfId="0" applyFont="1" applyAlignment="1">
      <alignment vertical="center" wrapText="1"/>
    </xf>
    <xf numFmtId="0" fontId="30" fillId="0" borderId="10" xfId="0" applyFont="1" applyBorder="1" applyAlignment="1">
      <alignment vertical="center" wrapText="1"/>
    </xf>
    <xf numFmtId="0" fontId="11" fillId="0" borderId="10" xfId="0" applyFont="1" applyBorder="1">
      <alignment vertical="center"/>
    </xf>
    <xf numFmtId="0" fontId="11" fillId="0" borderId="0" xfId="0" applyFont="1" applyAlignment="1">
      <alignment horizontal="center" vertical="center"/>
    </xf>
    <xf numFmtId="0" fontId="37" fillId="0" borderId="0" xfId="0" applyFont="1">
      <alignment vertical="center"/>
    </xf>
    <xf numFmtId="0" fontId="35" fillId="0" borderId="0" xfId="0" applyFont="1">
      <alignment vertical="center"/>
    </xf>
    <xf numFmtId="0" fontId="11" fillId="0" borderId="16" xfId="0" applyFont="1" applyBorder="1">
      <alignment vertical="center"/>
    </xf>
    <xf numFmtId="0" fontId="35" fillId="0" borderId="12"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37" xfId="0" applyFont="1" applyBorder="1">
      <alignment vertical="center"/>
    </xf>
    <xf numFmtId="0" fontId="11" fillId="0" borderId="1" xfId="0" applyFont="1" applyBorder="1">
      <alignment vertical="center"/>
    </xf>
    <xf numFmtId="0" fontId="11" fillId="0" borderId="59" xfId="0" applyFont="1" applyBorder="1">
      <alignment vertical="center"/>
    </xf>
    <xf numFmtId="0" fontId="11" fillId="0" borderId="38" xfId="0" applyFont="1" applyBorder="1">
      <alignment vertical="center"/>
    </xf>
    <xf numFmtId="0" fontId="11" fillId="0" borderId="38" xfId="0" applyFont="1" applyBorder="1" applyAlignment="1">
      <alignment horizontal="right" vertical="center"/>
    </xf>
    <xf numFmtId="0" fontId="11" fillId="0" borderId="2" xfId="0" applyFont="1" applyBorder="1">
      <alignment vertical="center"/>
    </xf>
    <xf numFmtId="0" fontId="11" fillId="0" borderId="3" xfId="0" applyFont="1" applyBorder="1">
      <alignment vertical="center"/>
    </xf>
    <xf numFmtId="0" fontId="11" fillId="0" borderId="4" xfId="0" applyFont="1" applyBorder="1">
      <alignment vertical="center"/>
    </xf>
    <xf numFmtId="0" fontId="35" fillId="0" borderId="10" xfId="0" applyFont="1" applyBorder="1" applyAlignment="1">
      <alignment horizontal="left" vertical="center"/>
    </xf>
    <xf numFmtId="0" fontId="36" fillId="0" borderId="10" xfId="0" applyFont="1" applyBorder="1" applyAlignment="1">
      <alignment horizontal="left" vertical="center" wrapText="1"/>
    </xf>
    <xf numFmtId="0" fontId="35" fillId="0" borderId="10" xfId="0" applyFont="1" applyBorder="1" applyAlignment="1">
      <alignment horizontal="left" vertical="center" indent="2"/>
    </xf>
    <xf numFmtId="0" fontId="11" fillId="0" borderId="3" xfId="0" applyFont="1" applyBorder="1" applyAlignment="1">
      <alignment horizontal="center" vertical="center"/>
    </xf>
    <xf numFmtId="0" fontId="35" fillId="0" borderId="3" xfId="0" applyFont="1" applyBorder="1" applyAlignment="1">
      <alignment horizontal="left" vertical="center"/>
    </xf>
    <xf numFmtId="0" fontId="35" fillId="0" borderId="4" xfId="0" applyFont="1" applyBorder="1" applyAlignment="1">
      <alignment horizontal="left" vertical="center"/>
    </xf>
    <xf numFmtId="0" fontId="11" fillId="0" borderId="56" xfId="0" applyFont="1" applyBorder="1">
      <alignment vertical="center"/>
    </xf>
    <xf numFmtId="0" fontId="11" fillId="3" borderId="38" xfId="0" applyFont="1" applyFill="1" applyBorder="1" applyProtection="1">
      <alignment vertical="center"/>
      <protection locked="0"/>
    </xf>
    <xf numFmtId="0" fontId="11" fillId="3" borderId="0" xfId="0" applyFont="1" applyFill="1" applyProtection="1">
      <alignment vertical="center"/>
      <protection locked="0"/>
    </xf>
    <xf numFmtId="0" fontId="22" fillId="0" borderId="8" xfId="0" applyFont="1" applyBorder="1">
      <alignment vertical="center"/>
    </xf>
    <xf numFmtId="0" fontId="39" fillId="0" borderId="38" xfId="0" applyFont="1" applyBorder="1">
      <alignment vertical="center"/>
    </xf>
    <xf numFmtId="49" fontId="0" fillId="7" borderId="57" xfId="0" applyNumberFormat="1" applyFill="1" applyBorder="1" applyAlignment="1">
      <alignment vertical="center" shrinkToFit="1"/>
    </xf>
    <xf numFmtId="0" fontId="11" fillId="0" borderId="0" xfId="0" applyFont="1" applyProtection="1">
      <alignment vertical="center"/>
      <protection locked="0"/>
    </xf>
    <xf numFmtId="0" fontId="16" fillId="0" borderId="0" xfId="0" applyFont="1" applyProtection="1">
      <alignment vertical="center"/>
      <protection locked="0"/>
    </xf>
    <xf numFmtId="38" fontId="0" fillId="8" borderId="57" xfId="0" applyNumberFormat="1" applyFill="1" applyBorder="1" applyAlignment="1">
      <alignment vertical="center" shrinkToFit="1"/>
    </xf>
    <xf numFmtId="0" fontId="41" fillId="0" borderId="0" xfId="0" applyFont="1">
      <alignment vertical="center"/>
    </xf>
    <xf numFmtId="0" fontId="42" fillId="0" borderId="0" xfId="1" applyFont="1" applyAlignment="1">
      <alignment horizontal="left" vertical="center"/>
    </xf>
    <xf numFmtId="0" fontId="42" fillId="0" borderId="0" xfId="1" applyFont="1">
      <alignment vertical="center"/>
    </xf>
    <xf numFmtId="0" fontId="2" fillId="2" borderId="0" xfId="0" applyFont="1" applyFill="1" applyAlignment="1">
      <alignment horizontal="left" vertical="center"/>
    </xf>
    <xf numFmtId="38" fontId="12" fillId="0" borderId="0" xfId="3" applyFont="1" applyFill="1" applyBorder="1" applyAlignment="1" applyProtection="1">
      <alignment horizontal="center" vertical="center"/>
      <protection locked="0"/>
    </xf>
    <xf numFmtId="176" fontId="12" fillId="0" borderId="0" xfId="2" applyNumberFormat="1" applyFont="1" applyFill="1" applyBorder="1" applyAlignment="1" applyProtection="1">
      <alignment horizontal="center" vertical="center"/>
      <protection locked="0"/>
    </xf>
    <xf numFmtId="0" fontId="14" fillId="2" borderId="0" xfId="0" applyFont="1" applyFill="1" applyAlignment="1">
      <alignment horizontal="center" vertical="center"/>
    </xf>
    <xf numFmtId="0" fontId="16" fillId="0" borderId="0" xfId="0" applyFont="1">
      <alignment vertical="center"/>
    </xf>
    <xf numFmtId="0" fontId="16" fillId="0" borderId="0" xfId="0" applyFont="1" applyAlignment="1">
      <alignment horizontal="center" vertical="center"/>
    </xf>
    <xf numFmtId="0" fontId="14" fillId="0" borderId="0" xfId="0" applyFont="1" applyAlignment="1">
      <alignment horizontal="center" vertical="center"/>
    </xf>
    <xf numFmtId="0" fontId="2" fillId="2" borderId="52" xfId="0"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49" fontId="9" fillId="0" borderId="0" xfId="1" applyNumberFormat="1" applyFont="1" applyFill="1" applyAlignment="1">
      <alignment horizontal="center" vertical="center"/>
    </xf>
    <xf numFmtId="0" fontId="9" fillId="0" borderId="0" xfId="1" applyFont="1" applyFill="1" applyAlignment="1">
      <alignment horizontal="center" vertical="center"/>
    </xf>
    <xf numFmtId="0" fontId="9" fillId="0" borderId="0" xfId="1" applyFont="1" applyFill="1" applyAlignment="1" applyProtection="1">
      <alignment horizontal="left" vertical="center"/>
      <protection locked="0"/>
    </xf>
    <xf numFmtId="0" fontId="9" fillId="0" borderId="0" xfId="1" applyFont="1" applyFill="1" applyAlignment="1">
      <alignment horizontal="left" vertical="center"/>
    </xf>
    <xf numFmtId="0" fontId="9" fillId="0" borderId="0" xfId="1" applyFont="1" applyFill="1" applyAlignment="1" applyProtection="1">
      <alignment horizontal="center" vertical="center"/>
      <protection locked="0"/>
    </xf>
    <xf numFmtId="0" fontId="9" fillId="0" borderId="0" xfId="1" applyFont="1" applyFill="1">
      <alignment vertical="center"/>
    </xf>
    <xf numFmtId="0" fontId="29" fillId="0" borderId="0" xfId="0" applyFont="1" applyFill="1">
      <alignment vertical="center"/>
    </xf>
    <xf numFmtId="0" fontId="9" fillId="0" borderId="0" xfId="0" applyFont="1">
      <alignment vertical="center"/>
    </xf>
    <xf numFmtId="178" fontId="9" fillId="4" borderId="0" xfId="0" applyNumberFormat="1" applyFont="1" applyFill="1" applyProtection="1">
      <alignment vertical="center"/>
      <protection locked="0"/>
    </xf>
    <xf numFmtId="0" fontId="9" fillId="0" borderId="0" xfId="0" applyFont="1" applyFill="1">
      <alignment vertical="center"/>
    </xf>
    <xf numFmtId="0" fontId="12" fillId="0" borderId="0" xfId="1" applyFont="1" applyFill="1">
      <alignment vertical="center"/>
    </xf>
    <xf numFmtId="0" fontId="12" fillId="0" borderId="0" xfId="1" applyFont="1" applyFill="1" applyAlignment="1">
      <alignment horizontal="left" vertical="center"/>
    </xf>
    <xf numFmtId="0" fontId="12" fillId="0" borderId="0" xfId="1" applyFont="1" applyFill="1" applyAlignment="1">
      <alignment horizontal="center" vertical="center"/>
    </xf>
    <xf numFmtId="0" fontId="12" fillId="0" borderId="0" xfId="1" applyFont="1" applyFill="1" applyBorder="1">
      <alignment vertical="center"/>
    </xf>
    <xf numFmtId="176" fontId="12" fillId="0" borderId="0" xfId="1" applyNumberFormat="1" applyFont="1" applyFill="1" applyBorder="1">
      <alignment vertical="center"/>
    </xf>
    <xf numFmtId="176" fontId="12" fillId="0" borderId="0" xfId="1" applyNumberFormat="1" applyFont="1" applyFill="1" applyBorder="1" applyAlignment="1">
      <alignment horizontal="center" vertical="center"/>
    </xf>
    <xf numFmtId="0" fontId="12" fillId="0" borderId="0" xfId="1" applyFont="1" applyFill="1" applyBorder="1" applyAlignment="1">
      <alignment horizontal="center" vertical="center"/>
    </xf>
    <xf numFmtId="0" fontId="12" fillId="0" borderId="0" xfId="1" applyFont="1" applyFill="1" applyBorder="1" applyAlignment="1">
      <alignment horizontal="left" vertical="center"/>
    </xf>
    <xf numFmtId="0" fontId="9" fillId="0" borderId="0" xfId="1"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6" fillId="0" borderId="0" xfId="1" applyFont="1" applyAlignment="1">
      <alignment horizontal="center" vertical="center"/>
    </xf>
    <xf numFmtId="179" fontId="9" fillId="0" borderId="0" xfId="4" applyNumberFormat="1" applyFont="1" applyFill="1" applyBorder="1" applyAlignment="1">
      <alignment horizontal="center" vertical="center"/>
    </xf>
    <xf numFmtId="176" fontId="12" fillId="0" borderId="0" xfId="2" applyNumberFormat="1" applyFont="1" applyFill="1" applyBorder="1" applyAlignment="1" applyProtection="1">
      <alignment horizontal="center" vertical="center"/>
      <protection locked="0"/>
    </xf>
    <xf numFmtId="10" fontId="9" fillId="0" borderId="0" xfId="4" applyNumberFormat="1" applyFont="1" applyFill="1" applyBorder="1" applyAlignment="1">
      <alignment horizontal="center" vertical="center"/>
    </xf>
    <xf numFmtId="49" fontId="6" fillId="0" borderId="0" xfId="1" applyNumberFormat="1" applyFont="1" applyAlignment="1">
      <alignment horizontal="center" vertical="center"/>
    </xf>
    <xf numFmtId="0" fontId="13" fillId="0" borderId="0" xfId="1" applyFont="1" applyAlignment="1">
      <alignment horizontal="center" vertical="center"/>
    </xf>
    <xf numFmtId="0" fontId="6" fillId="0" borderId="0" xfId="0" applyFont="1">
      <alignment vertical="center"/>
    </xf>
    <xf numFmtId="0" fontId="43" fillId="0" borderId="0" xfId="0" applyFont="1">
      <alignment vertical="center"/>
    </xf>
    <xf numFmtId="0" fontId="13" fillId="0" borderId="0" xfId="1" applyFont="1" applyFill="1" applyBorder="1" applyAlignment="1">
      <alignment horizontal="center" vertical="center"/>
    </xf>
    <xf numFmtId="0" fontId="13" fillId="0" borderId="0" xfId="1" applyFont="1" applyFill="1" applyBorder="1">
      <alignment vertical="center"/>
    </xf>
    <xf numFmtId="179" fontId="6" fillId="0" borderId="0" xfId="4" applyNumberFormat="1" applyFont="1" applyFill="1" applyBorder="1" applyAlignment="1">
      <alignment horizontal="center" vertical="center"/>
    </xf>
    <xf numFmtId="0" fontId="44" fillId="2" borderId="0" xfId="0" applyFont="1" applyFill="1">
      <alignment vertical="center"/>
    </xf>
    <xf numFmtId="0" fontId="16" fillId="2" borderId="0" xfId="0" applyFont="1" applyFill="1">
      <alignment vertical="center"/>
    </xf>
    <xf numFmtId="0" fontId="44" fillId="2" borderId="8" xfId="0" applyFont="1" applyFill="1" applyBorder="1">
      <alignment vertical="center"/>
    </xf>
    <xf numFmtId="0" fontId="44" fillId="2" borderId="7" xfId="0" applyFont="1" applyFill="1" applyBorder="1">
      <alignment vertical="center"/>
    </xf>
    <xf numFmtId="0" fontId="44" fillId="2" borderId="15" xfId="0" applyFont="1" applyFill="1" applyBorder="1">
      <alignment vertical="center"/>
    </xf>
    <xf numFmtId="0" fontId="44" fillId="2" borderId="21" xfId="0" applyFont="1" applyFill="1" applyBorder="1" applyAlignment="1">
      <alignment horizontal="center" vertical="center"/>
    </xf>
    <xf numFmtId="0" fontId="44" fillId="2" borderId="3" xfId="0" applyFont="1" applyFill="1" applyBorder="1">
      <alignment vertical="center"/>
    </xf>
    <xf numFmtId="0" fontId="44" fillId="2" borderId="17" xfId="0" applyFont="1" applyFill="1" applyBorder="1">
      <alignment vertical="center"/>
    </xf>
    <xf numFmtId="0" fontId="44" fillId="2" borderId="21" xfId="0" applyFont="1" applyFill="1" applyBorder="1">
      <alignment vertical="center"/>
    </xf>
    <xf numFmtId="0" fontId="44" fillId="2" borderId="29" xfId="0" applyFont="1" applyFill="1" applyBorder="1">
      <alignment vertical="center"/>
    </xf>
    <xf numFmtId="0" fontId="44" fillId="2" borderId="5" xfId="0" applyFont="1" applyFill="1" applyBorder="1">
      <alignment vertical="center"/>
    </xf>
    <xf numFmtId="0" fontId="44" fillId="2" borderId="34" xfId="0" applyFont="1" applyFill="1" applyBorder="1">
      <alignment vertical="center"/>
    </xf>
    <xf numFmtId="0" fontId="44" fillId="2" borderId="12" xfId="0" applyFont="1" applyFill="1" applyBorder="1">
      <alignment vertical="center"/>
    </xf>
    <xf numFmtId="0" fontId="44" fillId="2" borderId="32" xfId="0" applyFont="1" applyFill="1" applyBorder="1">
      <alignment vertical="center"/>
    </xf>
    <xf numFmtId="38" fontId="0" fillId="0" borderId="0" xfId="0" applyNumberFormat="1" applyAlignment="1">
      <alignment vertical="center" shrinkToFit="1"/>
    </xf>
    <xf numFmtId="0" fontId="44" fillId="2" borderId="1" xfId="0" applyFont="1" applyFill="1" applyBorder="1">
      <alignment vertical="center"/>
    </xf>
    <xf numFmtId="0" fontId="44" fillId="2" borderId="22" xfId="0" applyFont="1" applyFill="1" applyBorder="1">
      <alignment vertical="center"/>
    </xf>
    <xf numFmtId="0" fontId="44" fillId="2" borderId="17" xfId="0" applyFont="1" applyFill="1" applyBorder="1" applyAlignment="1">
      <alignment horizontal="left" vertical="center"/>
    </xf>
    <xf numFmtId="0" fontId="47" fillId="2" borderId="0" xfId="0" applyFont="1" applyFill="1" applyAlignment="1">
      <alignment horizontal="center" vertical="center"/>
    </xf>
    <xf numFmtId="0" fontId="47" fillId="2" borderId="0" xfId="0" applyFont="1" applyFill="1">
      <alignment vertical="center"/>
    </xf>
    <xf numFmtId="0" fontId="48" fillId="2" borderId="0" xfId="0" applyFont="1" applyFill="1" applyAlignment="1">
      <alignment horizontal="center" vertical="center"/>
    </xf>
    <xf numFmtId="0" fontId="48" fillId="2" borderId="0" xfId="0" applyFont="1" applyFill="1">
      <alignment vertical="center"/>
    </xf>
    <xf numFmtId="0" fontId="48" fillId="2" borderId="0" xfId="0" applyFont="1" applyFill="1" applyBorder="1" applyAlignment="1" applyProtection="1">
      <alignment horizontal="center" vertical="center"/>
      <protection locked="0"/>
    </xf>
    <xf numFmtId="0" fontId="45" fillId="6" borderId="3" xfId="0" applyFont="1" applyFill="1" applyBorder="1" applyAlignment="1">
      <alignment horizontal="center" vertical="center"/>
    </xf>
    <xf numFmtId="0" fontId="44" fillId="6" borderId="23" xfId="0" applyFont="1" applyFill="1" applyBorder="1" applyAlignment="1">
      <alignment horizontal="center" vertical="center"/>
    </xf>
    <xf numFmtId="0" fontId="44" fillId="6" borderId="5" xfId="0" applyFont="1" applyFill="1" applyBorder="1">
      <alignment vertical="center"/>
    </xf>
    <xf numFmtId="0" fontId="44" fillId="6" borderId="0" xfId="0" applyFont="1" applyFill="1">
      <alignment vertical="center"/>
    </xf>
    <xf numFmtId="0" fontId="44" fillId="6" borderId="21" xfId="0" applyFont="1" applyFill="1" applyBorder="1">
      <alignment vertical="center"/>
    </xf>
    <xf numFmtId="0" fontId="47" fillId="0" borderId="0" xfId="0" applyFont="1">
      <alignment vertical="center"/>
    </xf>
    <xf numFmtId="0" fontId="16" fillId="2" borderId="0" xfId="0" applyFont="1" applyFill="1" applyAlignment="1">
      <alignment horizontal="center" vertical="center"/>
    </xf>
    <xf numFmtId="0" fontId="3" fillId="0" borderId="12" xfId="0" applyFont="1" applyBorder="1" applyAlignment="1">
      <alignment horizontal="left" vertical="center"/>
    </xf>
    <xf numFmtId="176" fontId="0" fillId="7" borderId="57" xfId="0" applyNumberFormat="1" applyFill="1" applyBorder="1" applyAlignment="1">
      <alignment vertical="center" shrinkToFit="1"/>
    </xf>
    <xf numFmtId="0" fontId="45" fillId="0" borderId="0" xfId="0" applyFont="1">
      <alignment vertical="center"/>
    </xf>
    <xf numFmtId="0" fontId="44" fillId="0" borderId="0" xfId="0" applyFont="1" applyAlignment="1">
      <alignment horizontal="center" vertical="center"/>
    </xf>
    <xf numFmtId="0" fontId="44" fillId="0" borderId="7" xfId="0" applyFont="1" applyBorder="1">
      <alignment vertical="center"/>
    </xf>
    <xf numFmtId="0" fontId="44" fillId="0" borderId="19" xfId="0" applyFont="1" applyBorder="1" applyAlignment="1">
      <alignment horizontal="center" vertical="center"/>
    </xf>
    <xf numFmtId="0" fontId="44" fillId="0" borderId="3" xfId="0" applyFont="1" applyBorder="1">
      <alignment vertical="center"/>
    </xf>
    <xf numFmtId="0" fontId="45" fillId="2" borderId="0" xfId="0" applyFont="1" applyFill="1">
      <alignment vertical="center"/>
    </xf>
    <xf numFmtId="0" fontId="44" fillId="0" borderId="0" xfId="0" applyFont="1">
      <alignment vertical="center"/>
    </xf>
    <xf numFmtId="0" fontId="2" fillId="0" borderId="12" xfId="0" applyFont="1" applyFill="1" applyBorder="1" applyProtection="1">
      <alignment vertical="center"/>
      <protection locked="0"/>
    </xf>
    <xf numFmtId="0" fontId="44" fillId="2" borderId="22" xfId="0" applyFont="1" applyFill="1" applyBorder="1" applyAlignment="1">
      <alignment horizontal="center" vertical="center"/>
    </xf>
    <xf numFmtId="0" fontId="49" fillId="2" borderId="0" xfId="0" applyFont="1" applyFill="1">
      <alignment vertical="center"/>
    </xf>
    <xf numFmtId="0" fontId="44" fillId="0" borderId="18" xfId="0" applyFont="1" applyBorder="1">
      <alignment vertical="center"/>
    </xf>
    <xf numFmtId="0" fontId="45" fillId="0" borderId="7" xfId="0" applyFont="1" applyBorder="1" applyAlignment="1">
      <alignment horizontal="center" vertical="center"/>
    </xf>
    <xf numFmtId="0" fontId="44" fillId="2" borderId="20" xfId="0" applyFont="1" applyFill="1" applyBorder="1">
      <alignment vertical="center"/>
    </xf>
    <xf numFmtId="0" fontId="45" fillId="0" borderId="3" xfId="0" applyFont="1" applyBorder="1" applyAlignment="1">
      <alignment horizontal="center" vertical="center"/>
    </xf>
    <xf numFmtId="0" fontId="44" fillId="2" borderId="23" xfId="0" applyFont="1" applyFill="1" applyBorder="1" applyAlignment="1">
      <alignment horizontal="center" vertical="center"/>
    </xf>
    <xf numFmtId="0" fontId="44" fillId="2" borderId="38" xfId="0" applyFont="1" applyFill="1" applyBorder="1">
      <alignment vertical="center"/>
    </xf>
    <xf numFmtId="0" fontId="44" fillId="2" borderId="47" xfId="0" applyFont="1" applyFill="1" applyBorder="1">
      <alignment vertical="center"/>
    </xf>
    <xf numFmtId="0" fontId="44" fillId="2" borderId="48" xfId="0" applyFont="1" applyFill="1" applyBorder="1">
      <alignment vertical="center"/>
    </xf>
    <xf numFmtId="0" fontId="44" fillId="2" borderId="49" xfId="0" applyFont="1" applyFill="1" applyBorder="1">
      <alignment vertical="center"/>
    </xf>
    <xf numFmtId="0" fontId="44" fillId="2" borderId="50" xfId="0" applyFont="1" applyFill="1" applyBorder="1" applyAlignment="1">
      <alignment horizontal="center" vertical="center"/>
    </xf>
    <xf numFmtId="0" fontId="2" fillId="2" borderId="24" xfId="0" applyFont="1" applyFill="1" applyBorder="1">
      <alignment vertical="center"/>
    </xf>
    <xf numFmtId="0" fontId="2" fillId="2" borderId="0" xfId="0" applyFont="1" applyFill="1" applyAlignment="1">
      <alignment horizontal="center" vertical="center"/>
    </xf>
    <xf numFmtId="0" fontId="44" fillId="0" borderId="0" xfId="0" applyFont="1" applyProtection="1">
      <alignment vertical="center"/>
      <protection locked="0"/>
    </xf>
    <xf numFmtId="0" fontId="44" fillId="2" borderId="37" xfId="0" applyFont="1" applyFill="1" applyBorder="1">
      <alignment vertical="center"/>
    </xf>
    <xf numFmtId="0" fontId="44" fillId="2" borderId="0" xfId="0" applyFont="1" applyFill="1" applyAlignment="1">
      <alignment horizontal="center" vertical="center"/>
    </xf>
    <xf numFmtId="0" fontId="44" fillId="2" borderId="62" xfId="0" applyFont="1" applyFill="1" applyBorder="1" applyAlignment="1">
      <alignment horizontal="center" vertical="center"/>
    </xf>
    <xf numFmtId="0" fontId="2" fillId="0" borderId="0" xfId="0" applyFont="1" applyFill="1" applyBorder="1" applyProtection="1">
      <alignment vertical="center"/>
      <protection locked="0"/>
    </xf>
    <xf numFmtId="0" fontId="2" fillId="2" borderId="0" xfId="0" applyFont="1" applyFill="1" applyBorder="1" applyAlignment="1">
      <alignment horizontal="center" vertical="center"/>
    </xf>
    <xf numFmtId="0" fontId="2" fillId="0" borderId="0" xfId="0" applyFont="1" applyFill="1" applyProtection="1">
      <alignment vertical="center"/>
      <protection locked="0"/>
    </xf>
    <xf numFmtId="0" fontId="2" fillId="2" borderId="0" xfId="0" applyFont="1" applyFill="1" applyAlignment="1">
      <alignment horizontal="center" vertical="center"/>
    </xf>
    <xf numFmtId="0" fontId="44" fillId="2" borderId="5" xfId="0" applyFont="1" applyFill="1" applyBorder="1" applyAlignment="1">
      <alignment horizontal="center" vertical="center"/>
    </xf>
    <xf numFmtId="0" fontId="44" fillId="2" borderId="21" xfId="0" applyFont="1" applyFill="1" applyBorder="1" applyAlignment="1">
      <alignment horizontal="center" vertical="center"/>
    </xf>
    <xf numFmtId="0" fontId="44" fillId="2" borderId="9" xfId="0" applyFont="1" applyFill="1" applyBorder="1" applyAlignment="1">
      <alignment horizontal="center" vertical="center"/>
    </xf>
    <xf numFmtId="0" fontId="44" fillId="2" borderId="33" xfId="0" applyFont="1" applyFill="1" applyBorder="1">
      <alignment vertical="center"/>
    </xf>
    <xf numFmtId="0" fontId="44" fillId="2" borderId="11" xfId="0" applyFont="1" applyFill="1" applyBorder="1">
      <alignment vertical="center"/>
    </xf>
    <xf numFmtId="0" fontId="44" fillId="2" borderId="24" xfId="0" applyFont="1" applyFill="1" applyBorder="1">
      <alignment vertical="center"/>
    </xf>
    <xf numFmtId="0" fontId="48" fillId="0" borderId="0" xfId="0" applyFont="1">
      <alignment vertical="center"/>
    </xf>
    <xf numFmtId="0" fontId="44" fillId="2" borderId="0" xfId="0" applyFont="1" applyFill="1" applyBorder="1" applyAlignment="1" applyProtection="1">
      <alignment horizontal="center" vertical="center"/>
      <protection locked="0"/>
    </xf>
    <xf numFmtId="0" fontId="2" fillId="2" borderId="0" xfId="0" applyFont="1" applyFill="1" applyAlignment="1">
      <alignment horizontal="center" vertical="center"/>
    </xf>
    <xf numFmtId="0" fontId="44" fillId="2" borderId="5" xfId="0" applyFont="1" applyFill="1" applyBorder="1" applyAlignment="1">
      <alignment horizontal="center" vertical="center"/>
    </xf>
    <xf numFmtId="0" fontId="44" fillId="2" borderId="21" xfId="0" applyFont="1" applyFill="1" applyBorder="1" applyAlignment="1">
      <alignment horizontal="center" vertical="center"/>
    </xf>
    <xf numFmtId="0" fontId="44" fillId="2" borderId="9" xfId="0" applyFont="1" applyFill="1" applyBorder="1">
      <alignment vertical="center"/>
    </xf>
    <xf numFmtId="0" fontId="46" fillId="2" borderId="14" xfId="0" applyFont="1" applyFill="1" applyBorder="1">
      <alignment vertical="center"/>
    </xf>
    <xf numFmtId="0" fontId="44" fillId="2" borderId="61" xfId="0" applyFont="1" applyFill="1" applyBorder="1">
      <alignment vertical="center"/>
    </xf>
    <xf numFmtId="0" fontId="44" fillId="2" borderId="0" xfId="0" applyFont="1" applyFill="1" applyBorder="1">
      <alignment vertical="center"/>
    </xf>
    <xf numFmtId="0" fontId="50" fillId="0" borderId="0" xfId="0" applyFont="1" applyAlignment="1">
      <alignment horizontal="left" vertical="center" indent="1"/>
    </xf>
    <xf numFmtId="0" fontId="51" fillId="2" borderId="0" xfId="0" applyFont="1" applyFill="1">
      <alignment vertical="center"/>
    </xf>
    <xf numFmtId="0" fontId="51" fillId="2" borderId="0" xfId="0" applyFont="1" applyFill="1" applyAlignment="1">
      <alignment horizontal="center" vertical="center"/>
    </xf>
    <xf numFmtId="0" fontId="52" fillId="2" borderId="0" xfId="0" applyFont="1" applyFill="1" applyAlignment="1">
      <alignment horizontal="center" vertical="center"/>
    </xf>
    <xf numFmtId="0" fontId="50" fillId="0" borderId="0" xfId="0" applyFont="1">
      <alignment vertical="center"/>
    </xf>
    <xf numFmtId="0" fontId="53" fillId="0" borderId="0" xfId="0" applyFont="1">
      <alignment vertical="center"/>
    </xf>
    <xf numFmtId="0" fontId="53" fillId="0" borderId="0" xfId="0" applyFont="1" applyAlignment="1">
      <alignment horizontal="left" vertical="center" indent="1"/>
    </xf>
    <xf numFmtId="0" fontId="53" fillId="0" borderId="0" xfId="0" applyFont="1" applyAlignment="1">
      <alignment horizontal="left" vertical="center"/>
    </xf>
    <xf numFmtId="0" fontId="44" fillId="2" borderId="52" xfId="0" applyFont="1" applyFill="1" applyBorder="1" applyAlignment="1">
      <alignment horizontal="center" vertical="center"/>
    </xf>
    <xf numFmtId="0" fontId="44" fillId="6" borderId="22" xfId="0" applyFont="1" applyFill="1" applyBorder="1" applyAlignment="1">
      <alignment horizontal="center" vertical="center"/>
    </xf>
    <xf numFmtId="0" fontId="2" fillId="2" borderId="0" xfId="0" applyFont="1" applyFill="1" applyBorder="1">
      <alignment vertical="center"/>
    </xf>
    <xf numFmtId="0" fontId="54" fillId="0" borderId="0" xfId="0" applyFont="1" applyAlignment="1">
      <alignment horizontal="center" vertical="center"/>
    </xf>
    <xf numFmtId="0" fontId="54" fillId="2" borderId="0" xfId="0" applyFont="1" applyFill="1">
      <alignment vertical="center"/>
    </xf>
    <xf numFmtId="0" fontId="51" fillId="0" borderId="0" xfId="0" applyFont="1">
      <alignment vertical="center"/>
    </xf>
    <xf numFmtId="0" fontId="51" fillId="0" borderId="0" xfId="0" applyFont="1" applyAlignment="1">
      <alignment horizontal="left" vertical="center"/>
    </xf>
    <xf numFmtId="0" fontId="54" fillId="0" borderId="0" xfId="0" applyFont="1" applyAlignment="1" applyProtection="1">
      <alignment horizontal="center" vertical="center"/>
      <protection locked="0"/>
    </xf>
    <xf numFmtId="0" fontId="51" fillId="0" borderId="0" xfId="0" applyFont="1" applyProtection="1">
      <alignment vertical="center"/>
      <protection locked="0"/>
    </xf>
    <xf numFmtId="0" fontId="55" fillId="2" borderId="37" xfId="0" applyFont="1" applyFill="1" applyBorder="1">
      <alignment vertical="center"/>
    </xf>
    <xf numFmtId="0" fontId="55" fillId="2" borderId="1" xfId="0" applyFont="1" applyFill="1" applyBorder="1">
      <alignment vertical="center"/>
    </xf>
    <xf numFmtId="0" fontId="55" fillId="2" borderId="22" xfId="0" applyFont="1" applyFill="1" applyBorder="1" applyAlignment="1">
      <alignment horizontal="center" vertical="center"/>
    </xf>
    <xf numFmtId="0" fontId="55" fillId="2" borderId="33" xfId="0" applyFont="1" applyFill="1" applyBorder="1">
      <alignment vertical="center"/>
    </xf>
    <xf numFmtId="0" fontId="55" fillId="2" borderId="11" xfId="0" applyFont="1" applyFill="1" applyBorder="1">
      <alignment vertical="center"/>
    </xf>
    <xf numFmtId="0" fontId="55" fillId="2" borderId="24" xfId="0" applyFont="1" applyFill="1" applyBorder="1" applyAlignment="1">
      <alignment horizontal="center" vertical="center"/>
    </xf>
    <xf numFmtId="0" fontId="55" fillId="2" borderId="38" xfId="0" applyFont="1" applyFill="1" applyBorder="1">
      <alignment vertical="center"/>
    </xf>
    <xf numFmtId="0" fontId="55" fillId="2" borderId="0" xfId="0" applyFont="1" applyFill="1" applyBorder="1">
      <alignment vertical="center"/>
    </xf>
    <xf numFmtId="0" fontId="55" fillId="2" borderId="10" xfId="0" applyFont="1" applyFill="1" applyBorder="1" applyAlignment="1">
      <alignment horizontal="center" vertical="center"/>
    </xf>
    <xf numFmtId="0" fontId="50" fillId="0" borderId="0" xfId="0" applyFont="1" applyAlignment="1">
      <alignment horizontal="left" vertical="center"/>
    </xf>
    <xf numFmtId="0" fontId="44" fillId="6" borderId="1" xfId="0" applyFont="1" applyFill="1" applyBorder="1">
      <alignment vertical="center"/>
    </xf>
    <xf numFmtId="0" fontId="44" fillId="2" borderId="28" xfId="0" applyFont="1" applyFill="1" applyBorder="1">
      <alignment vertical="center"/>
    </xf>
    <xf numFmtId="0" fontId="11" fillId="0" borderId="0" xfId="0" applyFont="1" applyBorder="1">
      <alignment vertical="center"/>
    </xf>
    <xf numFmtId="0" fontId="21" fillId="2" borderId="20" xfId="0" applyFont="1" applyFill="1" applyBorder="1">
      <alignment vertical="center"/>
    </xf>
    <xf numFmtId="0" fontId="21" fillId="6" borderId="20" xfId="0" applyFont="1" applyFill="1" applyBorder="1">
      <alignment vertical="center"/>
    </xf>
    <xf numFmtId="0" fontId="56" fillId="2" borderId="0" xfId="0" applyFont="1" applyFill="1" applyAlignment="1">
      <alignment horizontal="center" vertical="center"/>
    </xf>
    <xf numFmtId="0" fontId="56" fillId="2" borderId="0" xfId="0" applyFont="1" applyFill="1">
      <alignment vertical="center"/>
    </xf>
    <xf numFmtId="0" fontId="57" fillId="0" borderId="0" xfId="0" applyFont="1" applyAlignment="1">
      <alignment horizontal="center" vertical="center"/>
    </xf>
    <xf numFmtId="0" fontId="57" fillId="2" borderId="0" xfId="0" applyFont="1" applyFill="1">
      <alignment vertical="center"/>
    </xf>
    <xf numFmtId="0" fontId="56" fillId="0" borderId="0" xfId="0" applyFont="1">
      <alignment vertical="center"/>
    </xf>
    <xf numFmtId="0" fontId="2" fillId="2" borderId="0" xfId="0" applyFont="1" applyFill="1" applyAlignment="1">
      <alignment horizontal="center" vertical="center"/>
    </xf>
    <xf numFmtId="0" fontId="59" fillId="2" borderId="0" xfId="0" applyFont="1" applyFill="1" applyAlignment="1">
      <alignment horizontal="center" vertical="center"/>
    </xf>
    <xf numFmtId="0" fontId="60" fillId="2" borderId="0" xfId="0" applyFont="1" applyFill="1" applyAlignment="1">
      <alignment horizontal="center" vertical="center"/>
    </xf>
    <xf numFmtId="0" fontId="3" fillId="0" borderId="0" xfId="0" applyFont="1" applyFill="1">
      <alignment vertical="center"/>
    </xf>
    <xf numFmtId="0" fontId="21" fillId="2" borderId="0" xfId="0" applyFont="1" applyFill="1">
      <alignment vertical="center"/>
    </xf>
    <xf numFmtId="0" fontId="59" fillId="0" borderId="0" xfId="0" applyFont="1">
      <alignment vertical="center"/>
    </xf>
    <xf numFmtId="0" fontId="61" fillId="2" borderId="0" xfId="0" applyFont="1" applyFill="1">
      <alignment vertical="center"/>
    </xf>
    <xf numFmtId="0" fontId="15" fillId="0" borderId="0" xfId="0" applyFont="1" applyFill="1">
      <alignment vertical="center"/>
    </xf>
    <xf numFmtId="0" fontId="55" fillId="2" borderId="17" xfId="0" applyFont="1" applyFill="1" applyBorder="1">
      <alignment vertical="center"/>
    </xf>
    <xf numFmtId="0" fontId="55" fillId="6" borderId="17" xfId="0" applyFont="1" applyFill="1" applyBorder="1">
      <alignment vertical="center"/>
    </xf>
    <xf numFmtId="0" fontId="55" fillId="6" borderId="1" xfId="0" applyFont="1" applyFill="1" applyBorder="1">
      <alignment vertical="center"/>
    </xf>
    <xf numFmtId="0" fontId="55" fillId="2" borderId="0" xfId="0" applyFont="1" applyFill="1">
      <alignment vertical="center"/>
    </xf>
    <xf numFmtId="0" fontId="55" fillId="2" borderId="14" xfId="0" applyFont="1" applyFill="1" applyBorder="1">
      <alignment vertical="center"/>
    </xf>
    <xf numFmtId="0" fontId="55" fillId="2" borderId="8" xfId="0" applyFont="1" applyFill="1" applyBorder="1">
      <alignment vertical="center"/>
    </xf>
    <xf numFmtId="0" fontId="55" fillId="0" borderId="8" xfId="0" applyFont="1" applyBorder="1">
      <alignment vertical="center"/>
    </xf>
    <xf numFmtId="0" fontId="55" fillId="2" borderId="7" xfId="0" applyFont="1" applyFill="1" applyBorder="1">
      <alignment vertical="center"/>
    </xf>
    <xf numFmtId="0" fontId="55" fillId="2" borderId="19" xfId="0" applyFont="1" applyFill="1" applyBorder="1">
      <alignment vertical="center"/>
    </xf>
    <xf numFmtId="0" fontId="55" fillId="2" borderId="15" xfId="0" applyFont="1" applyFill="1" applyBorder="1">
      <alignment vertical="center"/>
    </xf>
    <xf numFmtId="0" fontId="55" fillId="2" borderId="31" xfId="0" applyFont="1" applyFill="1" applyBorder="1" applyAlignment="1">
      <alignment horizontal="center" vertical="center"/>
    </xf>
    <xf numFmtId="0" fontId="55" fillId="2" borderId="2" xfId="0" applyFont="1" applyFill="1" applyBorder="1">
      <alignment vertical="center"/>
    </xf>
    <xf numFmtId="0" fontId="55" fillId="2" borderId="3" xfId="0" applyFont="1" applyFill="1" applyBorder="1">
      <alignment vertical="center"/>
    </xf>
    <xf numFmtId="0" fontId="55" fillId="2" borderId="3" xfId="0" applyFont="1" applyFill="1" applyBorder="1" applyAlignment="1">
      <alignment horizontal="center" vertical="center"/>
    </xf>
    <xf numFmtId="0" fontId="55" fillId="2" borderId="4" xfId="0" applyFont="1" applyFill="1" applyBorder="1" applyAlignment="1">
      <alignment horizontal="center" vertical="center"/>
    </xf>
    <xf numFmtId="0" fontId="55" fillId="2" borderId="21" xfId="0" applyFont="1" applyFill="1" applyBorder="1">
      <alignment vertical="center"/>
    </xf>
    <xf numFmtId="0" fontId="55" fillId="2" borderId="30" xfId="0" applyFont="1" applyFill="1" applyBorder="1" applyAlignment="1">
      <alignment horizontal="center" vertical="center"/>
    </xf>
    <xf numFmtId="0" fontId="55" fillId="2" borderId="29" xfId="0" applyFont="1" applyFill="1" applyBorder="1">
      <alignment vertical="center"/>
    </xf>
    <xf numFmtId="0" fontId="55" fillId="2" borderId="5" xfId="0" applyFont="1" applyFill="1" applyBorder="1">
      <alignment vertical="center"/>
    </xf>
    <xf numFmtId="0" fontId="55" fillId="2" borderId="5" xfId="0" applyFont="1" applyFill="1" applyBorder="1" applyAlignment="1">
      <alignment horizontal="center" vertical="center"/>
    </xf>
    <xf numFmtId="0" fontId="55" fillId="2" borderId="6" xfId="0" applyFont="1" applyFill="1" applyBorder="1" applyAlignment="1">
      <alignment horizontal="center" vertical="center"/>
    </xf>
    <xf numFmtId="0" fontId="55" fillId="2" borderId="34" xfId="0" applyFont="1" applyFill="1" applyBorder="1">
      <alignment vertical="center"/>
    </xf>
    <xf numFmtId="0" fontId="63" fillId="0" borderId="5" xfId="5" applyFont="1" applyBorder="1">
      <alignment vertical="center"/>
    </xf>
    <xf numFmtId="0" fontId="55" fillId="2" borderId="30" xfId="0" applyFont="1" applyFill="1" applyBorder="1">
      <alignment vertical="center"/>
    </xf>
    <xf numFmtId="0" fontId="55" fillId="2" borderId="23" xfId="0" applyFont="1" applyFill="1" applyBorder="1">
      <alignment vertical="center"/>
    </xf>
    <xf numFmtId="0" fontId="55" fillId="2" borderId="35" xfId="0" applyFont="1" applyFill="1" applyBorder="1" applyAlignment="1">
      <alignment horizontal="center" vertical="center"/>
    </xf>
    <xf numFmtId="0" fontId="64" fillId="2" borderId="15" xfId="0" applyFont="1" applyFill="1" applyBorder="1">
      <alignment vertical="center"/>
    </xf>
    <xf numFmtId="0" fontId="64" fillId="2" borderId="35" xfId="0" applyFont="1" applyFill="1" applyBorder="1" applyAlignment="1">
      <alignment horizontal="center" vertical="center"/>
    </xf>
    <xf numFmtId="0" fontId="64" fillId="2" borderId="5" xfId="0" applyFont="1" applyFill="1" applyBorder="1">
      <alignment vertical="center"/>
    </xf>
    <xf numFmtId="0" fontId="64" fillId="2" borderId="5" xfId="0" applyFont="1" applyFill="1" applyBorder="1" applyAlignment="1">
      <alignment horizontal="center" vertical="center"/>
    </xf>
    <xf numFmtId="0" fontId="64" fillId="2" borderId="6" xfId="0" applyFont="1" applyFill="1" applyBorder="1" applyAlignment="1">
      <alignment horizontal="center" vertical="center"/>
    </xf>
    <xf numFmtId="0" fontId="64" fillId="2" borderId="17" xfId="0" applyFont="1" applyFill="1" applyBorder="1">
      <alignment vertical="center"/>
    </xf>
    <xf numFmtId="0" fontId="64" fillId="2" borderId="21" xfId="0" applyFont="1" applyFill="1" applyBorder="1">
      <alignment vertical="center"/>
    </xf>
    <xf numFmtId="0" fontId="64" fillId="2" borderId="30" xfId="0" applyFont="1" applyFill="1" applyBorder="1" applyAlignment="1">
      <alignment horizontal="center" vertical="center"/>
    </xf>
    <xf numFmtId="0" fontId="55" fillId="2" borderId="16" xfId="0" applyFont="1" applyFill="1" applyBorder="1">
      <alignment vertical="center"/>
    </xf>
    <xf numFmtId="0" fontId="55" fillId="2" borderId="51" xfId="0" applyFont="1" applyFill="1" applyBorder="1" applyAlignment="1">
      <alignment horizontal="center" vertical="center"/>
    </xf>
    <xf numFmtId="0" fontId="55" fillId="2" borderId="12" xfId="0" applyFont="1" applyFill="1" applyBorder="1">
      <alignment vertical="center"/>
    </xf>
    <xf numFmtId="0" fontId="55" fillId="2" borderId="12" xfId="0" applyFont="1" applyFill="1" applyBorder="1" applyAlignment="1">
      <alignment horizontal="center" vertical="center"/>
    </xf>
    <xf numFmtId="0" fontId="55" fillId="2" borderId="32" xfId="0" applyFont="1" applyFill="1" applyBorder="1">
      <alignment vertical="center"/>
    </xf>
    <xf numFmtId="0" fontId="55" fillId="2" borderId="13" xfId="0" applyFont="1" applyFill="1" applyBorder="1">
      <alignment vertical="center"/>
    </xf>
    <xf numFmtId="0" fontId="14" fillId="2" borderId="18" xfId="0" applyFont="1" applyFill="1" applyBorder="1">
      <alignment vertical="center"/>
    </xf>
    <xf numFmtId="0" fontId="2" fillId="2" borderId="61" xfId="0" applyFont="1" applyFill="1" applyBorder="1">
      <alignment vertical="center"/>
    </xf>
    <xf numFmtId="38" fontId="2" fillId="0" borderId="26" xfId="3" applyFont="1" applyFill="1" applyBorder="1" applyAlignment="1" applyProtection="1">
      <alignment horizontal="right" vertical="center" shrinkToFit="1"/>
      <protection locked="0"/>
    </xf>
    <xf numFmtId="0" fontId="2" fillId="2" borderId="25" xfId="0" applyFont="1" applyFill="1" applyBorder="1">
      <alignment vertical="center"/>
    </xf>
    <xf numFmtId="0" fontId="21" fillId="2" borderId="0" xfId="0" applyFont="1" applyFill="1" applyAlignment="1">
      <alignment horizontal="center" vertical="center"/>
    </xf>
    <xf numFmtId="0" fontId="2" fillId="0" borderId="8" xfId="0" applyFont="1" applyBorder="1">
      <alignment vertical="center"/>
    </xf>
    <xf numFmtId="0" fontId="2" fillId="0" borderId="9" xfId="0" applyFont="1" applyBorder="1">
      <alignment vertical="center"/>
    </xf>
    <xf numFmtId="0" fontId="14" fillId="2" borderId="61" xfId="0" applyFont="1" applyFill="1" applyBorder="1">
      <alignment vertical="center"/>
    </xf>
    <xf numFmtId="0" fontId="21" fillId="0" borderId="0" xfId="0" applyFont="1" applyAlignment="1">
      <alignment horizontal="left" vertical="center"/>
    </xf>
    <xf numFmtId="0" fontId="21" fillId="0" borderId="0" xfId="0" applyFont="1">
      <alignment vertical="center"/>
    </xf>
    <xf numFmtId="0" fontId="19" fillId="6" borderId="20" xfId="0" applyFont="1" applyFill="1" applyBorder="1">
      <alignment vertical="center"/>
    </xf>
    <xf numFmtId="0" fontId="55" fillId="6" borderId="20" xfId="0" applyFont="1" applyFill="1" applyBorder="1">
      <alignment vertical="center"/>
    </xf>
    <xf numFmtId="0" fontId="55" fillId="6" borderId="3" xfId="0" applyFont="1" applyFill="1" applyBorder="1">
      <alignment vertical="center"/>
    </xf>
    <xf numFmtId="0" fontId="55" fillId="6" borderId="5" xfId="0" applyFont="1" applyFill="1" applyBorder="1">
      <alignment vertical="center"/>
    </xf>
    <xf numFmtId="0" fontId="55" fillId="6" borderId="29" xfId="0" applyFont="1" applyFill="1" applyBorder="1">
      <alignment vertical="center"/>
    </xf>
    <xf numFmtId="0" fontId="55" fillId="6" borderId="0" xfId="0" applyFont="1" applyFill="1">
      <alignment vertical="center"/>
    </xf>
    <xf numFmtId="0" fontId="62" fillId="6" borderId="3" xfId="0" applyFont="1" applyFill="1" applyBorder="1" applyAlignment="1">
      <alignment horizontal="center" vertical="center"/>
    </xf>
    <xf numFmtId="0" fontId="55" fillId="6" borderId="23" xfId="0" applyFont="1" applyFill="1" applyBorder="1" applyAlignment="1">
      <alignment horizontal="center" vertical="center"/>
    </xf>
    <xf numFmtId="0" fontId="55" fillId="6" borderId="21" xfId="0" applyFont="1" applyFill="1" applyBorder="1" applyAlignment="1">
      <alignment horizontal="center" vertical="center"/>
    </xf>
    <xf numFmtId="0" fontId="19" fillId="2" borderId="20" xfId="0" applyFont="1" applyFill="1" applyBorder="1">
      <alignment vertical="center"/>
    </xf>
    <xf numFmtId="0" fontId="15" fillId="2" borderId="0" xfId="0" applyFont="1" applyFill="1" applyAlignment="1">
      <alignment horizontal="left" vertical="center"/>
    </xf>
    <xf numFmtId="0" fontId="15" fillId="2" borderId="0" xfId="0" applyFont="1" applyFill="1">
      <alignment vertical="center"/>
    </xf>
    <xf numFmtId="0" fontId="2" fillId="0" borderId="8" xfId="0" applyFont="1" applyBorder="1" applyAlignment="1">
      <alignment horizontal="center" vertical="center"/>
    </xf>
    <xf numFmtId="0" fontId="62" fillId="2" borderId="0" xfId="0" applyFont="1" applyFill="1">
      <alignment vertical="center"/>
    </xf>
    <xf numFmtId="0" fontId="55" fillId="0" borderId="0" xfId="0" applyFont="1">
      <alignment vertical="center"/>
    </xf>
    <xf numFmtId="0" fontId="55" fillId="3" borderId="25" xfId="0" applyFont="1" applyFill="1" applyBorder="1" applyAlignment="1" applyProtection="1">
      <alignment horizontal="center" vertical="center"/>
      <protection locked="0"/>
    </xf>
    <xf numFmtId="0" fontId="62" fillId="0" borderId="0" xfId="0" applyFont="1">
      <alignment vertical="center"/>
    </xf>
    <xf numFmtId="0" fontId="55" fillId="0" borderId="0" xfId="0" applyFont="1" applyAlignment="1">
      <alignment horizontal="center" vertical="center"/>
    </xf>
    <xf numFmtId="0" fontId="55" fillId="0" borderId="14" xfId="0" applyFont="1" applyBorder="1">
      <alignment vertical="center"/>
    </xf>
    <xf numFmtId="0" fontId="55" fillId="0" borderId="7" xfId="0" applyFont="1" applyBorder="1">
      <alignment vertical="center"/>
    </xf>
    <xf numFmtId="0" fontId="55" fillId="0" borderId="19" xfId="0" applyFont="1" applyBorder="1" applyAlignment="1">
      <alignment horizontal="center" vertical="center"/>
    </xf>
    <xf numFmtId="0" fontId="55" fillId="0" borderId="15" xfId="0" applyFont="1" applyBorder="1">
      <alignment vertical="center"/>
    </xf>
    <xf numFmtId="0" fontId="55" fillId="0" borderId="31" xfId="0" applyFont="1" applyBorder="1" applyAlignment="1">
      <alignment horizontal="center" vertical="center"/>
    </xf>
    <xf numFmtId="0" fontId="55" fillId="0" borderId="2" xfId="0" applyFont="1" applyBorder="1">
      <alignment vertical="center"/>
    </xf>
    <xf numFmtId="0" fontId="55" fillId="0" borderId="3" xfId="0" applyFont="1" applyBorder="1">
      <alignment vertical="center"/>
    </xf>
    <xf numFmtId="0" fontId="55" fillId="0" borderId="3" xfId="0" applyFont="1" applyBorder="1" applyAlignment="1">
      <alignment horizontal="center" vertical="center"/>
    </xf>
    <xf numFmtId="0" fontId="55" fillId="0" borderId="4" xfId="0" applyFont="1" applyBorder="1" applyAlignment="1">
      <alignment horizontal="center" vertical="center"/>
    </xf>
    <xf numFmtId="0" fontId="55" fillId="0" borderId="5" xfId="0" applyFont="1" applyBorder="1">
      <alignment vertical="center"/>
    </xf>
    <xf numFmtId="0" fontId="55" fillId="0" borderId="21" xfId="0" applyFont="1" applyBorder="1" applyAlignment="1">
      <alignment horizontal="center" vertical="center"/>
    </xf>
    <xf numFmtId="0" fontId="55" fillId="0" borderId="30" xfId="0" applyFont="1" applyBorder="1" applyAlignment="1">
      <alignment horizontal="center" vertical="center"/>
    </xf>
    <xf numFmtId="0" fontId="55" fillId="0" borderId="29" xfId="0" applyFont="1" applyBorder="1">
      <alignment vertical="center"/>
    </xf>
    <xf numFmtId="0" fontId="55" fillId="0" borderId="6" xfId="0" applyFont="1" applyBorder="1" applyAlignment="1">
      <alignment horizontal="center" vertical="center"/>
    </xf>
    <xf numFmtId="0" fontId="55" fillId="0" borderId="34" xfId="0" applyFont="1" applyBorder="1">
      <alignment vertical="center"/>
    </xf>
    <xf numFmtId="0" fontId="55" fillId="0" borderId="30" xfId="0" applyFont="1" applyBorder="1">
      <alignment vertical="center"/>
    </xf>
    <xf numFmtId="0" fontId="55" fillId="0" borderId="23" xfId="0" applyFont="1" applyBorder="1" applyAlignment="1">
      <alignment horizontal="center" vertical="center"/>
    </xf>
    <xf numFmtId="0" fontId="55" fillId="0" borderId="35" xfId="0" applyFont="1" applyBorder="1" applyAlignment="1">
      <alignment horizontal="center" vertical="center"/>
    </xf>
    <xf numFmtId="0" fontId="55" fillId="0" borderId="17" xfId="0" applyFont="1" applyBorder="1">
      <alignment vertical="center"/>
    </xf>
    <xf numFmtId="0" fontId="55" fillId="0" borderId="5" xfId="0" applyFont="1" applyBorder="1" applyAlignment="1">
      <alignment horizontal="center" vertical="center"/>
    </xf>
    <xf numFmtId="0" fontId="55" fillId="0" borderId="16" xfId="0" applyFont="1" applyBorder="1">
      <alignment vertical="center"/>
    </xf>
    <xf numFmtId="0" fontId="55" fillId="0" borderId="13" xfId="0" applyFont="1" applyBorder="1" applyAlignment="1">
      <alignment horizontal="center" vertical="center"/>
    </xf>
    <xf numFmtId="0" fontId="2" fillId="2" borderId="18" xfId="0" applyFont="1" applyFill="1" applyBorder="1">
      <alignment vertical="center"/>
    </xf>
    <xf numFmtId="0" fontId="2" fillId="0" borderId="12" xfId="0" applyFont="1" applyBorder="1">
      <alignment vertical="center"/>
    </xf>
    <xf numFmtId="38" fontId="2" fillId="0" borderId="12" xfId="3" applyFont="1" applyFill="1" applyBorder="1" applyAlignment="1" applyProtection="1">
      <alignment horizontal="right" vertical="center" shrinkToFit="1"/>
      <protection locked="0"/>
    </xf>
    <xf numFmtId="0" fontId="65" fillId="2" borderId="0" xfId="0" applyFont="1" applyFill="1" applyAlignment="1">
      <alignment horizontal="center" vertical="center"/>
    </xf>
    <xf numFmtId="0" fontId="55" fillId="6" borderId="22" xfId="0" applyFont="1" applyFill="1" applyBorder="1" applyAlignment="1">
      <alignment horizontal="center" vertical="center"/>
    </xf>
    <xf numFmtId="0" fontId="55" fillId="3" borderId="16" xfId="0" applyFont="1" applyFill="1" applyBorder="1" applyProtection="1">
      <alignment vertical="center"/>
      <protection locked="0"/>
    </xf>
    <xf numFmtId="0" fontId="2" fillId="0" borderId="0" xfId="0" applyFont="1" applyFill="1" applyBorder="1">
      <alignment vertical="center"/>
    </xf>
    <xf numFmtId="38" fontId="2" fillId="0" borderId="0" xfId="3" applyFont="1" applyFill="1" applyBorder="1" applyAlignment="1" applyProtection="1">
      <alignment horizontal="right" vertical="center" shrinkToFit="1"/>
      <protection locked="0"/>
    </xf>
    <xf numFmtId="0" fontId="2" fillId="2" borderId="0" xfId="0" applyFont="1" applyFill="1" applyAlignment="1">
      <alignment horizontal="center" vertical="center"/>
    </xf>
    <xf numFmtId="0" fontId="2" fillId="2" borderId="0" xfId="0" applyFont="1" applyFill="1" applyAlignment="1">
      <alignment horizontal="center" vertical="center"/>
    </xf>
    <xf numFmtId="0" fontId="11" fillId="3" borderId="0" xfId="0" applyFont="1" applyFill="1" applyAlignment="1" applyProtection="1">
      <alignment horizontal="center" vertical="center" shrinkToFit="1"/>
      <protection locked="0"/>
    </xf>
    <xf numFmtId="0" fontId="11" fillId="3" borderId="38" xfId="0" applyFont="1" applyFill="1" applyBorder="1" applyAlignment="1" applyProtection="1">
      <alignment horizontal="center" vertical="center" shrinkToFit="1"/>
      <protection locked="0"/>
    </xf>
    <xf numFmtId="0" fontId="11" fillId="3" borderId="0" xfId="0" applyFont="1" applyFill="1" applyAlignment="1" applyProtection="1">
      <alignment horizontal="left" vertical="center" shrinkToFit="1"/>
      <protection locked="0"/>
    </xf>
    <xf numFmtId="0" fontId="35" fillId="0" borderId="0" xfId="0" applyFont="1" applyAlignment="1">
      <alignment horizontal="right" vertical="center"/>
    </xf>
    <xf numFmtId="0" fontId="35" fillId="0" borderId="56" xfId="0" applyFont="1" applyBorder="1" applyAlignment="1">
      <alignment horizontal="right" vertical="center"/>
    </xf>
    <xf numFmtId="0" fontId="11" fillId="0" borderId="0" xfId="0" applyFont="1" applyAlignment="1">
      <alignment vertical="center"/>
    </xf>
    <xf numFmtId="0" fontId="11" fillId="0" borderId="56" xfId="0" applyFont="1" applyBorder="1" applyAlignment="1">
      <alignment vertical="center"/>
    </xf>
    <xf numFmtId="0" fontId="35" fillId="0" borderId="38" xfId="0" applyFont="1" applyBorder="1" applyAlignment="1">
      <alignment horizontal="left" vertical="center" indent="2"/>
    </xf>
    <xf numFmtId="0" fontId="35" fillId="0" borderId="0" xfId="0" applyFont="1" applyAlignment="1">
      <alignment horizontal="left" vertical="center" indent="2"/>
    </xf>
    <xf numFmtId="0" fontId="35" fillId="0" borderId="56" xfId="0" applyFont="1" applyBorder="1" applyAlignment="1">
      <alignment horizontal="left" vertical="center" indent="2"/>
    </xf>
    <xf numFmtId="0" fontId="11" fillId="3" borderId="0" xfId="0" applyFont="1" applyFill="1" applyAlignment="1" applyProtection="1">
      <alignment horizontal="center" vertical="center" wrapText="1"/>
      <protection locked="0"/>
    </xf>
    <xf numFmtId="0" fontId="11" fillId="0" borderId="0" xfId="0" applyFont="1" applyAlignment="1">
      <alignment horizontal="left" vertical="center" wrapText="1" indent="1"/>
    </xf>
    <xf numFmtId="0" fontId="36" fillId="0" borderId="0" xfId="0" applyFont="1" applyAlignment="1">
      <alignment horizontal="left" vertical="center" wrapText="1"/>
    </xf>
    <xf numFmtId="0" fontId="36" fillId="0" borderId="56" xfId="0" applyFont="1" applyBorder="1" applyAlignment="1">
      <alignment horizontal="left" vertical="center" wrapText="1"/>
    </xf>
    <xf numFmtId="0" fontId="11" fillId="0" borderId="0" xfId="0" applyFont="1" applyAlignment="1">
      <alignment horizontal="left" vertical="center" wrapText="1" indent="2"/>
    </xf>
    <xf numFmtId="0" fontId="38" fillId="3" borderId="0" xfId="0" applyFont="1" applyFill="1" applyAlignment="1" applyProtection="1">
      <alignment horizontal="center" vertical="center" wrapText="1"/>
      <protection locked="0"/>
    </xf>
    <xf numFmtId="0" fontId="11" fillId="3" borderId="0" xfId="0" applyFont="1" applyFill="1" applyBorder="1" applyProtection="1">
      <alignment vertical="center"/>
      <protection locked="0"/>
    </xf>
    <xf numFmtId="0" fontId="11" fillId="0" borderId="30" xfId="0" applyFont="1" applyBorder="1" applyAlignment="1">
      <alignment horizontal="center" vertical="center" wrapText="1"/>
    </xf>
    <xf numFmtId="0" fontId="11" fillId="0" borderId="60" xfId="0" applyFont="1" applyBorder="1" applyAlignment="1">
      <alignment horizontal="left" vertical="center" wrapText="1"/>
    </xf>
    <xf numFmtId="0" fontId="11" fillId="0" borderId="58" xfId="0" applyFont="1" applyBorder="1" applyAlignment="1">
      <alignment horizontal="left" vertical="center" wrapText="1"/>
    </xf>
    <xf numFmtId="49" fontId="11" fillId="3" borderId="37" xfId="0" applyNumberFormat="1" applyFont="1" applyFill="1" applyBorder="1" applyAlignment="1" applyProtection="1">
      <alignment horizontal="center" vertical="center" wrapText="1"/>
      <protection locked="0"/>
    </xf>
    <xf numFmtId="49" fontId="11" fillId="3" borderId="1" xfId="0" applyNumberFormat="1" applyFont="1" applyFill="1" applyBorder="1" applyAlignment="1" applyProtection="1">
      <alignment horizontal="center" vertical="center" wrapText="1"/>
      <protection locked="0"/>
    </xf>
    <xf numFmtId="49" fontId="11" fillId="3" borderId="59" xfId="0" applyNumberFormat="1" applyFont="1" applyFill="1" applyBorder="1" applyAlignment="1" applyProtection="1">
      <alignment horizontal="center" vertical="center" wrapText="1"/>
      <protection locked="0"/>
    </xf>
    <xf numFmtId="49" fontId="11" fillId="3" borderId="2" xfId="0" applyNumberFormat="1" applyFont="1" applyFill="1" applyBorder="1" applyAlignment="1" applyProtection="1">
      <alignment horizontal="center" vertical="center" wrapText="1"/>
      <protection locked="0"/>
    </xf>
    <xf numFmtId="49" fontId="11" fillId="3" borderId="3" xfId="0" applyNumberFormat="1" applyFont="1" applyFill="1" applyBorder="1" applyAlignment="1" applyProtection="1">
      <alignment horizontal="center" vertical="center" wrapText="1"/>
      <protection locked="0"/>
    </xf>
    <xf numFmtId="49" fontId="11" fillId="3" borderId="4" xfId="0" applyNumberFormat="1" applyFont="1" applyFill="1" applyBorder="1" applyAlignment="1" applyProtection="1">
      <alignment horizontal="center" vertical="center" wrapText="1"/>
      <protection locked="0"/>
    </xf>
    <xf numFmtId="176" fontId="9" fillId="3" borderId="3" xfId="2" applyNumberFormat="1" applyFont="1" applyFill="1" applyBorder="1" applyAlignment="1" applyProtection="1">
      <alignment horizontal="center" vertical="center"/>
      <protection locked="0"/>
    </xf>
    <xf numFmtId="0" fontId="10" fillId="0" borderId="0" xfId="1" applyFont="1" applyAlignment="1">
      <alignment horizontal="left" vertical="center"/>
    </xf>
    <xf numFmtId="0" fontId="9" fillId="0" borderId="0" xfId="1" applyFont="1" applyAlignment="1">
      <alignment horizontal="left" vertical="center"/>
    </xf>
    <xf numFmtId="178" fontId="9" fillId="4" borderId="3" xfId="3" applyNumberFormat="1" applyFont="1" applyFill="1" applyBorder="1" applyAlignment="1" applyProtection="1">
      <alignment horizontal="center" vertical="center"/>
    </xf>
    <xf numFmtId="0" fontId="9" fillId="4" borderId="3" xfId="1" applyFont="1" applyFill="1" applyBorder="1" applyAlignment="1">
      <alignment horizontal="center" vertical="center" shrinkToFit="1"/>
    </xf>
    <xf numFmtId="0" fontId="10" fillId="0" borderId="0" xfId="1" applyFont="1" applyAlignment="1">
      <alignment horizontal="center" vertical="center"/>
    </xf>
    <xf numFmtId="0" fontId="9" fillId="4" borderId="3" xfId="1" applyFont="1" applyFill="1" applyBorder="1" applyAlignment="1">
      <alignment horizontal="center" vertical="center"/>
    </xf>
    <xf numFmtId="182" fontId="9" fillId="4" borderId="3" xfId="1" applyNumberFormat="1" applyFont="1" applyFill="1" applyBorder="1" applyAlignment="1">
      <alignment horizontal="center" vertical="center" shrinkToFit="1"/>
    </xf>
    <xf numFmtId="0" fontId="6" fillId="0" borderId="5" xfId="0" applyFont="1" applyBorder="1" applyAlignment="1">
      <alignment vertical="center"/>
    </xf>
    <xf numFmtId="0" fontId="6" fillId="0" borderId="6" xfId="0" applyFont="1" applyBorder="1" applyAlignment="1">
      <alignment vertical="center"/>
    </xf>
    <xf numFmtId="0" fontId="9" fillId="5" borderId="17" xfId="0" applyFont="1" applyFill="1" applyBorder="1" applyAlignment="1" applyProtection="1">
      <alignment vertical="center"/>
      <protection locked="0"/>
    </xf>
    <xf numFmtId="0" fontId="9" fillId="5" borderId="39" xfId="0" applyFont="1" applyFill="1" applyBorder="1" applyAlignment="1" applyProtection="1">
      <alignment vertical="center"/>
      <protection locked="0"/>
    </xf>
    <xf numFmtId="0" fontId="9" fillId="3" borderId="0" xfId="1" applyFont="1" applyFill="1" applyAlignment="1" applyProtection="1">
      <alignment horizontal="center" vertical="center"/>
      <protection locked="0"/>
    </xf>
    <xf numFmtId="0" fontId="9" fillId="0" borderId="0" xfId="1" applyFont="1" applyAlignment="1">
      <alignment horizontal="center" vertical="center"/>
    </xf>
    <xf numFmtId="176" fontId="9" fillId="4" borderId="3" xfId="2" applyNumberFormat="1" applyFont="1" applyFill="1" applyBorder="1" applyAlignment="1">
      <alignment horizontal="center" vertical="center"/>
    </xf>
    <xf numFmtId="38" fontId="9" fillId="3" borderId="3" xfId="3" applyFont="1" applyFill="1" applyBorder="1" applyAlignment="1" applyProtection="1">
      <alignment horizontal="center" vertical="center"/>
      <protection locked="0"/>
    </xf>
    <xf numFmtId="40" fontId="9" fillId="4" borderId="3" xfId="2" applyNumberFormat="1" applyFont="1" applyFill="1" applyBorder="1" applyAlignment="1">
      <alignment horizontal="center" vertical="center"/>
    </xf>
    <xf numFmtId="179" fontId="9" fillId="4" borderId="3" xfId="4" applyNumberFormat="1" applyFont="1" applyFill="1" applyBorder="1" applyAlignment="1">
      <alignment horizontal="center" vertical="center"/>
    </xf>
    <xf numFmtId="0" fontId="6" fillId="0" borderId="0" xfId="1" applyFont="1" applyAlignment="1">
      <alignment horizontal="center" vertical="center"/>
    </xf>
    <xf numFmtId="0" fontId="6" fillId="4" borderId="0" xfId="1" applyFont="1" applyFill="1" applyAlignment="1">
      <alignment horizontal="center" vertical="center"/>
    </xf>
    <xf numFmtId="0" fontId="6" fillId="0" borderId="3" xfId="1" applyFont="1" applyBorder="1" applyAlignment="1">
      <alignment horizontal="center" vertical="center"/>
    </xf>
    <xf numFmtId="0" fontId="6" fillId="0" borderId="1" xfId="1" applyFont="1" applyBorder="1" applyAlignment="1">
      <alignment horizontal="center" vertical="center"/>
    </xf>
    <xf numFmtId="0" fontId="6" fillId="0" borderId="0" xfId="1" quotePrefix="1" applyFont="1" applyAlignment="1">
      <alignment horizontal="center" vertical="center"/>
    </xf>
    <xf numFmtId="0" fontId="6" fillId="0" borderId="17"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6" fillId="0" borderId="30" xfId="1" applyFont="1" applyBorder="1" applyAlignment="1">
      <alignment horizontal="center" vertical="center"/>
    </xf>
    <xf numFmtId="0" fontId="6" fillId="0" borderId="37" xfId="1" applyFont="1" applyBorder="1" applyAlignment="1">
      <alignment horizontal="center" vertical="center"/>
    </xf>
    <xf numFmtId="0" fontId="6" fillId="0" borderId="59" xfId="1" applyFont="1" applyBorder="1" applyAlignment="1">
      <alignment horizontal="center" vertical="center"/>
    </xf>
    <xf numFmtId="0" fontId="6" fillId="0" borderId="38" xfId="1" applyFont="1" applyBorder="1" applyAlignment="1">
      <alignment horizontal="center" vertical="center"/>
    </xf>
    <xf numFmtId="0" fontId="6" fillId="0" borderId="56" xfId="1" applyFont="1" applyBorder="1" applyAlignment="1">
      <alignment horizontal="center" vertical="center"/>
    </xf>
    <xf numFmtId="0" fontId="6" fillId="0" borderId="2" xfId="1" applyFont="1" applyBorder="1" applyAlignment="1">
      <alignment horizontal="center" vertical="center"/>
    </xf>
    <xf numFmtId="0" fontId="6" fillId="0" borderId="4" xfId="1" applyFont="1" applyBorder="1" applyAlignment="1">
      <alignment horizontal="center" vertical="center"/>
    </xf>
    <xf numFmtId="10" fontId="9" fillId="4" borderId="3" xfId="4" applyNumberFormat="1" applyFont="1" applyFill="1" applyBorder="1" applyAlignment="1">
      <alignment horizontal="center" vertical="center"/>
    </xf>
    <xf numFmtId="0" fontId="9" fillId="0" borderId="3" xfId="1" applyFont="1" applyBorder="1" applyAlignment="1">
      <alignment horizontal="center" vertical="center"/>
    </xf>
    <xf numFmtId="0" fontId="9" fillId="0" borderId="1" xfId="1" applyFont="1" applyBorder="1" applyAlignment="1">
      <alignment horizontal="center" vertical="center"/>
    </xf>
    <xf numFmtId="177" fontId="9" fillId="4" borderId="3" xfId="2" applyNumberFormat="1" applyFont="1" applyFill="1" applyBorder="1" applyAlignment="1">
      <alignment horizontal="center" vertical="center"/>
    </xf>
    <xf numFmtId="183" fontId="9" fillId="4" borderId="3" xfId="1" applyNumberFormat="1" applyFont="1" applyFill="1" applyBorder="1" applyAlignment="1">
      <alignment horizontal="center" vertical="center"/>
    </xf>
    <xf numFmtId="0" fontId="3" fillId="6" borderId="12" xfId="0" applyFont="1" applyFill="1" applyBorder="1" applyAlignment="1">
      <alignment horizontal="center" vertical="center"/>
    </xf>
    <xf numFmtId="176" fontId="2" fillId="3" borderId="7" xfId="3" applyNumberFormat="1" applyFont="1" applyFill="1" applyBorder="1" applyAlignment="1" applyProtection="1">
      <alignment vertical="center" shrinkToFit="1"/>
      <protection locked="0"/>
    </xf>
    <xf numFmtId="38" fontId="2" fillId="3" borderId="5" xfId="3" applyFont="1" applyFill="1" applyBorder="1" applyAlignment="1" applyProtection="1">
      <alignment vertical="center" shrinkToFit="1"/>
      <protection locked="0"/>
    </xf>
    <xf numFmtId="38" fontId="2" fillId="4" borderId="0" xfId="3" applyFont="1" applyFill="1" applyBorder="1" applyAlignment="1" applyProtection="1">
      <alignment horizontal="right" vertical="center" shrinkToFit="1"/>
    </xf>
    <xf numFmtId="0" fontId="3" fillId="0" borderId="12" xfId="0" applyFont="1" applyBorder="1" applyAlignment="1">
      <alignment horizontal="center" vertical="center"/>
    </xf>
    <xf numFmtId="38" fontId="2" fillId="3" borderId="5" xfId="3" applyFont="1" applyFill="1" applyBorder="1" applyAlignment="1" applyProtection="1">
      <alignment horizontal="right" vertical="center" shrinkToFit="1"/>
      <protection locked="0"/>
    </xf>
    <xf numFmtId="176" fontId="2" fillId="3" borderId="7" xfId="3" applyNumberFormat="1" applyFont="1" applyFill="1" applyBorder="1" applyAlignment="1" applyProtection="1">
      <alignment horizontal="right" vertical="center" shrinkToFit="1"/>
      <protection locked="0"/>
    </xf>
    <xf numFmtId="176" fontId="2" fillId="4" borderId="49" xfId="3" applyNumberFormat="1" applyFont="1" applyFill="1" applyBorder="1" applyAlignment="1">
      <alignment horizontal="right" vertical="center" shrinkToFit="1"/>
    </xf>
    <xf numFmtId="0" fontId="3" fillId="2" borderId="12" xfId="0" applyFont="1" applyFill="1" applyBorder="1" applyAlignment="1">
      <alignment horizontal="left" vertical="center"/>
    </xf>
    <xf numFmtId="38" fontId="2" fillId="3" borderId="3" xfId="3" applyFont="1" applyFill="1" applyBorder="1" applyAlignment="1" applyProtection="1">
      <alignment horizontal="right" vertical="center" shrinkToFit="1"/>
      <protection locked="0"/>
    </xf>
    <xf numFmtId="38" fontId="2" fillId="4" borderId="1" xfId="3" applyFont="1" applyFill="1" applyBorder="1" applyAlignment="1">
      <alignment horizontal="right" vertical="center" shrinkToFit="1"/>
    </xf>
    <xf numFmtId="0" fontId="2" fillId="3" borderId="0" xfId="0" applyFont="1" applyFill="1" applyAlignment="1" applyProtection="1">
      <alignment horizontal="left" vertical="top" wrapText="1" shrinkToFit="1"/>
      <protection locked="0"/>
    </xf>
    <xf numFmtId="0" fontId="2" fillId="2" borderId="0" xfId="0" applyFont="1" applyFill="1" applyAlignment="1">
      <alignment horizontal="left" vertical="top" wrapText="1"/>
    </xf>
    <xf numFmtId="0" fontId="2" fillId="3" borderId="0" xfId="0" applyFont="1" applyFill="1" applyAlignment="1" applyProtection="1">
      <alignment horizontal="center" vertical="center"/>
      <protection locked="0"/>
    </xf>
    <xf numFmtId="0" fontId="2" fillId="3" borderId="0" xfId="0" applyFont="1" applyFill="1" applyAlignment="1" applyProtection="1">
      <alignment horizontal="left" vertical="center" shrinkToFit="1"/>
      <protection locked="0"/>
    </xf>
    <xf numFmtId="38" fontId="2" fillId="4" borderId="1" xfId="3" applyFont="1" applyFill="1" applyBorder="1" applyAlignment="1">
      <alignment vertical="center" shrinkToFit="1"/>
    </xf>
    <xf numFmtId="38" fontId="2" fillId="3" borderId="3" xfId="3" applyFont="1" applyFill="1" applyBorder="1" applyAlignment="1" applyProtection="1">
      <alignment vertical="center" shrinkToFit="1"/>
      <protection locked="0"/>
    </xf>
    <xf numFmtId="0" fontId="2" fillId="3" borderId="54" xfId="0" applyFont="1" applyFill="1" applyBorder="1" applyAlignment="1" applyProtection="1">
      <alignment horizontal="center" vertical="center"/>
      <protection locked="0"/>
    </xf>
    <xf numFmtId="0" fontId="2" fillId="2" borderId="6" xfId="0" applyFont="1" applyFill="1" applyBorder="1" applyAlignment="1">
      <alignment horizontal="left" vertical="center"/>
    </xf>
    <xf numFmtId="0" fontId="2" fillId="4" borderId="25" xfId="0" applyFont="1" applyFill="1" applyBorder="1" applyAlignment="1">
      <alignment horizontal="center" vertical="center"/>
    </xf>
    <xf numFmtId="0" fontId="2" fillId="4" borderId="36" xfId="0" applyFont="1" applyFill="1" applyBorder="1" applyAlignment="1">
      <alignment horizontal="center" vertical="center"/>
    </xf>
    <xf numFmtId="38" fontId="2" fillId="4" borderId="7" xfId="3" applyFont="1" applyFill="1" applyBorder="1" applyAlignment="1">
      <alignment vertical="center"/>
    </xf>
    <xf numFmtId="0" fontId="2" fillId="0" borderId="3" xfId="0" applyFont="1" applyBorder="1" applyAlignment="1">
      <alignment horizontal="left" vertical="center" shrinkToFit="1"/>
    </xf>
    <xf numFmtId="38" fontId="2" fillId="4" borderId="3" xfId="3" applyFont="1" applyFill="1" applyBorder="1" applyAlignment="1">
      <alignment vertical="center"/>
    </xf>
    <xf numFmtId="0" fontId="2" fillId="2" borderId="25" xfId="0" applyFont="1" applyFill="1" applyBorder="1" applyAlignment="1">
      <alignment horizontal="center" vertical="center"/>
    </xf>
    <xf numFmtId="0" fontId="2" fillId="3" borderId="26" xfId="0" applyFont="1" applyFill="1" applyBorder="1" applyAlignment="1" applyProtection="1">
      <alignment horizontal="center" vertical="center"/>
      <protection locked="0"/>
    </xf>
    <xf numFmtId="0" fontId="2" fillId="2" borderId="0" xfId="0" applyFont="1" applyFill="1" applyAlignment="1">
      <alignment horizontal="center" vertical="center" shrinkToFit="1"/>
    </xf>
    <xf numFmtId="0" fontId="2" fillId="4" borderId="30" xfId="0" applyFont="1" applyFill="1" applyBorder="1" applyAlignment="1">
      <alignment horizontal="center" vertical="center"/>
    </xf>
    <xf numFmtId="182" fontId="2" fillId="4" borderId="30" xfId="0" applyNumberFormat="1" applyFont="1" applyFill="1" applyBorder="1" applyAlignment="1">
      <alignment horizontal="center" vertical="center" shrinkToFit="1"/>
    </xf>
    <xf numFmtId="38" fontId="2" fillId="4" borderId="5" xfId="3" applyFont="1" applyFill="1" applyBorder="1" applyAlignment="1" applyProtection="1">
      <alignment horizontal="right" vertical="center" shrinkToFit="1"/>
    </xf>
    <xf numFmtId="176" fontId="2" fillId="4" borderId="49" xfId="3" applyNumberFormat="1" applyFont="1" applyFill="1" applyBorder="1" applyAlignment="1" applyProtection="1">
      <alignment horizontal="right" vertical="center" shrinkToFit="1"/>
    </xf>
    <xf numFmtId="0" fontId="3" fillId="2" borderId="0" xfId="0" applyFont="1" applyFill="1" applyAlignment="1">
      <alignment horizontal="right" vertical="center"/>
    </xf>
    <xf numFmtId="0" fontId="3" fillId="3" borderId="0" xfId="0" applyFont="1" applyFill="1" applyAlignment="1" applyProtection="1">
      <alignment horizontal="center" vertical="center"/>
      <protection locked="0"/>
    </xf>
    <xf numFmtId="0" fontId="2" fillId="2" borderId="0" xfId="0" applyFont="1" applyFill="1" applyAlignment="1">
      <alignment horizontal="center" vertical="center"/>
    </xf>
    <xf numFmtId="0" fontId="2" fillId="2" borderId="56" xfId="0" applyFont="1" applyFill="1" applyBorder="1" applyAlignment="1">
      <alignment horizontal="center" vertical="center"/>
    </xf>
    <xf numFmtId="38" fontId="2" fillId="4" borderId="12" xfId="3" applyFont="1" applyFill="1" applyBorder="1" applyAlignment="1">
      <alignment vertical="center"/>
    </xf>
    <xf numFmtId="38" fontId="2" fillId="3" borderId="44" xfId="3" applyFont="1" applyFill="1" applyBorder="1" applyAlignment="1" applyProtection="1">
      <alignment horizontal="right" vertical="center" shrinkToFit="1"/>
      <protection locked="0"/>
    </xf>
    <xf numFmtId="38" fontId="2" fillId="4" borderId="5" xfId="3" applyFont="1" applyFill="1" applyBorder="1" applyAlignment="1">
      <alignment vertical="center"/>
    </xf>
    <xf numFmtId="38" fontId="2" fillId="4" borderId="1" xfId="3" applyFont="1" applyFill="1" applyBorder="1" applyAlignment="1" applyProtection="1">
      <alignment horizontal="right" vertical="center" shrinkToFit="1"/>
    </xf>
    <xf numFmtId="38" fontId="2" fillId="4" borderId="11" xfId="3" applyFont="1" applyFill="1" applyBorder="1" applyAlignment="1">
      <alignment horizontal="right" vertical="center" shrinkToFit="1"/>
    </xf>
    <xf numFmtId="38" fontId="2" fillId="3" borderId="0" xfId="3" applyFont="1" applyFill="1" applyBorder="1" applyAlignment="1" applyProtection="1">
      <alignment horizontal="right" vertical="center" shrinkToFit="1"/>
      <protection locked="0"/>
    </xf>
    <xf numFmtId="176" fontId="2" fillId="4" borderId="7" xfId="3" applyNumberFormat="1" applyFont="1" applyFill="1" applyBorder="1" applyAlignment="1" applyProtection="1">
      <alignment horizontal="right" vertical="center" shrinkToFit="1"/>
    </xf>
    <xf numFmtId="38" fontId="2" fillId="3" borderId="8" xfId="3" applyFont="1" applyFill="1" applyBorder="1" applyAlignment="1" applyProtection="1">
      <alignment horizontal="right" vertical="center" shrinkToFit="1"/>
      <protection locked="0"/>
    </xf>
    <xf numFmtId="38" fontId="44" fillId="4" borderId="5" xfId="3" applyFont="1" applyFill="1" applyBorder="1" applyAlignment="1">
      <alignment horizontal="right" vertical="center" shrinkToFit="1"/>
    </xf>
    <xf numFmtId="0" fontId="2" fillId="3" borderId="55" xfId="0" applyFont="1" applyFill="1" applyBorder="1" applyAlignment="1" applyProtection="1">
      <alignment horizontal="center" vertical="center"/>
      <protection locked="0"/>
    </xf>
    <xf numFmtId="0" fontId="2" fillId="2" borderId="4" xfId="0" applyFont="1" applyFill="1" applyBorder="1" applyAlignment="1">
      <alignment horizontal="left" vertical="center"/>
    </xf>
    <xf numFmtId="0" fontId="2" fillId="4" borderId="5" xfId="0" applyFont="1" applyFill="1" applyBorder="1" applyAlignment="1" applyProtection="1">
      <alignment horizontal="center" vertical="center" shrinkToFit="1"/>
      <protection locked="0"/>
    </xf>
    <xf numFmtId="0" fontId="2" fillId="4" borderId="5" xfId="0" applyFont="1" applyFill="1" applyBorder="1" applyAlignment="1" applyProtection="1">
      <alignment horizontal="right" vertical="center"/>
      <protection locked="0"/>
    </xf>
    <xf numFmtId="38" fontId="2" fillId="4" borderId="3" xfId="3" applyFont="1" applyFill="1" applyBorder="1" applyAlignment="1">
      <alignment horizontal="right" vertical="center"/>
    </xf>
    <xf numFmtId="38" fontId="2" fillId="3" borderId="0" xfId="3" applyFont="1" applyFill="1" applyBorder="1" applyAlignment="1" applyProtection="1">
      <alignment vertical="center" shrinkToFit="1"/>
      <protection locked="0"/>
    </xf>
    <xf numFmtId="38" fontId="44" fillId="3" borderId="5" xfId="3" applyFont="1" applyFill="1" applyBorder="1" applyAlignment="1" applyProtection="1">
      <alignment vertical="center" shrinkToFit="1"/>
      <protection locked="0"/>
    </xf>
    <xf numFmtId="38" fontId="2" fillId="4" borderId="5" xfId="3" applyFont="1" applyFill="1" applyBorder="1" applyAlignment="1">
      <alignment vertical="center" shrinkToFit="1"/>
    </xf>
    <xf numFmtId="0" fontId="2" fillId="3" borderId="0" xfId="0" applyFont="1" applyFill="1" applyAlignment="1" applyProtection="1">
      <alignment horizontal="center" vertical="center" shrinkToFit="1"/>
      <protection locked="0"/>
    </xf>
    <xf numFmtId="0" fontId="2" fillId="3" borderId="0" xfId="0" applyFont="1" applyFill="1" applyAlignment="1" applyProtection="1">
      <alignment horizontal="left" vertical="top" wrapText="1"/>
      <protection locked="0"/>
    </xf>
    <xf numFmtId="38" fontId="2" fillId="4" borderId="1" xfId="3" applyFont="1" applyFill="1" applyBorder="1" applyAlignment="1">
      <alignment horizontal="right" vertical="center"/>
    </xf>
    <xf numFmtId="38" fontId="2" fillId="3" borderId="11" xfId="3" applyFont="1" applyFill="1" applyBorder="1" applyAlignment="1" applyProtection="1">
      <alignment horizontal="right" vertical="center" shrinkToFit="1"/>
      <protection locked="0"/>
    </xf>
    <xf numFmtId="0" fontId="21" fillId="0" borderId="25" xfId="0" applyFont="1" applyBorder="1" applyAlignment="1">
      <alignment horizontal="center" vertical="center"/>
    </xf>
    <xf numFmtId="0" fontId="21" fillId="0" borderId="26" xfId="0" applyFont="1" applyBorder="1" applyAlignment="1">
      <alignment horizontal="center" vertical="center"/>
    </xf>
    <xf numFmtId="38" fontId="2" fillId="4" borderId="5" xfId="3" applyFont="1" applyFill="1" applyBorder="1" applyAlignment="1">
      <alignment horizontal="right" vertical="center" shrinkToFit="1"/>
    </xf>
    <xf numFmtId="38" fontId="44" fillId="3" borderId="5" xfId="3" applyFont="1" applyFill="1" applyBorder="1" applyAlignment="1" applyProtection="1">
      <alignment horizontal="right" vertical="center" shrinkToFit="1"/>
      <protection locked="0"/>
    </xf>
    <xf numFmtId="0" fontId="2" fillId="4" borderId="17" xfId="0" applyFont="1" applyFill="1" applyBorder="1" applyAlignment="1">
      <alignment horizontal="center" vertical="center"/>
    </xf>
    <xf numFmtId="0" fontId="2" fillId="4" borderId="40" xfId="0" applyFont="1" applyFill="1" applyBorder="1" applyAlignment="1">
      <alignment horizontal="center" vertical="center"/>
    </xf>
    <xf numFmtId="182" fontId="2" fillId="4" borderId="17" xfId="0" applyNumberFormat="1" applyFont="1" applyFill="1" applyBorder="1" applyAlignment="1">
      <alignment horizontal="center" vertical="center" shrinkToFit="1"/>
    </xf>
    <xf numFmtId="182" fontId="2" fillId="4" borderId="40" xfId="0" applyNumberFormat="1" applyFont="1" applyFill="1" applyBorder="1" applyAlignment="1">
      <alignment horizontal="center" vertical="center" shrinkToFit="1"/>
    </xf>
    <xf numFmtId="0" fontId="2" fillId="3" borderId="30" xfId="0" applyFont="1" applyFill="1" applyBorder="1" applyAlignment="1" applyProtection="1">
      <alignment horizontal="center" vertical="center"/>
      <protection locked="0"/>
    </xf>
    <xf numFmtId="0" fontId="2" fillId="2" borderId="30" xfId="0" applyFont="1" applyFill="1" applyBorder="1" applyAlignment="1">
      <alignment horizontal="left" vertical="center"/>
    </xf>
    <xf numFmtId="0" fontId="2" fillId="2" borderId="26" xfId="0" applyFont="1" applyFill="1" applyBorder="1" applyAlignment="1">
      <alignment horizontal="center" vertical="center"/>
    </xf>
    <xf numFmtId="0" fontId="2" fillId="3" borderId="41" xfId="0" applyFont="1" applyFill="1" applyBorder="1" applyAlignment="1" applyProtection="1">
      <alignment horizontal="center" vertical="center"/>
      <protection locked="0"/>
    </xf>
    <xf numFmtId="0" fontId="2" fillId="2" borderId="31" xfId="0" applyFont="1" applyFill="1" applyBorder="1" applyAlignment="1">
      <alignment horizontal="left" vertical="center"/>
    </xf>
    <xf numFmtId="0" fontId="2" fillId="0" borderId="0" xfId="0" applyFont="1" applyAlignment="1">
      <alignment horizontal="left" vertical="center" shrinkToFit="1"/>
    </xf>
    <xf numFmtId="0" fontId="2" fillId="0" borderId="5" xfId="0" applyFont="1" applyBorder="1" applyAlignment="1">
      <alignment horizontal="left" vertical="center" shrinkToFit="1"/>
    </xf>
    <xf numFmtId="38" fontId="2" fillId="4" borderId="5" xfId="3" applyFont="1" applyFill="1" applyBorder="1" applyAlignment="1" applyProtection="1">
      <alignment horizontal="right"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3" fillId="0" borderId="0" xfId="0" applyFont="1" applyAlignment="1">
      <alignment horizontal="left" vertical="center"/>
    </xf>
    <xf numFmtId="0" fontId="14" fillId="2" borderId="0" xfId="0" applyFont="1" applyFill="1" applyAlignment="1">
      <alignment horizontal="center" vertical="center"/>
    </xf>
    <xf numFmtId="0" fontId="14" fillId="2" borderId="56" xfId="0" applyFont="1" applyFill="1" applyBorder="1" applyAlignment="1">
      <alignment horizontal="center" vertical="center"/>
    </xf>
    <xf numFmtId="0" fontId="2" fillId="4" borderId="3" xfId="0" applyNumberFormat="1" applyFont="1" applyFill="1" applyBorder="1" applyAlignment="1">
      <alignment horizontal="right" vertical="center"/>
    </xf>
    <xf numFmtId="0" fontId="14" fillId="3" borderId="0" xfId="0" applyFont="1" applyFill="1" applyAlignment="1" applyProtection="1">
      <alignment horizontal="center" vertical="center" shrinkToFit="1"/>
      <protection locked="0"/>
    </xf>
    <xf numFmtId="38" fontId="55" fillId="3" borderId="1" xfId="3" applyFont="1" applyFill="1" applyBorder="1" applyAlignment="1" applyProtection="1">
      <alignment horizontal="right" vertical="center" shrinkToFit="1"/>
      <protection locked="0"/>
    </xf>
    <xf numFmtId="38" fontId="55" fillId="4" borderId="11" xfId="3" applyFont="1" applyFill="1" applyBorder="1" applyAlignment="1">
      <alignment horizontal="right" vertical="center" shrinkToFit="1"/>
    </xf>
    <xf numFmtId="38" fontId="55" fillId="3" borderId="0" xfId="3" applyFont="1" applyFill="1" applyBorder="1" applyAlignment="1" applyProtection="1">
      <alignment horizontal="right" vertical="center" shrinkToFit="1"/>
      <protection locked="0"/>
    </xf>
    <xf numFmtId="0" fontId="2" fillId="4" borderId="3" xfId="3" applyNumberFormat="1" applyFont="1" applyFill="1" applyBorder="1" applyAlignment="1">
      <alignment horizontal="right"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26" xfId="0" applyFont="1" applyFill="1" applyBorder="1" applyAlignment="1">
      <alignment horizontal="center" vertical="center"/>
    </xf>
    <xf numFmtId="0" fontId="14" fillId="4" borderId="25" xfId="0" applyFont="1" applyFill="1" applyBorder="1" applyAlignment="1">
      <alignment horizontal="center" vertical="center"/>
    </xf>
    <xf numFmtId="0" fontId="14" fillId="4" borderId="36" xfId="0" applyFont="1" applyFill="1" applyBorder="1" applyAlignment="1">
      <alignment horizontal="center" vertical="center"/>
    </xf>
    <xf numFmtId="0" fontId="55" fillId="3" borderId="25" xfId="0" applyFont="1" applyFill="1" applyBorder="1" applyAlignment="1" applyProtection="1">
      <alignment horizontal="center" vertical="center"/>
      <protection locked="0"/>
    </xf>
    <xf numFmtId="0" fontId="55" fillId="3" borderId="27" xfId="0" applyFont="1" applyFill="1" applyBorder="1" applyAlignment="1" applyProtection="1">
      <alignment horizontal="center" vertical="center"/>
      <protection locked="0"/>
    </xf>
    <xf numFmtId="0" fontId="55" fillId="2" borderId="6" xfId="0" applyFont="1" applyFill="1" applyBorder="1" applyAlignment="1">
      <alignment horizontal="left" vertical="center"/>
    </xf>
    <xf numFmtId="0" fontId="55" fillId="2" borderId="30" xfId="0" applyFont="1" applyFill="1" applyBorder="1" applyAlignment="1">
      <alignment horizontal="left" vertical="center"/>
    </xf>
    <xf numFmtId="0" fontId="55" fillId="2" borderId="4" xfId="0" applyFont="1" applyFill="1" applyBorder="1" applyAlignment="1">
      <alignment horizontal="left" vertical="center"/>
    </xf>
    <xf numFmtId="0" fontId="55" fillId="2" borderId="31" xfId="0" applyFont="1" applyFill="1" applyBorder="1" applyAlignment="1">
      <alignment horizontal="left" vertical="center"/>
    </xf>
    <xf numFmtId="0" fontId="55" fillId="2" borderId="8" xfId="0" applyFont="1" applyFill="1" applyBorder="1" applyAlignment="1">
      <alignment horizontal="center" vertical="center"/>
    </xf>
    <xf numFmtId="0" fontId="55" fillId="2" borderId="7" xfId="0" applyFont="1" applyFill="1" applyBorder="1" applyAlignment="1">
      <alignment horizontal="center" vertical="center"/>
    </xf>
    <xf numFmtId="0" fontId="55" fillId="2" borderId="7" xfId="0" applyFont="1" applyFill="1" applyBorder="1" applyAlignment="1">
      <alignment vertical="center"/>
    </xf>
    <xf numFmtId="0" fontId="55" fillId="2" borderId="30" xfId="0" applyFont="1" applyFill="1" applyBorder="1" applyAlignment="1">
      <alignment horizontal="center" vertical="center"/>
    </xf>
    <xf numFmtId="0" fontId="55" fillId="2" borderId="17" xfId="0" applyFont="1" applyFill="1" applyBorder="1" applyAlignment="1">
      <alignment horizontal="center" vertical="center"/>
    </xf>
    <xf numFmtId="0" fontId="55" fillId="2" borderId="5" xfId="0" applyFont="1" applyFill="1" applyBorder="1" applyAlignment="1">
      <alignment horizontal="center" vertical="center"/>
    </xf>
    <xf numFmtId="0" fontId="55" fillId="2" borderId="6" xfId="0" applyFont="1" applyFill="1" applyBorder="1" applyAlignment="1">
      <alignment horizontal="center" vertical="center"/>
    </xf>
    <xf numFmtId="0" fontId="55" fillId="2" borderId="21" xfId="0" applyFont="1" applyFill="1" applyBorder="1" applyAlignment="1">
      <alignment horizontal="center" vertical="center"/>
    </xf>
    <xf numFmtId="0" fontId="55" fillId="4" borderId="5" xfId="0" applyFont="1" applyFill="1" applyBorder="1" applyAlignment="1">
      <alignment horizontal="center" vertical="center"/>
    </xf>
    <xf numFmtId="0" fontId="55" fillId="3" borderId="5" xfId="0" applyFont="1" applyFill="1" applyBorder="1" applyAlignment="1" applyProtection="1">
      <alignment horizontal="center" vertical="center"/>
      <protection locked="0"/>
    </xf>
    <xf numFmtId="0" fontId="55" fillId="4" borderId="5" xfId="0" applyFont="1" applyFill="1" applyBorder="1" applyAlignment="1">
      <alignment horizontal="center" vertical="center" shrinkToFit="1"/>
    </xf>
    <xf numFmtId="0" fontId="55" fillId="3" borderId="5" xfId="0" applyFont="1" applyFill="1" applyBorder="1" applyAlignment="1" applyProtection="1">
      <alignment horizontal="center" vertical="center" shrinkToFit="1"/>
      <protection locked="0"/>
    </xf>
    <xf numFmtId="0" fontId="55" fillId="4" borderId="5" xfId="0" applyFont="1" applyFill="1" applyBorder="1" applyAlignment="1">
      <alignment horizontal="right" vertical="center"/>
    </xf>
    <xf numFmtId="0" fontId="55" fillId="2" borderId="5" xfId="0" applyFont="1" applyFill="1" applyBorder="1" applyAlignment="1">
      <alignment vertical="center"/>
    </xf>
    <xf numFmtId="38" fontId="55" fillId="3" borderId="5" xfId="3" applyFont="1" applyFill="1" applyBorder="1" applyAlignment="1" applyProtection="1">
      <alignment horizontal="right" vertical="center" shrinkToFit="1"/>
      <protection locked="0"/>
    </xf>
    <xf numFmtId="0" fontId="55" fillId="2" borderId="3" xfId="0" applyFont="1" applyFill="1" applyBorder="1" applyAlignment="1">
      <alignment vertical="center"/>
    </xf>
    <xf numFmtId="38" fontId="55" fillId="4" borderId="5" xfId="3" applyFont="1" applyFill="1" applyBorder="1" applyAlignment="1">
      <alignment horizontal="right" vertical="center" shrinkToFit="1"/>
    </xf>
    <xf numFmtId="38" fontId="64" fillId="3" borderId="5" xfId="3" applyFont="1" applyFill="1" applyBorder="1" applyAlignment="1" applyProtection="1">
      <alignment horizontal="right" vertical="center" shrinkToFit="1"/>
      <protection locked="0"/>
    </xf>
    <xf numFmtId="38" fontId="44" fillId="3" borderId="5" xfId="3" applyFont="1" applyFill="1" applyBorder="1" applyAlignment="1" applyProtection="1">
      <alignment horizontal="right" vertical="center"/>
      <protection locked="0"/>
    </xf>
    <xf numFmtId="38" fontId="44" fillId="3" borderId="1" xfId="3" applyFont="1" applyFill="1" applyBorder="1" applyAlignment="1" applyProtection="1">
      <alignment horizontal="right" vertical="center" shrinkToFit="1"/>
      <protection locked="0"/>
    </xf>
    <xf numFmtId="38" fontId="44" fillId="4" borderId="1" xfId="3" applyFont="1" applyFill="1" applyBorder="1" applyAlignment="1">
      <alignment horizontal="right" vertical="center" shrinkToFit="1"/>
    </xf>
    <xf numFmtId="38" fontId="44" fillId="3" borderId="11" xfId="3" applyFont="1" applyFill="1" applyBorder="1" applyAlignment="1" applyProtection="1">
      <alignment horizontal="center" vertical="center" shrinkToFit="1"/>
      <protection locked="0"/>
    </xf>
    <xf numFmtId="0" fontId="44" fillId="2" borderId="8" xfId="0" applyFont="1" applyFill="1" applyBorder="1" applyAlignment="1" applyProtection="1">
      <alignment horizontal="center" vertical="center"/>
      <protection locked="0"/>
    </xf>
    <xf numFmtId="38" fontId="55" fillId="4" borderId="12" xfId="3" applyFont="1" applyFill="1" applyBorder="1" applyAlignment="1">
      <alignment horizontal="right" vertical="center" shrinkToFit="1"/>
    </xf>
    <xf numFmtId="38" fontId="44" fillId="3" borderId="8" xfId="3" applyFont="1" applyFill="1" applyBorder="1" applyAlignment="1" applyProtection="1">
      <alignment horizontal="right" vertical="center" shrinkToFit="1"/>
      <protection locked="0"/>
    </xf>
    <xf numFmtId="38" fontId="2" fillId="3" borderId="7" xfId="3" applyFont="1" applyFill="1" applyBorder="1" applyAlignment="1" applyProtection="1">
      <alignment horizontal="right" vertical="center" shrinkToFit="1"/>
      <protection locked="0"/>
    </xf>
    <xf numFmtId="38" fontId="2" fillId="4" borderId="26" xfId="3" applyFont="1" applyFill="1" applyBorder="1" applyAlignment="1" applyProtection="1">
      <alignment horizontal="right" vertical="center" shrinkToFit="1"/>
    </xf>
    <xf numFmtId="0" fontId="2" fillId="2" borderId="8" xfId="0" applyFont="1" applyFill="1" applyBorder="1" applyAlignment="1" applyProtection="1">
      <alignment horizontal="center" vertical="center"/>
      <protection locked="0"/>
    </xf>
    <xf numFmtId="176" fontId="14" fillId="4" borderId="49" xfId="3" applyNumberFormat="1" applyFont="1" applyFill="1" applyBorder="1" applyAlignment="1">
      <alignment horizontal="right" vertical="center" shrinkToFit="1"/>
    </xf>
    <xf numFmtId="176" fontId="2" fillId="4" borderId="7" xfId="3" applyNumberFormat="1" applyFont="1" applyFill="1" applyBorder="1" applyAlignment="1">
      <alignment horizontal="right" vertical="center" shrinkToFit="1"/>
    </xf>
    <xf numFmtId="38" fontId="2" fillId="4" borderId="3" xfId="3" applyFont="1" applyFill="1" applyBorder="1" applyAlignment="1" applyProtection="1">
      <alignment horizontal="right" vertical="center" shrinkToFit="1"/>
    </xf>
    <xf numFmtId="38" fontId="2" fillId="4" borderId="0" xfId="3" applyFont="1" applyFill="1" applyBorder="1" applyAlignment="1" applyProtection="1">
      <alignment vertical="center" shrinkToFit="1"/>
    </xf>
    <xf numFmtId="176" fontId="2" fillId="4" borderId="49" xfId="3" applyNumberFormat="1" applyFont="1" applyFill="1" applyBorder="1" applyAlignment="1">
      <alignment vertical="center" shrinkToFit="1"/>
    </xf>
    <xf numFmtId="38" fontId="55" fillId="3" borderId="3" xfId="3" applyFont="1" applyFill="1" applyBorder="1" applyAlignment="1" applyProtection="1">
      <alignment vertical="center" shrinkToFit="1"/>
      <protection locked="0"/>
    </xf>
    <xf numFmtId="38" fontId="55" fillId="4" borderId="1" xfId="3" applyFont="1" applyFill="1" applyBorder="1" applyAlignment="1">
      <alignment vertical="center" shrinkToFit="1"/>
    </xf>
    <xf numFmtId="38" fontId="44" fillId="3" borderId="3" xfId="3" applyFont="1" applyFill="1" applyBorder="1" applyAlignment="1" applyProtection="1">
      <alignment vertical="center" shrinkToFit="1"/>
      <protection locked="0"/>
    </xf>
    <xf numFmtId="38" fontId="44" fillId="4" borderId="1" xfId="3" applyFont="1" applyFill="1" applyBorder="1" applyAlignment="1">
      <alignment vertical="center" shrinkToFit="1"/>
    </xf>
    <xf numFmtId="0" fontId="2" fillId="4" borderId="26" xfId="0" applyFont="1" applyFill="1" applyBorder="1" applyAlignment="1" applyProtection="1">
      <alignment horizontal="center" vertical="center"/>
    </xf>
    <xf numFmtId="0" fontId="2" fillId="4" borderId="25" xfId="0" applyFont="1" applyFill="1" applyBorder="1" applyAlignment="1" applyProtection="1">
      <alignment horizontal="center" vertical="center"/>
    </xf>
    <xf numFmtId="0" fontId="2" fillId="4" borderId="36" xfId="0" applyFont="1" applyFill="1" applyBorder="1" applyAlignment="1" applyProtection="1">
      <alignment horizontal="center" vertical="center"/>
    </xf>
    <xf numFmtId="0" fontId="2" fillId="4" borderId="17" xfId="0" applyFont="1" applyFill="1" applyBorder="1" applyAlignment="1" applyProtection="1">
      <alignment horizontal="center" vertical="center"/>
    </xf>
    <xf numFmtId="0" fontId="2" fillId="4" borderId="5" xfId="0" applyFont="1" applyFill="1" applyBorder="1" applyAlignment="1" applyProtection="1">
      <alignment horizontal="center" vertical="center"/>
    </xf>
    <xf numFmtId="0" fontId="2" fillId="4" borderId="6" xfId="0" applyFont="1" applyFill="1" applyBorder="1" applyAlignment="1" applyProtection="1">
      <alignment horizontal="center" vertical="center"/>
    </xf>
    <xf numFmtId="0" fontId="2" fillId="0" borderId="12" xfId="0" applyFont="1" applyFill="1" applyBorder="1" applyAlignment="1">
      <alignment horizontal="center" vertical="center"/>
    </xf>
    <xf numFmtId="0" fontId="55" fillId="0" borderId="8" xfId="0" applyFont="1" applyBorder="1" applyAlignment="1">
      <alignment horizontal="center" vertical="center"/>
    </xf>
    <xf numFmtId="0" fontId="55" fillId="0" borderId="7" xfId="0" applyFont="1" applyBorder="1" applyAlignment="1">
      <alignment horizontal="center" vertical="center"/>
    </xf>
    <xf numFmtId="0" fontId="55" fillId="0" borderId="7" xfId="0" applyFont="1" applyBorder="1" applyAlignment="1">
      <alignment vertical="center"/>
    </xf>
    <xf numFmtId="0" fontId="55" fillId="0" borderId="30" xfId="0" applyFont="1" applyBorder="1" applyAlignment="1">
      <alignment horizontal="center" vertical="center"/>
    </xf>
    <xf numFmtId="0" fontId="55" fillId="0" borderId="17" xfId="0" applyFont="1" applyBorder="1" applyAlignment="1">
      <alignment horizontal="center" vertical="center"/>
    </xf>
    <xf numFmtId="0" fontId="55" fillId="0" borderId="5" xfId="0" applyFont="1" applyBorder="1" applyAlignment="1">
      <alignment horizontal="center" vertical="center"/>
    </xf>
    <xf numFmtId="0" fontId="55" fillId="0" borderId="6" xfId="0" applyFont="1" applyBorder="1" applyAlignment="1">
      <alignment horizontal="center" vertical="center"/>
    </xf>
    <xf numFmtId="0" fontId="55" fillId="0" borderId="21" xfId="0" applyFont="1" applyBorder="1" applyAlignment="1">
      <alignment horizontal="center" vertical="center"/>
    </xf>
    <xf numFmtId="0" fontId="55" fillId="0" borderId="26" xfId="0" applyFont="1" applyBorder="1" applyAlignment="1">
      <alignment horizontal="center" vertical="center"/>
    </xf>
    <xf numFmtId="0" fontId="55" fillId="0" borderId="27" xfId="0" applyFont="1" applyBorder="1" applyAlignment="1">
      <alignment horizontal="center" vertical="center"/>
    </xf>
    <xf numFmtId="0" fontId="55" fillId="4" borderId="17" xfId="0" applyFont="1" applyFill="1" applyBorder="1" applyAlignment="1">
      <alignment horizontal="center" vertical="center"/>
    </xf>
    <xf numFmtId="0" fontId="55" fillId="3" borderId="17" xfId="0" applyFont="1" applyFill="1" applyBorder="1" applyAlignment="1" applyProtection="1">
      <alignment horizontal="center" vertical="center" shrinkToFit="1"/>
      <protection locked="0"/>
    </xf>
    <xf numFmtId="0" fontId="55" fillId="3" borderId="6" xfId="0" applyFont="1" applyFill="1" applyBorder="1" applyAlignment="1" applyProtection="1">
      <alignment horizontal="center" vertical="center" shrinkToFit="1"/>
      <protection locked="0"/>
    </xf>
    <xf numFmtId="0" fontId="55" fillId="4" borderId="5" xfId="0" applyFont="1" applyFill="1" applyBorder="1" applyAlignment="1" applyProtection="1">
      <alignment horizontal="center" vertical="center"/>
      <protection locked="0"/>
    </xf>
    <xf numFmtId="38" fontId="55" fillId="3" borderId="17" xfId="3" applyFont="1" applyFill="1" applyBorder="1" applyAlignment="1" applyProtection="1">
      <alignment horizontal="center" vertical="center"/>
      <protection locked="0"/>
    </xf>
    <xf numFmtId="38" fontId="55" fillId="3" borderId="5" xfId="3" applyFont="1" applyFill="1" applyBorder="1" applyAlignment="1" applyProtection="1">
      <alignment horizontal="center" vertical="center"/>
      <protection locked="0"/>
    </xf>
    <xf numFmtId="38" fontId="55" fillId="3" borderId="17" xfId="3" applyFont="1" applyFill="1" applyBorder="1" applyAlignment="1" applyProtection="1">
      <alignment horizontal="center" vertical="center" shrinkToFit="1"/>
      <protection locked="0"/>
    </xf>
    <xf numFmtId="38" fontId="55" fillId="3" borderId="5" xfId="3" applyFont="1" applyFill="1" applyBorder="1" applyAlignment="1" applyProtection="1">
      <alignment horizontal="center" vertical="center" shrinkToFit="1"/>
      <protection locked="0"/>
    </xf>
    <xf numFmtId="0" fontId="55" fillId="0" borderId="5" xfId="0" applyFont="1" applyBorder="1" applyAlignment="1">
      <alignment vertical="center"/>
    </xf>
    <xf numFmtId="38" fontId="55" fillId="4" borderId="17" xfId="3" applyFont="1" applyFill="1" applyBorder="1" applyAlignment="1">
      <alignment horizontal="center" vertical="center"/>
    </xf>
    <xf numFmtId="38" fontId="55" fillId="4" borderId="5" xfId="3" applyFont="1" applyFill="1" applyBorder="1" applyAlignment="1">
      <alignment horizontal="center" vertical="center"/>
    </xf>
    <xf numFmtId="38" fontId="55" fillId="4" borderId="17" xfId="3" applyFont="1" applyFill="1" applyBorder="1" applyAlignment="1">
      <alignment horizontal="center" vertical="center" shrinkToFit="1"/>
    </xf>
    <xf numFmtId="38" fontId="55" fillId="4" borderId="5" xfId="3" applyFont="1" applyFill="1" applyBorder="1" applyAlignment="1">
      <alignment horizontal="center" vertical="center" shrinkToFit="1"/>
    </xf>
    <xf numFmtId="0" fontId="55" fillId="0" borderId="17" xfId="0" applyFont="1" applyBorder="1" applyAlignment="1">
      <alignment horizontal="right" vertical="center"/>
    </xf>
    <xf numFmtId="0" fontId="55" fillId="0" borderId="5" xfId="0" applyFont="1" applyBorder="1" applyAlignment="1">
      <alignment horizontal="right" vertical="center"/>
    </xf>
    <xf numFmtId="0" fontId="55" fillId="0" borderId="6" xfId="0" applyFont="1" applyBorder="1" applyAlignment="1">
      <alignment horizontal="right" vertical="center"/>
    </xf>
    <xf numFmtId="38" fontId="55" fillId="4" borderId="17" xfId="3" applyFont="1" applyFill="1" applyBorder="1" applyAlignment="1">
      <alignment horizontal="right" vertical="center"/>
    </xf>
    <xf numFmtId="38" fontId="55" fillId="4" borderId="5" xfId="3" applyFont="1" applyFill="1" applyBorder="1" applyAlignment="1">
      <alignment horizontal="right" vertical="center"/>
    </xf>
    <xf numFmtId="38" fontId="55" fillId="4" borderId="17" xfId="3" applyFont="1" applyFill="1" applyBorder="1" applyAlignment="1">
      <alignment horizontal="right" vertical="center" shrinkToFit="1"/>
    </xf>
    <xf numFmtId="0" fontId="55" fillId="0" borderId="3" xfId="0" applyFont="1" applyBorder="1" applyAlignment="1">
      <alignment vertical="center"/>
    </xf>
    <xf numFmtId="38" fontId="44" fillId="3" borderId="5" xfId="3" applyFont="1" applyFill="1" applyBorder="1" applyAlignment="1" applyProtection="1">
      <alignment vertical="center"/>
      <protection locked="0"/>
    </xf>
    <xf numFmtId="0" fontId="55" fillId="3" borderId="17" xfId="0" applyFont="1" applyFill="1" applyBorder="1" applyAlignment="1" applyProtection="1">
      <alignment horizontal="center" vertical="center"/>
      <protection locked="0"/>
    </xf>
    <xf numFmtId="0" fontId="55" fillId="0" borderId="33" xfId="0" applyFont="1" applyBorder="1" applyAlignment="1">
      <alignment horizontal="right" vertical="center"/>
    </xf>
    <xf numFmtId="0" fontId="55" fillId="0" borderId="11" xfId="0" applyFont="1" applyBorder="1" applyAlignment="1">
      <alignment horizontal="right" vertical="center"/>
    </xf>
    <xf numFmtId="0" fontId="55" fillId="0" borderId="52" xfId="0" applyFont="1" applyBorder="1" applyAlignment="1">
      <alignment horizontal="right" vertical="center"/>
    </xf>
    <xf numFmtId="38" fontId="55" fillId="4" borderId="33" xfId="3" applyFont="1" applyFill="1" applyBorder="1" applyAlignment="1">
      <alignment horizontal="right" vertical="center" shrinkToFit="1"/>
    </xf>
    <xf numFmtId="38" fontId="2" fillId="4" borderId="12" xfId="3" applyFont="1" applyFill="1" applyBorder="1" applyAlignment="1" applyProtection="1">
      <alignment horizontal="right" vertical="center" shrinkToFit="1"/>
    </xf>
    <xf numFmtId="0" fontId="2" fillId="2" borderId="33" xfId="0" applyFont="1" applyFill="1" applyBorder="1" applyAlignment="1">
      <alignment horizontal="left" vertical="center"/>
    </xf>
    <xf numFmtId="0" fontId="2" fillId="2" borderId="11" xfId="0" applyFont="1" applyFill="1" applyBorder="1" applyAlignment="1">
      <alignment horizontal="left" vertical="center"/>
    </xf>
    <xf numFmtId="38" fontId="14" fillId="3" borderId="11" xfId="3" applyFont="1" applyFill="1" applyBorder="1" applyAlignment="1" applyProtection="1">
      <alignment horizontal="right" vertical="center" shrinkToFit="1"/>
      <protection locked="0"/>
    </xf>
    <xf numFmtId="0" fontId="2" fillId="2" borderId="8" xfId="0" applyFont="1" applyFill="1" applyBorder="1" applyAlignment="1">
      <alignment horizontal="center" vertical="center"/>
    </xf>
    <xf numFmtId="0" fontId="44" fillId="2" borderId="33" xfId="0" applyFont="1" applyFill="1" applyBorder="1" applyAlignment="1">
      <alignment horizontal="left" vertical="center"/>
    </xf>
    <xf numFmtId="0" fontId="44" fillId="2" borderId="11" xfId="0" applyFont="1" applyFill="1" applyBorder="1" applyAlignment="1">
      <alignment horizontal="left" vertical="center"/>
    </xf>
    <xf numFmtId="38" fontId="44" fillId="3" borderId="11" xfId="3" applyFont="1" applyFill="1" applyBorder="1" applyAlignment="1" applyProtection="1">
      <alignment horizontal="right" vertical="center" shrinkToFit="1"/>
      <protection locked="0"/>
    </xf>
    <xf numFmtId="0" fontId="44" fillId="2" borderId="8" xfId="0" applyFont="1" applyFill="1" applyBorder="1" applyAlignment="1">
      <alignment horizontal="center" vertical="center"/>
    </xf>
    <xf numFmtId="38" fontId="44" fillId="3" borderId="3" xfId="3" applyFont="1" applyFill="1" applyBorder="1" applyAlignment="1" applyProtection="1">
      <alignment horizontal="right" vertical="center" shrinkToFit="1"/>
      <protection locked="0"/>
    </xf>
    <xf numFmtId="38" fontId="44" fillId="3" borderId="0" xfId="3" applyFont="1" applyFill="1" applyBorder="1" applyAlignment="1" applyProtection="1">
      <alignment horizontal="right" vertical="center" shrinkToFit="1"/>
      <protection locked="0"/>
    </xf>
    <xf numFmtId="176" fontId="44" fillId="4" borderId="49" xfId="3" applyNumberFormat="1" applyFont="1" applyFill="1" applyBorder="1" applyAlignment="1">
      <alignment horizontal="right" vertical="center" shrinkToFit="1"/>
    </xf>
    <xf numFmtId="38" fontId="14" fillId="3" borderId="5" xfId="3" applyFont="1" applyFill="1" applyBorder="1" applyAlignment="1" applyProtection="1">
      <alignment horizontal="right" vertical="center" shrinkToFit="1"/>
      <protection locked="0"/>
    </xf>
    <xf numFmtId="38" fontId="14" fillId="3" borderId="0" xfId="3" applyFont="1" applyFill="1" applyBorder="1" applyAlignment="1" applyProtection="1">
      <alignment horizontal="right" vertical="center" shrinkToFit="1"/>
      <protection locked="0"/>
    </xf>
    <xf numFmtId="176" fontId="14" fillId="4" borderId="49" xfId="3" applyNumberFormat="1" applyFont="1" applyFill="1" applyBorder="1" applyAlignment="1" applyProtection="1">
      <alignment horizontal="right" vertical="center" shrinkToFit="1"/>
    </xf>
    <xf numFmtId="0" fontId="45" fillId="0" borderId="12" xfId="0" applyFont="1" applyBorder="1" applyAlignment="1">
      <alignment horizontal="center" vertical="center"/>
    </xf>
    <xf numFmtId="176" fontId="44" fillId="4" borderId="7" xfId="3" applyNumberFormat="1" applyFont="1" applyFill="1" applyBorder="1" applyAlignment="1">
      <alignment horizontal="right" vertical="center" shrinkToFit="1"/>
    </xf>
    <xf numFmtId="38" fontId="2" fillId="4" borderId="5" xfId="3" applyFont="1" applyFill="1" applyBorder="1" applyAlignment="1" applyProtection="1">
      <alignment vertical="center" shrinkToFit="1"/>
    </xf>
    <xf numFmtId="38" fontId="55" fillId="3" borderId="5" xfId="3" applyFont="1" applyFill="1" applyBorder="1" applyAlignment="1" applyProtection="1">
      <alignment vertical="center" shrinkToFit="1"/>
      <protection locked="0"/>
    </xf>
    <xf numFmtId="176" fontId="2" fillId="4" borderId="49" xfId="3" applyNumberFormat="1" applyFont="1" applyFill="1" applyBorder="1" applyAlignment="1" applyProtection="1">
      <alignment vertical="center" shrinkToFit="1"/>
    </xf>
    <xf numFmtId="38" fontId="55" fillId="4" borderId="5" xfId="3" applyFont="1" applyFill="1" applyBorder="1" applyAlignment="1" applyProtection="1">
      <alignment horizontal="right" vertical="center" shrinkToFit="1"/>
    </xf>
    <xf numFmtId="0" fontId="55" fillId="0" borderId="12" xfId="0" applyFont="1" applyBorder="1" applyAlignment="1">
      <alignment horizontal="center" vertical="center"/>
    </xf>
    <xf numFmtId="0" fontId="55" fillId="0" borderId="13" xfId="0" applyFont="1" applyBorder="1" applyAlignment="1">
      <alignment horizontal="center" vertical="center"/>
    </xf>
    <xf numFmtId="0" fontId="2" fillId="0" borderId="0" xfId="0" applyFont="1" applyFill="1" applyBorder="1" applyAlignment="1">
      <alignment horizontal="center" vertical="center"/>
    </xf>
    <xf numFmtId="38" fontId="44" fillId="3" borderId="12" xfId="3" applyFont="1" applyFill="1" applyBorder="1" applyAlignment="1" applyProtection="1">
      <alignment horizontal="right" vertical="center" shrinkToFit="1"/>
      <protection locked="0"/>
    </xf>
    <xf numFmtId="176" fontId="12" fillId="4" borderId="3" xfId="2" applyNumberFormat="1" applyFont="1" applyFill="1" applyBorder="1" applyAlignment="1">
      <alignment horizontal="center" vertical="center"/>
    </xf>
    <xf numFmtId="176" fontId="12" fillId="0" borderId="0" xfId="2" applyNumberFormat="1" applyFont="1" applyFill="1" applyBorder="1" applyAlignment="1">
      <alignment horizontal="center" vertical="center"/>
    </xf>
    <xf numFmtId="179" fontId="9" fillId="0" borderId="0" xfId="4" applyNumberFormat="1" applyFont="1" applyFill="1" applyBorder="1" applyAlignment="1">
      <alignment horizontal="center" vertical="center"/>
    </xf>
    <xf numFmtId="176" fontId="12" fillId="3" borderId="3" xfId="2" applyNumberFormat="1" applyFont="1" applyFill="1" applyBorder="1" applyAlignment="1" applyProtection="1">
      <alignment horizontal="center" vertical="center"/>
      <protection locked="0"/>
    </xf>
    <xf numFmtId="176" fontId="12" fillId="0" borderId="0" xfId="2" applyNumberFormat="1" applyFont="1" applyFill="1" applyBorder="1" applyAlignment="1" applyProtection="1">
      <alignment horizontal="center" vertical="center"/>
      <protection locked="0"/>
    </xf>
    <xf numFmtId="38" fontId="12" fillId="3" borderId="3" xfId="3" applyFont="1" applyFill="1" applyBorder="1" applyAlignment="1" applyProtection="1">
      <alignment horizontal="center" vertical="center"/>
      <protection locked="0"/>
    </xf>
    <xf numFmtId="0" fontId="17" fillId="0" borderId="0" xfId="1" applyFont="1" applyAlignment="1">
      <alignment horizontal="center" vertical="center"/>
    </xf>
    <xf numFmtId="0" fontId="4" fillId="0" borderId="30" xfId="1" applyBorder="1" applyAlignment="1">
      <alignment horizontal="center" vertical="center"/>
    </xf>
    <xf numFmtId="0" fontId="19" fillId="4" borderId="5" xfId="0" applyFont="1" applyFill="1" applyBorder="1" applyAlignment="1" applyProtection="1">
      <alignment horizontal="center" vertical="center" shrinkToFit="1"/>
      <protection locked="0"/>
    </xf>
    <xf numFmtId="0" fontId="2" fillId="4" borderId="26" xfId="0" applyFont="1" applyFill="1" applyBorder="1" applyAlignment="1" applyProtection="1">
      <alignment horizontal="right" vertical="center"/>
      <protection locked="0"/>
    </xf>
  </cellXfs>
  <cellStyles count="6">
    <cellStyle name="パーセント" xfId="4" builtinId="5"/>
    <cellStyle name="ハイパーリンク" xfId="5" builtinId="8"/>
    <cellStyle name="桁区切り" xfId="3" builtinId="6"/>
    <cellStyle name="桁区切り 2" xfId="2" xr:uid="{00000000-0005-0000-0000-000001000000}"/>
    <cellStyle name="標準" xfId="0" builtinId="0"/>
    <cellStyle name="標準 2" xfId="1" xr:uid="{00000000-0005-0000-0000-000003000000}"/>
  </cellStyles>
  <dxfs count="44">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ont>
        <color rgb="FFFF0000"/>
      </font>
    </dxf>
    <dxf>
      <fill>
        <patternFill>
          <bgColor theme="2" tint="-0.499984740745262"/>
        </patternFill>
      </fill>
    </dxf>
    <dxf>
      <font>
        <color rgb="FFFF0000"/>
      </font>
    </dxf>
    <dxf>
      <font>
        <color rgb="FFFF0000"/>
      </font>
    </dxf>
    <dxf>
      <fill>
        <patternFill>
          <bgColor theme="2" tint="-0.499984740745262"/>
        </patternFill>
      </fill>
    </dxf>
    <dxf>
      <font>
        <color rgb="FFFF0000"/>
      </font>
    </dxf>
    <dxf>
      <font>
        <color rgb="FFFF0000"/>
      </font>
    </dxf>
    <dxf>
      <font>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auto="1"/>
      </font>
      <fill>
        <patternFill>
          <bgColor theme="0" tint="-0.499984740745262"/>
        </patternFill>
      </fill>
    </dxf>
    <dxf>
      <fill>
        <patternFill>
          <bgColor theme="0" tint="-0.499984740745262"/>
        </patternFill>
      </fill>
    </dxf>
  </dxfs>
  <tableStyles count="0" defaultTableStyle="TableStyleMedium2" defaultPivotStyle="PivotStyleLight16"/>
  <colors>
    <mruColors>
      <color rgb="FFFF7C80"/>
      <color rgb="FFFFFF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externalLinks/externalLink1.xml" Type="http://schemas.openxmlformats.org/officeDocument/2006/relationships/externalLink"/><Relationship Id="rId17" Target="externalLinks/externalLink2.xml" Type="http://schemas.openxmlformats.org/officeDocument/2006/relationships/externalLink"/><Relationship Id="rId18" Target="externalLinks/externalLink3.xml" Type="http://schemas.openxmlformats.org/officeDocument/2006/relationships/externalLink"/><Relationship Id="rId19" Target="externalLinks/externalLink4.xml" Type="http://schemas.openxmlformats.org/officeDocument/2006/relationships/externalLink"/><Relationship Id="rId2" Target="worksheets/sheet2.xml" Type="http://schemas.openxmlformats.org/officeDocument/2006/relationships/worksheet"/><Relationship Id="rId20" Target="externalLinks/externalLink5.xml" Type="http://schemas.openxmlformats.org/officeDocument/2006/relationships/externalLink"/><Relationship Id="rId21" Target="theme/theme1.xml" Type="http://schemas.openxmlformats.org/officeDocument/2006/relationships/theme"/><Relationship Id="rId22" Target="styles.xml" Type="http://schemas.openxmlformats.org/officeDocument/2006/relationships/styles"/><Relationship Id="rId23" Target="sharedStrings.xml" Type="http://schemas.openxmlformats.org/officeDocument/2006/relationships/sharedStrings"/><Relationship Id="rId24" Target="calcChain.xml" Type="http://schemas.openxmlformats.org/officeDocument/2006/relationships/calcChain"/><Relationship Id="rId25" Target="../customXml/item1.xml" Type="http://schemas.openxmlformats.org/officeDocument/2006/relationships/customXml"/><Relationship Id="rId26" Target="../customXml/item2.xml" Type="http://schemas.openxmlformats.org/officeDocument/2006/relationships/customXml"/><Relationship Id="rId27"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fmlaLink="$O$18" lockText="1" noThreeD="1"/>
</file>

<file path=xl/ctrlProps/ctrlProp10.xml><?xml version="1.0" encoding="utf-8"?>
<formControlPr xmlns="http://schemas.microsoft.com/office/spreadsheetml/2009/9/main" objectType="CheckBox" fmlaLink="$AK$17" lockText="1" noThreeD="1"/>
</file>

<file path=xl/ctrlProps/ctrlProp11.xml><?xml version="1.0" encoding="utf-8"?>
<formControlPr xmlns="http://schemas.microsoft.com/office/spreadsheetml/2009/9/main" objectType="Radio" firstButton="1" fmlaLink="$AK$15"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CheckBox" fmlaLink="$AK$36" lockText="1" noThreeD="1"/>
</file>

<file path=xl/ctrlProps/ctrlProp16.xml><?xml version="1.0" encoding="utf-8"?>
<formControlPr xmlns="http://schemas.microsoft.com/office/spreadsheetml/2009/9/main" objectType="Radio" firstButton="1" fmlaLink="$AM$108"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O$19"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CheckBox" fmlaLink="$AK$10" lockText="1" noThreeD="1"/>
</file>

<file path=xl/ctrlProps/ctrlProp24.xml><?xml version="1.0" encoding="utf-8"?>
<formControlPr xmlns="http://schemas.microsoft.com/office/spreadsheetml/2009/9/main" objectType="CheckBox" fmlaLink="$AK$11" lockText="1" noThreeD="1"/>
</file>

<file path=xl/ctrlProps/ctrlProp25.xml><?xml version="1.0" encoding="utf-8"?>
<formControlPr xmlns="http://schemas.microsoft.com/office/spreadsheetml/2009/9/main" objectType="Radio" firstButton="1" fmlaLink="$AN$108"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O$20"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checked="Checked" lockText="1" noThreeD="1"/>
</file>

<file path=xl/ctrlProps/ctrlProp33.xml><?xml version="1.0" encoding="utf-8"?>
<formControlPr xmlns="http://schemas.microsoft.com/office/spreadsheetml/2009/9/main" objectType="Radio" checked="Checked" lockText="1" noThreeD="1"/>
</file>

<file path=xl/ctrlProps/ctrlProp34.xml><?xml version="1.0" encoding="utf-8"?>
<formControlPr xmlns="http://schemas.microsoft.com/office/spreadsheetml/2009/9/main" objectType="CheckBox" fmlaLink="$AK$38"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CheckBox" fmlaLink="$AM$10" lockText="1" noThreeD="1"/>
</file>

<file path=xl/ctrlProps/ctrlProp4.xml><?xml version="1.0" encoding="utf-8"?>
<formControlPr xmlns="http://schemas.microsoft.com/office/spreadsheetml/2009/9/main" objectType="CheckBox" fmlaLink="$O$21" lockText="1" noThreeD="1"/>
</file>

<file path=xl/ctrlProps/ctrlProp40.xml><?xml version="1.0" encoding="utf-8"?>
<formControlPr xmlns="http://schemas.microsoft.com/office/spreadsheetml/2009/9/main" objectType="CheckBox" checked="Checked" fmlaLink="$AM$11" lockText="1" noThreeD="1"/>
</file>

<file path=xl/ctrlProps/ctrlProp41.xml><?xml version="1.0" encoding="utf-8"?>
<formControlPr xmlns="http://schemas.microsoft.com/office/spreadsheetml/2009/9/main" objectType="Radio" checked="Checked" firstButton="1" fmlaLink="$AK$10"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CheckBox" fmlaLink="$AK$28" lockText="1" noThreeD="1"/>
</file>

<file path=xl/ctrlProps/ctrlProp46.xml><?xml version="1.0" encoding="utf-8"?>
<formControlPr xmlns="http://schemas.microsoft.com/office/spreadsheetml/2009/9/main" objectType="CheckBox" fmlaLink="$AJ$150" lockText="1" noThreeD="1"/>
</file>

<file path=xl/ctrlProps/ctrlProp47.xml><?xml version="1.0" encoding="utf-8"?>
<formControlPr xmlns="http://schemas.microsoft.com/office/spreadsheetml/2009/9/main" objectType="CheckBox" fmlaLink="$AJ$152" lockText="1" noThreeD="1"/>
</file>

<file path=xl/ctrlProps/ctrlProp48.xml><?xml version="1.0" encoding="utf-8"?>
<formControlPr xmlns="http://schemas.microsoft.com/office/spreadsheetml/2009/9/main" objectType="CheckBox" fmlaLink="$AJ$151" lockText="1" noThreeD="1"/>
</file>

<file path=xl/ctrlProps/ctrlProp49.xml><?xml version="1.0" encoding="utf-8"?>
<formControlPr xmlns="http://schemas.microsoft.com/office/spreadsheetml/2009/9/main" objectType="Radio" firstButton="1" fmlaLink="$AJ$9" lockText="1" noThreeD="1"/>
</file>

<file path=xl/ctrlProps/ctrlProp5.xml><?xml version="1.0" encoding="utf-8"?>
<formControlPr xmlns="http://schemas.microsoft.com/office/spreadsheetml/2009/9/main" objectType="CheckBox" fmlaLink="$AK$15"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CheckBox" fmlaLink="$AJ$146" lockText="1" noThreeD="1"/>
</file>

<file path=xl/ctrlProps/ctrlProp54.xml><?xml version="1.0" encoding="utf-8"?>
<formControlPr xmlns="http://schemas.microsoft.com/office/spreadsheetml/2009/9/main" objectType="CheckBox" fmlaLink="$AJ$148" lockText="1" noThreeD="1"/>
</file>

<file path=xl/ctrlProps/ctrlProp55.xml><?xml version="1.0" encoding="utf-8"?>
<formControlPr xmlns="http://schemas.microsoft.com/office/spreadsheetml/2009/9/main" objectType="CheckBox" fmlaLink="$AJ$147" lockText="1" noThreeD="1"/>
</file>

<file path=xl/ctrlProps/ctrlProp56.xml><?xml version="1.0" encoding="utf-8"?>
<formControlPr xmlns="http://schemas.microsoft.com/office/spreadsheetml/2009/9/main" objectType="Radio" firstButton="1" fmlaLink="$AJ$9" lockText="1" noThreeD="1"/>
</file>

<file path=xl/ctrlProps/ctrlProp57.xml><?xml version="1.0" encoding="utf-8"?>
<formControlPr xmlns="http://schemas.microsoft.com/office/spreadsheetml/2009/9/main" objectType="CheckBox" checked="Checked" fmlaLink="$AH$27"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CheckBox" fmlaLink="$AI$146" lockText="1" noThreeD="1"/>
</file>

<file path=xl/ctrlProps/ctrlProp6.xml><?xml version="1.0" encoding="utf-8"?>
<formControlPr xmlns="http://schemas.microsoft.com/office/spreadsheetml/2009/9/main" objectType="CheckBox" fmlaLink="$AK$16" lockText="1" noThreeD="1"/>
</file>

<file path=xl/ctrlProps/ctrlProp60.xml><?xml version="1.0" encoding="utf-8"?>
<formControlPr xmlns="http://schemas.microsoft.com/office/spreadsheetml/2009/9/main" objectType="CheckBox" fmlaLink="$AI$148" lockText="1" noThreeD="1"/>
</file>

<file path=xl/ctrlProps/ctrlProp61.xml><?xml version="1.0" encoding="utf-8"?>
<formControlPr xmlns="http://schemas.microsoft.com/office/spreadsheetml/2009/9/main" objectType="CheckBox" fmlaLink="$AI$147" lockText="1" noThreeD="1"/>
</file>

<file path=xl/ctrlProps/ctrlProp62.xml><?xml version="1.0" encoding="utf-8"?>
<formControlPr xmlns="http://schemas.microsoft.com/office/spreadsheetml/2009/9/main" objectType="Radio" firstButton="1" fmlaLink="$AK$9"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CheckBox" checked="Checked" fmlaLink="$AI$27" lockText="1" noThreeD="1"/>
</file>

<file path=xl/ctrlProps/ctrlProp65.xml><?xml version="1.0" encoding="utf-8"?>
<formControlPr xmlns="http://schemas.microsoft.com/office/spreadsheetml/2009/9/main" objectType="CheckBox" fmlaLink="$AH$55" lockText="1" noThreeD="1"/>
</file>

<file path=xl/ctrlProps/ctrlProp66.xml><?xml version="1.0" encoding="utf-8"?>
<formControlPr xmlns="http://schemas.microsoft.com/office/spreadsheetml/2009/9/main" objectType="CheckBox" fmlaLink="$AH$55" lockText="1" noThreeD="1"/>
</file>

<file path=xl/ctrlProps/ctrlProp67.xml><?xml version="1.0" encoding="utf-8"?>
<formControlPr xmlns="http://schemas.microsoft.com/office/spreadsheetml/2009/9/main" objectType="CheckBox" fmlaLink="$AH$55" lockText="1" noThreeD="1"/>
</file>

<file path=xl/ctrlProps/ctrlProp7.xml><?xml version="1.0" encoding="utf-8"?>
<formControlPr xmlns="http://schemas.microsoft.com/office/spreadsheetml/2009/9/main" objectType="CheckBox" fmlaLink="$AK$10" noThreeD="1"/>
</file>

<file path=xl/ctrlProps/ctrlProp8.xml><?xml version="1.0" encoding="utf-8"?>
<formControlPr xmlns="http://schemas.microsoft.com/office/spreadsheetml/2009/9/main" objectType="CheckBox" fmlaLink="$AK$11" lockText="1" noThreeD="1"/>
</file>

<file path=xl/ctrlProps/ctrlProp9.xml><?xml version="1.0" encoding="utf-8"?>
<formControlPr xmlns="http://schemas.microsoft.com/office/spreadsheetml/2009/9/main" objectType="CheckBox" fmlaLink="$AK$16" lockText="1" noThreeD="1"/>
</file>

<file path=xl/drawings/drawing1.xml><?xml version="1.0" encoding="utf-8"?>
<xdr:wsDr xmlns:xdr="http://schemas.openxmlformats.org/drawingml/2006/spreadsheetDrawing" xmlns:a="http://schemas.openxmlformats.org/drawingml/2006/main">
  <xdr:twoCellAnchor>
    <xdr:from>
      <xdr:col>1</xdr:col>
      <xdr:colOff>314325</xdr:colOff>
      <xdr:row>13</xdr:row>
      <xdr:rowOff>0</xdr:rowOff>
    </xdr:from>
    <xdr:to>
      <xdr:col>9</xdr:col>
      <xdr:colOff>171450</xdr:colOff>
      <xdr:row>15</xdr:row>
      <xdr:rowOff>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533400" y="2895600"/>
          <a:ext cx="3876675" cy="6191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123825</xdr:colOff>
          <xdr:row>17</xdr:row>
          <xdr:rowOff>104775</xdr:rowOff>
        </xdr:from>
        <xdr:to>
          <xdr:col>1</xdr:col>
          <xdr:colOff>428625</xdr:colOff>
          <xdr:row>17</xdr:row>
          <xdr:rowOff>352425</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114300</xdr:rowOff>
        </xdr:from>
        <xdr:to>
          <xdr:col>1</xdr:col>
          <xdr:colOff>438150</xdr:colOff>
          <xdr:row>18</xdr:row>
          <xdr:rowOff>361950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0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133350</xdr:rowOff>
        </xdr:from>
        <xdr:to>
          <xdr:col>1</xdr:col>
          <xdr:colOff>438150</xdr:colOff>
          <xdr:row>19</xdr:row>
          <xdr:rowOff>381000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0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20</xdr:row>
          <xdr:rowOff>114300</xdr:rowOff>
        </xdr:from>
        <xdr:to>
          <xdr:col>1</xdr:col>
          <xdr:colOff>447675</xdr:colOff>
          <xdr:row>20</xdr:row>
          <xdr:rowOff>361950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0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0</xdr:col>
      <xdr:colOff>57150</xdr:colOff>
      <xdr:row>159</xdr:row>
      <xdr:rowOff>187325</xdr:rowOff>
    </xdr:from>
    <xdr:to>
      <xdr:col>32</xdr:col>
      <xdr:colOff>152400</xdr:colOff>
      <xdr:row>169</xdr:row>
      <xdr:rowOff>180975</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57150" y="12331700"/>
          <a:ext cx="8524875" cy="18986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１　本報告書において、「外来・在宅ベースアップ評価料（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）」及び「歯科外来・在宅ベースアップ評価料（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２　本報告書において、「外来・在宅ベースアップ評価料（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）」、「歯科外来・在宅ベースアップ評価料（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kumimoji="1"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４　ベースアップ評価料対象外職種の職員について、賃金改善を実施しなかった場合には、「賃金改善しなかった場合の職員の基本給等総額（初回届出時点の賃金改善実施期間（１）の開始月）」と「賃金改善した後の職員の基本給等総額（賃金改善実施期間（１）の開始月）」は同額となること。</a:t>
          </a:r>
        </a:p>
        <a:p>
          <a:pPr marL="216000" indent="-457200"/>
          <a:endParaRPr kumimoji="1"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endParaRPr kumimoji="1" lang="ja-JP" altLang="en-US"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53</xdr:row>
          <xdr:rowOff>171450</xdr:rowOff>
        </xdr:from>
        <xdr:to>
          <xdr:col>32</xdr:col>
          <xdr:colOff>171450</xdr:colOff>
          <xdr:row>55</xdr:row>
          <xdr:rowOff>28575</xdr:rowOff>
        </xdr:to>
        <xdr:sp macro="" textlink="">
          <xdr:nvSpPr>
            <xdr:cNvPr id="54276" name="Check Box 4" hidden="1">
              <a:extLst>
                <a:ext uri="{63B3BB69-23CF-44E3-9099-C40C66FF867C}">
                  <a14:compatExt spid="_x0000_s54276"/>
                </a:ext>
                <a:ext uri="{FF2B5EF4-FFF2-40B4-BE49-F238E27FC236}">
                  <a16:creationId xmlns:a16="http://schemas.microsoft.com/office/drawing/2014/main" id="{00000000-0008-0000-0900-00000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0</xdr:col>
      <xdr:colOff>57151</xdr:colOff>
      <xdr:row>158</xdr:row>
      <xdr:rowOff>19050</xdr:rowOff>
    </xdr:from>
    <xdr:to>
      <xdr:col>32</xdr:col>
      <xdr:colOff>9526</xdr:colOff>
      <xdr:row>168</xdr:row>
      <xdr:rowOff>104775</xdr:rowOff>
    </xdr:to>
    <xdr:sp macro="" textlink="">
      <xdr:nvSpPr>
        <xdr:cNvPr id="2" name="テキスト ボックス 2">
          <a:extLst>
            <a:ext uri="{FF2B5EF4-FFF2-40B4-BE49-F238E27FC236}">
              <a16:creationId xmlns:a16="http://schemas.microsoft.com/office/drawing/2014/main" id="{00000000-0008-0000-0A00-000002000000}"/>
            </a:ext>
          </a:extLst>
        </xdr:cNvPr>
        <xdr:cNvSpPr txBox="1"/>
      </xdr:nvSpPr>
      <xdr:spPr>
        <a:xfrm>
          <a:off x="57151" y="12287250"/>
          <a:ext cx="8382000" cy="19907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１　本報告書において、「歯科外来・在宅ベースアップ評価料（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及び「外来・在宅ベースアップ評価料（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２　本報告書において、「歯科外来・在宅ベースアップ評価料（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a:t>
          </a:r>
          <a:b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とする。常勤でない職員の常勤換算数は、「当該常勤でない職員の所定労働時間」を「当該保険医療機関において定めてい</a:t>
          </a:r>
          <a:b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る常勤職員の所定労働時間」で除して得た数（当該常勤でない職員の常勤換算数が１を超える場合は、１とする。）</a:t>
          </a:r>
          <a:r>
            <a:rPr lang="ja-JP" altLang="en-US">
              <a:solidFill>
                <a:sysClr val="windowText" lastClr="000000"/>
              </a:solidFill>
              <a:latin typeface="ＭＳ ゴシック" panose="020B0609070205080204" pitchFamily="49" charset="-128"/>
              <a:ea typeface="ＭＳ ゴシック" panose="020B0609070205080204" pitchFamily="49" charset="-128"/>
            </a:rPr>
            <a:t> </a:t>
          </a:r>
          <a:endParaRPr lang="en-US" altLang="ja-JP">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a:solidFill>
                <a:sysClr val="windowText" lastClr="000000"/>
              </a:solidFill>
              <a:latin typeface="ＭＳ ゴシック" panose="020B0609070205080204" pitchFamily="49" charset="-128"/>
              <a:ea typeface="ＭＳ ゴシック" panose="020B0609070205080204" pitchFamily="49" charset="-128"/>
            </a:rPr>
            <a:t>４　ベースアップ評価料対象外職種の職員について、賃金改善を実施しなかった場合には、「賃金改善しなかった場合の職員の基本給等総額（初回届出時点の賃金改善実施期間（１）の開始月）」と「賃金改善した後の職員の基本給等総額（賃金改善実施期間（１）の開始月）」は同額となること。</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53</xdr:row>
          <xdr:rowOff>171450</xdr:rowOff>
        </xdr:from>
        <xdr:to>
          <xdr:col>32</xdr:col>
          <xdr:colOff>171450</xdr:colOff>
          <xdr:row>55</xdr:row>
          <xdr:rowOff>38100</xdr:rowOff>
        </xdr:to>
        <xdr:sp macro="" textlink="">
          <xdr:nvSpPr>
            <xdr:cNvPr id="55301" name="Check Box 5" hidden="1">
              <a:extLst>
                <a:ext uri="{63B3BB69-23CF-44E3-9099-C40C66FF867C}">
                  <a14:compatExt spid="_x0000_s55301"/>
                </a:ext>
                <a:ext uri="{FF2B5EF4-FFF2-40B4-BE49-F238E27FC236}">
                  <a16:creationId xmlns:a16="http://schemas.microsoft.com/office/drawing/2014/main" id="{00000000-0008-0000-0A00-00000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52</xdr:col>
      <xdr:colOff>291353</xdr:colOff>
      <xdr:row>11</xdr:row>
      <xdr:rowOff>0</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6264778"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23811</xdr:colOff>
      <xdr:row>1</xdr:row>
      <xdr:rowOff>166687</xdr:rowOff>
    </xdr:from>
    <xdr:to>
      <xdr:col>13</xdr:col>
      <xdr:colOff>250031</xdr:colOff>
      <xdr:row>3</xdr:row>
      <xdr:rowOff>154780</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23811" y="547687"/>
          <a:ext cx="3817145" cy="997743"/>
          <a:chOff x="10929937" y="988220"/>
          <a:chExt cx="3476625" cy="809624"/>
        </a:xfrm>
      </xdr:grpSpPr>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0929937" y="988220"/>
            <a:ext cx="3476625" cy="8096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ＭＳ Ｐゴシック" panose="020B0600070205080204" pitchFamily="50" charset="-128"/>
                <a:ea typeface="ＭＳ Ｐゴシック" panose="020B0600070205080204" pitchFamily="50" charset="-128"/>
              </a:rPr>
              <a:t>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endParaRPr kumimoji="1" lang="en-US" altLang="ja-JP" sz="1600">
              <a:latin typeface="ＭＳ Ｐゴシック" panose="020B0600070205080204" pitchFamily="50" charset="-128"/>
              <a:ea typeface="ＭＳ Ｐゴシック" panose="020B0600070205080204" pitchFamily="50" charset="-128"/>
            </a:endParaRPr>
          </a:p>
          <a:p>
            <a:pPr algn="ctr"/>
            <a:r>
              <a:rPr kumimoji="1" lang="ja-JP" altLang="en-US" sz="16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p>
        </xdr:txBody>
      </xdr:sp>
      <xdr:sp macro="" textlink="">
        <xdr:nvSpPr>
          <xdr:cNvPr id="7" name="大かっこ 6">
            <a:extLst>
              <a:ext uri="{FF2B5EF4-FFF2-40B4-BE49-F238E27FC236}">
                <a16:creationId xmlns:a16="http://schemas.microsoft.com/office/drawing/2014/main" id="{00000000-0008-0000-0100-000007000000}"/>
              </a:ext>
            </a:extLst>
          </xdr:cNvPr>
          <xdr:cNvSpPr/>
        </xdr:nvSpPr>
        <xdr:spPr>
          <a:xfrm>
            <a:off x="11060906" y="1154906"/>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5</xdr:col>
          <xdr:colOff>28575</xdr:colOff>
          <xdr:row>14</xdr:row>
          <xdr:rowOff>38100</xdr:rowOff>
        </xdr:from>
        <xdr:to>
          <xdr:col>5</xdr:col>
          <xdr:colOff>266700</xdr:colOff>
          <xdr:row>14</xdr:row>
          <xdr:rowOff>295275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190502</xdr:colOff>
      <xdr:row>1</xdr:row>
      <xdr:rowOff>-1</xdr:rowOff>
    </xdr:from>
    <xdr:to>
      <xdr:col>12</xdr:col>
      <xdr:colOff>178595</xdr:colOff>
      <xdr:row>3</xdr:row>
      <xdr:rowOff>178592</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190502" y="309562"/>
          <a:ext cx="3274218" cy="10001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p>
      </xdr:txBody>
    </xdr:sp>
    <xdr:clientData/>
  </xdr:twoCellAnchor>
  <xdr:twoCellAnchor>
    <xdr:from>
      <xdr:col>0</xdr:col>
      <xdr:colOff>202407</xdr:colOff>
      <xdr:row>2</xdr:row>
      <xdr:rowOff>83342</xdr:rowOff>
    </xdr:from>
    <xdr:to>
      <xdr:col>12</xdr:col>
      <xdr:colOff>142876</xdr:colOff>
      <xdr:row>2</xdr:row>
      <xdr:rowOff>571497</xdr:rowOff>
    </xdr:to>
    <xdr:sp macro="" textlink="">
      <xdr:nvSpPr>
        <xdr:cNvPr id="4" name="大かっこ 14">
          <a:extLst>
            <a:ext uri="{FF2B5EF4-FFF2-40B4-BE49-F238E27FC236}">
              <a16:creationId xmlns:a16="http://schemas.microsoft.com/office/drawing/2014/main" id="{00000000-0008-0000-0200-000004000000}"/>
            </a:ext>
          </a:extLst>
        </xdr:cNvPr>
        <xdr:cNvSpPr/>
      </xdr:nvSpPr>
      <xdr:spPr>
        <a:xfrm>
          <a:off x="202407" y="583405"/>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28575</xdr:colOff>
          <xdr:row>14</xdr:row>
          <xdr:rowOff>38100</xdr:rowOff>
        </xdr:from>
        <xdr:to>
          <xdr:col>5</xdr:col>
          <xdr:colOff>266700</xdr:colOff>
          <xdr:row>14</xdr:row>
          <xdr:rowOff>295275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14</xdr:row>
          <xdr:rowOff>180975</xdr:rowOff>
        </xdr:from>
        <xdr:to>
          <xdr:col>11</xdr:col>
          <xdr:colOff>123825</xdr:colOff>
          <xdr:row>15</xdr:row>
          <xdr:rowOff>114300</xdr:rowOff>
        </xdr:to>
        <xdr:sp macro="" textlink="">
          <xdr:nvSpPr>
            <xdr:cNvPr id="8195" name="Option Button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14</xdr:row>
          <xdr:rowOff>180975</xdr:rowOff>
        </xdr:from>
        <xdr:to>
          <xdr:col>14</xdr:col>
          <xdr:colOff>123825</xdr:colOff>
          <xdr:row>15</xdr:row>
          <xdr:rowOff>114300</xdr:rowOff>
        </xdr:to>
        <xdr:sp macro="" textlink="">
          <xdr:nvSpPr>
            <xdr:cNvPr id="8196" name="Option Button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14</xdr:row>
          <xdr:rowOff>180975</xdr:rowOff>
        </xdr:from>
        <xdr:to>
          <xdr:col>17</xdr:col>
          <xdr:colOff>123825</xdr:colOff>
          <xdr:row>15</xdr:row>
          <xdr:rowOff>114300</xdr:rowOff>
        </xdr:to>
        <xdr:sp macro="" textlink="">
          <xdr:nvSpPr>
            <xdr:cNvPr id="8197" name="Option Button 5" hidden="1">
              <a:extLst>
                <a:ext uri="{63B3BB69-23CF-44E3-9099-C40C66FF867C}">
                  <a14:compatExt spid="_x0000_s8197"/>
                </a:ext>
                <a:ext uri="{FF2B5EF4-FFF2-40B4-BE49-F238E27FC236}">
                  <a16:creationId xmlns:a16="http://schemas.microsoft.com/office/drawing/2014/main" id="{00000000-0008-0000-02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14</xdr:row>
          <xdr:rowOff>180975</xdr:rowOff>
        </xdr:from>
        <xdr:to>
          <xdr:col>20</xdr:col>
          <xdr:colOff>123825</xdr:colOff>
          <xdr:row>15</xdr:row>
          <xdr:rowOff>114300</xdr:rowOff>
        </xdr:to>
        <xdr:sp macro="" textlink="">
          <xdr:nvSpPr>
            <xdr:cNvPr id="8198" name="Option Button 6" hidden="1">
              <a:extLst>
                <a:ext uri="{63B3BB69-23CF-44E3-9099-C40C66FF867C}">
                  <a14:compatExt spid="_x0000_s8198"/>
                </a:ext>
                <a:ext uri="{FF2B5EF4-FFF2-40B4-BE49-F238E27FC236}">
                  <a16:creationId xmlns:a16="http://schemas.microsoft.com/office/drawing/2014/main" id="{00000000-0008-0000-02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14</xdr:row>
      <xdr:rowOff>78442</xdr:rowOff>
    </xdr:from>
    <xdr:to>
      <xdr:col>22</xdr:col>
      <xdr:colOff>11206</xdr:colOff>
      <xdr:row>15</xdr:row>
      <xdr:rowOff>246530</xdr:rowOff>
    </xdr:to>
    <xdr:sp macro="" textlink="">
      <xdr:nvSpPr>
        <xdr:cNvPr id="7" name="大かっこ 6">
          <a:extLst>
            <a:ext uri="{FF2B5EF4-FFF2-40B4-BE49-F238E27FC236}">
              <a16:creationId xmlns:a16="http://schemas.microsoft.com/office/drawing/2014/main" id="{00000000-0008-0000-0200-000007000000}"/>
            </a:ext>
          </a:extLst>
        </xdr:cNvPr>
        <xdr:cNvSpPr/>
      </xdr:nvSpPr>
      <xdr:spPr>
        <a:xfrm>
          <a:off x="2654112" y="4488517"/>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97</xdr:row>
      <xdr:rowOff>11206</xdr:rowOff>
    </xdr:from>
    <xdr:to>
      <xdr:col>9</xdr:col>
      <xdr:colOff>-1</xdr:colOff>
      <xdr:row>101</xdr:row>
      <xdr:rowOff>0</xdr:rowOff>
    </xdr:to>
    <xdr:sp macro="" textlink="">
      <xdr:nvSpPr>
        <xdr:cNvPr id="8" name="左中かっこ 7">
          <a:extLst>
            <a:ext uri="{FF2B5EF4-FFF2-40B4-BE49-F238E27FC236}">
              <a16:creationId xmlns:a16="http://schemas.microsoft.com/office/drawing/2014/main" id="{00000000-0008-0000-0200-000008000000}"/>
            </a:ext>
          </a:extLst>
        </xdr:cNvPr>
        <xdr:cNvSpPr/>
      </xdr:nvSpPr>
      <xdr:spPr>
        <a:xfrm>
          <a:off x="2377889" y="21975856"/>
          <a:ext cx="108135" cy="1246094"/>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32</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6264778" y="680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35</xdr:row>
          <xdr:rowOff>38100</xdr:rowOff>
        </xdr:from>
        <xdr:to>
          <xdr:col>30</xdr:col>
          <xdr:colOff>266700</xdr:colOff>
          <xdr:row>35</xdr:row>
          <xdr:rowOff>295275</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2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108</xdr:row>
          <xdr:rowOff>38100</xdr:rowOff>
        </xdr:from>
        <xdr:to>
          <xdr:col>4</xdr:col>
          <xdr:colOff>247650</xdr:colOff>
          <xdr:row>108</xdr:row>
          <xdr:rowOff>285750</xdr:rowOff>
        </xdr:to>
        <xdr:sp macro="" textlink="">
          <xdr:nvSpPr>
            <xdr:cNvPr id="8200" name="Option Button 8" hidden="1">
              <a:extLst>
                <a:ext uri="{63B3BB69-23CF-44E3-9099-C40C66FF867C}">
                  <a14:compatExt spid="_x0000_s8200"/>
                </a:ext>
                <a:ext uri="{FF2B5EF4-FFF2-40B4-BE49-F238E27FC236}">
                  <a16:creationId xmlns:a16="http://schemas.microsoft.com/office/drawing/2014/main" id="{00000000-0008-0000-02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109</xdr:row>
          <xdr:rowOff>38100</xdr:rowOff>
        </xdr:from>
        <xdr:to>
          <xdr:col>4</xdr:col>
          <xdr:colOff>247650</xdr:colOff>
          <xdr:row>109</xdr:row>
          <xdr:rowOff>285750</xdr:rowOff>
        </xdr:to>
        <xdr:sp macro="" textlink="">
          <xdr:nvSpPr>
            <xdr:cNvPr id="8201" name="Option Button 9" hidden="1">
              <a:extLst>
                <a:ext uri="{63B3BB69-23CF-44E3-9099-C40C66FF867C}">
                  <a14:compatExt spid="_x0000_s8201"/>
                </a:ext>
                <a:ext uri="{FF2B5EF4-FFF2-40B4-BE49-F238E27FC236}">
                  <a16:creationId xmlns:a16="http://schemas.microsoft.com/office/drawing/2014/main" id="{00000000-0008-0000-02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110</xdr:row>
          <xdr:rowOff>38100</xdr:rowOff>
        </xdr:from>
        <xdr:to>
          <xdr:col>4</xdr:col>
          <xdr:colOff>247650</xdr:colOff>
          <xdr:row>110</xdr:row>
          <xdr:rowOff>285750</xdr:rowOff>
        </xdr:to>
        <xdr:sp macro="" textlink="">
          <xdr:nvSpPr>
            <xdr:cNvPr id="8202" name="Option Button 10" hidden="1">
              <a:extLst>
                <a:ext uri="{63B3BB69-23CF-44E3-9099-C40C66FF867C}">
                  <a14:compatExt spid="_x0000_s8202"/>
                </a:ext>
                <a:ext uri="{FF2B5EF4-FFF2-40B4-BE49-F238E27FC236}">
                  <a16:creationId xmlns:a16="http://schemas.microsoft.com/office/drawing/2014/main" id="{00000000-0008-0000-02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111</xdr:row>
          <xdr:rowOff>38100</xdr:rowOff>
        </xdr:from>
        <xdr:to>
          <xdr:col>4</xdr:col>
          <xdr:colOff>247650</xdr:colOff>
          <xdr:row>111</xdr:row>
          <xdr:rowOff>285750</xdr:rowOff>
        </xdr:to>
        <xdr:sp macro="" textlink="">
          <xdr:nvSpPr>
            <xdr:cNvPr id="8203" name="Option Button 11" hidden="1">
              <a:extLst>
                <a:ext uri="{63B3BB69-23CF-44E3-9099-C40C66FF867C}">
                  <a14:compatExt spid="_x0000_s8203"/>
                </a:ext>
                <a:ext uri="{FF2B5EF4-FFF2-40B4-BE49-F238E27FC236}">
                  <a16:creationId xmlns:a16="http://schemas.microsoft.com/office/drawing/2014/main" id="{00000000-0008-0000-02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112</xdr:row>
          <xdr:rowOff>38100</xdr:rowOff>
        </xdr:from>
        <xdr:to>
          <xdr:col>4</xdr:col>
          <xdr:colOff>247650</xdr:colOff>
          <xdr:row>112</xdr:row>
          <xdr:rowOff>285750</xdr:rowOff>
        </xdr:to>
        <xdr:sp macro="" textlink="">
          <xdr:nvSpPr>
            <xdr:cNvPr id="8204" name="Option Button 12" hidden="1">
              <a:extLst>
                <a:ext uri="{63B3BB69-23CF-44E3-9099-C40C66FF867C}">
                  <a14:compatExt spid="_x0000_s8204"/>
                </a:ext>
                <a:ext uri="{FF2B5EF4-FFF2-40B4-BE49-F238E27FC236}">
                  <a16:creationId xmlns:a16="http://schemas.microsoft.com/office/drawing/2014/main" id="{00000000-0008-0000-02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113</xdr:row>
          <xdr:rowOff>38100</xdr:rowOff>
        </xdr:from>
        <xdr:to>
          <xdr:col>4</xdr:col>
          <xdr:colOff>247650</xdr:colOff>
          <xdr:row>113</xdr:row>
          <xdr:rowOff>285750</xdr:rowOff>
        </xdr:to>
        <xdr:sp macro="" textlink="">
          <xdr:nvSpPr>
            <xdr:cNvPr id="8205" name="Option Button 13" hidden="1">
              <a:extLst>
                <a:ext uri="{63B3BB69-23CF-44E3-9099-C40C66FF867C}">
                  <a14:compatExt spid="_x0000_s8205"/>
                </a:ext>
                <a:ext uri="{FF2B5EF4-FFF2-40B4-BE49-F238E27FC236}">
                  <a16:creationId xmlns:a16="http://schemas.microsoft.com/office/drawing/2014/main" id="{00000000-0008-0000-02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106</xdr:row>
          <xdr:rowOff>304800</xdr:rowOff>
        </xdr:from>
        <xdr:to>
          <xdr:col>5</xdr:col>
          <xdr:colOff>0</xdr:colOff>
          <xdr:row>116</xdr:row>
          <xdr:rowOff>0</xdr:rowOff>
        </xdr:to>
        <xdr:sp macro="" textlink="">
          <xdr:nvSpPr>
            <xdr:cNvPr id="8208" name="Group Box 16" hidden="1">
              <a:extLst>
                <a:ext uri="{63B3BB69-23CF-44E3-9099-C40C66FF867C}">
                  <a14:compatExt spid="_x0000_s8208"/>
                </a:ext>
                <a:ext uri="{FF2B5EF4-FFF2-40B4-BE49-F238E27FC236}">
                  <a16:creationId xmlns:a16="http://schemas.microsoft.com/office/drawing/2014/main" id="{00000000-0008-0000-0200-000010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37</xdr:row>
          <xdr:rowOff>38100</xdr:rowOff>
        </xdr:from>
        <xdr:to>
          <xdr:col>30</xdr:col>
          <xdr:colOff>266700</xdr:colOff>
          <xdr:row>37</xdr:row>
          <xdr:rowOff>295275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2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108</xdr:row>
          <xdr:rowOff>38100</xdr:rowOff>
        </xdr:from>
        <xdr:to>
          <xdr:col>18</xdr:col>
          <xdr:colOff>247650</xdr:colOff>
          <xdr:row>108</xdr:row>
          <xdr:rowOff>285750</xdr:rowOff>
        </xdr:to>
        <xdr:sp macro="" textlink="">
          <xdr:nvSpPr>
            <xdr:cNvPr id="8212" name="Option Button 20" hidden="1">
              <a:extLst>
                <a:ext uri="{63B3BB69-23CF-44E3-9099-C40C66FF867C}">
                  <a14:compatExt spid="_x0000_s8212"/>
                </a:ext>
                <a:ext uri="{FF2B5EF4-FFF2-40B4-BE49-F238E27FC236}">
                  <a16:creationId xmlns:a16="http://schemas.microsoft.com/office/drawing/2014/main" id="{00000000-0008-0000-02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109</xdr:row>
          <xdr:rowOff>38100</xdr:rowOff>
        </xdr:from>
        <xdr:to>
          <xdr:col>18</xdr:col>
          <xdr:colOff>247650</xdr:colOff>
          <xdr:row>109</xdr:row>
          <xdr:rowOff>285750</xdr:rowOff>
        </xdr:to>
        <xdr:sp macro="" textlink="">
          <xdr:nvSpPr>
            <xdr:cNvPr id="8213" name="Option Button 21"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110</xdr:row>
          <xdr:rowOff>38100</xdr:rowOff>
        </xdr:from>
        <xdr:to>
          <xdr:col>18</xdr:col>
          <xdr:colOff>247650</xdr:colOff>
          <xdr:row>110</xdr:row>
          <xdr:rowOff>285750</xdr:rowOff>
        </xdr:to>
        <xdr:sp macro="" textlink="">
          <xdr:nvSpPr>
            <xdr:cNvPr id="8214" name="Option Button 22" hidden="1">
              <a:extLst>
                <a:ext uri="{63B3BB69-23CF-44E3-9099-C40C66FF867C}">
                  <a14:compatExt spid="_x0000_s8214"/>
                </a:ext>
                <a:ext uri="{FF2B5EF4-FFF2-40B4-BE49-F238E27FC236}">
                  <a16:creationId xmlns:a16="http://schemas.microsoft.com/office/drawing/2014/main" id="{00000000-0008-0000-02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111</xdr:row>
          <xdr:rowOff>38100</xdr:rowOff>
        </xdr:from>
        <xdr:to>
          <xdr:col>18</xdr:col>
          <xdr:colOff>247650</xdr:colOff>
          <xdr:row>111</xdr:row>
          <xdr:rowOff>285750</xdr:rowOff>
        </xdr:to>
        <xdr:sp macro="" textlink="">
          <xdr:nvSpPr>
            <xdr:cNvPr id="8215" name="Option Button 23" hidden="1">
              <a:extLst>
                <a:ext uri="{63B3BB69-23CF-44E3-9099-C40C66FF867C}">
                  <a14:compatExt spid="_x0000_s8215"/>
                </a:ext>
                <a:ext uri="{FF2B5EF4-FFF2-40B4-BE49-F238E27FC236}">
                  <a16:creationId xmlns:a16="http://schemas.microsoft.com/office/drawing/2014/main" id="{00000000-0008-0000-02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112</xdr:row>
          <xdr:rowOff>38100</xdr:rowOff>
        </xdr:from>
        <xdr:to>
          <xdr:col>18</xdr:col>
          <xdr:colOff>247650</xdr:colOff>
          <xdr:row>112</xdr:row>
          <xdr:rowOff>285750</xdr:rowOff>
        </xdr:to>
        <xdr:sp macro="" textlink="">
          <xdr:nvSpPr>
            <xdr:cNvPr id="8216" name="Option Button 24" hidden="1">
              <a:extLst>
                <a:ext uri="{63B3BB69-23CF-44E3-9099-C40C66FF867C}">
                  <a14:compatExt spid="_x0000_s8216"/>
                </a:ext>
                <a:ext uri="{FF2B5EF4-FFF2-40B4-BE49-F238E27FC236}">
                  <a16:creationId xmlns:a16="http://schemas.microsoft.com/office/drawing/2014/main" id="{00000000-0008-0000-02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113</xdr:row>
          <xdr:rowOff>38100</xdr:rowOff>
        </xdr:from>
        <xdr:to>
          <xdr:col>18</xdr:col>
          <xdr:colOff>247650</xdr:colOff>
          <xdr:row>113</xdr:row>
          <xdr:rowOff>285750</xdr:rowOff>
        </xdr:to>
        <xdr:sp macro="" textlink="">
          <xdr:nvSpPr>
            <xdr:cNvPr id="8217" name="Option Button 25" hidden="1">
              <a:extLst>
                <a:ext uri="{63B3BB69-23CF-44E3-9099-C40C66FF867C}">
                  <a14:compatExt spid="_x0000_s8217"/>
                </a:ext>
                <a:ext uri="{FF2B5EF4-FFF2-40B4-BE49-F238E27FC236}">
                  <a16:creationId xmlns:a16="http://schemas.microsoft.com/office/drawing/2014/main" id="{00000000-0008-0000-02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106</xdr:row>
          <xdr:rowOff>304800</xdr:rowOff>
        </xdr:from>
        <xdr:to>
          <xdr:col>19</xdr:col>
          <xdr:colOff>0</xdr:colOff>
          <xdr:row>116</xdr:row>
          <xdr:rowOff>0</xdr:rowOff>
        </xdr:to>
        <xdr:sp macro="" textlink="">
          <xdr:nvSpPr>
            <xdr:cNvPr id="8220" name="Group Box 28" hidden="1">
              <a:extLst>
                <a:ext uri="{63B3BB69-23CF-44E3-9099-C40C66FF867C}">
                  <a14:compatExt spid="_x0000_s8220"/>
                </a:ext>
                <a:ext uri="{FF2B5EF4-FFF2-40B4-BE49-F238E27FC236}">
                  <a16:creationId xmlns:a16="http://schemas.microsoft.com/office/drawing/2014/main" id="{00000000-0008-0000-0200-00001C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107</xdr:row>
          <xdr:rowOff>38100</xdr:rowOff>
        </xdr:from>
        <xdr:to>
          <xdr:col>4</xdr:col>
          <xdr:colOff>247650</xdr:colOff>
          <xdr:row>107</xdr:row>
          <xdr:rowOff>285750</xdr:rowOff>
        </xdr:to>
        <xdr:sp macro="" textlink="">
          <xdr:nvSpPr>
            <xdr:cNvPr id="8221" name="Option Button 29" hidden="1">
              <a:extLst>
                <a:ext uri="{63B3BB69-23CF-44E3-9099-C40C66FF867C}">
                  <a14:compatExt spid="_x0000_s8221"/>
                </a:ext>
                <a:ext uri="{FF2B5EF4-FFF2-40B4-BE49-F238E27FC236}">
                  <a16:creationId xmlns:a16="http://schemas.microsoft.com/office/drawing/2014/main" id="{00000000-0008-0000-02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107</xdr:row>
          <xdr:rowOff>38100</xdr:rowOff>
        </xdr:from>
        <xdr:to>
          <xdr:col>18</xdr:col>
          <xdr:colOff>247650</xdr:colOff>
          <xdr:row>107</xdr:row>
          <xdr:rowOff>285750</xdr:rowOff>
        </xdr:to>
        <xdr:sp macro="" textlink="">
          <xdr:nvSpPr>
            <xdr:cNvPr id="8222" name="Option Button 30" hidden="1">
              <a:extLst>
                <a:ext uri="{63B3BB69-23CF-44E3-9099-C40C66FF867C}">
                  <a14:compatExt spid="_x0000_s8222"/>
                </a:ext>
                <a:ext uri="{FF2B5EF4-FFF2-40B4-BE49-F238E27FC236}">
                  <a16:creationId xmlns:a16="http://schemas.microsoft.com/office/drawing/2014/main" id="{00000000-0008-0000-02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154781</xdr:colOff>
      <xdr:row>90</xdr:row>
      <xdr:rowOff>83344</xdr:rowOff>
    </xdr:from>
    <xdr:to>
      <xdr:col>30</xdr:col>
      <xdr:colOff>-1</xdr:colOff>
      <xdr:row>93</xdr:row>
      <xdr:rowOff>309561</xdr:rowOff>
    </xdr:to>
    <xdr:sp macro="" textlink="">
      <xdr:nvSpPr>
        <xdr:cNvPr id="2" name="Double Bracket 5">
          <a:extLst>
            <a:ext uri="{FF2B5EF4-FFF2-40B4-BE49-F238E27FC236}">
              <a16:creationId xmlns:a16="http://schemas.microsoft.com/office/drawing/2014/main" id="{00000000-0008-0000-0200-000002000000}"/>
            </a:ext>
          </a:extLst>
        </xdr:cNvPr>
        <xdr:cNvSpPr/>
      </xdr:nvSpPr>
      <xdr:spPr>
        <a:xfrm>
          <a:off x="2345531" y="21764625"/>
          <a:ext cx="5869781" cy="1154905"/>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8</xdr:col>
      <xdr:colOff>152399</xdr:colOff>
      <xdr:row>88</xdr:row>
      <xdr:rowOff>21432</xdr:rowOff>
    </xdr:from>
    <xdr:to>
      <xdr:col>29</xdr:col>
      <xdr:colOff>247649</xdr:colOff>
      <xdr:row>89</xdr:row>
      <xdr:rowOff>202406</xdr:rowOff>
    </xdr:to>
    <xdr:sp macro="" textlink="">
      <xdr:nvSpPr>
        <xdr:cNvPr id="3" name="Double Bracket 5">
          <a:extLst>
            <a:ext uri="{FF2B5EF4-FFF2-40B4-BE49-F238E27FC236}">
              <a16:creationId xmlns:a16="http://schemas.microsoft.com/office/drawing/2014/main" id="{00000000-0008-0000-0200-000003000000}"/>
            </a:ext>
          </a:extLst>
        </xdr:cNvPr>
        <xdr:cNvSpPr/>
      </xdr:nvSpPr>
      <xdr:spPr>
        <a:xfrm>
          <a:off x="2343149" y="21083588"/>
          <a:ext cx="5845969" cy="490537"/>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171450</xdr:colOff>
          <xdr:row>114</xdr:row>
          <xdr:rowOff>38100</xdr:rowOff>
        </xdr:from>
        <xdr:to>
          <xdr:col>4</xdr:col>
          <xdr:colOff>247650</xdr:colOff>
          <xdr:row>114</xdr:row>
          <xdr:rowOff>285750</xdr:rowOff>
        </xdr:to>
        <xdr:sp macro="" textlink="">
          <xdr:nvSpPr>
            <xdr:cNvPr id="8224" name="Option Button 32" hidden="1">
              <a:extLst>
                <a:ext uri="{63B3BB69-23CF-44E3-9099-C40C66FF867C}">
                  <a14:compatExt spid="_x0000_s8224"/>
                </a:ext>
                <a:ext uri="{FF2B5EF4-FFF2-40B4-BE49-F238E27FC236}">
                  <a16:creationId xmlns:a16="http://schemas.microsoft.com/office/drawing/2014/main" id="{00000000-0008-0000-02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115</xdr:row>
          <xdr:rowOff>38100</xdr:rowOff>
        </xdr:from>
        <xdr:to>
          <xdr:col>4</xdr:col>
          <xdr:colOff>247650</xdr:colOff>
          <xdr:row>115</xdr:row>
          <xdr:rowOff>285750</xdr:rowOff>
        </xdr:to>
        <xdr:sp macro="" textlink="">
          <xdr:nvSpPr>
            <xdr:cNvPr id="8225" name="Option Button 33" hidden="1">
              <a:extLst>
                <a:ext uri="{63B3BB69-23CF-44E3-9099-C40C66FF867C}">
                  <a14:compatExt spid="_x0000_s8225"/>
                </a:ext>
                <a:ext uri="{FF2B5EF4-FFF2-40B4-BE49-F238E27FC236}">
                  <a16:creationId xmlns:a16="http://schemas.microsoft.com/office/drawing/2014/main" id="{00000000-0008-0000-02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114</xdr:row>
          <xdr:rowOff>38100</xdr:rowOff>
        </xdr:from>
        <xdr:to>
          <xdr:col>18</xdr:col>
          <xdr:colOff>247650</xdr:colOff>
          <xdr:row>114</xdr:row>
          <xdr:rowOff>285750</xdr:rowOff>
        </xdr:to>
        <xdr:sp macro="" textlink="">
          <xdr:nvSpPr>
            <xdr:cNvPr id="8226" name="Option Button 34" hidden="1">
              <a:extLst>
                <a:ext uri="{63B3BB69-23CF-44E3-9099-C40C66FF867C}">
                  <a14:compatExt spid="_x0000_s8226"/>
                </a:ext>
                <a:ext uri="{FF2B5EF4-FFF2-40B4-BE49-F238E27FC236}">
                  <a16:creationId xmlns:a16="http://schemas.microsoft.com/office/drawing/2014/main" id="{00000000-0008-0000-02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115</xdr:row>
          <xdr:rowOff>38100</xdr:rowOff>
        </xdr:from>
        <xdr:to>
          <xdr:col>18</xdr:col>
          <xdr:colOff>247650</xdr:colOff>
          <xdr:row>115</xdr:row>
          <xdr:rowOff>285750</xdr:rowOff>
        </xdr:to>
        <xdr:sp macro="" textlink="">
          <xdr:nvSpPr>
            <xdr:cNvPr id="8227" name="Option Button 35" hidden="1">
              <a:extLst>
                <a:ext uri="{63B3BB69-23CF-44E3-9099-C40C66FF867C}">
                  <a14:compatExt spid="_x0000_s8227"/>
                </a:ext>
                <a:ext uri="{FF2B5EF4-FFF2-40B4-BE49-F238E27FC236}">
                  <a16:creationId xmlns:a16="http://schemas.microsoft.com/office/drawing/2014/main" id="{00000000-0008-0000-02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9</xdr:row>
          <xdr:rowOff>180975</xdr:rowOff>
        </xdr:from>
        <xdr:to>
          <xdr:col>11</xdr:col>
          <xdr:colOff>123825</xdr:colOff>
          <xdr:row>10</xdr:row>
          <xdr:rowOff>114300</xdr:rowOff>
        </xdr:to>
        <xdr:sp macro="" textlink="">
          <xdr:nvSpPr>
            <xdr:cNvPr id="4105" name="Option Button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xdr:row>
          <xdr:rowOff>180975</xdr:rowOff>
        </xdr:from>
        <xdr:to>
          <xdr:col>14</xdr:col>
          <xdr:colOff>123825</xdr:colOff>
          <xdr:row>10</xdr:row>
          <xdr:rowOff>114300</xdr:rowOff>
        </xdr:to>
        <xdr:sp macro="" textlink="">
          <xdr:nvSpPr>
            <xdr:cNvPr id="4106" name="Option Button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9</xdr:row>
          <xdr:rowOff>180975</xdr:rowOff>
        </xdr:from>
        <xdr:to>
          <xdr:col>17</xdr:col>
          <xdr:colOff>123825</xdr:colOff>
          <xdr:row>10</xdr:row>
          <xdr:rowOff>114300</xdr:rowOff>
        </xdr:to>
        <xdr:sp macro="" textlink="">
          <xdr:nvSpPr>
            <xdr:cNvPr id="4107" name="Option Button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9</xdr:row>
          <xdr:rowOff>180975</xdr:rowOff>
        </xdr:from>
        <xdr:to>
          <xdr:col>20</xdr:col>
          <xdr:colOff>123825</xdr:colOff>
          <xdr:row>10</xdr:row>
          <xdr:rowOff>114300</xdr:rowOff>
        </xdr:to>
        <xdr:sp macro="" textlink="">
          <xdr:nvSpPr>
            <xdr:cNvPr id="4108" name="Option Button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9</xdr:row>
      <xdr:rowOff>78442</xdr:rowOff>
    </xdr:from>
    <xdr:to>
      <xdr:col>22</xdr:col>
      <xdr:colOff>11206</xdr:colOff>
      <xdr:row>10</xdr:row>
      <xdr:rowOff>246530</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2689411" y="2902324"/>
          <a:ext cx="3485030" cy="48185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90</xdr:row>
      <xdr:rowOff>11206</xdr:rowOff>
    </xdr:from>
    <xdr:to>
      <xdr:col>9</xdr:col>
      <xdr:colOff>-1</xdr:colOff>
      <xdr:row>94</xdr:row>
      <xdr:rowOff>0</xdr:rowOff>
    </xdr:to>
    <xdr:sp macro="" textlink="">
      <xdr:nvSpPr>
        <xdr:cNvPr id="4" name="左中かっこ 3">
          <a:extLst>
            <a:ext uri="{FF2B5EF4-FFF2-40B4-BE49-F238E27FC236}">
              <a16:creationId xmlns:a16="http://schemas.microsoft.com/office/drawing/2014/main" id="{00000000-0008-0000-0300-000004000000}"/>
            </a:ext>
          </a:extLst>
        </xdr:cNvPr>
        <xdr:cNvSpPr/>
      </xdr:nvSpPr>
      <xdr:spPr>
        <a:xfrm>
          <a:off x="2409265" y="12360088"/>
          <a:ext cx="112058" cy="930088"/>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27</xdr:row>
      <xdr:rowOff>0</xdr:rowOff>
    </xdr:from>
    <xdr:ext cx="184731" cy="264560"/>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6326971" y="61072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7</xdr:col>
      <xdr:colOff>123265</xdr:colOff>
      <xdr:row>85</xdr:row>
      <xdr:rowOff>100853</xdr:rowOff>
    </xdr:from>
    <xdr:to>
      <xdr:col>31</xdr:col>
      <xdr:colOff>44823</xdr:colOff>
      <xdr:row>86</xdr:row>
      <xdr:rowOff>235325</xdr:rowOff>
    </xdr:to>
    <xdr:sp macro="" textlink="">
      <xdr:nvSpPr>
        <xdr:cNvPr id="6" name="Double Bracket 5">
          <a:extLst>
            <a:ext uri="{FF2B5EF4-FFF2-40B4-BE49-F238E27FC236}">
              <a16:creationId xmlns:a16="http://schemas.microsoft.com/office/drawing/2014/main" id="{00000000-0008-0000-0300-000006000000}"/>
            </a:ext>
          </a:extLst>
        </xdr:cNvPr>
        <xdr:cNvSpPr/>
      </xdr:nvSpPr>
      <xdr:spPr>
        <a:xfrm>
          <a:off x="2084294" y="21459265"/>
          <a:ext cx="6645088" cy="448236"/>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30</xdr:col>
          <xdr:colOff>28575</xdr:colOff>
          <xdr:row>27</xdr:row>
          <xdr:rowOff>38100</xdr:rowOff>
        </xdr:from>
        <xdr:to>
          <xdr:col>30</xdr:col>
          <xdr:colOff>266700</xdr:colOff>
          <xdr:row>27</xdr:row>
          <xdr:rowOff>295275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174349</xdr:colOff>
      <xdr:row>25</xdr:row>
      <xdr:rowOff>132936</xdr:rowOff>
    </xdr:from>
    <xdr:to>
      <xdr:col>7</xdr:col>
      <xdr:colOff>505239</xdr:colOff>
      <xdr:row>40</xdr:row>
      <xdr:rowOff>94837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74349" y="4485861"/>
          <a:ext cx="5131490" cy="2533651"/>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）」（「歯科外来・在宅ベース</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）」を含む）を算定する診療所（医科）または「外</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来・在宅ベースアップ評価料（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」を含む）</a:t>
          </a:r>
          <a:r>
            <a:rPr kumimoji="1" lang="ja-JP" altLang="en-US" sz="1100">
              <a:latin typeface="ＭＳ ゴシック" panose="020B0609070205080204" pitchFamily="49" charset="-128"/>
              <a:ea typeface="ＭＳ ゴシック" panose="020B0609070205080204" pitchFamily="49" charset="-128"/>
            </a:rPr>
            <a:t>を算定する有床診療所（医科）においては、別</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添「（診療所）賃金改善実績報告書」を提出すること。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２．</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）」を含む）を算定する診療所（</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）または「</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）」を含む）を算定する有床診療所（医科）においては、別添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診療所）賃金改善実績報告書」を提出すること。</a:t>
          </a:r>
          <a:endParaRPr lang="ja-JP" altLang="ja-JP">
            <a:effectLst/>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３</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）」及び「</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入院ベースアップ評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価料」</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算定する</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有床診療所においては、別添「（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病院及び有床診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所</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）賃金改善実績報告書」を提出すること。</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149</xdr:row>
          <xdr:rowOff>171450</xdr:rowOff>
        </xdr:from>
        <xdr:to>
          <xdr:col>2</xdr:col>
          <xdr:colOff>19050</xdr:colOff>
          <xdr:row>151</xdr:row>
          <xdr:rowOff>19050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5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150</xdr:row>
          <xdr:rowOff>180975</xdr:rowOff>
        </xdr:from>
        <xdr:to>
          <xdr:col>2</xdr:col>
          <xdr:colOff>19050</xdr:colOff>
          <xdr:row>152</xdr:row>
          <xdr:rowOff>28575</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5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149</xdr:row>
          <xdr:rowOff>171450</xdr:rowOff>
        </xdr:from>
        <xdr:to>
          <xdr:col>12</xdr:col>
          <xdr:colOff>47625</xdr:colOff>
          <xdr:row>151</xdr:row>
          <xdr:rowOff>19050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5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154</xdr:row>
      <xdr:rowOff>10886</xdr:rowOff>
    </xdr:from>
    <xdr:to>
      <xdr:col>32</xdr:col>
      <xdr:colOff>119743</xdr:colOff>
      <xdr:row>154</xdr:row>
      <xdr:rowOff>707572</xdr:rowOff>
    </xdr:to>
    <xdr:sp macro="" textlink="">
      <xdr:nvSpPr>
        <xdr:cNvPr id="2" name="大かっこ 11">
          <a:extLst>
            <a:ext uri="{FF2B5EF4-FFF2-40B4-BE49-F238E27FC236}">
              <a16:creationId xmlns:a16="http://schemas.microsoft.com/office/drawing/2014/main" id="{00000000-0008-0000-0500-000002000000}"/>
            </a:ext>
          </a:extLst>
        </xdr:cNvPr>
        <xdr:cNvSpPr/>
      </xdr:nvSpPr>
      <xdr:spPr>
        <a:xfrm>
          <a:off x="307521" y="1658438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2292" name="Option Button 4" hidden="1">
              <a:extLst>
                <a:ext uri="{63B3BB69-23CF-44E3-9099-C40C66FF867C}">
                  <a14:compatExt spid="_x0000_s12292"/>
                </a:ext>
                <a:ext uri="{FF2B5EF4-FFF2-40B4-BE49-F238E27FC236}">
                  <a16:creationId xmlns:a16="http://schemas.microsoft.com/office/drawing/2014/main" id="{00000000-0008-0000-05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2293" name="Option Button 5" hidden="1">
              <a:extLst>
                <a:ext uri="{63B3BB69-23CF-44E3-9099-C40C66FF867C}">
                  <a14:compatExt spid="_x0000_s12293"/>
                </a:ext>
                <a:ext uri="{FF2B5EF4-FFF2-40B4-BE49-F238E27FC236}">
                  <a16:creationId xmlns:a16="http://schemas.microsoft.com/office/drawing/2014/main" id="{00000000-0008-0000-05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2296" name="Option Button 8" hidden="1">
              <a:extLst>
                <a:ext uri="{63B3BB69-23CF-44E3-9099-C40C66FF867C}">
                  <a14:compatExt spid="_x0000_s12296"/>
                </a:ext>
                <a:ext uri="{FF2B5EF4-FFF2-40B4-BE49-F238E27FC236}">
                  <a16:creationId xmlns:a16="http://schemas.microsoft.com/office/drawing/2014/main" id="{00000000-0008-0000-05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2297" name="Option Button 9" hidden="1">
              <a:extLst>
                <a:ext uri="{63B3BB69-23CF-44E3-9099-C40C66FF867C}">
                  <a14:compatExt spid="_x0000_s12297"/>
                </a:ext>
                <a:ext uri="{FF2B5EF4-FFF2-40B4-BE49-F238E27FC236}">
                  <a16:creationId xmlns:a16="http://schemas.microsoft.com/office/drawing/2014/main" id="{00000000-0008-0000-05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142876</xdr:colOff>
      <xdr:row>162</xdr:row>
      <xdr:rowOff>28574</xdr:rowOff>
    </xdr:from>
    <xdr:to>
      <xdr:col>32</xdr:col>
      <xdr:colOff>228600</xdr:colOff>
      <xdr:row>185</xdr:row>
      <xdr:rowOff>9525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42876" y="30146624"/>
          <a:ext cx="8924924" cy="43624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事業者負担分等を含む</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等の増加分に充てること。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７　「（９）（８）のうちベア等実施分」については、ベースアップ評価料収入によるベア等分のほか、</a:t>
          </a:r>
          <a:r>
            <a:rPr kumimoji="1" lang="ja-JP" altLang="en-US" sz="1050" strike="noStrike" baseline="0">
              <a:solidFill>
                <a:sysClr val="windowText" lastClr="000000"/>
              </a:solidFill>
              <a:latin typeface="ＭＳ ゴシック" panose="020B0609070205080204" pitchFamily="49" charset="-128"/>
              <a:ea typeface="ＭＳ ゴシック" panose="020B0609070205080204" pitchFamily="49" charset="-128"/>
            </a:rPr>
            <a:t>ベースアップ評価料収入以外の財源</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や「看護職員処遇改善評価料」等によるベア等分を含めて記載すること。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８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）（８）のうち定期昇給相当分」については、賃金改善実施期間において定期昇給により改善する賃金額を記載すること。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９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oneCellAnchor>
    <xdr:from>
      <xdr:col>26</xdr:col>
      <xdr:colOff>28575</xdr:colOff>
      <xdr:row>185</xdr:row>
      <xdr:rowOff>114300</xdr:rowOff>
    </xdr:from>
    <xdr:ext cx="184731" cy="264560"/>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7210425" y="3395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123825</xdr:colOff>
      <xdr:row>21</xdr:row>
      <xdr:rowOff>47625</xdr:rowOff>
    </xdr:from>
    <xdr:to>
      <xdr:col>33</xdr:col>
      <xdr:colOff>190500</xdr:colOff>
      <xdr:row>25</xdr:row>
      <xdr:rowOff>142875</xdr:rowOff>
    </xdr:to>
    <xdr:sp macro="" textlink="">
      <xdr:nvSpPr>
        <xdr:cNvPr id="6" name="テキスト ボックス 4">
          <a:extLst>
            <a:ext uri="{FF2B5EF4-FFF2-40B4-BE49-F238E27FC236}">
              <a16:creationId xmlns:a16="http://schemas.microsoft.com/office/drawing/2014/main" id="{00000000-0008-0000-0500-000006000000}"/>
            </a:ext>
          </a:extLst>
        </xdr:cNvPr>
        <xdr:cNvSpPr txBox="1"/>
      </xdr:nvSpPr>
      <xdr:spPr>
        <a:xfrm>
          <a:off x="123825" y="3629025"/>
          <a:ext cx="91821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123825</xdr:colOff>
      <xdr:row>16</xdr:row>
      <xdr:rowOff>47625</xdr:rowOff>
    </xdr:from>
    <xdr:to>
      <xdr:col>33</xdr:col>
      <xdr:colOff>190500</xdr:colOff>
      <xdr:row>18</xdr:row>
      <xdr:rowOff>142875</xdr:rowOff>
    </xdr:to>
    <xdr:sp macro="" textlink="">
      <xdr:nvSpPr>
        <xdr:cNvPr id="8" name="テキスト ボックス 4">
          <a:extLst>
            <a:ext uri="{FF2B5EF4-FFF2-40B4-BE49-F238E27FC236}">
              <a16:creationId xmlns:a16="http://schemas.microsoft.com/office/drawing/2014/main" id="{00000000-0008-0000-0500-000008000000}"/>
            </a:ext>
          </a:extLst>
        </xdr:cNvPr>
        <xdr:cNvSpPr txBox="1"/>
      </xdr:nvSpPr>
      <xdr:spPr>
        <a:xfrm>
          <a:off x="123825" y="2628900"/>
          <a:ext cx="9182100" cy="49530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133350" y="2009775"/>
          <a:ext cx="9182100"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146</xdr:row>
          <xdr:rowOff>19050</xdr:rowOff>
        </xdr:from>
        <xdr:to>
          <xdr:col>2</xdr:col>
          <xdr:colOff>28575</xdr:colOff>
          <xdr:row>147</xdr:row>
          <xdr:rowOff>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6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147</xdr:row>
          <xdr:rowOff>9525</xdr:rowOff>
        </xdr:from>
        <xdr:to>
          <xdr:col>2</xdr:col>
          <xdr:colOff>28575</xdr:colOff>
          <xdr:row>148</xdr:row>
          <xdr:rowOff>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6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146</xdr:row>
          <xdr:rowOff>9525</xdr:rowOff>
        </xdr:from>
        <xdr:to>
          <xdr:col>12</xdr:col>
          <xdr:colOff>57150</xdr:colOff>
          <xdr:row>146</xdr:row>
          <xdr:rowOff>180975</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6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150</xdr:row>
      <xdr:rowOff>10886</xdr:rowOff>
    </xdr:from>
    <xdr:to>
      <xdr:col>32</xdr:col>
      <xdr:colOff>119743</xdr:colOff>
      <xdr:row>150</xdr:row>
      <xdr:rowOff>707572</xdr:rowOff>
    </xdr:to>
    <xdr:sp macro="" textlink="">
      <xdr:nvSpPr>
        <xdr:cNvPr id="2" name="大かっこ 11">
          <a:extLst>
            <a:ext uri="{FF2B5EF4-FFF2-40B4-BE49-F238E27FC236}">
              <a16:creationId xmlns:a16="http://schemas.microsoft.com/office/drawing/2014/main" id="{00000000-0008-0000-0600-000002000000}"/>
            </a:ext>
          </a:extLst>
        </xdr:cNvPr>
        <xdr:cNvSpPr/>
      </xdr:nvSpPr>
      <xdr:spPr>
        <a:xfrm>
          <a:off x="307521" y="2502353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7412" name="Option Button 4" hidden="1">
              <a:extLst>
                <a:ext uri="{63B3BB69-23CF-44E3-9099-C40C66FF867C}">
                  <a14:compatExt spid="_x0000_s17412"/>
                </a:ext>
                <a:ext uri="{FF2B5EF4-FFF2-40B4-BE49-F238E27FC236}">
                  <a16:creationId xmlns:a16="http://schemas.microsoft.com/office/drawing/2014/main" id="{00000000-0008-0000-06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7413" name="Option Button 5" hidden="1">
              <a:extLst>
                <a:ext uri="{63B3BB69-23CF-44E3-9099-C40C66FF867C}">
                  <a14:compatExt spid="_x0000_s17413"/>
                </a:ext>
                <a:ext uri="{FF2B5EF4-FFF2-40B4-BE49-F238E27FC236}">
                  <a16:creationId xmlns:a16="http://schemas.microsoft.com/office/drawing/2014/main" id="{00000000-0008-0000-06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26</xdr:row>
          <xdr:rowOff>19050</xdr:rowOff>
        </xdr:from>
        <xdr:to>
          <xdr:col>22</xdr:col>
          <xdr:colOff>238125</xdr:colOff>
          <xdr:row>26</xdr:row>
          <xdr:rowOff>180975</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6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173934</xdr:colOff>
      <xdr:row>16</xdr:row>
      <xdr:rowOff>8282</xdr:rowOff>
    </xdr:from>
    <xdr:to>
      <xdr:col>32</xdr:col>
      <xdr:colOff>273325</xdr:colOff>
      <xdr:row>18</xdr:row>
      <xdr:rowOff>82825</xdr:rowOff>
    </xdr:to>
    <xdr:sp macro="" textlink="">
      <xdr:nvSpPr>
        <xdr:cNvPr id="3" name="テキスト ボックス 4">
          <a:extLst>
            <a:ext uri="{FF2B5EF4-FFF2-40B4-BE49-F238E27FC236}">
              <a16:creationId xmlns:a16="http://schemas.microsoft.com/office/drawing/2014/main" id="{00000000-0008-0000-0600-000003000000}"/>
            </a:ext>
          </a:extLst>
        </xdr:cNvPr>
        <xdr:cNvSpPr txBox="1"/>
      </xdr:nvSpPr>
      <xdr:spPr>
        <a:xfrm>
          <a:off x="173934" y="2575891"/>
          <a:ext cx="8845826" cy="472108"/>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161926</xdr:colOff>
      <xdr:row>21</xdr:row>
      <xdr:rowOff>47625</xdr:rowOff>
    </xdr:from>
    <xdr:to>
      <xdr:col>32</xdr:col>
      <xdr:colOff>238126</xdr:colOff>
      <xdr:row>25</xdr:row>
      <xdr:rowOff>142875</xdr:rowOff>
    </xdr:to>
    <xdr:sp macro="" textlink="">
      <xdr:nvSpPr>
        <xdr:cNvPr id="4" name="テキスト ボックス 4">
          <a:extLst>
            <a:ext uri="{FF2B5EF4-FFF2-40B4-BE49-F238E27FC236}">
              <a16:creationId xmlns:a16="http://schemas.microsoft.com/office/drawing/2014/main" id="{00000000-0008-0000-0600-000004000000}"/>
            </a:ext>
          </a:extLst>
        </xdr:cNvPr>
        <xdr:cNvSpPr txBox="1"/>
      </xdr:nvSpPr>
      <xdr:spPr>
        <a:xfrm>
          <a:off x="161926" y="362902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171451</xdr:colOff>
      <xdr:row>27</xdr:row>
      <xdr:rowOff>28575</xdr:rowOff>
    </xdr:from>
    <xdr:to>
      <xdr:col>32</xdr:col>
      <xdr:colOff>247651</xdr:colOff>
      <xdr:row>30</xdr:row>
      <xdr:rowOff>85726</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171451" y="4810125"/>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47625</xdr:colOff>
      <xdr:row>157</xdr:row>
      <xdr:rowOff>171450</xdr:rowOff>
    </xdr:from>
    <xdr:to>
      <xdr:col>32</xdr:col>
      <xdr:colOff>200025</xdr:colOff>
      <xdr:row>186</xdr:row>
      <xdr:rowOff>0</xdr:rowOff>
    </xdr:to>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47625" y="218408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また、「外来・在宅ベースアップ評価料（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給与総額の実績を元に概算するなど、合理的な方法による計算として差し支えない。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７　「（９）（８）のうちベア等実施分」については、ベースアップ評価料収入によるベア等分のほか、ベースアップ評価料収入以外の財源や「看護職員処遇改善評価料」等によるベア等分を含めて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８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9" name="テキスト ボックス 8">
          <a:extLst>
            <a:ext uri="{FF2B5EF4-FFF2-40B4-BE49-F238E27FC236}">
              <a16:creationId xmlns:a16="http://schemas.microsoft.com/office/drawing/2014/main" id="{00000000-0008-0000-0600-000009000000}"/>
            </a:ext>
          </a:extLst>
        </xdr:cNvPr>
        <xdr:cNvSpPr txBox="1"/>
      </xdr:nvSpPr>
      <xdr:spPr>
        <a:xfrm>
          <a:off x="133350" y="2009775"/>
          <a:ext cx="9182100"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146</xdr:row>
          <xdr:rowOff>19050</xdr:rowOff>
        </xdr:from>
        <xdr:to>
          <xdr:col>2</xdr:col>
          <xdr:colOff>28575</xdr:colOff>
          <xdr:row>147</xdr:row>
          <xdr:rowOff>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7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147</xdr:row>
          <xdr:rowOff>28575</xdr:rowOff>
        </xdr:from>
        <xdr:to>
          <xdr:col>2</xdr:col>
          <xdr:colOff>28575</xdr:colOff>
          <xdr:row>148</xdr:row>
          <xdr:rowOff>19050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7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146</xdr:row>
          <xdr:rowOff>19050</xdr:rowOff>
        </xdr:from>
        <xdr:to>
          <xdr:col>12</xdr:col>
          <xdr:colOff>57150</xdr:colOff>
          <xdr:row>147</xdr:row>
          <xdr:rowOff>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7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150</xdr:row>
      <xdr:rowOff>10886</xdr:rowOff>
    </xdr:from>
    <xdr:to>
      <xdr:col>32</xdr:col>
      <xdr:colOff>119743</xdr:colOff>
      <xdr:row>150</xdr:row>
      <xdr:rowOff>707572</xdr:rowOff>
    </xdr:to>
    <xdr:sp macro="" textlink="">
      <xdr:nvSpPr>
        <xdr:cNvPr id="2" name="大かっこ 11">
          <a:extLst>
            <a:ext uri="{FF2B5EF4-FFF2-40B4-BE49-F238E27FC236}">
              <a16:creationId xmlns:a16="http://schemas.microsoft.com/office/drawing/2014/main" id="{00000000-0008-0000-0700-000002000000}"/>
            </a:ext>
          </a:extLst>
        </xdr:cNvPr>
        <xdr:cNvSpPr/>
      </xdr:nvSpPr>
      <xdr:spPr>
        <a:xfrm>
          <a:off x="355146" y="26795186"/>
          <a:ext cx="799419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35844" name="Option Button 4" hidden="1">
              <a:extLst>
                <a:ext uri="{63B3BB69-23CF-44E3-9099-C40C66FF867C}">
                  <a14:compatExt spid="_x0000_s35844"/>
                </a:ext>
                <a:ext uri="{FF2B5EF4-FFF2-40B4-BE49-F238E27FC236}">
                  <a16:creationId xmlns:a16="http://schemas.microsoft.com/office/drawing/2014/main" id="{00000000-0008-0000-07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35845" name="Option Button 5" hidden="1">
              <a:extLst>
                <a:ext uri="{63B3BB69-23CF-44E3-9099-C40C66FF867C}">
                  <a14:compatExt spid="_x0000_s35845"/>
                </a:ext>
                <a:ext uri="{FF2B5EF4-FFF2-40B4-BE49-F238E27FC236}">
                  <a16:creationId xmlns:a16="http://schemas.microsoft.com/office/drawing/2014/main" id="{00000000-0008-0000-07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26</xdr:row>
          <xdr:rowOff>19050</xdr:rowOff>
        </xdr:from>
        <xdr:to>
          <xdr:col>22</xdr:col>
          <xdr:colOff>247650</xdr:colOff>
          <xdr:row>26</xdr:row>
          <xdr:rowOff>180975</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7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190500</xdr:colOff>
      <xdr:row>16</xdr:row>
      <xdr:rowOff>28575</xdr:rowOff>
    </xdr:from>
    <xdr:to>
      <xdr:col>33</xdr:col>
      <xdr:colOff>13666</xdr:colOff>
      <xdr:row>18</xdr:row>
      <xdr:rowOff>103118</xdr:rowOff>
    </xdr:to>
    <xdr:sp macro="" textlink="">
      <xdr:nvSpPr>
        <xdr:cNvPr id="3" name="テキスト ボックス 4">
          <a:extLst>
            <a:ext uri="{FF2B5EF4-FFF2-40B4-BE49-F238E27FC236}">
              <a16:creationId xmlns:a16="http://schemas.microsoft.com/office/drawing/2014/main" id="{00000000-0008-0000-0700-000003000000}"/>
            </a:ext>
          </a:extLst>
        </xdr:cNvPr>
        <xdr:cNvSpPr txBox="1"/>
      </xdr:nvSpPr>
      <xdr:spPr>
        <a:xfrm>
          <a:off x="190500" y="2609850"/>
          <a:ext cx="8938591" cy="474593"/>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200025</xdr:colOff>
      <xdr:row>21</xdr:row>
      <xdr:rowOff>28575</xdr:rowOff>
    </xdr:from>
    <xdr:to>
      <xdr:col>33</xdr:col>
      <xdr:colOff>0</xdr:colOff>
      <xdr:row>25</xdr:row>
      <xdr:rowOff>123825</xdr:rowOff>
    </xdr:to>
    <xdr:sp macro="" textlink="">
      <xdr:nvSpPr>
        <xdr:cNvPr id="4" name="テキスト ボックス 4">
          <a:extLst>
            <a:ext uri="{FF2B5EF4-FFF2-40B4-BE49-F238E27FC236}">
              <a16:creationId xmlns:a16="http://schemas.microsoft.com/office/drawing/2014/main" id="{00000000-0008-0000-0700-000004000000}"/>
            </a:ext>
          </a:extLst>
        </xdr:cNvPr>
        <xdr:cNvSpPr txBox="1"/>
      </xdr:nvSpPr>
      <xdr:spPr>
        <a:xfrm>
          <a:off x="200025" y="360997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180975</xdr:colOff>
      <xdr:row>27</xdr:row>
      <xdr:rowOff>19050</xdr:rowOff>
    </xdr:from>
    <xdr:to>
      <xdr:col>32</xdr:col>
      <xdr:colOff>257175</xdr:colOff>
      <xdr:row>30</xdr:row>
      <xdr:rowOff>76201</xdr:rowOff>
    </xdr:to>
    <xdr:sp macro="" textlink="">
      <xdr:nvSpPr>
        <xdr:cNvPr id="15" name="テキスト ボックス 14">
          <a:extLst>
            <a:ext uri="{FF2B5EF4-FFF2-40B4-BE49-F238E27FC236}">
              <a16:creationId xmlns:a16="http://schemas.microsoft.com/office/drawing/2014/main" id="{00000000-0008-0000-0700-00000F000000}"/>
            </a:ext>
          </a:extLst>
        </xdr:cNvPr>
        <xdr:cNvSpPr txBox="1"/>
      </xdr:nvSpPr>
      <xdr:spPr>
        <a:xfrm>
          <a:off x="180975" y="4800600"/>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133350" y="2009775"/>
          <a:ext cx="8982075"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38100</xdr:colOff>
      <xdr:row>158</xdr:row>
      <xdr:rowOff>9525</xdr:rowOff>
    </xdr:from>
    <xdr:to>
      <xdr:col>32</xdr:col>
      <xdr:colOff>190500</xdr:colOff>
      <xdr:row>186</xdr:row>
      <xdr:rowOff>28575</xdr:rowOff>
    </xdr:to>
    <xdr:sp macro="" textlink="">
      <xdr:nvSpPr>
        <xdr:cNvPr id="7" name="テキスト ボックス 6">
          <a:extLst>
            <a:ext uri="{FF2B5EF4-FFF2-40B4-BE49-F238E27FC236}">
              <a16:creationId xmlns:a16="http://schemas.microsoft.com/office/drawing/2014/main" id="{546A7C6E-E40C-4DD8-9C05-BFF2FC344D70}"/>
            </a:ext>
          </a:extLst>
        </xdr:cNvPr>
        <xdr:cNvSpPr txBox="1"/>
      </xdr:nvSpPr>
      <xdr:spPr>
        <a:xfrm>
          <a:off x="38100" y="205073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１　本計画書において、「歯科外来・在宅ベースアップ評価料（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）」のことをいう。</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また、「歯科外来・在宅ベースアップ評価料（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Ⅱ</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Ⅱ</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Ⅱ</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事業者負担分等を含む</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等の増加分に充てること。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７　「（９）（８）のうちベア等実施分」については、ベースアップ評価料収入によるベア等分のほか、ベースアップ評価料収入以外の財源や「看護職員処遇改善評価料」等によるベア等分を含めて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８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28575</xdr:colOff>
      <xdr:row>170</xdr:row>
      <xdr:rowOff>28574</xdr:rowOff>
    </xdr:from>
    <xdr:to>
      <xdr:col>32</xdr:col>
      <xdr:colOff>142875</xdr:colOff>
      <xdr:row>180</xdr:row>
      <xdr:rowOff>190499</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28575" y="22593299"/>
          <a:ext cx="8772525" cy="20669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本報告書において、「外来・在宅ベースアップ評価料（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本報告書において、「ベースアップ評価料」とは、「外来・在宅ベースアップ評価料（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）」及び「入院ベースアップ評価料」のことをいう。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３　「対象職員の常勤換算数」は、当該時点における対象職員の人数を常勤換算で記載すること。常勤の職員の常勤換算数は１とする。常勤で</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４　ベースアップ評価料対象外職種の職員について、賃金改善を実施しなかった場合には、「賃金改善しなかった場合の職員の基本給等総額（初回届出時点の賃金改善実施期間（１）の開始月）」と「賃金改善した後の職員の基本給等総額（賃金改善実施期間（１） の開始月）」は同額となること。</a:t>
          </a:r>
        </a:p>
        <a:p>
          <a:pPr marL="216000" indent="-457200"/>
          <a:endParaRPr kumimoji="1" lang="ja-JP" altLang="en-US" sz="1050">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200025</xdr:colOff>
      <xdr:row>51</xdr:row>
      <xdr:rowOff>28575</xdr:rowOff>
    </xdr:from>
    <xdr:to>
      <xdr:col>41</xdr:col>
      <xdr:colOff>419100</xdr:colOff>
      <xdr:row>53</xdr:row>
      <xdr:rowOff>9525</xdr:rowOff>
    </xdr:to>
    <xdr:sp macro="" textlink="">
      <xdr:nvSpPr>
        <xdr:cNvPr id="9" name="テキスト ボックス 8">
          <a:extLst>
            <a:ext uri="{FF2B5EF4-FFF2-40B4-BE49-F238E27FC236}">
              <a16:creationId xmlns:a16="http://schemas.microsoft.com/office/drawing/2014/main" id="{A8DA85B9-4C8A-4DED-A6EC-D7BC20818E1B}"/>
            </a:ext>
          </a:extLst>
        </xdr:cNvPr>
        <xdr:cNvSpPr txBox="1"/>
      </xdr:nvSpPr>
      <xdr:spPr>
        <a:xfrm>
          <a:off x="9867900" y="5314950"/>
          <a:ext cx="1933575" cy="381000"/>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メイリオ" panose="020B0604030504040204" pitchFamily="50" charset="-128"/>
              <a:ea typeface="メイリオ" panose="020B0604030504040204" pitchFamily="50" charset="-128"/>
            </a:rPr>
            <a:t>繰越調整後の収入を明確化</a:t>
          </a: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53</xdr:row>
          <xdr:rowOff>171450</xdr:rowOff>
        </xdr:from>
        <xdr:to>
          <xdr:col>32</xdr:col>
          <xdr:colOff>142875</xdr:colOff>
          <xdr:row>55</xdr:row>
          <xdr:rowOff>19050</xdr:rowOff>
        </xdr:to>
        <xdr:sp macro="" textlink="">
          <xdr:nvSpPr>
            <xdr:cNvPr id="53254" name="Check Box 6" hidden="1">
              <a:extLst>
                <a:ext uri="{63B3BB69-23CF-44E3-9099-C40C66FF867C}">
                  <a14:compatExt spid="_x0000_s53254"/>
                </a:ext>
                <a:ext uri="{FF2B5EF4-FFF2-40B4-BE49-F238E27FC236}">
                  <a16:creationId xmlns:a16="http://schemas.microsoft.com/office/drawing/2014/main" id="{00000000-0008-0000-0800-000006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row r="15">
          <cell r="M15" t="str">
            <v>○○ケアサービス</v>
          </cell>
        </row>
      </sheetData>
      <sheetData sheetId="2"/>
      <sheetData sheetId="3"/>
      <sheetData sheetId="4">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 Id="rId3" Target="../drawings/vmlDrawing9.vml" Type="http://schemas.openxmlformats.org/officeDocument/2006/relationships/vmlDrawing"/><Relationship Id="rId4" Target="../ctrlProps/ctrlProp66.xml" Type="http://schemas.openxmlformats.org/officeDocument/2006/relationships/ctrlProp"/></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 Id="rId3" Target="../drawings/vmlDrawing10.vml" Type="http://schemas.openxmlformats.org/officeDocument/2006/relationships/vmlDrawing"/><Relationship Id="rId4" Target="../ctrlProps/ctrlProp67.xml" Type="http://schemas.openxmlformats.org/officeDocument/2006/relationships/ctrlProp"/></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5.xml" Type="http://schemas.openxmlformats.org/officeDocument/2006/relationships/ctrlProp"/><Relationship Id="rId5" Target="../ctrlProps/ctrlProp6.xml" Type="http://schemas.openxmlformats.org/officeDocument/2006/relationships/ctrlProp"/><Relationship Id="rId6" Target="../ctrlProps/ctrlProp7.xml" Type="http://schemas.openxmlformats.org/officeDocument/2006/relationships/ctrlProp"/><Relationship Id="rId7" Target="../ctrlProps/ctrlProp8.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15.xml" Type="http://schemas.openxmlformats.org/officeDocument/2006/relationships/ctrlProp"/><Relationship Id="rId11" Target="../ctrlProps/ctrlProp16.xml" Type="http://schemas.openxmlformats.org/officeDocument/2006/relationships/ctrlProp"/><Relationship Id="rId12" Target="../ctrlProps/ctrlProp17.xml" Type="http://schemas.openxmlformats.org/officeDocument/2006/relationships/ctrlProp"/><Relationship Id="rId13" Target="../ctrlProps/ctrlProp18.xml" Type="http://schemas.openxmlformats.org/officeDocument/2006/relationships/ctrlProp"/><Relationship Id="rId14" Target="../ctrlProps/ctrlProp19.xml" Type="http://schemas.openxmlformats.org/officeDocument/2006/relationships/ctrlProp"/><Relationship Id="rId15" Target="../ctrlProps/ctrlProp20.xml" Type="http://schemas.openxmlformats.org/officeDocument/2006/relationships/ctrlProp"/><Relationship Id="rId16" Target="../ctrlProps/ctrlProp21.xml" Type="http://schemas.openxmlformats.org/officeDocument/2006/relationships/ctrlProp"/><Relationship Id="rId17" Target="../ctrlProps/ctrlProp22.xml" Type="http://schemas.openxmlformats.org/officeDocument/2006/relationships/ctrlProp"/><Relationship Id="rId18" Target="../ctrlProps/ctrlProp23.xml" Type="http://schemas.openxmlformats.org/officeDocument/2006/relationships/ctrlProp"/><Relationship Id="rId19" Target="../ctrlProps/ctrlProp24.xml" Type="http://schemas.openxmlformats.org/officeDocument/2006/relationships/ctrlProp"/><Relationship Id="rId2" Target="../drawings/drawing3.xml" Type="http://schemas.openxmlformats.org/officeDocument/2006/relationships/drawing"/><Relationship Id="rId20" Target="../ctrlProps/ctrlProp25.xml" Type="http://schemas.openxmlformats.org/officeDocument/2006/relationships/ctrlProp"/><Relationship Id="rId21" Target="../ctrlProps/ctrlProp26.xml" Type="http://schemas.openxmlformats.org/officeDocument/2006/relationships/ctrlProp"/><Relationship Id="rId22" Target="../ctrlProps/ctrlProp27.xml" Type="http://schemas.openxmlformats.org/officeDocument/2006/relationships/ctrlProp"/><Relationship Id="rId23" Target="../ctrlProps/ctrlProp28.xml" Type="http://schemas.openxmlformats.org/officeDocument/2006/relationships/ctrlProp"/><Relationship Id="rId24" Target="../ctrlProps/ctrlProp29.xml" Type="http://schemas.openxmlformats.org/officeDocument/2006/relationships/ctrlProp"/><Relationship Id="rId25" Target="../ctrlProps/ctrlProp30.xml" Type="http://schemas.openxmlformats.org/officeDocument/2006/relationships/ctrlProp"/><Relationship Id="rId26" Target="../ctrlProps/ctrlProp31.xml" Type="http://schemas.openxmlformats.org/officeDocument/2006/relationships/ctrlProp"/><Relationship Id="rId27" Target="../ctrlProps/ctrlProp32.xml" Type="http://schemas.openxmlformats.org/officeDocument/2006/relationships/ctrlProp"/><Relationship Id="rId28" Target="../ctrlProps/ctrlProp33.xml" Type="http://schemas.openxmlformats.org/officeDocument/2006/relationships/ctrlProp"/><Relationship Id="rId29" Target="../ctrlProps/ctrlProp34.xml" Type="http://schemas.openxmlformats.org/officeDocument/2006/relationships/ctrlProp"/><Relationship Id="rId3" Target="../drawings/vmlDrawing3.vml" Type="http://schemas.openxmlformats.org/officeDocument/2006/relationships/vmlDrawing"/><Relationship Id="rId30" Target="../ctrlProps/ctrlProp35.xml" Type="http://schemas.openxmlformats.org/officeDocument/2006/relationships/ctrlProp"/><Relationship Id="rId31" Target="../ctrlProps/ctrlProp36.xml" Type="http://schemas.openxmlformats.org/officeDocument/2006/relationships/ctrlProp"/><Relationship Id="rId32" Target="../ctrlProps/ctrlProp37.xml" Type="http://schemas.openxmlformats.org/officeDocument/2006/relationships/ctrlProp"/><Relationship Id="rId33" Target="../ctrlProps/ctrlProp38.xml" Type="http://schemas.openxmlformats.org/officeDocument/2006/relationships/ctrlProp"/><Relationship Id="rId4" Target="../ctrlProps/ctrlProp9.xml" Type="http://schemas.openxmlformats.org/officeDocument/2006/relationships/ctrlProp"/><Relationship Id="rId5" Target="../ctrlProps/ctrlProp10.xml" Type="http://schemas.openxmlformats.org/officeDocument/2006/relationships/ctrlProp"/><Relationship Id="rId6" Target="../ctrlProps/ctrlProp11.xml" Type="http://schemas.openxmlformats.org/officeDocument/2006/relationships/ctrlProp"/><Relationship Id="rId7" Target="../ctrlProps/ctrlProp12.xml" Type="http://schemas.openxmlformats.org/officeDocument/2006/relationships/ctrlProp"/><Relationship Id="rId8" Target="../ctrlProps/ctrlProp13.xml" Type="http://schemas.openxmlformats.org/officeDocument/2006/relationships/ctrlProp"/><Relationship Id="rId9" Target="../ctrlProps/ctrlProp14.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45.xml" Type="http://schemas.openxmlformats.org/officeDocument/2006/relationships/ctrlProp"/><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39.xml" Type="http://schemas.openxmlformats.org/officeDocument/2006/relationships/ctrlProp"/><Relationship Id="rId5" Target="../ctrlProps/ctrlProp40.xml" Type="http://schemas.openxmlformats.org/officeDocument/2006/relationships/ctrlProp"/><Relationship Id="rId6" Target="../ctrlProps/ctrlProp41.xml" Type="http://schemas.openxmlformats.org/officeDocument/2006/relationships/ctrlProp"/><Relationship Id="rId7" Target="../ctrlProps/ctrlProp42.xml" Type="http://schemas.openxmlformats.org/officeDocument/2006/relationships/ctrlProp"/><Relationship Id="rId8" Target="../ctrlProps/ctrlProp43.xml" Type="http://schemas.openxmlformats.org/officeDocument/2006/relationships/ctrlProp"/><Relationship Id="rId9" Target="../ctrlProps/ctrlProp44.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10" Target="../ctrlProps/ctrlProp52.xml" Type="http://schemas.openxmlformats.org/officeDocument/2006/relationships/ctrlProp"/><Relationship Id="rId2" Target="../drawings/drawing6.xml" Type="http://schemas.openxmlformats.org/officeDocument/2006/relationships/drawing"/><Relationship Id="rId3" Target="../drawings/vmlDrawing5.vml" Type="http://schemas.openxmlformats.org/officeDocument/2006/relationships/vmlDrawing"/><Relationship Id="rId4" Target="../ctrlProps/ctrlProp46.xml" Type="http://schemas.openxmlformats.org/officeDocument/2006/relationships/ctrlProp"/><Relationship Id="rId5" Target="../ctrlProps/ctrlProp47.xml" Type="http://schemas.openxmlformats.org/officeDocument/2006/relationships/ctrlProp"/><Relationship Id="rId6" Target="../ctrlProps/ctrlProp48.xml" Type="http://schemas.openxmlformats.org/officeDocument/2006/relationships/ctrlProp"/><Relationship Id="rId7" Target="../ctrlProps/ctrlProp49.xml" Type="http://schemas.openxmlformats.org/officeDocument/2006/relationships/ctrlProp"/><Relationship Id="rId8" Target="../ctrlProps/ctrlProp50.xml" Type="http://schemas.openxmlformats.org/officeDocument/2006/relationships/ctrlProp"/><Relationship Id="rId9" Target="../ctrlProps/ctrlProp51.xml" Type="http://schemas.openxmlformats.org/officeDocument/2006/relationships/ctrlProp"/></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 Id="rId3" Target="../drawings/vmlDrawing6.vml" Type="http://schemas.openxmlformats.org/officeDocument/2006/relationships/vmlDrawing"/><Relationship Id="rId4" Target="../ctrlProps/ctrlProp53.xml" Type="http://schemas.openxmlformats.org/officeDocument/2006/relationships/ctrlProp"/><Relationship Id="rId5" Target="../ctrlProps/ctrlProp54.xml" Type="http://schemas.openxmlformats.org/officeDocument/2006/relationships/ctrlProp"/><Relationship Id="rId6" Target="../ctrlProps/ctrlProp55.xml" Type="http://schemas.openxmlformats.org/officeDocument/2006/relationships/ctrlProp"/><Relationship Id="rId7" Target="../ctrlProps/ctrlProp56.xml" Type="http://schemas.openxmlformats.org/officeDocument/2006/relationships/ctrlProp"/><Relationship Id="rId8" Target="../ctrlProps/ctrlProp57.xml" Type="http://schemas.openxmlformats.org/officeDocument/2006/relationships/ctrlProp"/><Relationship Id="rId9" Target="../ctrlProps/ctrlProp58.xml" Type="http://schemas.openxmlformats.org/officeDocument/2006/relationships/ctrlProp"/></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 Id="rId3" Target="../drawings/vmlDrawing7.vml" Type="http://schemas.openxmlformats.org/officeDocument/2006/relationships/vmlDrawing"/><Relationship Id="rId4" Target="../ctrlProps/ctrlProp59.xml" Type="http://schemas.openxmlformats.org/officeDocument/2006/relationships/ctrlProp"/><Relationship Id="rId5" Target="../ctrlProps/ctrlProp60.xml" Type="http://schemas.openxmlformats.org/officeDocument/2006/relationships/ctrlProp"/><Relationship Id="rId6" Target="../ctrlProps/ctrlProp61.xml" Type="http://schemas.openxmlformats.org/officeDocument/2006/relationships/ctrlProp"/><Relationship Id="rId7" Target="../ctrlProps/ctrlProp62.xml" Type="http://schemas.openxmlformats.org/officeDocument/2006/relationships/ctrlProp"/><Relationship Id="rId8" Target="../ctrlProps/ctrlProp63.xml" Type="http://schemas.openxmlformats.org/officeDocument/2006/relationships/ctrlProp"/><Relationship Id="rId9" Target="../ctrlProps/ctrlProp64.xml" Type="http://schemas.openxmlformats.org/officeDocument/2006/relationships/ctrlProp"/></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 Id="rId3" Target="../drawings/vmlDrawing8.vml" Type="http://schemas.openxmlformats.org/officeDocument/2006/relationships/vmlDrawing"/><Relationship Id="rId4" Target="../ctrlProps/ctrlProp65.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C184-C916-4402-8DD1-58D75BAFA732}">
  <sheetPr>
    <tabColor theme="9" tint="0.79998168889431442"/>
  </sheetPr>
  <dimension ref="A1:O36"/>
  <sheetViews>
    <sheetView showGridLines="0" tabSelected="1" view="pageBreakPreview" zoomScaleNormal="100" zoomScaleSheetLayoutView="100" workbookViewId="0"/>
  </sheetViews>
  <sheetFormatPr defaultRowHeight="13.5"/>
  <cols>
    <col min="1" max="1" width="2.875" style="178" customWidth="1"/>
    <col min="2" max="8" width="6.25" style="178" customWidth="1"/>
    <col min="9" max="11" width="9" style="178"/>
    <col min="12" max="13" width="3.625" style="178" customWidth="1"/>
    <col min="14" max="14" width="9.5" style="178" bestFit="1" customWidth="1"/>
    <col min="15" max="15" width="0" style="178" hidden="1" customWidth="1"/>
    <col min="16" max="16384" width="9" style="178"/>
  </cols>
  <sheetData>
    <row r="1" spans="1:15">
      <c r="A1" s="178" t="s">
        <v>0</v>
      </c>
      <c r="M1" s="253">
        <v>202503</v>
      </c>
    </row>
    <row r="3" spans="1:15" ht="18.75" customHeight="1">
      <c r="A3" s="210" t="s">
        <v>1</v>
      </c>
      <c r="B3" s="211"/>
      <c r="C3" s="211"/>
      <c r="D3" s="211"/>
      <c r="E3" s="211"/>
      <c r="F3" s="211"/>
      <c r="G3" s="211"/>
      <c r="H3" s="211"/>
      <c r="I3" s="211"/>
      <c r="J3" s="211"/>
      <c r="K3" s="211"/>
      <c r="L3" s="211"/>
      <c r="M3" s="211"/>
    </row>
    <row r="4" spans="1:15" ht="11.25" customHeight="1" thickBot="1">
      <c r="A4" s="210"/>
      <c r="B4" s="211"/>
      <c r="C4" s="211"/>
      <c r="D4" s="211"/>
      <c r="E4" s="211"/>
      <c r="F4" s="211"/>
      <c r="G4" s="211"/>
      <c r="H4" s="211"/>
      <c r="I4" s="211"/>
      <c r="J4" s="211"/>
      <c r="K4" s="211"/>
      <c r="L4" s="211"/>
      <c r="M4" s="211"/>
    </row>
    <row r="5" spans="1:15">
      <c r="A5" s="213"/>
      <c r="B5" s="214"/>
      <c r="C5" s="214"/>
      <c r="D5" s="214"/>
      <c r="E5" s="247" t="str">
        <f>IF(E6="","",IF(LEN(E6)=7,"","↓保険医療機関コードを7桁で記載してください"))</f>
        <v/>
      </c>
      <c r="F5" s="214"/>
      <c r="G5" s="214"/>
      <c r="H5" s="214"/>
      <c r="I5" s="214"/>
      <c r="J5" s="214"/>
      <c r="K5" s="214"/>
      <c r="L5" s="214"/>
      <c r="M5" s="215"/>
    </row>
    <row r="6" spans="1:15" ht="22.5" customHeight="1">
      <c r="A6" s="216"/>
      <c r="B6" s="538" t="s">
        <v>2</v>
      </c>
      <c r="C6" s="538"/>
      <c r="D6" s="538"/>
      <c r="E6" s="540"/>
      <c r="F6" s="541"/>
      <c r="G6" s="542"/>
      <c r="H6" s="212"/>
      <c r="I6" s="537" t="s">
        <v>3</v>
      </c>
      <c r="J6" s="537"/>
      <c r="K6" s="537"/>
      <c r="L6" s="212"/>
      <c r="M6" s="217"/>
    </row>
    <row r="7" spans="1:15" ht="22.5" customHeight="1">
      <c r="A7" s="218"/>
      <c r="B7" s="539" t="s">
        <v>4</v>
      </c>
      <c r="C7" s="539"/>
      <c r="D7" s="539"/>
      <c r="E7" s="543"/>
      <c r="F7" s="544"/>
      <c r="G7" s="545"/>
      <c r="H7" s="212"/>
      <c r="I7" s="537"/>
      <c r="J7" s="537"/>
      <c r="K7" s="537"/>
      <c r="L7" s="212"/>
      <c r="M7" s="217"/>
    </row>
    <row r="8" spans="1:15" ht="11.25" customHeight="1">
      <c r="A8" s="219"/>
      <c r="B8" s="220"/>
      <c r="C8" s="220"/>
      <c r="D8" s="220"/>
      <c r="E8" s="179"/>
      <c r="F8" s="179"/>
      <c r="G8" s="179"/>
      <c r="H8" s="179"/>
      <c r="I8" s="179"/>
      <c r="J8" s="179"/>
      <c r="K8" s="179"/>
      <c r="L8" s="179"/>
      <c r="M8" s="221"/>
    </row>
    <row r="9" spans="1:15" ht="22.5" customHeight="1">
      <c r="A9" s="219"/>
      <c r="B9" s="531" t="s">
        <v>5</v>
      </c>
      <c r="C9" s="531"/>
      <c r="D9" s="531"/>
      <c r="E9" s="179"/>
      <c r="F9" s="179"/>
      <c r="G9" s="179"/>
      <c r="H9" s="179"/>
      <c r="I9" s="179"/>
      <c r="J9" s="179"/>
      <c r="K9" s="179"/>
      <c r="L9" s="179"/>
      <c r="M9" s="221"/>
    </row>
    <row r="10" spans="1:15" ht="22.5" customHeight="1">
      <c r="A10" s="219"/>
      <c r="B10" s="534" t="s">
        <v>6</v>
      </c>
      <c r="C10" s="534"/>
      <c r="D10" s="534"/>
      <c r="E10" s="535"/>
      <c r="F10" s="535"/>
      <c r="G10" s="535"/>
      <c r="H10" s="535"/>
      <c r="I10" s="179"/>
      <c r="J10" s="179"/>
      <c r="K10" s="179"/>
      <c r="L10" s="179"/>
      <c r="M10" s="221"/>
    </row>
    <row r="11" spans="1:15" ht="22.5" customHeight="1">
      <c r="A11" s="219"/>
      <c r="B11" s="534" t="s">
        <v>7</v>
      </c>
      <c r="C11" s="534"/>
      <c r="D11" s="534"/>
      <c r="E11" s="535"/>
      <c r="F11" s="535"/>
      <c r="G11" s="535"/>
      <c r="H11" s="535"/>
      <c r="I11" s="179"/>
      <c r="J11" s="179"/>
      <c r="K11" s="179"/>
      <c r="L11" s="179"/>
      <c r="M11" s="221"/>
    </row>
    <row r="12" spans="1:15" ht="11.25" customHeight="1">
      <c r="A12" s="216"/>
      <c r="M12" s="222"/>
    </row>
    <row r="13" spans="1:15" ht="22.5" customHeight="1">
      <c r="A13" s="216"/>
      <c r="B13" s="230" t="s">
        <v>8</v>
      </c>
      <c r="C13" s="231"/>
      <c r="D13" s="231"/>
      <c r="E13" s="231"/>
      <c r="F13" s="231"/>
      <c r="G13" s="231"/>
      <c r="H13" s="231"/>
      <c r="I13" s="231"/>
      <c r="J13" s="231"/>
      <c r="K13" s="231"/>
      <c r="L13" s="232"/>
      <c r="M13" s="222"/>
    </row>
    <row r="14" spans="1:15" ht="15" customHeight="1">
      <c r="A14" s="216"/>
      <c r="B14" s="233"/>
      <c r="C14" s="536" t="s">
        <v>1591</v>
      </c>
      <c r="D14" s="536"/>
      <c r="E14" s="536"/>
      <c r="F14" s="536"/>
      <c r="G14" s="536"/>
      <c r="H14" s="536"/>
      <c r="I14" s="536"/>
      <c r="J14" s="404"/>
      <c r="K14" s="404"/>
      <c r="L14" s="244"/>
      <c r="M14" s="222"/>
    </row>
    <row r="15" spans="1:15" ht="33.75" customHeight="1">
      <c r="A15" s="216"/>
      <c r="B15" s="233"/>
      <c r="C15" s="530"/>
      <c r="D15" s="530"/>
      <c r="E15" s="530"/>
      <c r="F15" s="530"/>
      <c r="G15" s="530"/>
      <c r="H15" s="530"/>
      <c r="I15" s="530"/>
      <c r="J15" s="523" t="s">
        <v>9</v>
      </c>
      <c r="K15" s="523"/>
      <c r="L15" s="524"/>
      <c r="M15" s="238"/>
    </row>
    <row r="16" spans="1:15" ht="11.25" customHeight="1">
      <c r="A16" s="216"/>
      <c r="B16" s="235"/>
      <c r="C16" s="241"/>
      <c r="D16" s="241"/>
      <c r="E16" s="241"/>
      <c r="F16" s="241"/>
      <c r="G16" s="241"/>
      <c r="H16" s="241"/>
      <c r="I16" s="241"/>
      <c r="J16" s="242"/>
      <c r="K16" s="242"/>
      <c r="L16" s="243"/>
      <c r="M16" s="238"/>
      <c r="O16" s="250"/>
    </row>
    <row r="17" spans="1:15" ht="11.25" customHeight="1">
      <c r="A17" s="216"/>
      <c r="B17" s="248" t="str">
        <f>IF(O17=4,"","↓チェックをしてください。すべての基準に適合していない場合には届出ができません。")</f>
        <v>↓チェックをしてください。すべての基準に適合していない場合には届出ができません。</v>
      </c>
      <c r="L17" s="244"/>
      <c r="M17" s="222"/>
      <c r="O17" s="250">
        <f>COUNTIF(O18:O21,"TRUE")</f>
        <v>0</v>
      </c>
    </row>
    <row r="18" spans="1:15" ht="36.75" customHeight="1">
      <c r="A18" s="216"/>
      <c r="B18" s="245"/>
      <c r="C18" s="532" t="s">
        <v>10</v>
      </c>
      <c r="D18" s="532"/>
      <c r="E18" s="532"/>
      <c r="F18" s="532"/>
      <c r="G18" s="532"/>
      <c r="H18" s="532"/>
      <c r="I18" s="532"/>
      <c r="J18" s="532"/>
      <c r="K18" s="532"/>
      <c r="L18" s="533"/>
      <c r="M18" s="239"/>
      <c r="O18" s="250" t="b">
        <v>0</v>
      </c>
    </row>
    <row r="19" spans="1:15" ht="36.75" customHeight="1">
      <c r="A19" s="216"/>
      <c r="B19" s="245"/>
      <c r="C19" s="532" t="s">
        <v>11</v>
      </c>
      <c r="D19" s="532"/>
      <c r="E19" s="532"/>
      <c r="F19" s="532"/>
      <c r="G19" s="532"/>
      <c r="H19" s="532"/>
      <c r="I19" s="532"/>
      <c r="J19" s="532"/>
      <c r="K19" s="532"/>
      <c r="L19" s="533"/>
      <c r="M19" s="239"/>
      <c r="O19" s="250" t="b">
        <v>0</v>
      </c>
    </row>
    <row r="20" spans="1:15" ht="36.75" customHeight="1">
      <c r="A20" s="216"/>
      <c r="B20" s="245"/>
      <c r="C20" s="532" t="s">
        <v>12</v>
      </c>
      <c r="D20" s="532"/>
      <c r="E20" s="532"/>
      <c r="F20" s="532"/>
      <c r="G20" s="532"/>
      <c r="H20" s="532"/>
      <c r="I20" s="532"/>
      <c r="J20" s="532"/>
      <c r="K20" s="532"/>
      <c r="L20" s="533"/>
      <c r="M20" s="239"/>
      <c r="O20" s="250" t="b">
        <v>0</v>
      </c>
    </row>
    <row r="21" spans="1:15" ht="36.75" customHeight="1">
      <c r="A21" s="216"/>
      <c r="B21" s="245"/>
      <c r="C21" s="532" t="s">
        <v>13</v>
      </c>
      <c r="D21" s="532"/>
      <c r="E21" s="532"/>
      <c r="F21" s="532"/>
      <c r="G21" s="532"/>
      <c r="H21" s="532"/>
      <c r="I21" s="532"/>
      <c r="J21" s="532"/>
      <c r="K21" s="532"/>
      <c r="L21" s="533"/>
      <c r="M21" s="239"/>
      <c r="O21" s="250" t="b">
        <v>0</v>
      </c>
    </row>
    <row r="22" spans="1:15" ht="15" customHeight="1">
      <c r="A22" s="216"/>
      <c r="B22" s="233"/>
      <c r="D22" s="525"/>
      <c r="E22" s="525"/>
      <c r="F22" s="525"/>
      <c r="G22" s="525"/>
      <c r="H22" s="525"/>
      <c r="I22" s="525"/>
      <c r="J22" s="525"/>
      <c r="K22" s="525"/>
      <c r="L22" s="526"/>
      <c r="M22" s="222"/>
    </row>
    <row r="23" spans="1:15" ht="22.5" customHeight="1">
      <c r="A23" s="216"/>
      <c r="B23" s="527" t="s">
        <v>14</v>
      </c>
      <c r="C23" s="528"/>
      <c r="D23" s="528"/>
      <c r="E23" s="528"/>
      <c r="F23" s="528"/>
      <c r="G23" s="528"/>
      <c r="H23" s="528"/>
      <c r="I23" s="528"/>
      <c r="J23" s="528"/>
      <c r="K23" s="528"/>
      <c r="L23" s="529"/>
      <c r="M23" s="240"/>
    </row>
    <row r="24" spans="1:15" ht="15" customHeight="1">
      <c r="A24" s="216"/>
      <c r="B24" s="233"/>
      <c r="L24" s="244"/>
      <c r="M24" s="222"/>
    </row>
    <row r="25" spans="1:15" ht="22.5" customHeight="1">
      <c r="A25" s="216"/>
      <c r="B25" s="234" t="s">
        <v>15</v>
      </c>
      <c r="C25" s="246"/>
      <c r="D25" s="223" t="s">
        <v>16</v>
      </c>
      <c r="E25" s="246"/>
      <c r="F25" s="223" t="s">
        <v>17</v>
      </c>
      <c r="G25" s="246"/>
      <c r="H25" s="223" t="s">
        <v>18</v>
      </c>
      <c r="L25" s="244"/>
      <c r="M25" s="222"/>
    </row>
    <row r="26" spans="1:15" ht="15" customHeight="1">
      <c r="A26" s="216"/>
      <c r="B26" s="233"/>
      <c r="L26" s="244"/>
      <c r="M26" s="222"/>
    </row>
    <row r="27" spans="1:15" ht="22.5" customHeight="1">
      <c r="A27" s="216"/>
      <c r="B27" s="233"/>
      <c r="C27" s="224" t="s">
        <v>19</v>
      </c>
      <c r="H27" s="522"/>
      <c r="I27" s="522"/>
      <c r="J27" s="522"/>
      <c r="K27" s="522"/>
      <c r="L27" s="244"/>
      <c r="M27" s="222"/>
    </row>
    <row r="28" spans="1:15" ht="22.5" customHeight="1">
      <c r="A28" s="216"/>
      <c r="B28" s="233"/>
      <c r="C28" s="224" t="s">
        <v>20</v>
      </c>
      <c r="H28" s="522"/>
      <c r="I28" s="522"/>
      <c r="J28" s="522"/>
      <c r="K28" s="522"/>
      <c r="L28" s="244"/>
      <c r="M28" s="222"/>
    </row>
    <row r="29" spans="1:15" ht="15" customHeight="1">
      <c r="A29" s="216"/>
      <c r="B29" s="233"/>
      <c r="L29" s="244"/>
      <c r="M29" s="222"/>
    </row>
    <row r="30" spans="1:15" ht="22.5" customHeight="1">
      <c r="A30" s="216"/>
      <c r="B30" s="233"/>
      <c r="G30" s="178" t="s">
        <v>21</v>
      </c>
      <c r="I30" s="520"/>
      <c r="J30" s="520"/>
      <c r="K30" s="520"/>
      <c r="L30" s="244"/>
      <c r="M30" s="222"/>
    </row>
    <row r="31" spans="1:15" ht="15" customHeight="1">
      <c r="A31" s="216"/>
      <c r="B31" s="233"/>
      <c r="L31" s="244"/>
      <c r="M31" s="222"/>
    </row>
    <row r="32" spans="1:15" ht="22.5" customHeight="1">
      <c r="A32" s="216"/>
      <c r="B32" s="521"/>
      <c r="C32" s="520"/>
      <c r="D32" s="520"/>
      <c r="E32" s="520"/>
      <c r="F32" s="178" t="s">
        <v>22</v>
      </c>
      <c r="L32" s="244"/>
      <c r="M32" s="222"/>
    </row>
    <row r="33" spans="1:13" ht="11.25" customHeight="1">
      <c r="A33" s="216"/>
      <c r="B33" s="235"/>
      <c r="C33" s="236"/>
      <c r="D33" s="236"/>
      <c r="E33" s="236"/>
      <c r="F33" s="236"/>
      <c r="G33" s="236"/>
      <c r="H33" s="236"/>
      <c r="I33" s="236"/>
      <c r="J33" s="236"/>
      <c r="K33" s="236"/>
      <c r="L33" s="237"/>
      <c r="M33" s="222"/>
    </row>
    <row r="34" spans="1:13" ht="22.5" customHeight="1">
      <c r="A34" s="216"/>
      <c r="B34" s="225" t="s">
        <v>23</v>
      </c>
      <c r="M34" s="222"/>
    </row>
    <row r="35" spans="1:13" ht="22.5" customHeight="1">
      <c r="A35" s="216"/>
      <c r="B35" s="225" t="s">
        <v>24</v>
      </c>
      <c r="M35" s="222"/>
    </row>
    <row r="36" spans="1:13" ht="22.5" customHeight="1" thickBot="1">
      <c r="A36" s="226"/>
      <c r="B36" s="227" t="s">
        <v>25</v>
      </c>
      <c r="C36" s="228"/>
      <c r="D36" s="228"/>
      <c r="E36" s="228"/>
      <c r="F36" s="228"/>
      <c r="G36" s="228"/>
      <c r="H36" s="228"/>
      <c r="I36" s="228"/>
      <c r="J36" s="228"/>
      <c r="K36" s="228"/>
      <c r="L36" s="228"/>
      <c r="M36" s="229"/>
    </row>
  </sheetData>
  <sheetProtection algorithmName="SHA-512" hashValue="j/nsgRUVCAeYnCjerjXSX+jiGWtcDGVcgNvVhhlqTM1asiDFqGu0fSHdctQ6fHgpxFIERSRtg+wuxOKmKUFmDg==" saltValue="FQmtCRRChQycMMxWXBJVig==" spinCount="100000" sheet="1" objects="1" scenarios="1"/>
  <mergeCells count="23">
    <mergeCell ref="J6:K7"/>
    <mergeCell ref="B6:D6"/>
    <mergeCell ref="B7:D7"/>
    <mergeCell ref="I6:I7"/>
    <mergeCell ref="E6:G7"/>
    <mergeCell ref="B9:D9"/>
    <mergeCell ref="C18:L18"/>
    <mergeCell ref="C19:L19"/>
    <mergeCell ref="C20:L20"/>
    <mergeCell ref="C21:L21"/>
    <mergeCell ref="B10:D10"/>
    <mergeCell ref="B11:D11"/>
    <mergeCell ref="E10:H10"/>
    <mergeCell ref="E11:H11"/>
    <mergeCell ref="C14:I14"/>
    <mergeCell ref="I30:K30"/>
    <mergeCell ref="B32:E32"/>
    <mergeCell ref="H27:K27"/>
    <mergeCell ref="H28:K28"/>
    <mergeCell ref="J15:L15"/>
    <mergeCell ref="D22:L22"/>
    <mergeCell ref="B23:L23"/>
    <mergeCell ref="C15:I15"/>
  </mergeCells>
  <phoneticPr fontId="1"/>
  <dataValidations count="2">
    <dataValidation type="textLength" operator="equal" allowBlank="1" showInputMessage="1" showErrorMessage="1" sqref="E6" xr:uid="{455C9BAC-0496-4054-B965-35C8F2309A80}">
      <formula1>7</formula1>
    </dataValidation>
    <dataValidation type="list" allowBlank="1" showInputMessage="1" showErrorMessage="1" sqref="C14:I14" xr:uid="{AE9B6C9F-5781-44BF-8611-4ED59D6FF435}">
      <formula1>"（選択してください）,新規届出,区分変更,計画書提出,区分変更及び計画書提出,報告書提出"</formula1>
    </dataValidation>
  </dataValidations>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123825</xdr:colOff>
                    <xdr:row>17</xdr:row>
                    <xdr:rowOff>104775</xdr:rowOff>
                  </from>
                  <to>
                    <xdr:col>1</xdr:col>
                    <xdr:colOff>428625</xdr:colOff>
                    <xdr:row>17</xdr:row>
                    <xdr:rowOff>352425</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133350</xdr:colOff>
                    <xdr:row>18</xdr:row>
                    <xdr:rowOff>114300</xdr:rowOff>
                  </from>
                  <to>
                    <xdr:col>1</xdr:col>
                    <xdr:colOff>438150</xdr:colOff>
                    <xdr:row>18</xdr:row>
                    <xdr:rowOff>361950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xdr:col>
                    <xdr:colOff>133350</xdr:colOff>
                    <xdr:row>19</xdr:row>
                    <xdr:rowOff>133350</xdr:rowOff>
                  </from>
                  <to>
                    <xdr:col>1</xdr:col>
                    <xdr:colOff>438150</xdr:colOff>
                    <xdr:row>19</xdr:row>
                    <xdr:rowOff>381000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xdr:col>
                    <xdr:colOff>142875</xdr:colOff>
                    <xdr:row>20</xdr:row>
                    <xdr:rowOff>114300</xdr:rowOff>
                  </from>
                  <to>
                    <xdr:col>1</xdr:col>
                    <xdr:colOff>447675</xdr:colOff>
                    <xdr:row>20</xdr:row>
                    <xdr:rowOff>361950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5CEBE-8CA2-499D-BAC2-EE6F1BDFEEF8}">
  <sheetPr>
    <tabColor theme="9" tint="0.79998168889431442"/>
    <pageSetUpPr fitToPage="1"/>
  </sheetPr>
  <dimension ref="A1:AQ199"/>
  <sheetViews>
    <sheetView showGridLines="0" view="pageBreakPreview" zoomScaleNormal="100" zoomScaleSheetLayoutView="100" workbookViewId="0"/>
  </sheetViews>
  <sheetFormatPr defaultColWidth="8.75" defaultRowHeight="13.5" outlineLevelRow="1" outlineLevelCol="1"/>
  <cols>
    <col min="1" max="1" width="4.75" style="4" customWidth="1"/>
    <col min="2" max="2" width="3.375" style="4" customWidth="1"/>
    <col min="3" max="3" width="4.625" style="4" customWidth="1"/>
    <col min="4" max="32" width="3.375" style="4" customWidth="1"/>
    <col min="33" max="33" width="3.375" style="28" customWidth="1"/>
    <col min="34" max="34" width="7" style="175" hidden="1" customWidth="1" outlineLevel="1"/>
    <col min="35" max="40" width="2.75" style="175" hidden="1" customWidth="1" outlineLevel="1"/>
    <col min="41" max="42" width="8.75" style="175" hidden="1" customWidth="1" outlineLevel="1"/>
    <col min="43" max="43" width="8.75" style="4" collapsed="1"/>
    <col min="44" max="16384" width="8.75" style="4"/>
  </cols>
  <sheetData>
    <row r="1" spans="1:33"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9"/>
    </row>
    <row r="2" spans="1:33" ht="16.149999999999999" customHeight="1">
      <c r="A2" s="615" t="s">
        <v>445</v>
      </c>
      <c r="B2" s="615"/>
      <c r="C2" s="615"/>
      <c r="D2" s="615"/>
      <c r="E2" s="615"/>
      <c r="F2" s="615"/>
      <c r="G2" s="615"/>
      <c r="H2" s="615"/>
      <c r="I2" s="615"/>
      <c r="J2" s="615"/>
      <c r="K2" s="615"/>
      <c r="L2" s="615"/>
      <c r="M2" s="615"/>
      <c r="N2" s="615"/>
      <c r="O2" s="615"/>
      <c r="P2" s="615"/>
      <c r="Q2" s="615"/>
      <c r="R2" s="615"/>
      <c r="S2" s="615"/>
      <c r="T2" s="616"/>
      <c r="U2" s="616"/>
      <c r="V2" s="163" t="s">
        <v>256</v>
      </c>
      <c r="W2" s="2"/>
      <c r="Z2" s="2"/>
      <c r="AA2" s="2"/>
      <c r="AB2" s="2"/>
      <c r="AC2" s="2"/>
      <c r="AD2" s="2"/>
      <c r="AE2" s="2"/>
      <c r="AF2" s="2"/>
      <c r="AG2" s="2"/>
    </row>
    <row r="3" spans="1:3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9"/>
    </row>
    <row r="4" spans="1:33" ht="16.350000000000001" customHeight="1">
      <c r="A4" s="3"/>
      <c r="B4" s="3"/>
      <c r="C4" s="3"/>
      <c r="D4" s="3"/>
      <c r="E4" s="3"/>
      <c r="F4" s="3"/>
      <c r="G4" s="3"/>
      <c r="H4" s="3"/>
      <c r="I4" s="3"/>
      <c r="J4" s="3"/>
      <c r="K4" s="3"/>
      <c r="L4" s="3"/>
      <c r="M4" s="3"/>
      <c r="N4" s="3"/>
      <c r="O4" s="3"/>
      <c r="P4" s="3"/>
      <c r="Q4" s="3"/>
      <c r="R4" s="3"/>
      <c r="S4" s="610" t="s">
        <v>257</v>
      </c>
      <c r="T4" s="610"/>
      <c r="U4" s="610"/>
      <c r="V4" s="610"/>
      <c r="W4" s="610"/>
      <c r="X4" s="718" t="str">
        <f>IF('様式95_外来・在宅ベースアップ評価料（Ⅰ）'!H5=0,"",'様式95_外来・在宅ベースアップ評価料（Ⅰ）'!H5)</f>
        <v/>
      </c>
      <c r="Y4" s="719"/>
      <c r="Z4" s="719"/>
      <c r="AA4" s="719"/>
      <c r="AB4" s="719"/>
      <c r="AC4" s="719"/>
      <c r="AD4" s="719"/>
      <c r="AE4" s="719"/>
      <c r="AF4" s="719"/>
      <c r="AG4" s="720"/>
    </row>
    <row r="5" spans="1:33" ht="16.149999999999999" customHeight="1">
      <c r="A5" s="3"/>
      <c r="B5" s="3"/>
      <c r="C5" s="3"/>
      <c r="D5" s="3"/>
      <c r="E5" s="3"/>
      <c r="F5" s="3"/>
      <c r="G5" s="3"/>
      <c r="H5" s="3"/>
      <c r="I5" s="3"/>
      <c r="J5" s="3"/>
      <c r="K5" s="3"/>
      <c r="L5" s="3"/>
      <c r="M5" s="3"/>
      <c r="N5" s="3"/>
      <c r="O5" s="3"/>
      <c r="P5" s="3"/>
      <c r="Q5" s="3"/>
      <c r="R5" s="3"/>
      <c r="S5" s="3" t="s">
        <v>258</v>
      </c>
      <c r="T5" s="3"/>
      <c r="U5" s="3"/>
      <c r="V5" s="3"/>
      <c r="W5" s="3"/>
      <c r="X5" s="718" t="str">
        <f>IF('様式95_外来・在宅ベースアップ評価料（Ⅰ）'!H6=0,"",'様式95_外来・在宅ベースアップ評価料（Ⅰ）'!H6)</f>
        <v/>
      </c>
      <c r="Y5" s="719"/>
      <c r="Z5" s="719"/>
      <c r="AA5" s="719"/>
      <c r="AB5" s="719"/>
      <c r="AC5" s="719"/>
      <c r="AD5" s="719"/>
      <c r="AE5" s="719"/>
      <c r="AF5" s="719"/>
      <c r="AG5" s="720"/>
    </row>
    <row r="6" spans="1:33" ht="16.149999999999999" customHeight="1">
      <c r="A6" s="481" t="s">
        <v>1758</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412"/>
    </row>
    <row r="7" spans="1:33" ht="16.149999999999999" hidden="1" customHeight="1" outlineLevel="1" thickBot="1">
      <c r="A7" s="423" t="s">
        <v>260</v>
      </c>
      <c r="B7" s="423"/>
      <c r="C7" s="423"/>
      <c r="D7" s="423"/>
      <c r="E7" s="423"/>
      <c r="F7" s="423"/>
      <c r="G7" s="423"/>
      <c r="H7" s="423"/>
      <c r="I7" s="423"/>
      <c r="J7" s="423"/>
      <c r="K7" s="423"/>
      <c r="L7" s="423"/>
      <c r="M7" s="423"/>
      <c r="N7" s="423"/>
      <c r="O7" s="423"/>
      <c r="P7" s="423"/>
      <c r="Q7" s="423"/>
      <c r="R7" s="423"/>
      <c r="S7" s="423"/>
      <c r="T7" s="423"/>
      <c r="U7" s="423"/>
      <c r="V7" s="423"/>
      <c r="W7" s="423"/>
      <c r="X7" s="423"/>
      <c r="Y7" s="423"/>
      <c r="Z7" s="423"/>
      <c r="AA7" s="3"/>
      <c r="AB7" s="3"/>
      <c r="AC7" s="3"/>
      <c r="AD7" s="3"/>
      <c r="AE7" s="3"/>
      <c r="AF7" s="3"/>
      <c r="AG7" s="412"/>
    </row>
    <row r="8" spans="1:33" ht="16.149999999999999" hidden="1" customHeight="1" outlineLevel="1" thickBot="1">
      <c r="A8" s="423"/>
      <c r="B8" s="672" t="s">
        <v>1503</v>
      </c>
      <c r="C8" s="673"/>
      <c r="D8" s="674" t="s">
        <v>261</v>
      </c>
      <c r="E8" s="675"/>
      <c r="F8" s="675"/>
      <c r="G8" s="675"/>
      <c r="H8" s="675"/>
      <c r="I8" s="675"/>
      <c r="J8" s="675"/>
      <c r="K8" s="675"/>
      <c r="L8" s="675"/>
      <c r="M8" s="675"/>
      <c r="N8" s="675"/>
      <c r="O8" s="675"/>
      <c r="P8" s="675"/>
      <c r="Q8" s="675"/>
      <c r="R8" s="675"/>
      <c r="S8" s="675"/>
      <c r="T8" s="675"/>
      <c r="U8" s="675"/>
      <c r="V8" s="675"/>
      <c r="W8" s="675"/>
      <c r="X8" s="675"/>
      <c r="Y8" s="675"/>
      <c r="Z8" s="675"/>
      <c r="AA8" s="3"/>
      <c r="AB8" s="3"/>
      <c r="AC8" s="3"/>
      <c r="AD8" s="3"/>
      <c r="AE8" s="3"/>
      <c r="AF8" s="3"/>
      <c r="AG8" s="412"/>
    </row>
    <row r="9" spans="1:33" ht="16.149999999999999" hidden="1" customHeight="1" outlineLevel="1" thickBot="1">
      <c r="A9" s="423"/>
      <c r="B9" s="672" t="s">
        <v>1503</v>
      </c>
      <c r="C9" s="673"/>
      <c r="D9" s="676" t="s">
        <v>262</v>
      </c>
      <c r="E9" s="677"/>
      <c r="F9" s="677"/>
      <c r="G9" s="677"/>
      <c r="H9" s="677"/>
      <c r="I9" s="677"/>
      <c r="J9" s="677"/>
      <c r="K9" s="677"/>
      <c r="L9" s="677"/>
      <c r="M9" s="677"/>
      <c r="N9" s="677"/>
      <c r="O9" s="677"/>
      <c r="P9" s="677"/>
      <c r="Q9" s="677"/>
      <c r="R9" s="677"/>
      <c r="S9" s="677"/>
      <c r="T9" s="677"/>
      <c r="U9" s="677"/>
      <c r="V9" s="677"/>
      <c r="W9" s="677"/>
      <c r="X9" s="677"/>
      <c r="Y9" s="677"/>
      <c r="Z9" s="677"/>
      <c r="AA9" s="3"/>
      <c r="AB9" s="3"/>
      <c r="AC9" s="3"/>
      <c r="AD9" s="3"/>
      <c r="AE9" s="3"/>
      <c r="AF9" s="3"/>
      <c r="AG9" s="412"/>
    </row>
    <row r="10" spans="1:33" ht="16.149999999999999" hidden="1" customHeight="1" outlineLevel="1">
      <c r="A10" s="481"/>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412"/>
    </row>
    <row r="11" spans="1:33" ht="16.149999999999999" customHeight="1" collapsed="1" thickBot="1">
      <c r="A11" s="3" t="s">
        <v>1693</v>
      </c>
      <c r="B11" s="3"/>
      <c r="C11" s="3"/>
      <c r="D11" s="3"/>
      <c r="E11" s="3"/>
      <c r="F11" s="3"/>
      <c r="L11" s="3"/>
      <c r="M11" s="3"/>
      <c r="N11" s="3"/>
      <c r="O11" s="3"/>
      <c r="P11" s="3"/>
      <c r="Q11" s="3"/>
      <c r="R11" s="3"/>
      <c r="S11" s="3"/>
      <c r="T11" s="3"/>
      <c r="U11" s="3"/>
      <c r="V11" s="3"/>
      <c r="AE11" s="3"/>
      <c r="AF11" s="3"/>
      <c r="AG11" s="412"/>
    </row>
    <row r="12" spans="1:33" ht="16.149999999999999" customHeight="1" thickBot="1">
      <c r="B12" s="608" t="s">
        <v>15</v>
      </c>
      <c r="C12" s="650"/>
      <c r="D12" s="650"/>
      <c r="E12" s="715" t="str">
        <f>IF('（別添）_計画書（無床診療所及びⅡを算定する有床診療所）'!E16=0,"",'（別添）_計画書（無床診療所及びⅡを算定する有床診療所）'!E16)</f>
        <v/>
      </c>
      <c r="F12" s="715"/>
      <c r="G12" s="20" t="s">
        <v>16</v>
      </c>
      <c r="H12" s="715" t="str">
        <f>IF('（別添）_計画書（無床診療所及びⅡを算定する有床診療所）'!H16=0,"",'（別添）_計画書（無床診療所及びⅡを算定する有床診療所）'!H16)</f>
        <v/>
      </c>
      <c r="I12" s="715"/>
      <c r="J12" s="20" t="s">
        <v>264</v>
      </c>
      <c r="K12" s="20"/>
      <c r="L12" s="20" t="s">
        <v>265</v>
      </c>
      <c r="M12" s="20" t="s">
        <v>15</v>
      </c>
      <c r="N12" s="20"/>
      <c r="O12" s="715" t="str">
        <f>IF('（別添）_計画書（無床診療所及びⅡを算定する有床診療所）'!O16=0,"",'（別添）_計画書（無床診療所及びⅡを算定する有床診療所）'!O16)</f>
        <v/>
      </c>
      <c r="P12" s="715"/>
      <c r="Q12" s="20" t="s">
        <v>16</v>
      </c>
      <c r="R12" s="715" t="str">
        <f>IF('（別添）_計画書（無床診療所及びⅡを算定する有床診療所）'!R16=0,"",'（別添）_計画書（無床診療所及びⅡを算定する有床診療所）'!R16)</f>
        <v/>
      </c>
      <c r="S12" s="715"/>
      <c r="T12" s="21" t="s">
        <v>264</v>
      </c>
      <c r="V12" s="716">
        <f>'（別添）_計画書（無床診療所及びⅡを算定する有床診療所）'!V16</f>
        <v>1</v>
      </c>
      <c r="W12" s="716"/>
      <c r="X12" s="716"/>
      <c r="Y12" s="717"/>
      <c r="Z12" s="3" t="s">
        <v>266</v>
      </c>
      <c r="AA12" s="3"/>
      <c r="AG12" s="412"/>
    </row>
    <row r="13" spans="1:33" ht="16.149999999999999" customHeight="1">
      <c r="B13" s="28"/>
      <c r="C13" s="28"/>
      <c r="D13" s="28"/>
      <c r="E13" s="28"/>
      <c r="F13" s="28"/>
      <c r="H13" s="28"/>
      <c r="I13" s="28"/>
      <c r="O13" s="28"/>
      <c r="P13" s="28"/>
      <c r="R13" s="28"/>
      <c r="S13" s="28"/>
      <c r="V13" s="28"/>
      <c r="W13" s="28"/>
      <c r="X13" s="28"/>
      <c r="Y13" s="28"/>
    </row>
    <row r="14" spans="1:33" ht="16.149999999999999" customHeight="1" thickBot="1">
      <c r="A14" s="3" t="s">
        <v>1759</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412"/>
    </row>
    <row r="15" spans="1:33" ht="16.149999999999999" customHeight="1" thickBot="1">
      <c r="A15" s="3"/>
      <c r="B15" s="608" t="s">
        <v>15</v>
      </c>
      <c r="C15" s="650"/>
      <c r="D15" s="650"/>
      <c r="E15" s="715" t="str">
        <f>IF('（別添）_計画書（無床診療所及びⅡを算定する有床診療所）'!E21=0,"",'（別添）_計画書（無床診療所及びⅡを算定する有床診療所）'!E21)</f>
        <v/>
      </c>
      <c r="F15" s="715"/>
      <c r="G15" s="20" t="s">
        <v>16</v>
      </c>
      <c r="H15" s="715" t="str">
        <f>IF('（別添）_計画書（無床診療所及びⅡを算定する有床診療所）'!H21=0,"",'（別添）_計画書（無床診療所及びⅡを算定する有床診療所）'!H21)</f>
        <v/>
      </c>
      <c r="I15" s="715"/>
      <c r="J15" s="20" t="s">
        <v>264</v>
      </c>
      <c r="K15" s="20"/>
      <c r="L15" s="20" t="s">
        <v>265</v>
      </c>
      <c r="M15" s="20" t="s">
        <v>15</v>
      </c>
      <c r="N15" s="20"/>
      <c r="O15" s="609"/>
      <c r="P15" s="609"/>
      <c r="Q15" s="20" t="s">
        <v>16</v>
      </c>
      <c r="R15" s="609"/>
      <c r="S15" s="609"/>
      <c r="T15" s="21" t="s">
        <v>264</v>
      </c>
      <c r="V15" s="716">
        <f>IFERROR(IF(E15=O15,R15-H15+1,IF(O15-E15=1,12-H15+1+R15,IF(O15-E15=2,12-H15+1+R15+12,"エラー"))),1)</f>
        <v>1</v>
      </c>
      <c r="W15" s="716"/>
      <c r="X15" s="716"/>
      <c r="Y15" s="717"/>
      <c r="Z15" s="3" t="s">
        <v>266</v>
      </c>
      <c r="AA15" s="3"/>
      <c r="AG15" s="412"/>
    </row>
    <row r="16" spans="1:33" ht="16.149999999999999" customHeight="1">
      <c r="B16" s="28"/>
      <c r="C16" s="28"/>
      <c r="D16" s="28"/>
      <c r="E16" s="28"/>
      <c r="F16" s="28"/>
      <c r="H16" s="28"/>
      <c r="I16" s="28"/>
      <c r="O16" s="28"/>
      <c r="P16" s="28"/>
      <c r="R16" s="28"/>
      <c r="S16" s="28"/>
      <c r="V16" s="482"/>
      <c r="W16" s="482"/>
      <c r="X16" s="482"/>
      <c r="Y16" s="482"/>
    </row>
    <row r="17" spans="1:34" ht="16.149999999999999" customHeight="1" thickBot="1">
      <c r="A17" s="481" t="s">
        <v>1760</v>
      </c>
      <c r="B17" s="481"/>
      <c r="C17" s="3"/>
      <c r="D17" s="3"/>
      <c r="E17" s="3"/>
      <c r="F17" s="3"/>
      <c r="G17" s="3"/>
      <c r="H17" s="3"/>
      <c r="I17" s="3"/>
      <c r="J17" s="3"/>
      <c r="K17" s="3"/>
      <c r="L17" s="3"/>
      <c r="M17" s="3"/>
      <c r="N17" s="3"/>
      <c r="O17" s="3"/>
      <c r="P17" s="3"/>
      <c r="Q17" s="3"/>
      <c r="R17" s="3"/>
      <c r="S17" s="3"/>
      <c r="T17" s="3"/>
      <c r="U17" s="3"/>
      <c r="W17" s="337"/>
      <c r="X17" s="721"/>
      <c r="Y17" s="721"/>
      <c r="Z17" s="3"/>
      <c r="AA17" s="3"/>
      <c r="AB17" s="3"/>
      <c r="AC17" s="3"/>
      <c r="AD17" s="3"/>
      <c r="AE17" s="3"/>
      <c r="AF17" s="3"/>
      <c r="AG17" s="412"/>
    </row>
    <row r="18" spans="1:34" ht="16.149999999999999" hidden="1" customHeight="1" outlineLevel="1" thickBot="1">
      <c r="A18" s="483" t="s">
        <v>341</v>
      </c>
      <c r="B18" s="483"/>
      <c r="C18" s="423"/>
      <c r="D18" s="423"/>
      <c r="E18" s="423"/>
      <c r="F18" s="423"/>
      <c r="G18" s="423"/>
      <c r="H18" s="423"/>
      <c r="I18" s="423"/>
      <c r="J18" s="423"/>
      <c r="K18" s="423"/>
      <c r="L18" s="423"/>
      <c r="M18" s="423"/>
      <c r="N18" s="423"/>
      <c r="O18" s="423"/>
      <c r="P18" s="423"/>
      <c r="Q18" s="423"/>
      <c r="R18" s="423"/>
      <c r="S18" s="423"/>
      <c r="T18" s="423"/>
      <c r="U18" s="423"/>
      <c r="V18" s="484"/>
      <c r="W18" s="485" t="s">
        <v>1531</v>
      </c>
      <c r="X18" s="730" t="s">
        <v>342</v>
      </c>
      <c r="Y18" s="731"/>
      <c r="Z18" s="3"/>
      <c r="AA18" s="3"/>
      <c r="AB18" s="3"/>
      <c r="AC18" s="3"/>
      <c r="AD18" s="3"/>
      <c r="AE18" s="3"/>
      <c r="AF18" s="3"/>
      <c r="AG18" s="412"/>
      <c r="AH18" s="175" t="b">
        <v>1</v>
      </c>
    </row>
    <row r="19" spans="1:34" ht="16.149999999999999" hidden="1" customHeight="1" outlineLevel="1" thickBot="1">
      <c r="A19" s="484" t="s">
        <v>446</v>
      </c>
      <c r="B19" s="486"/>
      <c r="C19" s="484"/>
      <c r="D19" s="484"/>
      <c r="E19" s="484"/>
      <c r="F19" s="484"/>
      <c r="G19" s="484"/>
      <c r="H19" s="484"/>
      <c r="I19" s="484"/>
      <c r="J19" s="484"/>
      <c r="K19" s="484"/>
      <c r="L19" s="484"/>
      <c r="M19" s="484"/>
      <c r="N19" s="484"/>
      <c r="O19" s="484"/>
      <c r="P19" s="484"/>
      <c r="Q19" s="484"/>
      <c r="R19" s="484"/>
      <c r="S19" s="484"/>
      <c r="T19" s="484"/>
      <c r="U19" s="484"/>
      <c r="V19" s="484"/>
      <c r="W19" s="484"/>
      <c r="X19" s="484"/>
      <c r="Y19" s="484"/>
      <c r="Z19" s="484"/>
      <c r="AA19" s="484"/>
      <c r="AB19" s="484"/>
      <c r="AC19" s="484"/>
      <c r="AD19" s="484"/>
      <c r="AE19" s="484"/>
      <c r="AF19" s="484"/>
      <c r="AG19" s="487"/>
    </row>
    <row r="20" spans="1:34" ht="16.149999999999999" hidden="1" customHeight="1" outlineLevel="1">
      <c r="A20" s="488" t="s">
        <v>447</v>
      </c>
      <c r="B20" s="426"/>
      <c r="C20" s="426"/>
      <c r="D20" s="426"/>
      <c r="E20" s="426"/>
      <c r="F20" s="426"/>
      <c r="G20" s="426"/>
      <c r="H20" s="426"/>
      <c r="I20" s="426"/>
      <c r="J20" s="426"/>
      <c r="K20" s="426"/>
      <c r="L20" s="426"/>
      <c r="M20" s="426"/>
      <c r="N20" s="426"/>
      <c r="O20" s="426"/>
      <c r="P20" s="426"/>
      <c r="Q20" s="426"/>
      <c r="R20" s="722"/>
      <c r="S20" s="723"/>
      <c r="T20" s="723"/>
      <c r="U20" s="723"/>
      <c r="V20" s="723"/>
      <c r="W20" s="723"/>
      <c r="X20" s="723"/>
      <c r="Y20" s="489"/>
      <c r="Z20" s="489"/>
      <c r="AA20" s="489"/>
      <c r="AB20" s="489"/>
      <c r="AC20" s="724"/>
      <c r="AD20" s="724"/>
      <c r="AE20" s="724"/>
      <c r="AF20" s="724"/>
      <c r="AG20" s="490"/>
    </row>
    <row r="21" spans="1:34" ht="16.149999999999999" hidden="1" customHeight="1" outlineLevel="1">
      <c r="A21" s="491"/>
      <c r="B21" s="725" t="s">
        <v>393</v>
      </c>
      <c r="C21" s="725"/>
      <c r="D21" s="725"/>
      <c r="E21" s="725"/>
      <c r="F21" s="725"/>
      <c r="G21" s="725"/>
      <c r="H21" s="725"/>
      <c r="I21" s="725"/>
      <c r="J21" s="725"/>
      <c r="K21" s="725"/>
      <c r="L21" s="725"/>
      <c r="M21" s="725"/>
      <c r="N21" s="725"/>
      <c r="O21" s="725"/>
      <c r="P21" s="725"/>
      <c r="Q21" s="725"/>
      <c r="R21" s="725"/>
      <c r="S21" s="726" t="s">
        <v>394</v>
      </c>
      <c r="T21" s="727"/>
      <c r="U21" s="727"/>
      <c r="V21" s="727"/>
      <c r="W21" s="727"/>
      <c r="X21" s="727"/>
      <c r="Y21" s="728"/>
      <c r="Z21" s="726" t="s">
        <v>347</v>
      </c>
      <c r="AA21" s="727"/>
      <c r="AB21" s="727"/>
      <c r="AC21" s="728"/>
      <c r="AD21" s="726" t="s">
        <v>348</v>
      </c>
      <c r="AE21" s="727"/>
      <c r="AF21" s="727"/>
      <c r="AG21" s="729"/>
    </row>
    <row r="22" spans="1:34" ht="16.149999999999999" hidden="1" customHeight="1" outlineLevel="1">
      <c r="A22" s="491"/>
      <c r="B22" s="492" t="s">
        <v>395</v>
      </c>
      <c r="C22" s="493" t="s">
        <v>15</v>
      </c>
      <c r="D22" s="686" t="str">
        <f>E15</f>
        <v/>
      </c>
      <c r="E22" s="686"/>
      <c r="F22" s="494" t="s">
        <v>16</v>
      </c>
      <c r="G22" s="686" t="str">
        <f>H15</f>
        <v/>
      </c>
      <c r="H22" s="686"/>
      <c r="I22" s="494" t="s">
        <v>264</v>
      </c>
      <c r="J22" s="494" t="s">
        <v>396</v>
      </c>
      <c r="K22" s="494" t="s">
        <v>397</v>
      </c>
      <c r="L22" s="494"/>
      <c r="M22" s="687"/>
      <c r="N22" s="687"/>
      <c r="O22" s="495" t="s">
        <v>16</v>
      </c>
      <c r="P22" s="687"/>
      <c r="Q22" s="687"/>
      <c r="R22" s="496" t="s">
        <v>264</v>
      </c>
      <c r="S22" s="733"/>
      <c r="T22" s="689"/>
      <c r="U22" s="689"/>
      <c r="V22" s="689"/>
      <c r="W22" s="689"/>
      <c r="X22" s="689"/>
      <c r="Y22" s="734"/>
      <c r="Z22" s="732" t="str">
        <f>IF(S22="","",VLOOKUP(S22,'リスト（外来）'!C:D,2,FALSE))</f>
        <v/>
      </c>
      <c r="AA22" s="686"/>
      <c r="AB22" s="686"/>
      <c r="AC22" s="497" t="s">
        <v>276</v>
      </c>
      <c r="AD22" s="732" t="str">
        <f>IF(S22="","",VLOOKUP(S22,'リスト（外来）'!C:E,3,FALSE))</f>
        <v/>
      </c>
      <c r="AE22" s="686"/>
      <c r="AF22" s="686"/>
      <c r="AG22" s="498" t="s">
        <v>276</v>
      </c>
    </row>
    <row r="23" spans="1:34" ht="16.149999999999999" hidden="1" customHeight="1" outlineLevel="1">
      <c r="A23" s="491"/>
      <c r="B23" s="492" t="s">
        <v>398</v>
      </c>
      <c r="C23" s="493" t="s">
        <v>15</v>
      </c>
      <c r="D23" s="687"/>
      <c r="E23" s="687"/>
      <c r="F23" s="494" t="s">
        <v>16</v>
      </c>
      <c r="G23" s="687"/>
      <c r="H23" s="687"/>
      <c r="I23" s="494" t="s">
        <v>264</v>
      </c>
      <c r="J23" s="494" t="s">
        <v>396</v>
      </c>
      <c r="K23" s="494" t="s">
        <v>397</v>
      </c>
      <c r="L23" s="494"/>
      <c r="M23" s="687"/>
      <c r="N23" s="687"/>
      <c r="O23" s="495" t="s">
        <v>16</v>
      </c>
      <c r="P23" s="687"/>
      <c r="Q23" s="687"/>
      <c r="R23" s="496" t="s">
        <v>264</v>
      </c>
      <c r="S23" s="733"/>
      <c r="T23" s="689"/>
      <c r="U23" s="689"/>
      <c r="V23" s="689"/>
      <c r="W23" s="689"/>
      <c r="X23" s="689"/>
      <c r="Y23" s="734"/>
      <c r="Z23" s="732" t="str">
        <f>IF(S23="","",VLOOKUP(S23,'リスト（外来）'!C:D,2,FALSE))</f>
        <v/>
      </c>
      <c r="AA23" s="686"/>
      <c r="AB23" s="686"/>
      <c r="AC23" s="497" t="s">
        <v>276</v>
      </c>
      <c r="AD23" s="732" t="str">
        <f>IF(S23="","",VLOOKUP(S23,'リスト（外来）'!C:E,3,FALSE))</f>
        <v/>
      </c>
      <c r="AE23" s="686"/>
      <c r="AF23" s="686"/>
      <c r="AG23" s="498" t="s">
        <v>276</v>
      </c>
    </row>
    <row r="24" spans="1:34" ht="16.149999999999999" hidden="1" customHeight="1" outlineLevel="1">
      <c r="A24" s="491"/>
      <c r="B24" s="492" t="s">
        <v>399</v>
      </c>
      <c r="C24" s="493" t="s">
        <v>15</v>
      </c>
      <c r="D24" s="687"/>
      <c r="E24" s="687"/>
      <c r="F24" s="494" t="s">
        <v>16</v>
      </c>
      <c r="G24" s="687"/>
      <c r="H24" s="687"/>
      <c r="I24" s="494" t="s">
        <v>264</v>
      </c>
      <c r="J24" s="494" t="s">
        <v>396</v>
      </c>
      <c r="K24" s="494" t="s">
        <v>397</v>
      </c>
      <c r="L24" s="494"/>
      <c r="M24" s="687"/>
      <c r="N24" s="687"/>
      <c r="O24" s="495" t="s">
        <v>16</v>
      </c>
      <c r="P24" s="687"/>
      <c r="Q24" s="687"/>
      <c r="R24" s="496" t="s">
        <v>264</v>
      </c>
      <c r="S24" s="733"/>
      <c r="T24" s="689"/>
      <c r="U24" s="689"/>
      <c r="V24" s="689"/>
      <c r="W24" s="689"/>
      <c r="X24" s="689"/>
      <c r="Y24" s="734"/>
      <c r="Z24" s="732" t="str">
        <f>IF(S24="","",VLOOKUP(S24,'リスト（外来）'!C:D,2,FALSE))</f>
        <v/>
      </c>
      <c r="AA24" s="686"/>
      <c r="AB24" s="686"/>
      <c r="AC24" s="497" t="s">
        <v>276</v>
      </c>
      <c r="AD24" s="732" t="str">
        <f>IF(S24="","",VLOOKUP(S24,'リスト（外来）'!C:E,3,FALSE))</f>
        <v/>
      </c>
      <c r="AE24" s="686"/>
      <c r="AF24" s="686"/>
      <c r="AG24" s="498" t="s">
        <v>276</v>
      </c>
    </row>
    <row r="25" spans="1:34" ht="16.149999999999999" hidden="1" customHeight="1" outlineLevel="1">
      <c r="A25" s="491"/>
      <c r="B25" s="499" t="s">
        <v>400</v>
      </c>
      <c r="C25" s="493" t="s">
        <v>15</v>
      </c>
      <c r="D25" s="687"/>
      <c r="E25" s="687"/>
      <c r="F25" s="494" t="s">
        <v>16</v>
      </c>
      <c r="G25" s="687"/>
      <c r="H25" s="687"/>
      <c r="I25" s="494" t="s">
        <v>264</v>
      </c>
      <c r="J25" s="494" t="s">
        <v>396</v>
      </c>
      <c r="K25" s="494" t="s">
        <v>397</v>
      </c>
      <c r="L25" s="494"/>
      <c r="M25" s="687"/>
      <c r="N25" s="687"/>
      <c r="O25" s="495" t="s">
        <v>16</v>
      </c>
      <c r="P25" s="687"/>
      <c r="Q25" s="687"/>
      <c r="R25" s="496" t="s">
        <v>264</v>
      </c>
      <c r="S25" s="733"/>
      <c r="T25" s="689"/>
      <c r="U25" s="689"/>
      <c r="V25" s="689"/>
      <c r="W25" s="689"/>
      <c r="X25" s="689"/>
      <c r="Y25" s="734"/>
      <c r="Z25" s="732" t="str">
        <f>IF(S25="","",VLOOKUP(S25,'リスト（外来）'!C:D,2,FALSE))</f>
        <v/>
      </c>
      <c r="AA25" s="686"/>
      <c r="AB25" s="686"/>
      <c r="AC25" s="497" t="s">
        <v>276</v>
      </c>
      <c r="AD25" s="732" t="str">
        <f>IF(S25="","",VLOOKUP(S25,'リスト（外来）'!C:E,3,FALSE))</f>
        <v/>
      </c>
      <c r="AE25" s="686"/>
      <c r="AF25" s="686"/>
      <c r="AG25" s="498" t="s">
        <v>276</v>
      </c>
    </row>
    <row r="26" spans="1:34" ht="16.149999999999999" hidden="1" customHeight="1" outlineLevel="1">
      <c r="A26" s="500" t="s">
        <v>401</v>
      </c>
      <c r="B26" s="497"/>
      <c r="C26" s="497"/>
      <c r="D26" s="497"/>
      <c r="E26" s="497"/>
      <c r="F26" s="497"/>
      <c r="G26" s="497"/>
      <c r="H26" s="497"/>
      <c r="I26" s="497"/>
      <c r="J26" s="497"/>
      <c r="K26" s="497"/>
      <c r="L26" s="497"/>
      <c r="M26" s="497"/>
      <c r="N26" s="497"/>
      <c r="O26" s="497"/>
      <c r="P26" s="497"/>
      <c r="Q26" s="497"/>
      <c r="R26" s="497"/>
      <c r="S26" s="497"/>
      <c r="T26" s="497"/>
      <c r="U26" s="497"/>
      <c r="V26" s="497"/>
      <c r="W26" s="497"/>
      <c r="X26" s="497"/>
      <c r="Y26" s="497"/>
      <c r="Z26" s="497"/>
      <c r="AA26" s="497"/>
      <c r="AB26" s="497"/>
      <c r="AC26" s="740"/>
      <c r="AD26" s="740"/>
      <c r="AE26" s="740"/>
      <c r="AF26" s="740"/>
      <c r="AG26" s="498"/>
    </row>
    <row r="27" spans="1:34" ht="16.149999999999999" hidden="1" customHeight="1" outlineLevel="1">
      <c r="A27" s="491"/>
      <c r="B27" s="726" t="s">
        <v>393</v>
      </c>
      <c r="C27" s="727"/>
      <c r="D27" s="727"/>
      <c r="E27" s="727"/>
      <c r="F27" s="727"/>
      <c r="G27" s="727"/>
      <c r="H27" s="727"/>
      <c r="I27" s="727"/>
      <c r="J27" s="727"/>
      <c r="K27" s="727"/>
      <c r="L27" s="727"/>
      <c r="M27" s="727"/>
      <c r="N27" s="727"/>
      <c r="O27" s="727"/>
      <c r="P27" s="727"/>
      <c r="Q27" s="727"/>
      <c r="R27" s="728"/>
      <c r="S27" s="726" t="s">
        <v>448</v>
      </c>
      <c r="T27" s="727"/>
      <c r="U27" s="727"/>
      <c r="V27" s="727"/>
      <c r="W27" s="727"/>
      <c r="X27" s="727"/>
      <c r="Y27" s="728"/>
      <c r="Z27" s="727" t="s">
        <v>449</v>
      </c>
      <c r="AA27" s="727"/>
      <c r="AB27" s="727"/>
      <c r="AC27" s="727"/>
      <c r="AD27" s="727"/>
      <c r="AE27" s="727"/>
      <c r="AF27" s="727"/>
      <c r="AG27" s="729"/>
    </row>
    <row r="28" spans="1:34" ht="16.149999999999999" hidden="1" customHeight="1" outlineLevel="1">
      <c r="A28" s="491"/>
      <c r="B28" s="492" t="s">
        <v>395</v>
      </c>
      <c r="C28" s="493" t="s">
        <v>15</v>
      </c>
      <c r="D28" s="686" t="str">
        <f>IF(D22="","",D22)</f>
        <v/>
      </c>
      <c r="E28" s="686"/>
      <c r="F28" s="494" t="s">
        <v>16</v>
      </c>
      <c r="G28" s="686" t="str">
        <f>IF(G22="","",G22)</f>
        <v/>
      </c>
      <c r="H28" s="686"/>
      <c r="I28" s="494" t="s">
        <v>264</v>
      </c>
      <c r="J28" s="494" t="s">
        <v>396</v>
      </c>
      <c r="K28" s="494" t="s">
        <v>397</v>
      </c>
      <c r="L28" s="494"/>
      <c r="M28" s="735" t="str">
        <f>IF(M22="","",M22)</f>
        <v/>
      </c>
      <c r="N28" s="735"/>
      <c r="O28" s="495" t="s">
        <v>16</v>
      </c>
      <c r="P28" s="735" t="str">
        <f>IF(P22="","",P22)</f>
        <v/>
      </c>
      <c r="Q28" s="735"/>
      <c r="R28" s="496" t="s">
        <v>264</v>
      </c>
      <c r="S28" s="736"/>
      <c r="T28" s="737"/>
      <c r="U28" s="737"/>
      <c r="V28" s="737"/>
      <c r="W28" s="737"/>
      <c r="X28" s="737"/>
      <c r="Y28" s="501" t="s">
        <v>278</v>
      </c>
      <c r="Z28" s="738"/>
      <c r="AA28" s="739"/>
      <c r="AB28" s="739"/>
      <c r="AC28" s="739"/>
      <c r="AD28" s="739"/>
      <c r="AE28" s="739"/>
      <c r="AF28" s="739"/>
      <c r="AG28" s="498" t="s">
        <v>278</v>
      </c>
    </row>
    <row r="29" spans="1:34" ht="16.149999999999999" hidden="1" customHeight="1" outlineLevel="1">
      <c r="A29" s="491"/>
      <c r="B29" s="492" t="s">
        <v>398</v>
      </c>
      <c r="C29" s="493" t="s">
        <v>15</v>
      </c>
      <c r="D29" s="735" t="str">
        <f>IF(D23="","",D23)</f>
        <v/>
      </c>
      <c r="E29" s="735"/>
      <c r="F29" s="494" t="s">
        <v>16</v>
      </c>
      <c r="G29" s="735" t="str">
        <f>IF(G23="","",G23)</f>
        <v/>
      </c>
      <c r="H29" s="735"/>
      <c r="I29" s="494" t="s">
        <v>264</v>
      </c>
      <c r="J29" s="494" t="s">
        <v>396</v>
      </c>
      <c r="K29" s="494" t="s">
        <v>397</v>
      </c>
      <c r="L29" s="494"/>
      <c r="M29" s="735" t="str">
        <f>IF(M23="","",M23)</f>
        <v/>
      </c>
      <c r="N29" s="735"/>
      <c r="O29" s="495" t="s">
        <v>16</v>
      </c>
      <c r="P29" s="735" t="str">
        <f>IF(P23="","",P23)</f>
        <v/>
      </c>
      <c r="Q29" s="735"/>
      <c r="R29" s="496" t="s">
        <v>264</v>
      </c>
      <c r="S29" s="736"/>
      <c r="T29" s="737"/>
      <c r="U29" s="737"/>
      <c r="V29" s="737"/>
      <c r="W29" s="737"/>
      <c r="X29" s="737"/>
      <c r="Y29" s="501" t="s">
        <v>278</v>
      </c>
      <c r="Z29" s="738"/>
      <c r="AA29" s="739"/>
      <c r="AB29" s="739"/>
      <c r="AC29" s="739"/>
      <c r="AD29" s="739"/>
      <c r="AE29" s="739"/>
      <c r="AF29" s="739"/>
      <c r="AG29" s="498" t="s">
        <v>278</v>
      </c>
    </row>
    <row r="30" spans="1:34" ht="16.149999999999999" hidden="1" customHeight="1" outlineLevel="1">
      <c r="A30" s="491"/>
      <c r="B30" s="492" t="s">
        <v>399</v>
      </c>
      <c r="C30" s="493" t="s">
        <v>15</v>
      </c>
      <c r="D30" s="735" t="str">
        <f>IF(D24="","",D24)</f>
        <v/>
      </c>
      <c r="E30" s="735"/>
      <c r="F30" s="494" t="s">
        <v>16</v>
      </c>
      <c r="G30" s="735" t="str">
        <f>IF(G24="","",G24)</f>
        <v/>
      </c>
      <c r="H30" s="735"/>
      <c r="I30" s="494" t="s">
        <v>264</v>
      </c>
      <c r="J30" s="494" t="s">
        <v>396</v>
      </c>
      <c r="K30" s="494" t="s">
        <v>397</v>
      </c>
      <c r="L30" s="494"/>
      <c r="M30" s="735" t="str">
        <f>IF(M24="","",M24)</f>
        <v/>
      </c>
      <c r="N30" s="735"/>
      <c r="O30" s="495" t="s">
        <v>16</v>
      </c>
      <c r="P30" s="735" t="str">
        <f>IF(P24="","",P24)</f>
        <v/>
      </c>
      <c r="Q30" s="735"/>
      <c r="R30" s="496" t="s">
        <v>264</v>
      </c>
      <c r="S30" s="736"/>
      <c r="T30" s="737"/>
      <c r="U30" s="737"/>
      <c r="V30" s="737"/>
      <c r="W30" s="737"/>
      <c r="X30" s="737"/>
      <c r="Y30" s="501" t="s">
        <v>278</v>
      </c>
      <c r="Z30" s="738"/>
      <c r="AA30" s="739"/>
      <c r="AB30" s="739"/>
      <c r="AC30" s="739"/>
      <c r="AD30" s="739"/>
      <c r="AE30" s="739"/>
      <c r="AF30" s="739"/>
      <c r="AG30" s="498" t="s">
        <v>278</v>
      </c>
    </row>
    <row r="31" spans="1:34" ht="16.149999999999999" hidden="1" customHeight="1" outlineLevel="1">
      <c r="A31" s="502"/>
      <c r="B31" s="499" t="s">
        <v>400</v>
      </c>
      <c r="C31" s="493" t="s">
        <v>15</v>
      </c>
      <c r="D31" s="735" t="str">
        <f>IF(D25="","",D25)</f>
        <v/>
      </c>
      <c r="E31" s="735"/>
      <c r="F31" s="494" t="s">
        <v>16</v>
      </c>
      <c r="G31" s="735" t="str">
        <f>IF(G25="","",G25)</f>
        <v/>
      </c>
      <c r="H31" s="735"/>
      <c r="I31" s="494" t="s">
        <v>264</v>
      </c>
      <c r="J31" s="494" t="s">
        <v>396</v>
      </c>
      <c r="K31" s="494" t="s">
        <v>397</v>
      </c>
      <c r="L31" s="494"/>
      <c r="M31" s="735" t="str">
        <f>IF(M25="","",M25)</f>
        <v/>
      </c>
      <c r="N31" s="735"/>
      <c r="O31" s="495" t="s">
        <v>16</v>
      </c>
      <c r="P31" s="735" t="str">
        <f>IF(P25="","",P25)</f>
        <v/>
      </c>
      <c r="Q31" s="735"/>
      <c r="R31" s="496" t="s">
        <v>264</v>
      </c>
      <c r="S31" s="736"/>
      <c r="T31" s="737"/>
      <c r="U31" s="737"/>
      <c r="V31" s="737"/>
      <c r="W31" s="737"/>
      <c r="X31" s="737"/>
      <c r="Y31" s="501" t="s">
        <v>278</v>
      </c>
      <c r="Z31" s="738"/>
      <c r="AA31" s="739"/>
      <c r="AB31" s="739"/>
      <c r="AC31" s="739"/>
      <c r="AD31" s="739"/>
      <c r="AE31" s="739"/>
      <c r="AF31" s="739"/>
      <c r="AG31" s="498" t="s">
        <v>278</v>
      </c>
    </row>
    <row r="32" spans="1:34" ht="16.149999999999999" hidden="1" customHeight="1" outlineLevel="1">
      <c r="A32" s="491"/>
      <c r="B32" s="745" t="s">
        <v>403</v>
      </c>
      <c r="C32" s="746"/>
      <c r="D32" s="746"/>
      <c r="E32" s="746"/>
      <c r="F32" s="746"/>
      <c r="G32" s="746"/>
      <c r="H32" s="746"/>
      <c r="I32" s="746"/>
      <c r="J32" s="746"/>
      <c r="K32" s="746"/>
      <c r="L32" s="746"/>
      <c r="M32" s="746"/>
      <c r="N32" s="746"/>
      <c r="O32" s="746"/>
      <c r="P32" s="746"/>
      <c r="Q32" s="746"/>
      <c r="R32" s="747"/>
      <c r="S32" s="748">
        <f>SUM(S28:X31)</f>
        <v>0</v>
      </c>
      <c r="T32" s="749"/>
      <c r="U32" s="749"/>
      <c r="V32" s="749"/>
      <c r="W32" s="749"/>
      <c r="X32" s="749"/>
      <c r="Y32" s="501" t="s">
        <v>278</v>
      </c>
      <c r="Z32" s="750">
        <f>SUM(Z28:AF31)</f>
        <v>0</v>
      </c>
      <c r="AA32" s="694"/>
      <c r="AB32" s="694"/>
      <c r="AC32" s="694"/>
      <c r="AD32" s="694"/>
      <c r="AE32" s="694"/>
      <c r="AF32" s="694"/>
      <c r="AG32" s="498" t="s">
        <v>278</v>
      </c>
    </row>
    <row r="33" spans="1:43" ht="16.149999999999999" hidden="1" customHeight="1" outlineLevel="1">
      <c r="A33" s="500" t="s">
        <v>450</v>
      </c>
      <c r="B33" s="503"/>
      <c r="C33" s="494"/>
      <c r="D33" s="494"/>
      <c r="E33" s="494"/>
      <c r="F33" s="494"/>
      <c r="G33" s="494"/>
      <c r="H33" s="494"/>
      <c r="I33" s="494"/>
      <c r="J33" s="494"/>
      <c r="K33" s="494"/>
      <c r="L33" s="494"/>
      <c r="M33" s="494"/>
      <c r="N33" s="494"/>
      <c r="O33" s="494"/>
      <c r="P33" s="494"/>
      <c r="Q33" s="494"/>
      <c r="R33" s="494"/>
      <c r="S33" s="494"/>
      <c r="T33" s="494"/>
      <c r="U33" s="494"/>
      <c r="V33" s="494"/>
      <c r="W33" s="494"/>
      <c r="X33" s="494"/>
      <c r="Y33" s="494"/>
      <c r="Z33" s="494"/>
      <c r="AA33" s="494"/>
      <c r="AB33" s="494"/>
      <c r="AC33" s="751"/>
      <c r="AD33" s="751"/>
      <c r="AE33" s="751"/>
      <c r="AF33" s="751"/>
      <c r="AG33" s="504"/>
    </row>
    <row r="34" spans="1:43" ht="16.149999999999999" hidden="1" customHeight="1" outlineLevel="1">
      <c r="A34" s="491"/>
      <c r="B34" s="726" t="s">
        <v>393</v>
      </c>
      <c r="C34" s="727"/>
      <c r="D34" s="727"/>
      <c r="E34" s="727"/>
      <c r="F34" s="727"/>
      <c r="G34" s="727"/>
      <c r="H34" s="727"/>
      <c r="I34" s="727"/>
      <c r="J34" s="727"/>
      <c r="K34" s="727"/>
      <c r="L34" s="727"/>
      <c r="M34" s="727"/>
      <c r="N34" s="727"/>
      <c r="O34" s="727"/>
      <c r="P34" s="727"/>
      <c r="Q34" s="727"/>
      <c r="R34" s="728"/>
      <c r="S34" s="726" t="s">
        <v>451</v>
      </c>
      <c r="T34" s="727"/>
      <c r="U34" s="727"/>
      <c r="V34" s="727"/>
      <c r="W34" s="727"/>
      <c r="X34" s="727"/>
      <c r="Y34" s="728"/>
      <c r="Z34" s="727" t="s">
        <v>452</v>
      </c>
      <c r="AA34" s="727"/>
      <c r="AB34" s="727"/>
      <c r="AC34" s="727"/>
      <c r="AD34" s="727"/>
      <c r="AE34" s="727"/>
      <c r="AF34" s="727"/>
      <c r="AG34" s="729"/>
    </row>
    <row r="35" spans="1:43" ht="16.149999999999999" hidden="1" customHeight="1" outlineLevel="1">
      <c r="A35" s="491"/>
      <c r="B35" s="492" t="s">
        <v>395</v>
      </c>
      <c r="C35" s="493" t="s">
        <v>15</v>
      </c>
      <c r="D35" s="686" t="str">
        <f>IF(D22="","",D22)</f>
        <v/>
      </c>
      <c r="E35" s="686"/>
      <c r="F35" s="494" t="s">
        <v>16</v>
      </c>
      <c r="G35" s="686" t="str">
        <f>IF(G22="","",G22)</f>
        <v/>
      </c>
      <c r="H35" s="686"/>
      <c r="I35" s="494" t="s">
        <v>264</v>
      </c>
      <c r="J35" s="494" t="s">
        <v>396</v>
      </c>
      <c r="K35" s="494" t="s">
        <v>397</v>
      </c>
      <c r="L35" s="494"/>
      <c r="M35" s="735" t="str">
        <f>IF(M22="","",M22)</f>
        <v/>
      </c>
      <c r="N35" s="735"/>
      <c r="O35" s="495" t="s">
        <v>16</v>
      </c>
      <c r="P35" s="735" t="str">
        <f>IF(P22="","",P22)</f>
        <v/>
      </c>
      <c r="Q35" s="735"/>
      <c r="R35" s="495" t="s">
        <v>264</v>
      </c>
      <c r="S35" s="741" t="str">
        <f>IFERROR(S28*Z22*10,"")</f>
        <v/>
      </c>
      <c r="T35" s="742"/>
      <c r="U35" s="742"/>
      <c r="V35" s="742"/>
      <c r="W35" s="742"/>
      <c r="X35" s="742"/>
      <c r="Y35" s="501" t="s">
        <v>270</v>
      </c>
      <c r="Z35" s="743" t="str">
        <f>IFERROR(Z28*AD22*10,"")</f>
        <v/>
      </c>
      <c r="AA35" s="744"/>
      <c r="AB35" s="744"/>
      <c r="AC35" s="744"/>
      <c r="AD35" s="744"/>
      <c r="AE35" s="744"/>
      <c r="AF35" s="744"/>
      <c r="AG35" s="498" t="s">
        <v>270</v>
      </c>
    </row>
    <row r="36" spans="1:43" ht="16.149999999999999" hidden="1" customHeight="1" outlineLevel="1">
      <c r="A36" s="491"/>
      <c r="B36" s="492" t="s">
        <v>398</v>
      </c>
      <c r="C36" s="493" t="s">
        <v>15</v>
      </c>
      <c r="D36" s="735" t="str">
        <f>IF(D23="","",D23)</f>
        <v/>
      </c>
      <c r="E36" s="735"/>
      <c r="F36" s="494" t="s">
        <v>16</v>
      </c>
      <c r="G36" s="735" t="str">
        <f>IF(G23="","",G23)</f>
        <v/>
      </c>
      <c r="H36" s="735"/>
      <c r="I36" s="494" t="s">
        <v>264</v>
      </c>
      <c r="J36" s="494" t="s">
        <v>396</v>
      </c>
      <c r="K36" s="494" t="s">
        <v>397</v>
      </c>
      <c r="L36" s="494"/>
      <c r="M36" s="735" t="str">
        <f>IF(M23="","",M23)</f>
        <v/>
      </c>
      <c r="N36" s="735"/>
      <c r="O36" s="495" t="s">
        <v>16</v>
      </c>
      <c r="P36" s="735" t="str">
        <f>IF(P23="","",P23)</f>
        <v/>
      </c>
      <c r="Q36" s="735"/>
      <c r="R36" s="495" t="s">
        <v>264</v>
      </c>
      <c r="S36" s="741" t="str">
        <f t="shared" ref="S36:S38" si="0">IFERROR(S29*Z23*10,"")</f>
        <v/>
      </c>
      <c r="T36" s="742"/>
      <c r="U36" s="742"/>
      <c r="V36" s="742"/>
      <c r="W36" s="742"/>
      <c r="X36" s="742"/>
      <c r="Y36" s="501" t="s">
        <v>270</v>
      </c>
      <c r="Z36" s="743" t="str">
        <f t="shared" ref="Z36:Z38" si="1">IFERROR(Z29*AD23*10,"")</f>
        <v/>
      </c>
      <c r="AA36" s="744"/>
      <c r="AB36" s="744"/>
      <c r="AC36" s="744"/>
      <c r="AD36" s="744"/>
      <c r="AE36" s="744"/>
      <c r="AF36" s="744"/>
      <c r="AG36" s="498" t="s">
        <v>270</v>
      </c>
    </row>
    <row r="37" spans="1:43" ht="16.149999999999999" hidden="1" customHeight="1" outlineLevel="1">
      <c r="A37" s="491"/>
      <c r="B37" s="492" t="s">
        <v>399</v>
      </c>
      <c r="C37" s="493" t="s">
        <v>15</v>
      </c>
      <c r="D37" s="735" t="str">
        <f>IF(D24="","",D24)</f>
        <v/>
      </c>
      <c r="E37" s="735"/>
      <c r="F37" s="494" t="s">
        <v>16</v>
      </c>
      <c r="G37" s="735" t="str">
        <f>IF(G24="","",G24)</f>
        <v/>
      </c>
      <c r="H37" s="735"/>
      <c r="I37" s="494" t="s">
        <v>264</v>
      </c>
      <c r="J37" s="494" t="s">
        <v>396</v>
      </c>
      <c r="K37" s="494" t="s">
        <v>397</v>
      </c>
      <c r="L37" s="494"/>
      <c r="M37" s="735" t="str">
        <f>IF(M24="","",M24)</f>
        <v/>
      </c>
      <c r="N37" s="735"/>
      <c r="O37" s="495" t="s">
        <v>16</v>
      </c>
      <c r="P37" s="735" t="str">
        <f>IF(P24="","",P24)</f>
        <v/>
      </c>
      <c r="Q37" s="735"/>
      <c r="R37" s="495" t="s">
        <v>264</v>
      </c>
      <c r="S37" s="741" t="str">
        <f t="shared" si="0"/>
        <v/>
      </c>
      <c r="T37" s="742"/>
      <c r="U37" s="742"/>
      <c r="V37" s="742"/>
      <c r="W37" s="742"/>
      <c r="X37" s="742"/>
      <c r="Y37" s="501" t="s">
        <v>270</v>
      </c>
      <c r="Z37" s="743" t="str">
        <f t="shared" si="1"/>
        <v/>
      </c>
      <c r="AA37" s="744"/>
      <c r="AB37" s="744"/>
      <c r="AC37" s="744"/>
      <c r="AD37" s="744"/>
      <c r="AE37" s="744"/>
      <c r="AF37" s="744"/>
      <c r="AG37" s="498" t="s">
        <v>270</v>
      </c>
    </row>
    <row r="38" spans="1:43" ht="16.149999999999999" hidden="1" customHeight="1" outlineLevel="1">
      <c r="A38" s="491"/>
      <c r="B38" s="505" t="s">
        <v>400</v>
      </c>
      <c r="C38" s="506" t="s">
        <v>15</v>
      </c>
      <c r="D38" s="735" t="str">
        <f>IF(D25="","",D25)</f>
        <v/>
      </c>
      <c r="E38" s="735"/>
      <c r="F38" s="494" t="s">
        <v>16</v>
      </c>
      <c r="G38" s="735" t="str">
        <f>IF(G25="","",G25)</f>
        <v/>
      </c>
      <c r="H38" s="735"/>
      <c r="I38" s="494" t="s">
        <v>264</v>
      </c>
      <c r="J38" s="494" t="s">
        <v>396</v>
      </c>
      <c r="K38" s="494" t="s">
        <v>397</v>
      </c>
      <c r="L38" s="494"/>
      <c r="M38" s="735" t="str">
        <f>IF(M25="","",M25)</f>
        <v/>
      </c>
      <c r="N38" s="735"/>
      <c r="O38" s="495" t="s">
        <v>16</v>
      </c>
      <c r="P38" s="735" t="str">
        <f>IF(P25="","",P25)</f>
        <v/>
      </c>
      <c r="Q38" s="735"/>
      <c r="R38" s="495" t="s">
        <v>264</v>
      </c>
      <c r="S38" s="741" t="str">
        <f t="shared" si="0"/>
        <v/>
      </c>
      <c r="T38" s="742"/>
      <c r="U38" s="742"/>
      <c r="V38" s="742"/>
      <c r="W38" s="742"/>
      <c r="X38" s="742"/>
      <c r="Y38" s="501" t="s">
        <v>270</v>
      </c>
      <c r="Z38" s="743" t="str">
        <f t="shared" si="1"/>
        <v/>
      </c>
      <c r="AA38" s="744"/>
      <c r="AB38" s="744"/>
      <c r="AC38" s="744"/>
      <c r="AD38" s="744"/>
      <c r="AE38" s="744"/>
      <c r="AF38" s="744"/>
      <c r="AG38" s="498" t="s">
        <v>270</v>
      </c>
    </row>
    <row r="39" spans="1:43" s="49" customFormat="1" ht="16.149999999999999" hidden="1" customHeight="1" outlineLevel="1">
      <c r="A39" s="491"/>
      <c r="B39" s="505" t="s">
        <v>406</v>
      </c>
      <c r="C39" s="497" t="s">
        <v>407</v>
      </c>
      <c r="D39" s="507"/>
      <c r="E39" s="507"/>
      <c r="F39" s="497"/>
      <c r="G39" s="507"/>
      <c r="H39" s="507"/>
      <c r="I39" s="497"/>
      <c r="J39" s="497"/>
      <c r="K39" s="497"/>
      <c r="L39" s="497"/>
      <c r="M39" s="507"/>
      <c r="N39" s="507"/>
      <c r="O39" s="507"/>
      <c r="P39" s="507"/>
      <c r="Q39" s="507"/>
      <c r="R39" s="507"/>
      <c r="S39" s="507"/>
      <c r="T39" s="507"/>
      <c r="U39" s="507"/>
      <c r="V39" s="507"/>
      <c r="W39" s="507"/>
      <c r="X39" s="507"/>
      <c r="Y39" s="507"/>
      <c r="Z39" s="753"/>
      <c r="AA39" s="687"/>
      <c r="AB39" s="687"/>
      <c r="AC39" s="687"/>
      <c r="AD39" s="687"/>
      <c r="AE39" s="687"/>
      <c r="AF39" s="687"/>
      <c r="AG39" s="498" t="s">
        <v>270</v>
      </c>
      <c r="AH39" s="205"/>
      <c r="AI39" s="205"/>
      <c r="AJ39" s="205"/>
      <c r="AK39" s="205"/>
      <c r="AL39" s="205"/>
      <c r="AM39" s="205"/>
      <c r="AN39" s="205"/>
      <c r="AO39" s="205"/>
      <c r="AP39" s="205"/>
    </row>
    <row r="40" spans="1:43" s="49" customFormat="1" ht="16.149999999999999" hidden="1" customHeight="1" outlineLevel="1">
      <c r="A40" s="491"/>
      <c r="B40" s="499" t="s">
        <v>408</v>
      </c>
      <c r="C40" s="497" t="s">
        <v>409</v>
      </c>
      <c r="D40" s="507"/>
      <c r="E40" s="507"/>
      <c r="F40" s="497"/>
      <c r="G40" s="507"/>
      <c r="H40" s="507"/>
      <c r="I40" s="497"/>
      <c r="J40" s="497"/>
      <c r="K40" s="497"/>
      <c r="L40" s="497"/>
      <c r="M40" s="507"/>
      <c r="N40" s="507"/>
      <c r="O40" s="507"/>
      <c r="P40" s="507"/>
      <c r="Q40" s="507"/>
      <c r="R40" s="507"/>
      <c r="S40" s="507"/>
      <c r="T40" s="507"/>
      <c r="U40" s="507"/>
      <c r="V40" s="507"/>
      <c r="W40" s="507"/>
      <c r="X40" s="507"/>
      <c r="Y40" s="507"/>
      <c r="Z40" s="753"/>
      <c r="AA40" s="687"/>
      <c r="AB40" s="687"/>
      <c r="AC40" s="687"/>
      <c r="AD40" s="687"/>
      <c r="AE40" s="687"/>
      <c r="AF40" s="687"/>
      <c r="AG40" s="498" t="s">
        <v>270</v>
      </c>
      <c r="AH40" s="205"/>
      <c r="AI40" s="205"/>
      <c r="AJ40" s="205"/>
      <c r="AK40" s="205"/>
      <c r="AL40" s="205"/>
      <c r="AM40" s="205"/>
      <c r="AN40" s="205"/>
      <c r="AO40" s="205"/>
      <c r="AP40" s="205"/>
    </row>
    <row r="41" spans="1:43" ht="16.149999999999999" hidden="1" customHeight="1" outlineLevel="1" thickBot="1">
      <c r="A41" s="508"/>
      <c r="B41" s="754" t="s">
        <v>403</v>
      </c>
      <c r="C41" s="755"/>
      <c r="D41" s="755"/>
      <c r="E41" s="755"/>
      <c r="F41" s="755"/>
      <c r="G41" s="755"/>
      <c r="H41" s="755"/>
      <c r="I41" s="755"/>
      <c r="J41" s="755"/>
      <c r="K41" s="755"/>
      <c r="L41" s="755"/>
      <c r="M41" s="755"/>
      <c r="N41" s="755"/>
      <c r="O41" s="755"/>
      <c r="P41" s="755"/>
      <c r="Q41" s="755"/>
      <c r="R41" s="755"/>
      <c r="S41" s="755"/>
      <c r="T41" s="755"/>
      <c r="U41" s="755"/>
      <c r="V41" s="755"/>
      <c r="W41" s="755"/>
      <c r="X41" s="755"/>
      <c r="Y41" s="756"/>
      <c r="Z41" s="757">
        <f>IFERROR(SUM(S35:X38)+SUM(Z35:AF38)-Z39+Z40,0)</f>
        <v>0</v>
      </c>
      <c r="AA41" s="664"/>
      <c r="AB41" s="664"/>
      <c r="AC41" s="664"/>
      <c r="AD41" s="664"/>
      <c r="AE41" s="664"/>
      <c r="AF41" s="664"/>
      <c r="AG41" s="509" t="s">
        <v>270</v>
      </c>
    </row>
    <row r="42" spans="1:43" ht="15.6" hidden="1" customHeight="1" outlineLevel="1" thickBo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Q42" s="175"/>
    </row>
    <row r="43" spans="1:43" ht="16.149999999999999" customHeight="1" collapsed="1">
      <c r="A43" s="510" t="s">
        <v>1513</v>
      </c>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703"/>
      <c r="AC43" s="703"/>
      <c r="AD43" s="703"/>
      <c r="AE43" s="703"/>
      <c r="AF43" s="703"/>
      <c r="AG43" s="37" t="s">
        <v>270</v>
      </c>
      <c r="AQ43" s="175"/>
    </row>
    <row r="44" spans="1:43" ht="16.149999999999999" customHeight="1" thickBot="1">
      <c r="A44" s="461" t="s">
        <v>1514</v>
      </c>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639"/>
      <c r="AC44" s="639"/>
      <c r="AD44" s="639"/>
      <c r="AE44" s="639"/>
      <c r="AF44" s="639"/>
      <c r="AG44" s="350" t="s">
        <v>270</v>
      </c>
      <c r="AQ44" s="175"/>
    </row>
    <row r="45" spans="1:43" ht="16.149999999999999" customHeight="1" thickBot="1">
      <c r="A45" s="511"/>
      <c r="B45" s="511"/>
      <c r="C45" s="511"/>
      <c r="D45" s="511"/>
      <c r="E45" s="511"/>
      <c r="F45" s="511"/>
      <c r="G45" s="511"/>
      <c r="H45" s="511"/>
      <c r="I45" s="511"/>
      <c r="J45" s="511"/>
      <c r="K45" s="511"/>
      <c r="L45" s="511"/>
      <c r="M45" s="511"/>
      <c r="N45" s="511"/>
      <c r="O45" s="511"/>
      <c r="P45" s="511"/>
      <c r="Q45" s="511"/>
      <c r="R45" s="511"/>
      <c r="S45" s="511"/>
      <c r="T45" s="511"/>
      <c r="U45" s="511"/>
      <c r="V45" s="511"/>
      <c r="W45" s="511"/>
      <c r="X45" s="511"/>
      <c r="Y45" s="511"/>
      <c r="Z45" s="511"/>
      <c r="AA45" s="511"/>
      <c r="AB45" s="512"/>
      <c r="AC45" s="512"/>
      <c r="AD45" s="512"/>
      <c r="AE45" s="512"/>
      <c r="AF45" s="512"/>
      <c r="AG45" s="511"/>
      <c r="AQ45" s="175"/>
    </row>
    <row r="46" spans="1:43" ht="16.149999999999999" customHeight="1" thickBot="1">
      <c r="A46" s="463" t="s">
        <v>1532</v>
      </c>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704">
        <f>SUM(AB43:AF44)</f>
        <v>0</v>
      </c>
      <c r="AC46" s="704"/>
      <c r="AD46" s="704"/>
      <c r="AE46" s="704"/>
      <c r="AF46" s="704"/>
      <c r="AG46" s="21" t="s">
        <v>270</v>
      </c>
      <c r="AQ46" s="175"/>
    </row>
    <row r="47" spans="1:43" ht="16.149999999999999" customHeight="1">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Q47" s="175"/>
    </row>
    <row r="48" spans="1:43" ht="16.149999999999999" customHeight="1">
      <c r="A48" s="2" t="s">
        <v>1517</v>
      </c>
      <c r="B48" s="2"/>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Q48" s="175"/>
    </row>
    <row r="49" spans="1:43" s="260" customFormat="1" ht="16.149999999999999" customHeight="1" thickBot="1">
      <c r="A49" s="464" t="s">
        <v>1520</v>
      </c>
      <c r="B49" s="416" t="s">
        <v>1585</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251"/>
      <c r="AI49" s="251"/>
      <c r="AJ49" s="251"/>
      <c r="AK49" s="251"/>
      <c r="AL49" s="251"/>
      <c r="AM49" s="251"/>
      <c r="AN49" s="251"/>
      <c r="AO49" s="251"/>
      <c r="AP49" s="251"/>
      <c r="AQ49" s="251"/>
    </row>
    <row r="50" spans="1:43" ht="16.149999999999999" customHeight="1">
      <c r="A50" s="510" t="s">
        <v>1533</v>
      </c>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703"/>
      <c r="AC50" s="703"/>
      <c r="AD50" s="703"/>
      <c r="AE50" s="703"/>
      <c r="AF50" s="703"/>
      <c r="AG50" s="37" t="s">
        <v>270</v>
      </c>
      <c r="AQ50" s="175"/>
    </row>
    <row r="51" spans="1:43" ht="16.149999999999999" customHeight="1" thickBot="1">
      <c r="A51" s="461" t="s">
        <v>1589</v>
      </c>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639"/>
      <c r="AC51" s="639"/>
      <c r="AD51" s="639"/>
      <c r="AE51" s="639"/>
      <c r="AF51" s="639"/>
      <c r="AG51" s="350" t="s">
        <v>270</v>
      </c>
      <c r="AQ51" s="175"/>
    </row>
    <row r="52" spans="1:43" ht="16.149999999999999" customHeight="1" thickBot="1">
      <c r="A52" s="143"/>
      <c r="B52" s="143"/>
      <c r="C52" s="143"/>
      <c r="D52" s="143"/>
      <c r="E52" s="143"/>
      <c r="F52" s="143"/>
      <c r="G52" s="143"/>
      <c r="H52" s="143"/>
      <c r="I52" s="143"/>
      <c r="J52" s="143"/>
      <c r="K52" s="143"/>
      <c r="L52" s="143"/>
      <c r="M52" s="143"/>
      <c r="N52" s="143"/>
      <c r="O52" s="143"/>
      <c r="P52" s="143"/>
      <c r="Q52" s="143"/>
      <c r="R52" s="143"/>
      <c r="S52" s="143"/>
      <c r="T52" s="143"/>
      <c r="U52" s="143"/>
      <c r="V52" s="143"/>
      <c r="W52" s="143"/>
      <c r="X52" s="143"/>
      <c r="Y52" s="143"/>
      <c r="Z52" s="143"/>
      <c r="AA52" s="143"/>
      <c r="AB52" s="462"/>
      <c r="AC52" s="462"/>
      <c r="AD52" s="462"/>
      <c r="AE52" s="462"/>
      <c r="AF52" s="462"/>
      <c r="AG52" s="143"/>
      <c r="AQ52" s="175"/>
    </row>
    <row r="53" spans="1:43" ht="16.149999999999999" customHeight="1">
      <c r="A53" s="10" t="s">
        <v>1594</v>
      </c>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465"/>
      <c r="AC53" s="465"/>
      <c r="AD53" s="465"/>
      <c r="AE53" s="465"/>
      <c r="AF53" s="465"/>
      <c r="AG53" s="466"/>
      <c r="AQ53" s="175"/>
    </row>
    <row r="54" spans="1:43" ht="16.149999999999999" customHeight="1" thickBot="1">
      <c r="A54" s="7"/>
      <c r="B54" s="8" t="s">
        <v>1595</v>
      </c>
      <c r="C54" s="8"/>
      <c r="D54" s="8"/>
      <c r="E54" s="8"/>
      <c r="F54" s="8"/>
      <c r="G54" s="8"/>
      <c r="H54" s="8"/>
      <c r="I54" s="8"/>
      <c r="J54" s="8"/>
      <c r="K54" s="8"/>
      <c r="L54" s="8"/>
      <c r="M54" s="8"/>
      <c r="N54" s="8"/>
      <c r="O54" s="8"/>
      <c r="P54" s="8"/>
      <c r="Q54" s="8"/>
      <c r="R54" s="8"/>
      <c r="S54" s="8"/>
      <c r="T54" s="8"/>
      <c r="U54" s="8"/>
      <c r="V54" s="8"/>
      <c r="W54" s="8"/>
      <c r="X54" s="8"/>
      <c r="Y54" s="8"/>
      <c r="Z54" s="8"/>
      <c r="AA54" s="8"/>
      <c r="AB54" s="758">
        <f>AB46-AB50+AB51</f>
        <v>0</v>
      </c>
      <c r="AC54" s="758"/>
      <c r="AD54" s="758"/>
      <c r="AE54" s="758"/>
      <c r="AF54" s="758"/>
      <c r="AG54" s="9" t="s">
        <v>270</v>
      </c>
      <c r="AQ54" s="175"/>
    </row>
    <row r="55" spans="1:43" ht="15.6" customHeight="1" thickBot="1">
      <c r="A55" s="759" t="s">
        <v>1761</v>
      </c>
      <c r="B55" s="760"/>
      <c r="C55" s="760"/>
      <c r="D55" s="760"/>
      <c r="E55" s="760"/>
      <c r="F55" s="760"/>
      <c r="G55" s="760"/>
      <c r="H55" s="760"/>
      <c r="I55" s="760"/>
      <c r="J55" s="760"/>
      <c r="K55" s="760"/>
      <c r="L55" s="760"/>
      <c r="M55" s="760"/>
      <c r="N55" s="760"/>
      <c r="O55" s="760"/>
      <c r="P55" s="760"/>
      <c r="Q55" s="760"/>
      <c r="R55" s="760"/>
      <c r="S55" s="760"/>
      <c r="T55" s="760"/>
      <c r="U55" s="760"/>
      <c r="V55" s="760"/>
      <c r="W55" s="760"/>
      <c r="X55" s="760"/>
      <c r="Y55" s="760"/>
      <c r="Z55" s="760"/>
      <c r="AA55" s="760"/>
      <c r="AB55" s="761"/>
      <c r="AC55" s="761"/>
      <c r="AD55" s="761"/>
      <c r="AE55" s="761"/>
      <c r="AF55" s="761"/>
      <c r="AG55" s="263"/>
      <c r="AH55" s="175" t="b">
        <v>0</v>
      </c>
      <c r="AQ55" s="175"/>
    </row>
    <row r="56" spans="1:43" ht="15.6"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762" t="str">
        <f>IF(AH55=TRUE,"問題なし","問題あり")</f>
        <v>問題あり</v>
      </c>
      <c r="AC56" s="762"/>
      <c r="AD56" s="762"/>
      <c r="AE56" s="762"/>
      <c r="AF56" s="762"/>
      <c r="AG56" s="19"/>
      <c r="AQ56" s="175"/>
    </row>
    <row r="57" spans="1:43" ht="15.6"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Q57" s="175"/>
    </row>
    <row r="58" spans="1:43" ht="16.149999999999999" hidden="1" customHeight="1" outlineLevel="1" thickBot="1">
      <c r="A58" s="339" t="s">
        <v>1547</v>
      </c>
      <c r="B58" s="339"/>
      <c r="C58" s="298"/>
      <c r="D58" s="298"/>
      <c r="E58" s="298"/>
      <c r="F58" s="298"/>
      <c r="G58" s="298"/>
      <c r="H58" s="298"/>
      <c r="I58" s="298"/>
      <c r="J58" s="298"/>
      <c r="K58" s="298"/>
      <c r="L58" s="298"/>
      <c r="M58" s="298"/>
      <c r="N58" s="298"/>
      <c r="O58" s="298"/>
      <c r="P58" s="298"/>
      <c r="Q58" s="298"/>
      <c r="R58" s="298"/>
      <c r="S58" s="298"/>
      <c r="T58" s="298"/>
      <c r="U58" s="298"/>
      <c r="V58" s="298"/>
      <c r="W58" s="298"/>
      <c r="X58" s="298"/>
      <c r="Y58" s="298"/>
      <c r="Z58" s="298"/>
      <c r="AA58" s="298"/>
      <c r="AB58" s="298"/>
      <c r="AC58" s="298"/>
      <c r="AD58" s="298"/>
      <c r="AE58" s="298"/>
      <c r="AF58" s="298"/>
      <c r="AG58" s="354"/>
    </row>
    <row r="59" spans="1:43" ht="16.149999999999999" hidden="1" customHeight="1" outlineLevel="1">
      <c r="A59" s="372" t="s">
        <v>1548</v>
      </c>
      <c r="B59" s="300"/>
      <c r="C59" s="300"/>
      <c r="D59" s="300"/>
      <c r="E59" s="300"/>
      <c r="F59" s="300"/>
      <c r="G59" s="300"/>
      <c r="H59" s="300"/>
      <c r="I59" s="300"/>
      <c r="J59" s="300"/>
      <c r="K59" s="300"/>
      <c r="L59" s="300"/>
      <c r="M59" s="300"/>
      <c r="N59" s="300"/>
      <c r="O59" s="300"/>
      <c r="P59" s="300"/>
      <c r="Q59" s="300"/>
      <c r="R59" s="300"/>
      <c r="S59" s="300"/>
      <c r="T59" s="300"/>
      <c r="U59" s="300"/>
      <c r="V59" s="300"/>
      <c r="W59" s="300"/>
      <c r="X59" s="300"/>
      <c r="Y59" s="300"/>
      <c r="Z59" s="300"/>
      <c r="AA59" s="300"/>
      <c r="AB59" s="702"/>
      <c r="AC59" s="702"/>
      <c r="AD59" s="702"/>
      <c r="AE59" s="702"/>
      <c r="AF59" s="702"/>
      <c r="AG59" s="362" t="s">
        <v>270</v>
      </c>
    </row>
    <row r="60" spans="1:43" ht="16.149999999999999" hidden="1" customHeight="1" outlineLevel="1">
      <c r="A60" s="302"/>
      <c r="B60" s="353" t="s">
        <v>1519</v>
      </c>
      <c r="C60" s="313"/>
      <c r="D60" s="313"/>
      <c r="E60" s="313"/>
      <c r="F60" s="313"/>
      <c r="G60" s="313"/>
      <c r="H60" s="313"/>
      <c r="I60" s="313"/>
      <c r="J60" s="313"/>
      <c r="K60" s="313"/>
      <c r="L60" s="313"/>
      <c r="M60" s="313"/>
      <c r="N60" s="313"/>
      <c r="O60" s="313"/>
      <c r="P60" s="313"/>
      <c r="Q60" s="313"/>
      <c r="R60" s="313"/>
      <c r="S60" s="313"/>
      <c r="T60" s="313"/>
      <c r="U60" s="313"/>
      <c r="V60" s="313"/>
      <c r="W60" s="313"/>
      <c r="X60" s="313"/>
      <c r="Y60" s="313"/>
      <c r="Z60" s="313"/>
      <c r="AA60" s="313"/>
      <c r="AB60" s="643"/>
      <c r="AC60" s="643"/>
      <c r="AD60" s="643"/>
      <c r="AE60" s="643"/>
      <c r="AF60" s="643"/>
      <c r="AG60" s="338" t="s">
        <v>270</v>
      </c>
    </row>
    <row r="61" spans="1:43" ht="16.149999999999999" hidden="1" customHeight="1" outlineLevel="1">
      <c r="A61" s="302"/>
      <c r="B61" s="353" t="s">
        <v>1534</v>
      </c>
      <c r="C61" s="313"/>
      <c r="D61" s="313"/>
      <c r="E61" s="313"/>
      <c r="F61" s="313"/>
      <c r="G61" s="313"/>
      <c r="H61" s="313"/>
      <c r="I61" s="313"/>
      <c r="J61" s="313"/>
      <c r="K61" s="313"/>
      <c r="L61" s="313"/>
      <c r="M61" s="313"/>
      <c r="N61" s="313"/>
      <c r="O61" s="313"/>
      <c r="P61" s="313"/>
      <c r="Q61" s="313"/>
      <c r="R61" s="313"/>
      <c r="S61" s="313"/>
      <c r="T61" s="313"/>
      <c r="U61" s="313"/>
      <c r="V61" s="313"/>
      <c r="W61" s="313"/>
      <c r="X61" s="313"/>
      <c r="Y61" s="313"/>
      <c r="Z61" s="313"/>
      <c r="AA61" s="313"/>
      <c r="AB61" s="627">
        <f>Z41</f>
        <v>0</v>
      </c>
      <c r="AC61" s="627"/>
      <c r="AD61" s="627"/>
      <c r="AE61" s="627"/>
      <c r="AF61" s="627"/>
      <c r="AG61" s="338" t="s">
        <v>270</v>
      </c>
    </row>
    <row r="62" spans="1:43" s="49" customFormat="1" ht="16.149999999999999" hidden="1" customHeight="1" outlineLevel="1">
      <c r="A62" s="302"/>
      <c r="B62" s="305" t="s">
        <v>410</v>
      </c>
      <c r="C62" s="308"/>
      <c r="D62" s="360"/>
      <c r="E62" s="360"/>
      <c r="F62" s="308"/>
      <c r="G62" s="360"/>
      <c r="H62" s="360"/>
      <c r="I62" s="308"/>
      <c r="J62" s="308"/>
      <c r="K62" s="308"/>
      <c r="L62" s="308"/>
      <c r="M62" s="360"/>
      <c r="N62" s="360"/>
      <c r="O62" s="360"/>
      <c r="P62" s="360"/>
      <c r="Q62" s="360"/>
      <c r="R62" s="360"/>
      <c r="S62" s="360"/>
      <c r="T62" s="360"/>
      <c r="U62" s="360"/>
      <c r="V62" s="360"/>
      <c r="W62" s="360"/>
      <c r="X62" s="360"/>
      <c r="Y62" s="360"/>
      <c r="Z62" s="360"/>
      <c r="AA62" s="360"/>
      <c r="AB62" s="752"/>
      <c r="AC62" s="752"/>
      <c r="AD62" s="752"/>
      <c r="AE62" s="752"/>
      <c r="AF62" s="752"/>
      <c r="AG62" s="361" t="s">
        <v>270</v>
      </c>
      <c r="AH62" s="205"/>
      <c r="AI62" s="205"/>
      <c r="AJ62" s="205"/>
      <c r="AK62" s="205"/>
      <c r="AL62" s="205"/>
      <c r="AM62" s="205"/>
      <c r="AN62" s="205"/>
      <c r="AO62" s="205"/>
      <c r="AP62" s="205"/>
    </row>
    <row r="63" spans="1:43" s="49" customFormat="1" ht="16.149999999999999" hidden="1" customHeight="1" outlineLevel="1">
      <c r="A63" s="302"/>
      <c r="B63" s="315" t="s">
        <v>453</v>
      </c>
      <c r="C63" s="308"/>
      <c r="D63" s="360"/>
      <c r="E63" s="360"/>
      <c r="F63" s="308"/>
      <c r="G63" s="360"/>
      <c r="H63" s="360"/>
      <c r="I63" s="308"/>
      <c r="J63" s="308"/>
      <c r="K63" s="308"/>
      <c r="L63" s="308"/>
      <c r="M63" s="360"/>
      <c r="N63" s="360"/>
      <c r="O63" s="360"/>
      <c r="P63" s="360"/>
      <c r="Q63" s="360"/>
      <c r="R63" s="360"/>
      <c r="S63" s="360"/>
      <c r="T63" s="360"/>
      <c r="U63" s="360"/>
      <c r="V63" s="360"/>
      <c r="W63" s="360"/>
      <c r="X63" s="360"/>
      <c r="Y63" s="360"/>
      <c r="Z63" s="360"/>
      <c r="AA63" s="360"/>
      <c r="AB63" s="752"/>
      <c r="AC63" s="752"/>
      <c r="AD63" s="752"/>
      <c r="AE63" s="752"/>
      <c r="AF63" s="752"/>
      <c r="AG63" s="361" t="s">
        <v>270</v>
      </c>
      <c r="AH63" s="205"/>
      <c r="AI63" s="205"/>
      <c r="AJ63" s="205"/>
      <c r="AK63" s="205"/>
      <c r="AL63" s="205"/>
      <c r="AM63" s="205"/>
      <c r="AN63" s="205"/>
      <c r="AO63" s="205"/>
      <c r="AP63" s="205"/>
    </row>
    <row r="64" spans="1:43" ht="16.149999999999999" hidden="1" customHeight="1" outlineLevel="1">
      <c r="A64" s="302"/>
      <c r="B64" s="353" t="s">
        <v>1549</v>
      </c>
      <c r="C64" s="313"/>
      <c r="D64" s="313"/>
      <c r="E64" s="313"/>
      <c r="F64" s="313"/>
      <c r="G64" s="313"/>
      <c r="H64" s="313"/>
      <c r="I64" s="313"/>
      <c r="J64" s="313"/>
      <c r="K64" s="313"/>
      <c r="L64" s="313"/>
      <c r="M64" s="313"/>
      <c r="N64" s="313"/>
      <c r="O64" s="313"/>
      <c r="P64" s="313"/>
      <c r="Q64" s="313"/>
      <c r="R64" s="313"/>
      <c r="S64" s="313"/>
      <c r="T64" s="313"/>
      <c r="U64" s="313"/>
      <c r="V64" s="313"/>
      <c r="W64" s="313"/>
      <c r="X64" s="313"/>
      <c r="Y64" s="313"/>
      <c r="Z64" s="313"/>
      <c r="AA64" s="313"/>
      <c r="AB64" s="697"/>
      <c r="AC64" s="697"/>
      <c r="AD64" s="697"/>
      <c r="AE64" s="697"/>
      <c r="AF64" s="697"/>
      <c r="AG64" s="338" t="s">
        <v>270</v>
      </c>
    </row>
    <row r="65" spans="1:43" ht="16.149999999999999" hidden="1" customHeight="1" outlineLevel="1">
      <c r="A65" s="302"/>
      <c r="B65" s="353" t="s">
        <v>1551</v>
      </c>
      <c r="C65" s="313"/>
      <c r="D65" s="313"/>
      <c r="E65" s="313"/>
      <c r="F65" s="313"/>
      <c r="G65" s="313"/>
      <c r="H65" s="313"/>
      <c r="I65" s="313"/>
      <c r="J65" s="313"/>
      <c r="K65" s="313"/>
      <c r="L65" s="313"/>
      <c r="M65" s="313"/>
      <c r="N65" s="313"/>
      <c r="O65" s="313"/>
      <c r="P65" s="313"/>
      <c r="Q65" s="313"/>
      <c r="R65" s="313"/>
      <c r="S65" s="313"/>
      <c r="T65" s="313"/>
      <c r="U65" s="313"/>
      <c r="V65" s="313"/>
      <c r="W65" s="313"/>
      <c r="X65" s="313"/>
      <c r="Y65" s="313"/>
      <c r="Z65" s="313"/>
      <c r="AA65" s="313"/>
      <c r="AB65" s="697">
        <v>0</v>
      </c>
      <c r="AC65" s="697"/>
      <c r="AD65" s="697"/>
      <c r="AE65" s="697"/>
      <c r="AF65" s="697"/>
      <c r="AG65" s="338" t="s">
        <v>270</v>
      </c>
    </row>
    <row r="66" spans="1:43" ht="16.149999999999999" hidden="1" customHeight="1" outlineLevel="1">
      <c r="A66" s="302"/>
      <c r="B66" s="353" t="s">
        <v>1550</v>
      </c>
      <c r="C66" s="313"/>
      <c r="D66" s="313"/>
      <c r="E66" s="313"/>
      <c r="F66" s="313"/>
      <c r="G66" s="313"/>
      <c r="H66" s="313"/>
      <c r="I66" s="313"/>
      <c r="J66" s="313"/>
      <c r="K66" s="313"/>
      <c r="L66" s="313"/>
      <c r="M66" s="313"/>
      <c r="N66" s="313"/>
      <c r="O66" s="313"/>
      <c r="P66" s="313"/>
      <c r="Q66" s="313"/>
      <c r="R66" s="313"/>
      <c r="S66" s="313"/>
      <c r="T66" s="313"/>
      <c r="U66" s="313"/>
      <c r="V66" s="313"/>
      <c r="W66" s="313"/>
      <c r="X66" s="313"/>
      <c r="Y66" s="313"/>
      <c r="Z66" s="313"/>
      <c r="AA66" s="313"/>
      <c r="AB66" s="698">
        <f>AB59-SUM(AB64:AF65)</f>
        <v>0</v>
      </c>
      <c r="AC66" s="698"/>
      <c r="AD66" s="698"/>
      <c r="AE66" s="698"/>
      <c r="AF66" s="698"/>
      <c r="AG66" s="314" t="s">
        <v>270</v>
      </c>
    </row>
    <row r="67" spans="1:43" ht="16.149999999999999" hidden="1" customHeight="1" outlineLevel="1" thickBot="1">
      <c r="A67" s="763" t="s">
        <v>412</v>
      </c>
      <c r="B67" s="764"/>
      <c r="C67" s="764"/>
      <c r="D67" s="764"/>
      <c r="E67" s="764"/>
      <c r="F67" s="764"/>
      <c r="G67" s="764"/>
      <c r="H67" s="764"/>
      <c r="I67" s="764"/>
      <c r="J67" s="764"/>
      <c r="K67" s="764"/>
      <c r="L67" s="764"/>
      <c r="M67" s="764"/>
      <c r="N67" s="764"/>
      <c r="O67" s="764"/>
      <c r="P67" s="764"/>
      <c r="Q67" s="764"/>
      <c r="R67" s="764"/>
      <c r="S67" s="764"/>
      <c r="T67" s="764"/>
      <c r="U67" s="764"/>
      <c r="V67" s="764"/>
      <c r="W67" s="764"/>
      <c r="X67" s="764"/>
      <c r="Y67" s="764"/>
      <c r="Z67" s="764"/>
      <c r="AA67" s="764"/>
      <c r="AB67" s="765"/>
      <c r="AC67" s="765"/>
      <c r="AD67" s="765"/>
      <c r="AE67" s="765"/>
      <c r="AF67" s="765"/>
      <c r="AG67" s="383"/>
      <c r="AH67" s="352" t="b">
        <v>0</v>
      </c>
    </row>
    <row r="68" spans="1:43" ht="16.149999999999999" hidden="1" customHeight="1" outlineLevel="1">
      <c r="A68" s="298"/>
      <c r="B68" s="298"/>
      <c r="C68" s="298"/>
      <c r="D68" s="298"/>
      <c r="E68" s="298"/>
      <c r="F68" s="298"/>
      <c r="G68" s="298"/>
      <c r="H68" s="298"/>
      <c r="I68" s="298"/>
      <c r="J68" s="298"/>
      <c r="K68" s="298"/>
      <c r="L68" s="298"/>
      <c r="M68" s="298"/>
      <c r="N68" s="298"/>
      <c r="O68" s="298"/>
      <c r="P68" s="298"/>
      <c r="Q68" s="298"/>
      <c r="R68" s="298"/>
      <c r="S68" s="298"/>
      <c r="T68" s="298"/>
      <c r="U68" s="298"/>
      <c r="V68" s="298"/>
      <c r="W68" s="298"/>
      <c r="X68" s="298"/>
      <c r="Y68" s="298"/>
      <c r="Z68" s="298"/>
      <c r="AA68" s="298"/>
      <c r="AB68" s="766" t="str">
        <f>IF(AH67=TRUE,"問題なし","問題あり")</f>
        <v>問題あり</v>
      </c>
      <c r="AC68" s="766"/>
      <c r="AD68" s="766"/>
      <c r="AE68" s="766"/>
      <c r="AF68" s="766"/>
      <c r="AG68" s="354"/>
      <c r="AH68" s="352"/>
    </row>
    <row r="69" spans="1:43" ht="16.149999999999999" hidden="1" customHeight="1" outlineLevel="1">
      <c r="A69" s="318" t="s">
        <v>1520</v>
      </c>
      <c r="B69" s="319" t="s">
        <v>1553</v>
      </c>
      <c r="C69" s="319"/>
      <c r="D69" s="319"/>
      <c r="E69" s="319"/>
      <c r="F69" s="319"/>
      <c r="G69" s="319"/>
      <c r="H69" s="319"/>
      <c r="I69" s="319"/>
      <c r="J69" s="319"/>
      <c r="K69" s="319"/>
      <c r="L69" s="319"/>
      <c r="M69" s="319"/>
      <c r="N69" s="319"/>
      <c r="O69" s="319"/>
      <c r="P69" s="319"/>
      <c r="Q69" s="319"/>
      <c r="R69" s="319"/>
      <c r="S69" s="319"/>
      <c r="T69" s="319"/>
      <c r="U69" s="319"/>
      <c r="V69" s="319"/>
      <c r="W69" s="319"/>
      <c r="X69" s="319"/>
      <c r="Y69" s="319"/>
      <c r="Z69" s="319"/>
      <c r="AA69" s="319"/>
      <c r="AB69" s="320"/>
      <c r="AC69" s="320"/>
      <c r="AD69" s="320"/>
      <c r="AE69" s="320"/>
      <c r="AF69" s="320"/>
      <c r="AG69" s="319"/>
      <c r="AQ69" s="175"/>
    </row>
    <row r="70" spans="1:43" ht="16.149999999999999" hidden="1" customHeight="1" outlineLevel="1">
      <c r="A70" s="319"/>
      <c r="B70" s="319" t="s">
        <v>1521</v>
      </c>
      <c r="C70" s="319"/>
      <c r="D70" s="319"/>
      <c r="E70" s="319"/>
      <c r="F70" s="319"/>
      <c r="G70" s="319"/>
      <c r="H70" s="319"/>
      <c r="I70" s="319"/>
      <c r="J70" s="319"/>
      <c r="K70" s="319"/>
      <c r="L70" s="319"/>
      <c r="M70" s="319"/>
      <c r="N70" s="319"/>
      <c r="O70" s="319"/>
      <c r="P70" s="319"/>
      <c r="Q70" s="319"/>
      <c r="R70" s="319"/>
      <c r="S70" s="319"/>
      <c r="T70" s="319"/>
      <c r="U70" s="319"/>
      <c r="V70" s="319"/>
      <c r="W70" s="319"/>
      <c r="X70" s="319"/>
      <c r="Y70" s="319"/>
      <c r="Z70" s="319"/>
      <c r="AA70" s="319"/>
      <c r="AB70" s="320"/>
      <c r="AC70" s="320"/>
      <c r="AD70" s="320"/>
      <c r="AE70" s="320"/>
      <c r="AF70" s="320"/>
      <c r="AG70" s="319"/>
      <c r="AQ70" s="175"/>
    </row>
    <row r="71" spans="1:43" ht="16.149999999999999" hidden="1" customHeight="1" outlineLevel="1">
      <c r="A71" s="318" t="s">
        <v>1520</v>
      </c>
      <c r="B71" s="319" t="s">
        <v>1523</v>
      </c>
      <c r="C71" s="319"/>
      <c r="D71" s="319"/>
      <c r="E71" s="319"/>
      <c r="F71" s="319"/>
      <c r="G71" s="319"/>
      <c r="H71" s="319"/>
      <c r="I71" s="319"/>
      <c r="J71" s="319"/>
      <c r="K71" s="319"/>
      <c r="L71" s="319"/>
      <c r="M71" s="319"/>
      <c r="N71" s="319"/>
      <c r="O71" s="319"/>
      <c r="P71" s="319"/>
      <c r="Q71" s="319"/>
      <c r="R71" s="319"/>
      <c r="S71" s="319"/>
      <c r="T71" s="319"/>
      <c r="U71" s="319"/>
      <c r="V71" s="319"/>
      <c r="W71" s="319"/>
      <c r="X71" s="319"/>
      <c r="Y71" s="319"/>
      <c r="Z71" s="319"/>
      <c r="AA71" s="319"/>
      <c r="AB71" s="320"/>
      <c r="AC71" s="320"/>
      <c r="AD71" s="320"/>
      <c r="AE71" s="320"/>
      <c r="AF71" s="320"/>
      <c r="AG71" s="319"/>
      <c r="AQ71" s="175"/>
    </row>
    <row r="72" spans="1:43" ht="16.149999999999999" hidden="1" customHeight="1" outlineLevel="1">
      <c r="A72" s="319"/>
      <c r="B72" s="319" t="s">
        <v>1522</v>
      </c>
      <c r="C72" s="319"/>
      <c r="D72" s="319"/>
      <c r="E72" s="319"/>
      <c r="F72" s="319"/>
      <c r="G72" s="319"/>
      <c r="H72" s="319"/>
      <c r="I72" s="319"/>
      <c r="J72" s="319"/>
      <c r="K72" s="319"/>
      <c r="L72" s="319"/>
      <c r="M72" s="319"/>
      <c r="N72" s="319"/>
      <c r="O72" s="319"/>
      <c r="P72" s="319"/>
      <c r="Q72" s="319"/>
      <c r="R72" s="319"/>
      <c r="S72" s="319"/>
      <c r="T72" s="319"/>
      <c r="U72" s="319"/>
      <c r="V72" s="319"/>
      <c r="W72" s="319"/>
      <c r="X72" s="319"/>
      <c r="Y72" s="319"/>
      <c r="Z72" s="319"/>
      <c r="AA72" s="319"/>
      <c r="AB72" s="320"/>
      <c r="AC72" s="320"/>
      <c r="AD72" s="320"/>
      <c r="AE72" s="320"/>
      <c r="AF72" s="320"/>
      <c r="AG72" s="319"/>
      <c r="AQ72" s="175"/>
    </row>
    <row r="73" spans="1:43" ht="16.149999999999999" hidden="1" customHeight="1" outlineLevel="1">
      <c r="A73" s="318" t="s">
        <v>1520</v>
      </c>
      <c r="B73" s="366" t="s">
        <v>1555</v>
      </c>
      <c r="C73" s="319"/>
      <c r="D73" s="319"/>
      <c r="E73" s="319"/>
      <c r="F73" s="319"/>
      <c r="G73" s="319"/>
      <c r="H73" s="319"/>
      <c r="I73" s="319"/>
      <c r="J73" s="319"/>
      <c r="K73" s="319"/>
      <c r="L73" s="319"/>
      <c r="M73" s="319"/>
      <c r="N73" s="319"/>
      <c r="O73" s="319"/>
      <c r="P73" s="319"/>
      <c r="Q73" s="319"/>
      <c r="R73" s="319"/>
      <c r="S73" s="319"/>
      <c r="T73" s="319"/>
      <c r="U73" s="319"/>
      <c r="V73" s="319"/>
      <c r="W73" s="319"/>
      <c r="X73" s="319"/>
      <c r="Y73" s="319"/>
      <c r="Z73" s="319"/>
      <c r="AA73" s="319"/>
      <c r="AB73" s="320"/>
      <c r="AC73" s="320"/>
      <c r="AD73" s="320"/>
      <c r="AE73" s="320"/>
      <c r="AF73" s="320"/>
      <c r="AG73" s="319"/>
      <c r="AQ73" s="175"/>
    </row>
    <row r="74" spans="1:43" ht="16.149999999999999" hidden="1" customHeight="1" outlineLevel="1">
      <c r="A74" s="319"/>
      <c r="B74" s="319" t="s">
        <v>1554</v>
      </c>
      <c r="C74" s="319"/>
      <c r="D74" s="319"/>
      <c r="E74" s="319"/>
      <c r="F74" s="319"/>
      <c r="G74" s="319"/>
      <c r="H74" s="319"/>
      <c r="I74" s="319"/>
      <c r="J74" s="319"/>
      <c r="K74" s="319"/>
      <c r="L74" s="319"/>
      <c r="M74" s="319"/>
      <c r="N74" s="319"/>
      <c r="O74" s="319"/>
      <c r="P74" s="319"/>
      <c r="Q74" s="319"/>
      <c r="R74" s="319"/>
      <c r="S74" s="319"/>
      <c r="T74" s="319"/>
      <c r="U74" s="319"/>
      <c r="V74" s="319"/>
      <c r="W74" s="319"/>
      <c r="X74" s="319"/>
      <c r="Y74" s="319"/>
      <c r="Z74" s="319"/>
      <c r="AA74" s="319"/>
      <c r="AB74" s="320"/>
      <c r="AC74" s="320"/>
      <c r="AD74" s="320"/>
      <c r="AE74" s="320"/>
      <c r="AF74" s="320"/>
      <c r="AG74" s="319"/>
      <c r="AQ74" s="175"/>
    </row>
    <row r="75" spans="1:43" ht="16.149999999999999" hidden="1" customHeight="1" outlineLevel="1">
      <c r="A75" s="354" t="s">
        <v>1520</v>
      </c>
      <c r="B75" s="366" t="s">
        <v>1556</v>
      </c>
      <c r="C75" s="298"/>
      <c r="D75" s="298"/>
      <c r="E75" s="298"/>
      <c r="F75" s="298"/>
      <c r="G75" s="298"/>
      <c r="H75" s="298"/>
      <c r="I75" s="298"/>
      <c r="J75" s="298"/>
      <c r="K75" s="298"/>
      <c r="L75" s="298"/>
      <c r="M75" s="298"/>
      <c r="N75" s="298"/>
      <c r="O75" s="298"/>
      <c r="P75" s="298"/>
      <c r="Q75" s="298"/>
      <c r="R75" s="298"/>
      <c r="S75" s="298"/>
      <c r="T75" s="298"/>
      <c r="U75" s="298"/>
      <c r="V75" s="298"/>
      <c r="W75" s="298"/>
      <c r="X75" s="298"/>
      <c r="Y75" s="298"/>
      <c r="Z75" s="298"/>
      <c r="AA75" s="298"/>
      <c r="AB75" s="367"/>
      <c r="AC75" s="367"/>
      <c r="AD75" s="367"/>
      <c r="AE75" s="367"/>
      <c r="AF75" s="367"/>
      <c r="AG75" s="298"/>
      <c r="AQ75" s="175"/>
    </row>
    <row r="76" spans="1:43" ht="16.149999999999999" hidden="1" customHeight="1" outlineLevel="1">
      <c r="A76" s="354"/>
      <c r="B76" s="366" t="s">
        <v>1536</v>
      </c>
      <c r="C76" s="298"/>
      <c r="D76" s="298"/>
      <c r="E76" s="298"/>
      <c r="F76" s="298"/>
      <c r="G76" s="298"/>
      <c r="H76" s="298"/>
      <c r="I76" s="298"/>
      <c r="J76" s="298"/>
      <c r="K76" s="298"/>
      <c r="L76" s="298"/>
      <c r="M76" s="298"/>
      <c r="N76" s="298"/>
      <c r="O76" s="298"/>
      <c r="P76" s="298"/>
      <c r="Q76" s="298"/>
      <c r="R76" s="298"/>
      <c r="S76" s="298"/>
      <c r="T76" s="298"/>
      <c r="U76" s="298"/>
      <c r="V76" s="298"/>
      <c r="W76" s="298"/>
      <c r="X76" s="298"/>
      <c r="Y76" s="298"/>
      <c r="Z76" s="298"/>
      <c r="AA76" s="298"/>
      <c r="AB76" s="367"/>
      <c r="AC76" s="367"/>
      <c r="AD76" s="367"/>
      <c r="AE76" s="367"/>
      <c r="AF76" s="367"/>
      <c r="AG76" s="298"/>
      <c r="AQ76" s="175"/>
    </row>
    <row r="77" spans="1:43" ht="16.149999999999999" hidden="1" customHeight="1" outlineLevel="1">
      <c r="A77" s="354"/>
      <c r="B77" s="366" t="s">
        <v>1535</v>
      </c>
      <c r="C77" s="298"/>
      <c r="D77" s="298"/>
      <c r="E77" s="298"/>
      <c r="F77" s="298"/>
      <c r="G77" s="298"/>
      <c r="H77" s="298"/>
      <c r="I77" s="298"/>
      <c r="J77" s="298"/>
      <c r="K77" s="298"/>
      <c r="L77" s="298"/>
      <c r="M77" s="298"/>
      <c r="N77" s="298"/>
      <c r="O77" s="298"/>
      <c r="P77" s="298"/>
      <c r="Q77" s="298"/>
      <c r="R77" s="298"/>
      <c r="S77" s="298"/>
      <c r="T77" s="298"/>
      <c r="U77" s="298"/>
      <c r="V77" s="298"/>
      <c r="W77" s="298"/>
      <c r="X77" s="298"/>
      <c r="Y77" s="298"/>
      <c r="Z77" s="298"/>
      <c r="AA77" s="298"/>
      <c r="AB77" s="367"/>
      <c r="AC77" s="367"/>
      <c r="AD77" s="367"/>
      <c r="AE77" s="367"/>
      <c r="AF77" s="367"/>
      <c r="AG77" s="298"/>
      <c r="AQ77" s="175"/>
    </row>
    <row r="78" spans="1:43" ht="16.149999999999999" hidden="1" customHeight="1" outlineLevel="1">
      <c r="A78" s="354" t="s">
        <v>1520</v>
      </c>
      <c r="B78" s="366" t="s">
        <v>1557</v>
      </c>
      <c r="C78" s="298"/>
      <c r="D78" s="298"/>
      <c r="E78" s="298"/>
      <c r="F78" s="298"/>
      <c r="G78" s="298"/>
      <c r="H78" s="298"/>
      <c r="I78" s="298"/>
      <c r="J78" s="298"/>
      <c r="K78" s="298"/>
      <c r="L78" s="298"/>
      <c r="M78" s="298"/>
      <c r="N78" s="298"/>
      <c r="O78" s="298"/>
      <c r="P78" s="298"/>
      <c r="Q78" s="298"/>
      <c r="R78" s="298"/>
      <c r="S78" s="298"/>
      <c r="T78" s="298"/>
      <c r="U78" s="298"/>
      <c r="V78" s="298"/>
      <c r="W78" s="298"/>
      <c r="X78" s="298"/>
      <c r="Y78" s="298"/>
      <c r="Z78" s="298"/>
      <c r="AA78" s="298"/>
      <c r="AB78" s="367"/>
      <c r="AC78" s="367"/>
      <c r="AD78" s="367"/>
      <c r="AE78" s="367"/>
      <c r="AF78" s="367"/>
      <c r="AG78" s="298"/>
      <c r="AQ78" s="175"/>
    </row>
    <row r="79" spans="1:43" ht="16.149999999999999" hidden="1" customHeight="1" outlineLevel="1">
      <c r="A79" s="108"/>
      <c r="B79" s="3"/>
      <c r="C79" s="3"/>
      <c r="D79" s="3"/>
      <c r="E79" s="3"/>
      <c r="F79" s="3"/>
      <c r="G79" s="3"/>
      <c r="H79" s="3"/>
      <c r="I79" s="3"/>
      <c r="J79" s="3"/>
      <c r="K79" s="3"/>
      <c r="L79" s="3"/>
      <c r="M79" s="3"/>
      <c r="N79" s="3"/>
      <c r="O79" s="3"/>
      <c r="P79" s="3"/>
      <c r="Q79" s="3"/>
      <c r="R79" s="3"/>
      <c r="S79" s="3"/>
      <c r="T79" s="3"/>
      <c r="U79" s="3"/>
      <c r="V79" s="3"/>
      <c r="W79" s="3"/>
      <c r="X79" s="3"/>
      <c r="Y79" s="3"/>
      <c r="Z79" s="3"/>
      <c r="AA79" s="19"/>
      <c r="AB79" s="19"/>
      <c r="AC79" s="19"/>
      <c r="AD79" s="19"/>
      <c r="AE79" s="19"/>
      <c r="AF79" s="3"/>
      <c r="AG79" s="4"/>
    </row>
    <row r="80" spans="1:43" ht="16.149999999999999" customHeight="1" collapsed="1">
      <c r="A80" s="155" t="s">
        <v>1479</v>
      </c>
      <c r="B80" s="3"/>
      <c r="C80" s="3"/>
      <c r="D80" s="3"/>
      <c r="E80" s="3"/>
      <c r="F80" s="3"/>
      <c r="G80" s="3"/>
      <c r="H80" s="3"/>
      <c r="I80" s="3"/>
      <c r="J80" s="3"/>
      <c r="K80" s="3"/>
      <c r="L80" s="3"/>
      <c r="M80" s="3"/>
      <c r="N80" s="3"/>
      <c r="O80" s="3"/>
      <c r="P80" s="3"/>
      <c r="Q80" s="3"/>
      <c r="R80" s="3"/>
      <c r="S80" s="3"/>
      <c r="T80" s="3"/>
      <c r="U80" s="3"/>
      <c r="V80" s="3"/>
      <c r="W80" s="3"/>
      <c r="X80" s="3"/>
      <c r="Y80" s="3"/>
      <c r="Z80" s="3"/>
      <c r="AA80" s="19"/>
      <c r="AB80" s="19"/>
      <c r="AC80" s="19"/>
      <c r="AD80" s="19"/>
      <c r="AE80" s="19"/>
      <c r="AF80" s="3"/>
      <c r="AG80" s="4"/>
    </row>
    <row r="81" spans="1:43" ht="16.149999999999999" customHeight="1">
      <c r="A81" s="513" t="s">
        <v>1520</v>
      </c>
      <c r="B81" s="468" t="s">
        <v>1524</v>
      </c>
      <c r="C81" s="416"/>
      <c r="D81" s="317"/>
      <c r="E81" s="317"/>
      <c r="F81" s="317"/>
      <c r="G81" s="317"/>
      <c r="H81" s="317"/>
      <c r="I81" s="317"/>
      <c r="J81" s="317"/>
      <c r="K81" s="317"/>
      <c r="L81" s="317"/>
      <c r="M81" s="317"/>
      <c r="N81" s="317"/>
      <c r="O81" s="317"/>
      <c r="P81" s="317"/>
      <c r="Q81" s="317"/>
      <c r="R81" s="317"/>
      <c r="S81" s="317"/>
      <c r="T81" s="317"/>
      <c r="U81" s="317"/>
      <c r="V81" s="317"/>
      <c r="W81" s="317"/>
      <c r="X81" s="317"/>
      <c r="Y81" s="317"/>
      <c r="Z81" s="317"/>
      <c r="AA81" s="316"/>
      <c r="AB81" s="316"/>
      <c r="AC81" s="316"/>
      <c r="AD81" s="316"/>
      <c r="AE81" s="316"/>
      <c r="AF81" s="317"/>
      <c r="AG81" s="326"/>
      <c r="AQ81" s="175"/>
    </row>
    <row r="82" spans="1:43" ht="16.149999999999999" customHeight="1">
      <c r="A82" s="412" t="s">
        <v>1520</v>
      </c>
      <c r="B82" s="416" t="s">
        <v>1584</v>
      </c>
      <c r="C82" s="416"/>
      <c r="D82" s="317"/>
      <c r="E82" s="317"/>
      <c r="F82" s="317"/>
      <c r="G82" s="317"/>
      <c r="H82" s="317"/>
      <c r="I82" s="317"/>
      <c r="J82" s="317"/>
      <c r="K82" s="317"/>
      <c r="L82" s="317"/>
      <c r="M82" s="317"/>
      <c r="N82" s="317"/>
      <c r="O82" s="317"/>
      <c r="P82" s="317"/>
      <c r="Q82" s="317"/>
      <c r="R82" s="317"/>
      <c r="S82" s="317"/>
      <c r="T82" s="317"/>
      <c r="U82" s="317"/>
      <c r="V82" s="317"/>
      <c r="W82" s="317"/>
      <c r="X82" s="317"/>
      <c r="Y82" s="317"/>
      <c r="Z82" s="317"/>
      <c r="AA82" s="316"/>
      <c r="AB82" s="316"/>
      <c r="AC82" s="316"/>
      <c r="AD82" s="316"/>
      <c r="AE82" s="316"/>
      <c r="AF82" s="317"/>
      <c r="AG82" s="326"/>
      <c r="AQ82" s="175"/>
    </row>
    <row r="83" spans="1:43" ht="16.149999999999999" customHeight="1">
      <c r="A83" s="415" t="s">
        <v>1538</v>
      </c>
      <c r="B83" s="317"/>
      <c r="C83" s="299"/>
      <c r="D83" s="299"/>
      <c r="E83" s="299"/>
      <c r="F83" s="299"/>
      <c r="G83" s="299"/>
      <c r="H83" s="299"/>
      <c r="I83" s="299"/>
      <c r="J83" s="299"/>
      <c r="K83" s="299"/>
      <c r="L83" s="299"/>
      <c r="M83" s="299"/>
      <c r="N83" s="299"/>
      <c r="O83" s="299"/>
      <c r="P83" s="299"/>
      <c r="Q83" s="299"/>
      <c r="R83" s="299"/>
      <c r="S83" s="299"/>
      <c r="T83" s="299"/>
      <c r="U83" s="299"/>
      <c r="V83" s="299"/>
      <c r="W83" s="299"/>
      <c r="X83" s="299"/>
      <c r="Y83" s="299"/>
      <c r="Z83" s="299"/>
      <c r="AA83" s="327"/>
      <c r="AB83" s="327"/>
      <c r="AC83" s="327"/>
      <c r="AD83" s="327"/>
      <c r="AE83" s="327"/>
      <c r="AF83" s="299"/>
      <c r="AG83" s="260"/>
      <c r="AQ83" s="175"/>
    </row>
    <row r="84" spans="1:43" ht="16.149999999999999" customHeight="1" thickBot="1">
      <c r="A84" s="481" t="s">
        <v>1762</v>
      </c>
      <c r="B84" s="3"/>
      <c r="C84" s="3"/>
      <c r="D84" s="3"/>
      <c r="E84" s="3"/>
      <c r="F84" s="3"/>
      <c r="G84" s="3"/>
      <c r="H84" s="3"/>
      <c r="I84" s="3"/>
      <c r="J84" s="3"/>
      <c r="K84" s="3"/>
      <c r="L84" s="3"/>
      <c r="M84" s="3"/>
      <c r="N84" s="3"/>
      <c r="O84" s="3"/>
      <c r="P84" s="3"/>
      <c r="Q84" s="3"/>
      <c r="R84" s="3"/>
      <c r="S84" s="3"/>
      <c r="T84" s="3"/>
      <c r="U84" s="3"/>
      <c r="V84" s="3"/>
      <c r="W84" s="3"/>
      <c r="X84" s="3"/>
      <c r="Y84" s="3"/>
      <c r="Z84" s="3"/>
      <c r="AA84" s="163"/>
      <c r="AB84" s="163"/>
      <c r="AC84" s="163"/>
      <c r="AD84" s="163"/>
      <c r="AE84" s="163"/>
      <c r="AF84" s="163"/>
      <c r="AG84" s="94"/>
    </row>
    <row r="85" spans="1:43" ht="16.149999999999999" customHeight="1">
      <c r="A85" s="107" t="s">
        <v>1763</v>
      </c>
      <c r="B85" s="55"/>
      <c r="C85" s="36"/>
      <c r="D85" s="36"/>
      <c r="E85" s="36"/>
      <c r="F85" s="36"/>
      <c r="G85" s="36"/>
      <c r="H85" s="36"/>
      <c r="I85" s="36"/>
      <c r="J85" s="36"/>
      <c r="K85" s="36"/>
      <c r="L85" s="36"/>
      <c r="M85" s="36"/>
      <c r="N85" s="36"/>
      <c r="O85" s="36"/>
      <c r="P85" s="36"/>
      <c r="Q85" s="36"/>
      <c r="R85" s="36"/>
      <c r="S85" s="36"/>
      <c r="T85" s="36"/>
      <c r="U85" s="36"/>
      <c r="V85" s="36"/>
      <c r="W85" s="36"/>
      <c r="X85" s="36"/>
      <c r="Y85" s="36"/>
      <c r="Z85" s="36"/>
      <c r="AA85" s="76"/>
      <c r="AB85" s="625">
        <f>'（別添）_計画書（無床診療所及びⅡを算定する有床診療所）'!AB76</f>
        <v>0</v>
      </c>
      <c r="AC85" s="625"/>
      <c r="AD85" s="625"/>
      <c r="AE85" s="625"/>
      <c r="AF85" s="625"/>
      <c r="AG85" s="78" t="s">
        <v>289</v>
      </c>
    </row>
    <row r="86" spans="1:43" ht="16.149999999999999" customHeight="1">
      <c r="A86" s="405" t="s">
        <v>1764</v>
      </c>
      <c r="B86" s="74"/>
      <c r="C86" s="14"/>
      <c r="D86" s="14"/>
      <c r="E86" s="14"/>
      <c r="F86" s="14"/>
      <c r="G86" s="14"/>
      <c r="H86" s="14"/>
      <c r="I86" s="14"/>
      <c r="J86" s="14"/>
      <c r="K86" s="14"/>
      <c r="L86" s="14"/>
      <c r="M86" s="14"/>
      <c r="N86" s="14"/>
      <c r="O86" s="14"/>
      <c r="P86" s="14"/>
      <c r="Q86" s="14"/>
      <c r="R86" s="14"/>
      <c r="S86" s="14"/>
      <c r="T86" s="14"/>
      <c r="U86" s="14"/>
      <c r="V86" s="14"/>
      <c r="W86" s="14"/>
      <c r="X86" s="14"/>
      <c r="Y86" s="14"/>
      <c r="Z86" s="14"/>
      <c r="AA86" s="75"/>
      <c r="AB86" s="613">
        <f>'（別添）_計画書（無床診療所及びⅡを算定する有床診療所）'!AB77</f>
        <v>0</v>
      </c>
      <c r="AC86" s="613"/>
      <c r="AD86" s="613"/>
      <c r="AE86" s="613"/>
      <c r="AF86" s="613"/>
      <c r="AG86" s="118" t="s">
        <v>270</v>
      </c>
    </row>
    <row r="87" spans="1:43" ht="16.149999999999999" customHeight="1">
      <c r="A87" s="1" t="s">
        <v>1765</v>
      </c>
      <c r="B87" s="3"/>
      <c r="C87" s="3"/>
      <c r="D87" s="3"/>
      <c r="E87" s="3"/>
      <c r="F87" s="3"/>
      <c r="G87" s="3"/>
      <c r="H87" s="3"/>
      <c r="I87" s="3"/>
      <c r="J87" s="3"/>
      <c r="K87" s="3"/>
      <c r="L87" s="3"/>
      <c r="M87" s="3"/>
      <c r="N87" s="3"/>
      <c r="O87" s="3"/>
      <c r="P87" s="3"/>
      <c r="Q87" s="3"/>
      <c r="R87" s="3"/>
      <c r="S87" s="3"/>
      <c r="T87" s="3"/>
      <c r="U87" s="3"/>
      <c r="V87" s="3"/>
      <c r="W87" s="3"/>
      <c r="X87" s="3"/>
      <c r="Y87" s="3"/>
      <c r="Z87" s="3"/>
      <c r="AA87" s="3"/>
      <c r="AB87" s="593"/>
      <c r="AC87" s="593"/>
      <c r="AD87" s="593"/>
      <c r="AE87" s="593"/>
      <c r="AF87" s="593"/>
      <c r="AG87" s="167" t="s">
        <v>270</v>
      </c>
    </row>
    <row r="88" spans="1:43" ht="16.149999999999999" customHeight="1">
      <c r="A88" s="22" t="s">
        <v>1766</v>
      </c>
      <c r="B88" s="5"/>
      <c r="C88" s="5"/>
      <c r="D88" s="5"/>
      <c r="E88" s="5"/>
      <c r="F88" s="5"/>
      <c r="G88" s="5"/>
      <c r="H88" s="5"/>
      <c r="I88" s="5"/>
      <c r="J88" s="5"/>
      <c r="K88" s="5"/>
      <c r="L88" s="5"/>
      <c r="M88" s="5"/>
      <c r="N88" s="5"/>
      <c r="O88" s="5"/>
      <c r="P88" s="5"/>
      <c r="Q88" s="5"/>
      <c r="R88" s="5"/>
      <c r="S88" s="5"/>
      <c r="T88" s="5"/>
      <c r="U88" s="5"/>
      <c r="V88" s="5"/>
      <c r="W88" s="5"/>
      <c r="X88" s="5"/>
      <c r="Y88" s="5"/>
      <c r="Z88" s="5"/>
      <c r="AA88" s="5"/>
      <c r="AB88" s="613">
        <f>AB87-AB86</f>
        <v>0</v>
      </c>
      <c r="AC88" s="613"/>
      <c r="AD88" s="613"/>
      <c r="AE88" s="613"/>
      <c r="AF88" s="613"/>
      <c r="AG88" s="167" t="s">
        <v>270</v>
      </c>
    </row>
    <row r="89" spans="1:43" ht="16.149999999999999" hidden="1" customHeight="1" outlineLevel="1">
      <c r="A89" s="16"/>
      <c r="B89" s="420" t="s">
        <v>1567</v>
      </c>
      <c r="C89" s="393"/>
      <c r="D89" s="393"/>
      <c r="E89" s="393"/>
      <c r="F89" s="393"/>
      <c r="G89" s="393"/>
      <c r="H89" s="393"/>
      <c r="I89" s="393"/>
      <c r="J89" s="393"/>
      <c r="K89" s="393"/>
      <c r="L89" s="393"/>
      <c r="M89" s="393"/>
      <c r="N89" s="393"/>
      <c r="O89" s="393"/>
      <c r="P89" s="393"/>
      <c r="Q89" s="393"/>
      <c r="R89" s="393"/>
      <c r="S89" s="393"/>
      <c r="T89" s="393"/>
      <c r="U89" s="393"/>
      <c r="V89" s="393"/>
      <c r="W89" s="393"/>
      <c r="X89" s="393"/>
      <c r="Y89" s="393"/>
      <c r="Z89" s="393"/>
      <c r="AA89" s="393"/>
      <c r="AB89" s="770">
        <v>0</v>
      </c>
      <c r="AC89" s="770"/>
      <c r="AD89" s="770"/>
      <c r="AE89" s="770"/>
      <c r="AF89" s="770"/>
      <c r="AG89" s="121" t="s">
        <v>270</v>
      </c>
    </row>
    <row r="90" spans="1:43" ht="16.149999999999999" customHeight="1" collapsed="1" thickBot="1">
      <c r="A90" s="40"/>
      <c r="B90" s="96" t="s">
        <v>1673</v>
      </c>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771"/>
      <c r="AC90" s="771"/>
      <c r="AD90" s="771"/>
      <c r="AE90" s="771"/>
      <c r="AF90" s="771"/>
      <c r="AG90" s="121" t="s">
        <v>291</v>
      </c>
    </row>
    <row r="91" spans="1:43" ht="16.149999999999999" customHeight="1" thickTop="1" thickBot="1">
      <c r="A91" s="86"/>
      <c r="B91" s="97" t="s">
        <v>1674</v>
      </c>
      <c r="C91" s="98"/>
      <c r="D91" s="98"/>
      <c r="E91" s="98"/>
      <c r="F91" s="98"/>
      <c r="G91" s="98"/>
      <c r="H91" s="98"/>
      <c r="I91" s="98"/>
      <c r="J91" s="98"/>
      <c r="K91" s="98"/>
      <c r="L91" s="98"/>
      <c r="M91" s="98"/>
      <c r="N91" s="98"/>
      <c r="O91" s="98"/>
      <c r="P91" s="98"/>
      <c r="Q91" s="98"/>
      <c r="R91" s="98"/>
      <c r="S91" s="98"/>
      <c r="T91" s="98"/>
      <c r="U91" s="98"/>
      <c r="V91" s="98"/>
      <c r="W91" s="98"/>
      <c r="X91" s="98"/>
      <c r="Y91" s="98"/>
      <c r="Z91" s="98"/>
      <c r="AA91" s="98"/>
      <c r="AB91" s="772">
        <f>IFERROR(AB90/AB86*100,0)</f>
        <v>0</v>
      </c>
      <c r="AC91" s="772"/>
      <c r="AD91" s="772"/>
      <c r="AE91" s="772"/>
      <c r="AF91" s="772"/>
      <c r="AG91" s="122" t="s">
        <v>292</v>
      </c>
    </row>
    <row r="92" spans="1:43" ht="16.149999999999999" customHeight="1">
      <c r="A92" s="49"/>
      <c r="D92" s="48"/>
      <c r="E92" s="48"/>
      <c r="F92" s="48"/>
      <c r="G92" s="48"/>
      <c r="H92" s="48"/>
      <c r="I92" s="48"/>
      <c r="J92" s="48"/>
      <c r="K92" s="48"/>
      <c r="L92" s="48"/>
      <c r="M92" s="48"/>
      <c r="N92" s="48"/>
      <c r="O92" s="48"/>
      <c r="P92" s="48"/>
      <c r="Q92" s="48"/>
      <c r="R92" s="48"/>
      <c r="S92" s="48"/>
      <c r="T92" s="48"/>
      <c r="U92" s="48"/>
      <c r="V92" s="48"/>
      <c r="W92" s="48"/>
      <c r="X92" s="48"/>
      <c r="Y92" s="48"/>
      <c r="Z92" s="48"/>
      <c r="AA92" s="48"/>
    </row>
    <row r="93" spans="1:43" ht="16.149999999999999" hidden="1" customHeight="1" outlineLevel="1" thickBot="1">
      <c r="A93" s="339" t="s">
        <v>352</v>
      </c>
      <c r="B93" s="298"/>
      <c r="C93" s="298"/>
      <c r="D93" s="298"/>
      <c r="E93" s="298"/>
      <c r="F93" s="298"/>
      <c r="G93" s="298"/>
      <c r="H93" s="298"/>
      <c r="I93" s="298"/>
      <c r="J93" s="298"/>
      <c r="K93" s="298"/>
      <c r="L93" s="298"/>
      <c r="M93" s="298"/>
      <c r="N93" s="298"/>
      <c r="O93" s="298"/>
      <c r="P93" s="298"/>
      <c r="Q93" s="298"/>
      <c r="R93" s="298"/>
      <c r="S93" s="298"/>
      <c r="T93" s="298"/>
      <c r="U93" s="298"/>
      <c r="V93" s="298"/>
      <c r="W93" s="298"/>
      <c r="X93" s="298"/>
      <c r="Y93" s="298"/>
      <c r="Z93" s="298"/>
      <c r="AA93" s="773"/>
      <c r="AB93" s="773"/>
      <c r="AC93" s="773"/>
      <c r="AD93" s="773"/>
      <c r="AE93" s="773"/>
      <c r="AF93" s="773"/>
      <c r="AG93" s="773"/>
    </row>
    <row r="94" spans="1:43" ht="16.149999999999999" hidden="1" customHeight="1" outlineLevel="1">
      <c r="A94" s="340" t="s">
        <v>413</v>
      </c>
      <c r="B94" s="332"/>
      <c r="C94" s="301"/>
      <c r="D94" s="301"/>
      <c r="E94" s="301"/>
      <c r="F94" s="301"/>
      <c r="G94" s="301"/>
      <c r="H94" s="301"/>
      <c r="I94" s="301"/>
      <c r="J94" s="301"/>
      <c r="K94" s="301"/>
      <c r="L94" s="301"/>
      <c r="M94" s="301"/>
      <c r="N94" s="301"/>
      <c r="O94" s="301"/>
      <c r="P94" s="301"/>
      <c r="Q94" s="301"/>
      <c r="R94" s="301"/>
      <c r="S94" s="301"/>
      <c r="T94" s="301"/>
      <c r="U94" s="301"/>
      <c r="V94" s="301"/>
      <c r="W94" s="301"/>
      <c r="X94" s="301"/>
      <c r="Y94" s="301"/>
      <c r="Z94" s="301"/>
      <c r="AA94" s="341"/>
      <c r="AB94" s="774">
        <f>'（別添）_計画書（無床診療所及びⅡを算定する有床診療所）'!AB85</f>
        <v>0</v>
      </c>
      <c r="AC94" s="774"/>
      <c r="AD94" s="774"/>
      <c r="AE94" s="774"/>
      <c r="AF94" s="774"/>
      <c r="AG94" s="333" t="s">
        <v>289</v>
      </c>
    </row>
    <row r="95" spans="1:43" ht="16.149999999999999" hidden="1" customHeight="1" outlineLevel="1">
      <c r="A95" s="342" t="s">
        <v>414</v>
      </c>
      <c r="B95" s="334"/>
      <c r="C95" s="304"/>
      <c r="D95" s="304"/>
      <c r="E95" s="304"/>
      <c r="F95" s="304"/>
      <c r="G95" s="304"/>
      <c r="H95" s="304"/>
      <c r="I95" s="304"/>
      <c r="J95" s="304"/>
      <c r="K95" s="304"/>
      <c r="L95" s="304"/>
      <c r="M95" s="304"/>
      <c r="N95" s="304"/>
      <c r="O95" s="304"/>
      <c r="P95" s="304"/>
      <c r="Q95" s="304"/>
      <c r="R95" s="304"/>
      <c r="S95" s="304"/>
      <c r="T95" s="304"/>
      <c r="U95" s="304"/>
      <c r="V95" s="304"/>
      <c r="W95" s="304"/>
      <c r="X95" s="304"/>
      <c r="Y95" s="304"/>
      <c r="Z95" s="304"/>
      <c r="AA95" s="343"/>
      <c r="AB95" s="627">
        <f>'（別添）_計画書（無床診療所及びⅡを算定する有床診療所）'!AB86</f>
        <v>0</v>
      </c>
      <c r="AC95" s="627"/>
      <c r="AD95" s="627"/>
      <c r="AE95" s="627"/>
      <c r="AF95" s="627"/>
      <c r="AG95" s="344" t="s">
        <v>270</v>
      </c>
    </row>
    <row r="96" spans="1:43" ht="16.149999999999999" hidden="1" customHeight="1" outlineLevel="1">
      <c r="A96" s="342" t="s">
        <v>415</v>
      </c>
      <c r="B96" s="298"/>
      <c r="C96" s="298"/>
      <c r="D96" s="298"/>
      <c r="E96" s="298"/>
      <c r="F96" s="298"/>
      <c r="G96" s="298"/>
      <c r="H96" s="298"/>
      <c r="I96" s="298"/>
      <c r="J96" s="298"/>
      <c r="K96" s="298"/>
      <c r="L96" s="298"/>
      <c r="M96" s="298"/>
      <c r="N96" s="298"/>
      <c r="O96" s="298"/>
      <c r="P96" s="298"/>
      <c r="Q96" s="298"/>
      <c r="R96" s="298"/>
      <c r="S96" s="298"/>
      <c r="T96" s="298"/>
      <c r="U96" s="298"/>
      <c r="V96" s="298"/>
      <c r="W96" s="298"/>
      <c r="X96" s="298"/>
      <c r="Y96" s="298"/>
      <c r="Z96" s="298"/>
      <c r="AA96" s="298"/>
      <c r="AB96" s="767"/>
      <c r="AC96" s="767"/>
      <c r="AD96" s="767"/>
      <c r="AE96" s="767"/>
      <c r="AF96" s="767"/>
      <c r="AG96" s="303" t="s">
        <v>270</v>
      </c>
    </row>
    <row r="97" spans="1:33" ht="16.149999999999999" hidden="1" customHeight="1" outlineLevel="1">
      <c r="A97" s="307" t="s">
        <v>416</v>
      </c>
      <c r="B97" s="308"/>
      <c r="C97" s="308"/>
      <c r="D97" s="308"/>
      <c r="E97" s="308"/>
      <c r="F97" s="308"/>
      <c r="G97" s="308"/>
      <c r="H97" s="308"/>
      <c r="I97" s="308"/>
      <c r="J97" s="308"/>
      <c r="K97" s="308"/>
      <c r="L97" s="308"/>
      <c r="M97" s="308"/>
      <c r="N97" s="308"/>
      <c r="O97" s="308"/>
      <c r="P97" s="308"/>
      <c r="Q97" s="308"/>
      <c r="R97" s="308"/>
      <c r="S97" s="308"/>
      <c r="T97" s="308"/>
      <c r="U97" s="308"/>
      <c r="V97" s="308"/>
      <c r="W97" s="308"/>
      <c r="X97" s="308"/>
      <c r="Y97" s="308"/>
      <c r="Z97" s="308"/>
      <c r="AA97" s="308"/>
      <c r="AB97" s="698">
        <f>AB96-AB95</f>
        <v>0</v>
      </c>
      <c r="AC97" s="698"/>
      <c r="AD97" s="698"/>
      <c r="AE97" s="698"/>
      <c r="AF97" s="698"/>
      <c r="AG97" s="303" t="s">
        <v>270</v>
      </c>
    </row>
    <row r="98" spans="1:33" ht="16.149999999999999" hidden="1" customHeight="1" outlineLevel="1">
      <c r="A98" s="302"/>
      <c r="B98" s="305" t="s">
        <v>417</v>
      </c>
      <c r="C98" s="313"/>
      <c r="D98" s="313"/>
      <c r="E98" s="313"/>
      <c r="F98" s="313"/>
      <c r="G98" s="313"/>
      <c r="H98" s="313"/>
      <c r="I98" s="313"/>
      <c r="J98" s="313"/>
      <c r="K98" s="313"/>
      <c r="L98" s="313"/>
      <c r="M98" s="313"/>
      <c r="N98" s="313"/>
      <c r="O98" s="313"/>
      <c r="P98" s="313"/>
      <c r="Q98" s="313"/>
      <c r="R98" s="313"/>
      <c r="S98" s="313"/>
      <c r="T98" s="313"/>
      <c r="U98" s="313"/>
      <c r="V98" s="313"/>
      <c r="W98" s="313"/>
      <c r="X98" s="313"/>
      <c r="Y98" s="313"/>
      <c r="Z98" s="313"/>
      <c r="AA98" s="313"/>
      <c r="AB98" s="643"/>
      <c r="AC98" s="643"/>
      <c r="AD98" s="643"/>
      <c r="AE98" s="643"/>
      <c r="AF98" s="643"/>
      <c r="AG98" s="338" t="s">
        <v>270</v>
      </c>
    </row>
    <row r="99" spans="1:33" ht="16.149999999999999" hidden="1" customHeight="1" outlineLevel="1" thickBot="1">
      <c r="A99" s="309"/>
      <c r="B99" s="345" t="s">
        <v>418</v>
      </c>
      <c r="C99" s="313"/>
      <c r="D99" s="313"/>
      <c r="E99" s="313"/>
      <c r="F99" s="313"/>
      <c r="G99" s="313"/>
      <c r="H99" s="313"/>
      <c r="I99" s="313"/>
      <c r="J99" s="313"/>
      <c r="K99" s="313"/>
      <c r="L99" s="313"/>
      <c r="M99" s="313"/>
      <c r="N99" s="313"/>
      <c r="O99" s="313"/>
      <c r="P99" s="313"/>
      <c r="Q99" s="313"/>
      <c r="R99" s="313"/>
      <c r="S99" s="313"/>
      <c r="T99" s="313"/>
      <c r="U99" s="313"/>
      <c r="V99" s="313"/>
      <c r="W99" s="313"/>
      <c r="X99" s="313"/>
      <c r="Y99" s="313"/>
      <c r="Z99" s="313"/>
      <c r="AA99" s="313"/>
      <c r="AB99" s="768"/>
      <c r="AC99" s="768"/>
      <c r="AD99" s="768"/>
      <c r="AE99" s="768"/>
      <c r="AF99" s="768"/>
      <c r="AG99" s="338" t="s">
        <v>291</v>
      </c>
    </row>
    <row r="100" spans="1:33" ht="16.350000000000001" hidden="1" customHeight="1" outlineLevel="1" thickTop="1" thickBot="1">
      <c r="A100" s="346"/>
      <c r="B100" s="347" t="s">
        <v>419</v>
      </c>
      <c r="C100" s="348"/>
      <c r="D100" s="348"/>
      <c r="E100" s="348"/>
      <c r="F100" s="348"/>
      <c r="G100" s="348"/>
      <c r="H100" s="348"/>
      <c r="I100" s="348"/>
      <c r="J100" s="348"/>
      <c r="K100" s="348"/>
      <c r="L100" s="348"/>
      <c r="M100" s="348"/>
      <c r="N100" s="348"/>
      <c r="O100" s="348"/>
      <c r="P100" s="348"/>
      <c r="Q100" s="348"/>
      <c r="R100" s="348"/>
      <c r="S100" s="348"/>
      <c r="T100" s="348"/>
      <c r="U100" s="348"/>
      <c r="V100" s="348"/>
      <c r="W100" s="348"/>
      <c r="X100" s="348"/>
      <c r="Y100" s="348"/>
      <c r="Z100" s="348"/>
      <c r="AA100" s="348"/>
      <c r="AB100" s="769">
        <f>IFERROR(AB99/AB95*100,0)</f>
        <v>0</v>
      </c>
      <c r="AC100" s="769"/>
      <c r="AD100" s="769"/>
      <c r="AE100" s="769"/>
      <c r="AF100" s="769"/>
      <c r="AG100" s="349" t="s">
        <v>292</v>
      </c>
    </row>
    <row r="101" spans="1:33" ht="16.350000000000001" hidden="1" customHeight="1" outlineLevel="1">
      <c r="A101" s="336"/>
      <c r="B101" s="336"/>
      <c r="C101" s="336"/>
      <c r="D101" s="336"/>
      <c r="E101" s="336"/>
      <c r="F101" s="336"/>
      <c r="G101" s="336"/>
      <c r="H101" s="336"/>
      <c r="I101" s="336"/>
      <c r="J101" s="336"/>
      <c r="K101" s="336"/>
      <c r="L101" s="336"/>
      <c r="M101" s="336"/>
      <c r="N101" s="336"/>
      <c r="O101" s="336"/>
      <c r="P101" s="336"/>
      <c r="Q101" s="336"/>
      <c r="R101" s="336"/>
      <c r="S101" s="336"/>
      <c r="T101" s="336"/>
      <c r="U101" s="336"/>
      <c r="V101" s="336"/>
      <c r="W101" s="336"/>
      <c r="X101" s="336"/>
      <c r="Y101" s="336"/>
      <c r="Z101" s="336"/>
      <c r="AA101" s="336"/>
      <c r="AB101" s="336"/>
      <c r="AC101" s="336"/>
      <c r="AD101" s="336"/>
      <c r="AE101" s="336"/>
      <c r="AF101" s="336"/>
      <c r="AG101" s="331"/>
    </row>
    <row r="102" spans="1:33" ht="16.149999999999999" hidden="1" customHeight="1" outlineLevel="1" thickBot="1">
      <c r="A102" s="339" t="s">
        <v>353</v>
      </c>
      <c r="B102" s="298"/>
      <c r="C102" s="298"/>
      <c r="D102" s="298"/>
      <c r="E102" s="298"/>
      <c r="F102" s="298"/>
      <c r="G102" s="298"/>
      <c r="H102" s="298"/>
      <c r="I102" s="298"/>
      <c r="J102" s="298"/>
      <c r="K102" s="298"/>
      <c r="L102" s="298"/>
      <c r="M102" s="298"/>
      <c r="N102" s="298"/>
      <c r="O102" s="298"/>
      <c r="P102" s="298"/>
      <c r="Q102" s="298"/>
      <c r="R102" s="298"/>
      <c r="S102" s="298"/>
      <c r="T102" s="298"/>
      <c r="U102" s="298"/>
      <c r="V102" s="298"/>
      <c r="W102" s="298"/>
      <c r="X102" s="298"/>
      <c r="Y102" s="298"/>
      <c r="Z102" s="298"/>
      <c r="AA102" s="773"/>
      <c r="AB102" s="773"/>
      <c r="AC102" s="773"/>
      <c r="AD102" s="773"/>
      <c r="AE102" s="773"/>
      <c r="AF102" s="773"/>
      <c r="AG102" s="773"/>
    </row>
    <row r="103" spans="1:33" ht="16.149999999999999" hidden="1" customHeight="1" outlineLevel="1">
      <c r="A103" s="340" t="s">
        <v>420</v>
      </c>
      <c r="B103" s="332"/>
      <c r="C103" s="301"/>
      <c r="D103" s="301"/>
      <c r="E103" s="301"/>
      <c r="F103" s="301"/>
      <c r="G103" s="301"/>
      <c r="H103" s="301"/>
      <c r="I103" s="301"/>
      <c r="J103" s="301"/>
      <c r="K103" s="301"/>
      <c r="L103" s="301"/>
      <c r="M103" s="301"/>
      <c r="N103" s="301"/>
      <c r="O103" s="301"/>
      <c r="P103" s="301"/>
      <c r="Q103" s="301"/>
      <c r="R103" s="301"/>
      <c r="S103" s="301"/>
      <c r="T103" s="301"/>
      <c r="U103" s="301"/>
      <c r="V103" s="301"/>
      <c r="W103" s="301"/>
      <c r="X103" s="301"/>
      <c r="Y103" s="301"/>
      <c r="Z103" s="301"/>
      <c r="AA103" s="341"/>
      <c r="AB103" s="774">
        <f>'（別添）_計画書（無床診療所及びⅡを算定する有床診療所）'!AB94</f>
        <v>0</v>
      </c>
      <c r="AC103" s="774"/>
      <c r="AD103" s="774"/>
      <c r="AE103" s="774"/>
      <c r="AF103" s="774"/>
      <c r="AG103" s="333" t="s">
        <v>289</v>
      </c>
    </row>
    <row r="104" spans="1:33" ht="16.149999999999999" hidden="1" customHeight="1" outlineLevel="1">
      <c r="A104" s="342" t="s">
        <v>421</v>
      </c>
      <c r="B104" s="334"/>
      <c r="C104" s="304"/>
      <c r="D104" s="304"/>
      <c r="E104" s="304"/>
      <c r="F104" s="304"/>
      <c r="G104" s="304"/>
      <c r="H104" s="304"/>
      <c r="I104" s="304"/>
      <c r="J104" s="304"/>
      <c r="K104" s="304"/>
      <c r="L104" s="304"/>
      <c r="M104" s="304"/>
      <c r="N104" s="304"/>
      <c r="O104" s="304"/>
      <c r="P104" s="304"/>
      <c r="Q104" s="304"/>
      <c r="R104" s="304"/>
      <c r="S104" s="304"/>
      <c r="T104" s="304"/>
      <c r="U104" s="304"/>
      <c r="V104" s="304"/>
      <c r="W104" s="304"/>
      <c r="X104" s="304"/>
      <c r="Y104" s="304"/>
      <c r="Z104" s="304"/>
      <c r="AA104" s="343"/>
      <c r="AB104" s="627">
        <f>'（別添）_計画書（無床診療所及びⅡを算定する有床診療所）'!AB95</f>
        <v>0</v>
      </c>
      <c r="AC104" s="627"/>
      <c r="AD104" s="627"/>
      <c r="AE104" s="627"/>
      <c r="AF104" s="627"/>
      <c r="AG104" s="344" t="s">
        <v>270</v>
      </c>
    </row>
    <row r="105" spans="1:33" ht="16.149999999999999" hidden="1" customHeight="1" outlineLevel="1">
      <c r="A105" s="342" t="s">
        <v>422</v>
      </c>
      <c r="B105" s="298"/>
      <c r="C105" s="298"/>
      <c r="D105" s="298"/>
      <c r="E105" s="298"/>
      <c r="F105" s="298"/>
      <c r="G105" s="298"/>
      <c r="H105" s="298"/>
      <c r="I105" s="298"/>
      <c r="J105" s="298"/>
      <c r="K105" s="298"/>
      <c r="L105" s="298"/>
      <c r="M105" s="298"/>
      <c r="N105" s="298"/>
      <c r="O105" s="298"/>
      <c r="P105" s="298"/>
      <c r="Q105" s="298"/>
      <c r="R105" s="298"/>
      <c r="S105" s="298"/>
      <c r="T105" s="298"/>
      <c r="U105" s="298"/>
      <c r="V105" s="298"/>
      <c r="W105" s="298"/>
      <c r="X105" s="298"/>
      <c r="Y105" s="298"/>
      <c r="Z105" s="298"/>
      <c r="AA105" s="298"/>
      <c r="AB105" s="767"/>
      <c r="AC105" s="767"/>
      <c r="AD105" s="767"/>
      <c r="AE105" s="767"/>
      <c r="AF105" s="767"/>
      <c r="AG105" s="303" t="s">
        <v>270</v>
      </c>
    </row>
    <row r="106" spans="1:33" ht="16.149999999999999" hidden="1" customHeight="1" outlineLevel="1">
      <c r="A106" s="307" t="s">
        <v>423</v>
      </c>
      <c r="B106" s="308"/>
      <c r="C106" s="308"/>
      <c r="D106" s="308"/>
      <c r="E106" s="308"/>
      <c r="F106" s="308"/>
      <c r="G106" s="308"/>
      <c r="H106" s="308"/>
      <c r="I106" s="308"/>
      <c r="J106" s="308"/>
      <c r="K106" s="308"/>
      <c r="L106" s="308"/>
      <c r="M106" s="308"/>
      <c r="N106" s="308"/>
      <c r="O106" s="308"/>
      <c r="P106" s="308"/>
      <c r="Q106" s="308"/>
      <c r="R106" s="308"/>
      <c r="S106" s="308"/>
      <c r="T106" s="308"/>
      <c r="U106" s="308"/>
      <c r="V106" s="308"/>
      <c r="W106" s="308"/>
      <c r="X106" s="308"/>
      <c r="Y106" s="308"/>
      <c r="Z106" s="308"/>
      <c r="AA106" s="308"/>
      <c r="AB106" s="698">
        <f>AB105-AB104</f>
        <v>0</v>
      </c>
      <c r="AC106" s="698"/>
      <c r="AD106" s="698"/>
      <c r="AE106" s="698"/>
      <c r="AF106" s="698"/>
      <c r="AG106" s="303" t="s">
        <v>270</v>
      </c>
    </row>
    <row r="107" spans="1:33" ht="16.149999999999999" hidden="1" customHeight="1" outlineLevel="1">
      <c r="A107" s="302"/>
      <c r="B107" s="305" t="s">
        <v>424</v>
      </c>
      <c r="C107" s="313"/>
      <c r="D107" s="313"/>
      <c r="E107" s="313"/>
      <c r="F107" s="313"/>
      <c r="G107" s="313"/>
      <c r="H107" s="313"/>
      <c r="I107" s="313"/>
      <c r="J107" s="313"/>
      <c r="K107" s="313"/>
      <c r="L107" s="313"/>
      <c r="M107" s="313"/>
      <c r="N107" s="313"/>
      <c r="O107" s="313"/>
      <c r="P107" s="313"/>
      <c r="Q107" s="313"/>
      <c r="R107" s="313"/>
      <c r="S107" s="313"/>
      <c r="T107" s="313"/>
      <c r="U107" s="313"/>
      <c r="V107" s="313"/>
      <c r="W107" s="313"/>
      <c r="X107" s="313"/>
      <c r="Y107" s="313"/>
      <c r="Z107" s="313"/>
      <c r="AA107" s="313"/>
      <c r="AB107" s="643"/>
      <c r="AC107" s="643"/>
      <c r="AD107" s="643"/>
      <c r="AE107" s="643"/>
      <c r="AF107" s="643"/>
      <c r="AG107" s="338" t="s">
        <v>270</v>
      </c>
    </row>
    <row r="108" spans="1:33" ht="16.149999999999999" hidden="1" customHeight="1" outlineLevel="1" thickBot="1">
      <c r="A108" s="309"/>
      <c r="B108" s="345" t="s">
        <v>425</v>
      </c>
      <c r="C108" s="313"/>
      <c r="D108" s="313"/>
      <c r="E108" s="313"/>
      <c r="F108" s="313"/>
      <c r="G108" s="313"/>
      <c r="H108" s="313"/>
      <c r="I108" s="313"/>
      <c r="J108" s="313"/>
      <c r="K108" s="313"/>
      <c r="L108" s="313"/>
      <c r="M108" s="313"/>
      <c r="N108" s="313"/>
      <c r="O108" s="313"/>
      <c r="P108" s="313"/>
      <c r="Q108" s="313"/>
      <c r="R108" s="313"/>
      <c r="S108" s="313"/>
      <c r="T108" s="313"/>
      <c r="U108" s="313"/>
      <c r="V108" s="313"/>
      <c r="W108" s="313"/>
      <c r="X108" s="313"/>
      <c r="Y108" s="313"/>
      <c r="Z108" s="313"/>
      <c r="AA108" s="313"/>
      <c r="AB108" s="768"/>
      <c r="AC108" s="768"/>
      <c r="AD108" s="768"/>
      <c r="AE108" s="768"/>
      <c r="AF108" s="768"/>
      <c r="AG108" s="338" t="s">
        <v>291</v>
      </c>
    </row>
    <row r="109" spans="1:33" ht="16.350000000000001" hidden="1" customHeight="1" outlineLevel="1" thickTop="1" thickBot="1">
      <c r="A109" s="346"/>
      <c r="B109" s="347" t="s">
        <v>426</v>
      </c>
      <c r="C109" s="348"/>
      <c r="D109" s="348"/>
      <c r="E109" s="348"/>
      <c r="F109" s="348"/>
      <c r="G109" s="348"/>
      <c r="H109" s="348"/>
      <c r="I109" s="348"/>
      <c r="J109" s="348"/>
      <c r="K109" s="348"/>
      <c r="L109" s="348"/>
      <c r="M109" s="348"/>
      <c r="N109" s="348"/>
      <c r="O109" s="348"/>
      <c r="P109" s="348"/>
      <c r="Q109" s="348"/>
      <c r="R109" s="348"/>
      <c r="S109" s="348"/>
      <c r="T109" s="348"/>
      <c r="U109" s="348"/>
      <c r="V109" s="348"/>
      <c r="W109" s="348"/>
      <c r="X109" s="348"/>
      <c r="Y109" s="348"/>
      <c r="Z109" s="348"/>
      <c r="AA109" s="348"/>
      <c r="AB109" s="769">
        <f>IFERROR(AB108/AB104*100,0)</f>
        <v>0</v>
      </c>
      <c r="AC109" s="769"/>
      <c r="AD109" s="769"/>
      <c r="AE109" s="769"/>
      <c r="AF109" s="769"/>
      <c r="AG109" s="349" t="s">
        <v>292</v>
      </c>
    </row>
    <row r="110" spans="1:33" ht="16.350000000000001" hidden="1" customHeight="1" outlineLevel="1">
      <c r="A110" s="336"/>
      <c r="B110" s="336"/>
      <c r="C110" s="336"/>
      <c r="D110" s="336"/>
      <c r="E110" s="336"/>
      <c r="F110" s="336"/>
      <c r="G110" s="336"/>
      <c r="H110" s="336"/>
      <c r="I110" s="336"/>
      <c r="J110" s="336"/>
      <c r="K110" s="336"/>
      <c r="L110" s="336"/>
      <c r="M110" s="336"/>
      <c r="N110" s="336"/>
      <c r="O110" s="336"/>
      <c r="P110" s="336"/>
      <c r="Q110" s="336"/>
      <c r="R110" s="336"/>
      <c r="S110" s="336"/>
      <c r="T110" s="336"/>
      <c r="U110" s="336"/>
      <c r="V110" s="336"/>
      <c r="W110" s="336"/>
      <c r="X110" s="336"/>
      <c r="Y110" s="336"/>
      <c r="Z110" s="336"/>
      <c r="AA110" s="336"/>
      <c r="AB110" s="336"/>
      <c r="AC110" s="336"/>
      <c r="AD110" s="336"/>
      <c r="AE110" s="336"/>
      <c r="AF110" s="336"/>
      <c r="AG110" s="331"/>
    </row>
    <row r="111" spans="1:33" ht="16.149999999999999" hidden="1" customHeight="1" outlineLevel="1" thickBot="1">
      <c r="A111" s="339" t="s">
        <v>354</v>
      </c>
      <c r="B111" s="298"/>
      <c r="C111" s="298"/>
      <c r="D111" s="298"/>
      <c r="E111" s="298"/>
      <c r="F111" s="298"/>
      <c r="G111" s="298"/>
      <c r="H111" s="298"/>
      <c r="I111" s="298"/>
      <c r="J111" s="298"/>
      <c r="K111" s="298"/>
      <c r="L111" s="298"/>
      <c r="M111" s="298"/>
      <c r="N111" s="298"/>
      <c r="O111" s="298"/>
      <c r="P111" s="298"/>
      <c r="Q111" s="298"/>
      <c r="R111" s="298"/>
      <c r="S111" s="298"/>
      <c r="T111" s="298"/>
      <c r="U111" s="298"/>
      <c r="V111" s="298"/>
      <c r="W111" s="298"/>
      <c r="X111" s="298"/>
      <c r="Y111" s="298"/>
      <c r="Z111" s="298"/>
      <c r="AA111" s="773"/>
      <c r="AB111" s="773"/>
      <c r="AC111" s="773"/>
      <c r="AD111" s="773"/>
      <c r="AE111" s="773"/>
      <c r="AF111" s="773"/>
      <c r="AG111" s="773"/>
    </row>
    <row r="112" spans="1:33" ht="16.149999999999999" hidden="1" customHeight="1" outlineLevel="1">
      <c r="A112" s="340" t="s">
        <v>427</v>
      </c>
      <c r="B112" s="332"/>
      <c r="C112" s="301"/>
      <c r="D112" s="301"/>
      <c r="E112" s="301"/>
      <c r="F112" s="301"/>
      <c r="G112" s="301"/>
      <c r="H112" s="301"/>
      <c r="I112" s="301"/>
      <c r="J112" s="301"/>
      <c r="K112" s="301"/>
      <c r="L112" s="301"/>
      <c r="M112" s="301"/>
      <c r="N112" s="301"/>
      <c r="O112" s="301"/>
      <c r="P112" s="301"/>
      <c r="Q112" s="301"/>
      <c r="R112" s="301"/>
      <c r="S112" s="301"/>
      <c r="T112" s="301"/>
      <c r="U112" s="301"/>
      <c r="V112" s="301"/>
      <c r="W112" s="301"/>
      <c r="X112" s="301"/>
      <c r="Y112" s="301"/>
      <c r="Z112" s="301"/>
      <c r="AA112" s="341"/>
      <c r="AB112" s="774">
        <f>'（別添）_計画書（無床診療所及びⅡを算定する有床診療所）'!AB103</f>
        <v>0</v>
      </c>
      <c r="AC112" s="774"/>
      <c r="AD112" s="774"/>
      <c r="AE112" s="774"/>
      <c r="AF112" s="774"/>
      <c r="AG112" s="333" t="s">
        <v>289</v>
      </c>
    </row>
    <row r="113" spans="1:33" ht="16.149999999999999" hidden="1" customHeight="1" outlineLevel="1">
      <c r="A113" s="342" t="s">
        <v>428</v>
      </c>
      <c r="B113" s="334"/>
      <c r="C113" s="304"/>
      <c r="D113" s="304"/>
      <c r="E113" s="304"/>
      <c r="F113" s="304"/>
      <c r="G113" s="304"/>
      <c r="H113" s="304"/>
      <c r="I113" s="304"/>
      <c r="J113" s="304"/>
      <c r="K113" s="304"/>
      <c r="L113" s="304"/>
      <c r="M113" s="304"/>
      <c r="N113" s="304"/>
      <c r="O113" s="304"/>
      <c r="P113" s="304"/>
      <c r="Q113" s="304"/>
      <c r="R113" s="304"/>
      <c r="S113" s="304"/>
      <c r="T113" s="304"/>
      <c r="U113" s="304"/>
      <c r="V113" s="304"/>
      <c r="W113" s="304"/>
      <c r="X113" s="304"/>
      <c r="Y113" s="304"/>
      <c r="Z113" s="304"/>
      <c r="AA113" s="343"/>
      <c r="AB113" s="627">
        <f>'（別添）_計画書（無床診療所及びⅡを算定する有床診療所）'!AB104</f>
        <v>0</v>
      </c>
      <c r="AC113" s="627"/>
      <c r="AD113" s="627"/>
      <c r="AE113" s="627"/>
      <c r="AF113" s="627"/>
      <c r="AG113" s="344" t="s">
        <v>270</v>
      </c>
    </row>
    <row r="114" spans="1:33" ht="16.149999999999999" hidden="1" customHeight="1" outlineLevel="1">
      <c r="A114" s="342" t="s">
        <v>429</v>
      </c>
      <c r="B114" s="298"/>
      <c r="C114" s="298"/>
      <c r="D114" s="298"/>
      <c r="E114" s="298"/>
      <c r="F114" s="298"/>
      <c r="G114" s="298"/>
      <c r="H114" s="298"/>
      <c r="I114" s="298"/>
      <c r="J114" s="298"/>
      <c r="K114" s="298"/>
      <c r="L114" s="298"/>
      <c r="M114" s="298"/>
      <c r="N114" s="298"/>
      <c r="O114" s="298"/>
      <c r="P114" s="298"/>
      <c r="Q114" s="298"/>
      <c r="R114" s="298"/>
      <c r="S114" s="298"/>
      <c r="T114" s="298"/>
      <c r="U114" s="298"/>
      <c r="V114" s="298"/>
      <c r="W114" s="298"/>
      <c r="X114" s="298"/>
      <c r="Y114" s="298"/>
      <c r="Z114" s="298"/>
      <c r="AA114" s="298"/>
      <c r="AB114" s="767"/>
      <c r="AC114" s="767"/>
      <c r="AD114" s="767"/>
      <c r="AE114" s="767"/>
      <c r="AF114" s="767"/>
      <c r="AG114" s="303" t="s">
        <v>270</v>
      </c>
    </row>
    <row r="115" spans="1:33" ht="16.149999999999999" hidden="1" customHeight="1" outlineLevel="1">
      <c r="A115" s="307" t="s">
        <v>430</v>
      </c>
      <c r="B115" s="308"/>
      <c r="C115" s="308"/>
      <c r="D115" s="308"/>
      <c r="E115" s="308"/>
      <c r="F115" s="308"/>
      <c r="G115" s="308"/>
      <c r="H115" s="308"/>
      <c r="I115" s="308"/>
      <c r="J115" s="308"/>
      <c r="K115" s="308"/>
      <c r="L115" s="308"/>
      <c r="M115" s="308"/>
      <c r="N115" s="308"/>
      <c r="O115" s="308"/>
      <c r="P115" s="308"/>
      <c r="Q115" s="308"/>
      <c r="R115" s="308"/>
      <c r="S115" s="308"/>
      <c r="T115" s="308"/>
      <c r="U115" s="308"/>
      <c r="V115" s="308"/>
      <c r="W115" s="308"/>
      <c r="X115" s="308"/>
      <c r="Y115" s="308"/>
      <c r="Z115" s="308"/>
      <c r="AA115" s="308"/>
      <c r="AB115" s="698">
        <f>AB114-AB113</f>
        <v>0</v>
      </c>
      <c r="AC115" s="698"/>
      <c r="AD115" s="698"/>
      <c r="AE115" s="698"/>
      <c r="AF115" s="698"/>
      <c r="AG115" s="303" t="s">
        <v>270</v>
      </c>
    </row>
    <row r="116" spans="1:33" ht="16.149999999999999" hidden="1" customHeight="1" outlineLevel="1">
      <c r="A116" s="302"/>
      <c r="B116" s="305" t="s">
        <v>431</v>
      </c>
      <c r="C116" s="313"/>
      <c r="D116" s="313"/>
      <c r="E116" s="313"/>
      <c r="F116" s="313"/>
      <c r="G116" s="313"/>
      <c r="H116" s="313"/>
      <c r="I116" s="313"/>
      <c r="J116" s="313"/>
      <c r="K116" s="313"/>
      <c r="L116" s="313"/>
      <c r="M116" s="313"/>
      <c r="N116" s="313"/>
      <c r="O116" s="313"/>
      <c r="P116" s="313"/>
      <c r="Q116" s="313"/>
      <c r="R116" s="313"/>
      <c r="S116" s="313"/>
      <c r="T116" s="313"/>
      <c r="U116" s="313"/>
      <c r="V116" s="313"/>
      <c r="W116" s="313"/>
      <c r="X116" s="313"/>
      <c r="Y116" s="313"/>
      <c r="Z116" s="313"/>
      <c r="AA116" s="313"/>
      <c r="AB116" s="643"/>
      <c r="AC116" s="643"/>
      <c r="AD116" s="643"/>
      <c r="AE116" s="643"/>
      <c r="AF116" s="643"/>
      <c r="AG116" s="338" t="s">
        <v>270</v>
      </c>
    </row>
    <row r="117" spans="1:33" ht="16.350000000000001" hidden="1" customHeight="1" outlineLevel="1" thickBot="1">
      <c r="A117" s="309"/>
      <c r="B117" s="345" t="s">
        <v>432</v>
      </c>
      <c r="C117" s="313"/>
      <c r="D117" s="313"/>
      <c r="E117" s="313"/>
      <c r="F117" s="313"/>
      <c r="G117" s="313"/>
      <c r="H117" s="313"/>
      <c r="I117" s="313"/>
      <c r="J117" s="313"/>
      <c r="K117" s="313"/>
      <c r="L117" s="313"/>
      <c r="M117" s="313"/>
      <c r="N117" s="313"/>
      <c r="O117" s="313"/>
      <c r="P117" s="313"/>
      <c r="Q117" s="313"/>
      <c r="R117" s="313"/>
      <c r="S117" s="313"/>
      <c r="T117" s="313"/>
      <c r="U117" s="313"/>
      <c r="V117" s="313"/>
      <c r="W117" s="313"/>
      <c r="X117" s="313"/>
      <c r="Y117" s="313"/>
      <c r="Z117" s="313"/>
      <c r="AA117" s="313"/>
      <c r="AB117" s="768"/>
      <c r="AC117" s="768"/>
      <c r="AD117" s="768"/>
      <c r="AE117" s="768"/>
      <c r="AF117" s="768"/>
      <c r="AG117" s="338" t="s">
        <v>291</v>
      </c>
    </row>
    <row r="118" spans="1:33" ht="16.350000000000001" hidden="1" customHeight="1" outlineLevel="1" thickTop="1" thickBot="1">
      <c r="A118" s="346"/>
      <c r="B118" s="347" t="s">
        <v>433</v>
      </c>
      <c r="C118" s="348"/>
      <c r="D118" s="348"/>
      <c r="E118" s="348"/>
      <c r="F118" s="348"/>
      <c r="G118" s="348"/>
      <c r="H118" s="348"/>
      <c r="I118" s="348"/>
      <c r="J118" s="348"/>
      <c r="K118" s="348"/>
      <c r="L118" s="348"/>
      <c r="M118" s="348"/>
      <c r="N118" s="348"/>
      <c r="O118" s="348"/>
      <c r="P118" s="348"/>
      <c r="Q118" s="348"/>
      <c r="R118" s="348"/>
      <c r="S118" s="348"/>
      <c r="T118" s="348"/>
      <c r="U118" s="348"/>
      <c r="V118" s="348"/>
      <c r="W118" s="348"/>
      <c r="X118" s="348"/>
      <c r="Y118" s="348"/>
      <c r="Z118" s="348"/>
      <c r="AA118" s="348"/>
      <c r="AB118" s="769">
        <f>IFERROR(AB117/AB113*100,0)</f>
        <v>0</v>
      </c>
      <c r="AC118" s="769"/>
      <c r="AD118" s="769"/>
      <c r="AE118" s="769"/>
      <c r="AF118" s="769"/>
      <c r="AG118" s="349" t="s">
        <v>292</v>
      </c>
    </row>
    <row r="119" spans="1:33" ht="16.350000000000001" hidden="1" customHeight="1" outlineLevel="1">
      <c r="A119" s="336"/>
      <c r="B119" s="336"/>
      <c r="C119" s="336"/>
      <c r="D119" s="336"/>
      <c r="E119" s="336"/>
      <c r="F119" s="336"/>
      <c r="G119" s="336"/>
      <c r="H119" s="336"/>
      <c r="I119" s="336"/>
      <c r="J119" s="336"/>
      <c r="K119" s="336"/>
      <c r="L119" s="336"/>
      <c r="M119" s="336"/>
      <c r="N119" s="336"/>
      <c r="O119" s="336"/>
      <c r="P119" s="336"/>
      <c r="Q119" s="336"/>
      <c r="R119" s="336"/>
      <c r="S119" s="336"/>
      <c r="T119" s="336"/>
      <c r="U119" s="336"/>
      <c r="V119" s="336"/>
      <c r="W119" s="336"/>
      <c r="X119" s="336"/>
      <c r="Y119" s="336"/>
      <c r="Z119" s="336"/>
      <c r="AA119" s="336"/>
      <c r="AB119" s="336"/>
      <c r="AC119" s="336"/>
      <c r="AD119" s="336"/>
      <c r="AE119" s="336"/>
      <c r="AF119" s="336"/>
      <c r="AG119" s="331"/>
    </row>
    <row r="120" spans="1:33" ht="16.149999999999999" hidden="1" customHeight="1" outlineLevel="1" thickBot="1">
      <c r="A120" s="339" t="s">
        <v>322</v>
      </c>
      <c r="B120" s="298"/>
      <c r="C120" s="298"/>
      <c r="D120" s="298"/>
      <c r="E120" s="298"/>
      <c r="F120" s="298"/>
      <c r="G120" s="298"/>
      <c r="H120" s="298"/>
      <c r="I120" s="298"/>
      <c r="J120" s="298"/>
      <c r="K120" s="298"/>
      <c r="L120" s="298"/>
      <c r="M120" s="298"/>
      <c r="N120" s="298"/>
      <c r="O120" s="298"/>
      <c r="P120" s="298"/>
      <c r="Q120" s="298"/>
      <c r="R120" s="298"/>
      <c r="S120" s="298"/>
      <c r="T120" s="298"/>
      <c r="U120" s="298"/>
      <c r="V120" s="298"/>
      <c r="W120" s="298"/>
      <c r="X120" s="298"/>
      <c r="Y120" s="298"/>
      <c r="Z120" s="298"/>
      <c r="AA120" s="773"/>
      <c r="AB120" s="773"/>
      <c r="AC120" s="773"/>
      <c r="AD120" s="773"/>
      <c r="AE120" s="773"/>
      <c r="AF120" s="773"/>
      <c r="AG120" s="773"/>
    </row>
    <row r="121" spans="1:33" ht="16.149999999999999" hidden="1" customHeight="1" outlineLevel="1">
      <c r="A121" s="340" t="s">
        <v>454</v>
      </c>
      <c r="B121" s="332"/>
      <c r="C121" s="301"/>
      <c r="D121" s="301"/>
      <c r="E121" s="301"/>
      <c r="F121" s="301"/>
      <c r="G121" s="301"/>
      <c r="H121" s="301"/>
      <c r="I121" s="301"/>
      <c r="J121" s="301"/>
      <c r="K121" s="301"/>
      <c r="L121" s="301"/>
      <c r="M121" s="301"/>
      <c r="N121" s="301"/>
      <c r="O121" s="301"/>
      <c r="P121" s="301"/>
      <c r="Q121" s="301"/>
      <c r="R121" s="301"/>
      <c r="S121" s="301"/>
      <c r="T121" s="301"/>
      <c r="U121" s="301"/>
      <c r="V121" s="301"/>
      <c r="W121" s="301"/>
      <c r="X121" s="301"/>
      <c r="Y121" s="301"/>
      <c r="Z121" s="301"/>
      <c r="AA121" s="341"/>
      <c r="AB121" s="774">
        <f>'（別添）_計画書（無床診療所及びⅡを算定する有床診療所）'!AB112</f>
        <v>0</v>
      </c>
      <c r="AC121" s="774"/>
      <c r="AD121" s="774"/>
      <c r="AE121" s="774"/>
      <c r="AF121" s="774"/>
      <c r="AG121" s="333" t="s">
        <v>289</v>
      </c>
    </row>
    <row r="122" spans="1:33" ht="16.149999999999999" hidden="1" customHeight="1" outlineLevel="1">
      <c r="A122" s="342" t="s">
        <v>455</v>
      </c>
      <c r="B122" s="334"/>
      <c r="C122" s="304"/>
      <c r="D122" s="304"/>
      <c r="E122" s="304"/>
      <c r="F122" s="304"/>
      <c r="G122" s="304"/>
      <c r="H122" s="304"/>
      <c r="I122" s="304"/>
      <c r="J122" s="304"/>
      <c r="K122" s="304"/>
      <c r="L122" s="304"/>
      <c r="M122" s="304"/>
      <c r="N122" s="304"/>
      <c r="O122" s="304"/>
      <c r="P122" s="304"/>
      <c r="Q122" s="304"/>
      <c r="R122" s="304"/>
      <c r="S122" s="304"/>
      <c r="T122" s="304"/>
      <c r="U122" s="304"/>
      <c r="V122" s="304"/>
      <c r="W122" s="304"/>
      <c r="X122" s="304"/>
      <c r="Y122" s="304"/>
      <c r="Z122" s="304"/>
      <c r="AA122" s="343"/>
      <c r="AB122" s="627">
        <f>'（別添）_計画書（無床診療所及びⅡを算定する有床診療所）'!AB113</f>
        <v>0</v>
      </c>
      <c r="AC122" s="627"/>
      <c r="AD122" s="627"/>
      <c r="AE122" s="627"/>
      <c r="AF122" s="627"/>
      <c r="AG122" s="344" t="s">
        <v>270</v>
      </c>
    </row>
    <row r="123" spans="1:33" ht="16.149999999999999" hidden="1" customHeight="1" outlineLevel="1">
      <c r="A123" s="342" t="s">
        <v>456</v>
      </c>
      <c r="B123" s="298"/>
      <c r="C123" s="298"/>
      <c r="D123" s="298"/>
      <c r="E123" s="298"/>
      <c r="F123" s="298"/>
      <c r="G123" s="298"/>
      <c r="H123" s="298"/>
      <c r="I123" s="298"/>
      <c r="J123" s="298"/>
      <c r="K123" s="298"/>
      <c r="L123" s="298"/>
      <c r="M123" s="298"/>
      <c r="N123" s="298"/>
      <c r="O123" s="298"/>
      <c r="P123" s="298"/>
      <c r="Q123" s="298"/>
      <c r="R123" s="298"/>
      <c r="S123" s="298"/>
      <c r="T123" s="298"/>
      <c r="U123" s="298"/>
      <c r="V123" s="298"/>
      <c r="W123" s="298"/>
      <c r="X123" s="298"/>
      <c r="Y123" s="298"/>
      <c r="Z123" s="298"/>
      <c r="AA123" s="298"/>
      <c r="AB123" s="767"/>
      <c r="AC123" s="767"/>
      <c r="AD123" s="767"/>
      <c r="AE123" s="767"/>
      <c r="AF123" s="767"/>
      <c r="AG123" s="303" t="s">
        <v>270</v>
      </c>
    </row>
    <row r="124" spans="1:33" ht="16.149999999999999" hidden="1" customHeight="1" outlineLevel="1">
      <c r="A124" s="307" t="s">
        <v>434</v>
      </c>
      <c r="B124" s="308"/>
      <c r="C124" s="308"/>
      <c r="D124" s="308"/>
      <c r="E124" s="308"/>
      <c r="F124" s="308"/>
      <c r="G124" s="308"/>
      <c r="H124" s="308"/>
      <c r="I124" s="308"/>
      <c r="J124" s="308"/>
      <c r="K124" s="308"/>
      <c r="L124" s="308"/>
      <c r="M124" s="308"/>
      <c r="N124" s="308"/>
      <c r="O124" s="308"/>
      <c r="P124" s="308"/>
      <c r="Q124" s="308"/>
      <c r="R124" s="308"/>
      <c r="S124" s="308"/>
      <c r="T124" s="308"/>
      <c r="U124" s="308"/>
      <c r="V124" s="308"/>
      <c r="W124" s="308"/>
      <c r="X124" s="308"/>
      <c r="Y124" s="308"/>
      <c r="Z124" s="308"/>
      <c r="AA124" s="308"/>
      <c r="AB124" s="698">
        <f>AB123-AB122</f>
        <v>0</v>
      </c>
      <c r="AC124" s="698"/>
      <c r="AD124" s="698"/>
      <c r="AE124" s="698"/>
      <c r="AF124" s="698"/>
      <c r="AG124" s="303" t="s">
        <v>270</v>
      </c>
    </row>
    <row r="125" spans="1:33" ht="16.149999999999999" hidden="1" customHeight="1" outlineLevel="1">
      <c r="A125" s="302"/>
      <c r="B125" s="305" t="s">
        <v>435</v>
      </c>
      <c r="C125" s="313"/>
      <c r="D125" s="313"/>
      <c r="E125" s="313"/>
      <c r="F125" s="313"/>
      <c r="G125" s="313"/>
      <c r="H125" s="313"/>
      <c r="I125" s="313"/>
      <c r="J125" s="313"/>
      <c r="K125" s="313"/>
      <c r="L125" s="313"/>
      <c r="M125" s="313"/>
      <c r="N125" s="313"/>
      <c r="O125" s="313"/>
      <c r="P125" s="313"/>
      <c r="Q125" s="313"/>
      <c r="R125" s="313"/>
      <c r="S125" s="313"/>
      <c r="T125" s="313"/>
      <c r="U125" s="313"/>
      <c r="V125" s="313"/>
      <c r="W125" s="313"/>
      <c r="X125" s="313"/>
      <c r="Y125" s="313"/>
      <c r="Z125" s="313"/>
      <c r="AA125" s="313"/>
      <c r="AB125" s="643"/>
      <c r="AC125" s="643"/>
      <c r="AD125" s="643"/>
      <c r="AE125" s="643"/>
      <c r="AF125" s="643"/>
      <c r="AG125" s="338" t="s">
        <v>270</v>
      </c>
    </row>
    <row r="126" spans="1:33" ht="16.149999999999999" hidden="1" customHeight="1" outlineLevel="1" thickBot="1">
      <c r="A126" s="309"/>
      <c r="B126" s="345" t="s">
        <v>436</v>
      </c>
      <c r="C126" s="313"/>
      <c r="D126" s="313"/>
      <c r="E126" s="313"/>
      <c r="F126" s="313"/>
      <c r="G126" s="313"/>
      <c r="H126" s="313"/>
      <c r="I126" s="313"/>
      <c r="J126" s="313"/>
      <c r="K126" s="313"/>
      <c r="L126" s="313"/>
      <c r="M126" s="313"/>
      <c r="N126" s="313"/>
      <c r="O126" s="313"/>
      <c r="P126" s="313"/>
      <c r="Q126" s="313"/>
      <c r="R126" s="313"/>
      <c r="S126" s="313"/>
      <c r="T126" s="313"/>
      <c r="U126" s="313"/>
      <c r="V126" s="313"/>
      <c r="W126" s="313"/>
      <c r="X126" s="313"/>
      <c r="Y126" s="313"/>
      <c r="Z126" s="313"/>
      <c r="AA126" s="313"/>
      <c r="AB126" s="768"/>
      <c r="AC126" s="768"/>
      <c r="AD126" s="768"/>
      <c r="AE126" s="768"/>
      <c r="AF126" s="768"/>
      <c r="AG126" s="338" t="s">
        <v>291</v>
      </c>
    </row>
    <row r="127" spans="1:33" ht="16.350000000000001" hidden="1" customHeight="1" outlineLevel="1" thickTop="1" thickBot="1">
      <c r="A127" s="346"/>
      <c r="B127" s="347" t="s">
        <v>437</v>
      </c>
      <c r="C127" s="348"/>
      <c r="D127" s="348"/>
      <c r="E127" s="348"/>
      <c r="F127" s="348"/>
      <c r="G127" s="348"/>
      <c r="H127" s="348"/>
      <c r="I127" s="348"/>
      <c r="J127" s="348"/>
      <c r="K127" s="348"/>
      <c r="L127" s="348"/>
      <c r="M127" s="348"/>
      <c r="N127" s="348"/>
      <c r="O127" s="348"/>
      <c r="P127" s="348"/>
      <c r="Q127" s="348"/>
      <c r="R127" s="348"/>
      <c r="S127" s="348"/>
      <c r="T127" s="348"/>
      <c r="U127" s="348"/>
      <c r="V127" s="348"/>
      <c r="W127" s="348"/>
      <c r="X127" s="348"/>
      <c r="Y127" s="348"/>
      <c r="Z127" s="348"/>
      <c r="AA127" s="348"/>
      <c r="AB127" s="769">
        <f>IFERROR(AB126/AB122*100,0)</f>
        <v>0</v>
      </c>
      <c r="AC127" s="769"/>
      <c r="AD127" s="769"/>
      <c r="AE127" s="769"/>
      <c r="AF127" s="769"/>
      <c r="AG127" s="349" t="s">
        <v>292</v>
      </c>
    </row>
    <row r="128" spans="1:33" ht="16.350000000000001" hidden="1" customHeight="1" outlineLevel="1"/>
    <row r="129" spans="1:35" ht="16.350000000000001" customHeight="1" collapsed="1">
      <c r="A129" s="65" t="s">
        <v>1676</v>
      </c>
      <c r="B129" s="64"/>
      <c r="C129" s="64"/>
      <c r="D129" s="64"/>
      <c r="E129" s="64"/>
      <c r="F129" s="64"/>
      <c r="G129" s="64"/>
      <c r="H129" s="64"/>
      <c r="I129" s="64"/>
      <c r="J129" s="64"/>
      <c r="K129" s="64"/>
      <c r="L129" s="64"/>
      <c r="M129" s="64"/>
      <c r="N129" s="64"/>
      <c r="O129" s="64"/>
      <c r="P129" s="64"/>
      <c r="Q129" s="64"/>
      <c r="R129" s="64"/>
      <c r="S129" s="64"/>
      <c r="T129" s="64"/>
      <c r="U129" s="64"/>
      <c r="V129" s="64"/>
      <c r="W129" s="64"/>
      <c r="X129" s="64"/>
      <c r="Y129" s="64"/>
      <c r="Z129" s="64"/>
      <c r="AA129" s="64"/>
      <c r="AB129" s="64"/>
      <c r="AC129" s="64"/>
      <c r="AD129" s="64"/>
      <c r="AE129" s="64"/>
      <c r="AF129" s="64"/>
      <c r="AG129" s="123"/>
    </row>
    <row r="130" spans="1:35" ht="16.149999999999999" customHeight="1" thickBot="1">
      <c r="A130" s="63" t="s">
        <v>1767</v>
      </c>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c r="AA130" s="584"/>
      <c r="AB130" s="584"/>
      <c r="AC130" s="584"/>
      <c r="AD130" s="584"/>
      <c r="AE130" s="584"/>
      <c r="AF130" s="584"/>
      <c r="AG130" s="584"/>
      <c r="AH130" s="194"/>
      <c r="AI130" s="194"/>
    </row>
    <row r="131" spans="1:35" ht="16.149999999999999" customHeight="1">
      <c r="A131" s="106" t="s">
        <v>1768</v>
      </c>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79"/>
      <c r="AB131" s="625">
        <f>'（別添）_計画書（無床診療所及びⅡを算定する有床診療所）'!AB122</f>
        <v>0</v>
      </c>
      <c r="AC131" s="625"/>
      <c r="AD131" s="625"/>
      <c r="AE131" s="625"/>
      <c r="AF131" s="625"/>
      <c r="AG131" s="81" t="s">
        <v>289</v>
      </c>
      <c r="AH131" s="180"/>
      <c r="AI131" s="180"/>
    </row>
    <row r="132" spans="1:35" ht="16.149999999999999" hidden="1" customHeight="1" outlineLevel="1">
      <c r="A132" s="471" t="s">
        <v>457</v>
      </c>
      <c r="B132" s="472"/>
      <c r="C132" s="472"/>
      <c r="D132" s="472"/>
      <c r="E132" s="472"/>
      <c r="F132" s="472"/>
      <c r="G132" s="472"/>
      <c r="H132" s="472"/>
      <c r="I132" s="472"/>
      <c r="J132" s="472"/>
      <c r="K132" s="472"/>
      <c r="L132" s="472"/>
      <c r="M132" s="472"/>
      <c r="N132" s="472"/>
      <c r="O132" s="472"/>
      <c r="P132" s="472"/>
      <c r="Q132" s="472"/>
      <c r="R132" s="472"/>
      <c r="S132" s="472"/>
      <c r="T132" s="472"/>
      <c r="U132" s="472"/>
      <c r="V132" s="472"/>
      <c r="W132" s="472"/>
      <c r="X132" s="472"/>
      <c r="Y132" s="472"/>
      <c r="Z132" s="472"/>
      <c r="AA132" s="476"/>
      <c r="AB132" s="778">
        <f>'（別添）_計画書（無床診療所及びⅡを算定する有床診療所）'!AB123</f>
        <v>0</v>
      </c>
      <c r="AC132" s="778"/>
      <c r="AD132" s="778"/>
      <c r="AE132" s="778"/>
      <c r="AF132" s="778"/>
      <c r="AG132" s="477" t="s">
        <v>270</v>
      </c>
      <c r="AH132" s="180"/>
      <c r="AI132" s="180"/>
    </row>
    <row r="133" spans="1:35" ht="16.149999999999999" customHeight="1" collapsed="1">
      <c r="A133" s="470" t="s">
        <v>1769</v>
      </c>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80"/>
      <c r="AB133" s="613">
        <f>'（別添）_計画書（無床診療所及びⅡを算定する有床診療所）'!AB124</f>
        <v>0</v>
      </c>
      <c r="AC133" s="613"/>
      <c r="AD133" s="613"/>
      <c r="AE133" s="613"/>
      <c r="AF133" s="613"/>
      <c r="AG133" s="112" t="s">
        <v>270</v>
      </c>
    </row>
    <row r="134" spans="1:35" ht="16.149999999999999" hidden="1" customHeight="1" outlineLevel="1">
      <c r="A134" s="471" t="s">
        <v>458</v>
      </c>
      <c r="B134" s="473"/>
      <c r="C134" s="473"/>
      <c r="D134" s="473"/>
      <c r="E134" s="473"/>
      <c r="F134" s="473"/>
      <c r="G134" s="473"/>
      <c r="H134" s="473"/>
      <c r="I134" s="473"/>
      <c r="J134" s="473"/>
      <c r="K134" s="473"/>
      <c r="L134" s="473"/>
      <c r="M134" s="473"/>
      <c r="N134" s="473"/>
      <c r="O134" s="473"/>
      <c r="P134" s="473"/>
      <c r="Q134" s="473"/>
      <c r="R134" s="473"/>
      <c r="S134" s="473"/>
      <c r="T134" s="473"/>
      <c r="U134" s="473"/>
      <c r="V134" s="473"/>
      <c r="W134" s="473"/>
      <c r="X134" s="473"/>
      <c r="Y134" s="473"/>
      <c r="Z134" s="473"/>
      <c r="AA134" s="473"/>
      <c r="AB134" s="711"/>
      <c r="AC134" s="711"/>
      <c r="AD134" s="711"/>
      <c r="AE134" s="711"/>
      <c r="AF134" s="711"/>
      <c r="AG134" s="478" t="s">
        <v>270</v>
      </c>
    </row>
    <row r="135" spans="1:35" ht="16.149999999999999" customHeight="1" collapsed="1">
      <c r="A135" s="95" t="s">
        <v>1770</v>
      </c>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586"/>
      <c r="AC135" s="586"/>
      <c r="AD135" s="586"/>
      <c r="AE135" s="586"/>
      <c r="AF135" s="586"/>
      <c r="AG135" s="124" t="s">
        <v>270</v>
      </c>
    </row>
    <row r="136" spans="1:35" ht="16.149999999999999" hidden="1" customHeight="1" outlineLevel="1">
      <c r="A136" s="474" t="s">
        <v>459</v>
      </c>
      <c r="B136" s="475"/>
      <c r="C136" s="475"/>
      <c r="D136" s="475"/>
      <c r="E136" s="475"/>
      <c r="F136" s="475"/>
      <c r="G136" s="475"/>
      <c r="H136" s="475"/>
      <c r="I136" s="475"/>
      <c r="J136" s="475"/>
      <c r="K136" s="475"/>
      <c r="L136" s="475"/>
      <c r="M136" s="475"/>
      <c r="N136" s="475"/>
      <c r="O136" s="475"/>
      <c r="P136" s="475"/>
      <c r="Q136" s="475"/>
      <c r="R136" s="475"/>
      <c r="S136" s="475"/>
      <c r="T136" s="475"/>
      <c r="U136" s="475"/>
      <c r="V136" s="475"/>
      <c r="W136" s="475"/>
      <c r="X136" s="475"/>
      <c r="Y136" s="475"/>
      <c r="Z136" s="475"/>
      <c r="AA136" s="475"/>
      <c r="AB136" s="712">
        <f>AB134-AB132</f>
        <v>0</v>
      </c>
      <c r="AC136" s="712"/>
      <c r="AD136" s="712"/>
      <c r="AE136" s="712"/>
      <c r="AF136" s="712"/>
      <c r="AG136" s="478" t="s">
        <v>270</v>
      </c>
    </row>
    <row r="137" spans="1:35" ht="16.149999999999999" customHeight="1" collapsed="1">
      <c r="A137" s="99" t="s">
        <v>1771</v>
      </c>
      <c r="B137" s="69"/>
      <c r="C137" s="69"/>
      <c r="D137" s="69"/>
      <c r="E137" s="69"/>
      <c r="F137" s="69"/>
      <c r="G137" s="69"/>
      <c r="H137" s="69"/>
      <c r="I137" s="69"/>
      <c r="J137" s="69"/>
      <c r="K137" s="69"/>
      <c r="L137" s="69"/>
      <c r="M137" s="69"/>
      <c r="N137" s="69"/>
      <c r="O137" s="69"/>
      <c r="P137" s="69"/>
      <c r="Q137" s="69"/>
      <c r="R137" s="69"/>
      <c r="S137" s="69"/>
      <c r="T137" s="69"/>
      <c r="U137" s="69"/>
      <c r="V137" s="69"/>
      <c r="W137" s="69"/>
      <c r="X137" s="69"/>
      <c r="Y137" s="69"/>
      <c r="Z137" s="69"/>
      <c r="AA137" s="69"/>
      <c r="AB137" s="775">
        <f>AB135-AB133</f>
        <v>0</v>
      </c>
      <c r="AC137" s="775"/>
      <c r="AD137" s="775"/>
      <c r="AE137" s="775"/>
      <c r="AF137" s="775"/>
      <c r="AG137" s="124" t="s">
        <v>270</v>
      </c>
    </row>
    <row r="138" spans="1:35" ht="16.149999999999999" hidden="1" customHeight="1" outlineLevel="1">
      <c r="A138" s="88"/>
      <c r="B138" s="421" t="s">
        <v>1568</v>
      </c>
      <c r="C138" s="100"/>
      <c r="D138" s="100"/>
      <c r="E138" s="100"/>
      <c r="F138" s="100"/>
      <c r="G138" s="100"/>
      <c r="H138" s="100"/>
      <c r="I138" s="100"/>
      <c r="J138" s="100"/>
      <c r="K138" s="100"/>
      <c r="L138" s="100"/>
      <c r="M138" s="100"/>
      <c r="N138" s="100"/>
      <c r="O138" s="100"/>
      <c r="P138" s="100"/>
      <c r="Q138" s="100"/>
      <c r="R138" s="100"/>
      <c r="S138" s="100"/>
      <c r="T138" s="100"/>
      <c r="U138" s="100"/>
      <c r="V138" s="100"/>
      <c r="W138" s="100"/>
      <c r="X138" s="100"/>
      <c r="Y138" s="100"/>
      <c r="Z138" s="100"/>
      <c r="AA138" s="100"/>
      <c r="AB138" s="776">
        <f>1000*AB131</f>
        <v>0</v>
      </c>
      <c r="AC138" s="776"/>
      <c r="AD138" s="776"/>
      <c r="AE138" s="776"/>
      <c r="AF138" s="776"/>
      <c r="AG138" s="514" t="s">
        <v>270</v>
      </c>
    </row>
    <row r="139" spans="1:35" ht="16.149999999999999" customHeight="1" collapsed="1" thickBot="1">
      <c r="A139" s="90"/>
      <c r="B139" s="101" t="s">
        <v>1681</v>
      </c>
      <c r="C139" s="100"/>
      <c r="D139" s="100"/>
      <c r="E139" s="100"/>
      <c r="F139" s="100"/>
      <c r="G139" s="100"/>
      <c r="H139" s="100"/>
      <c r="I139" s="100"/>
      <c r="J139" s="100"/>
      <c r="K139" s="100"/>
      <c r="L139" s="100"/>
      <c r="M139" s="100"/>
      <c r="N139" s="100"/>
      <c r="O139" s="100"/>
      <c r="P139" s="100"/>
      <c r="Q139" s="100"/>
      <c r="R139" s="100"/>
      <c r="S139" s="100"/>
      <c r="T139" s="100"/>
      <c r="U139" s="100"/>
      <c r="V139" s="100"/>
      <c r="W139" s="100"/>
      <c r="X139" s="100"/>
      <c r="Y139" s="100"/>
      <c r="Z139" s="100"/>
      <c r="AA139" s="100"/>
      <c r="AB139" s="633"/>
      <c r="AC139" s="633"/>
      <c r="AD139" s="633"/>
      <c r="AE139" s="633"/>
      <c r="AF139" s="633"/>
      <c r="AG139" s="127" t="s">
        <v>291</v>
      </c>
    </row>
    <row r="140" spans="1:35" ht="16.350000000000001" customHeight="1" thickTop="1" thickBot="1">
      <c r="A140" s="91"/>
      <c r="B140" s="102" t="s">
        <v>1682</v>
      </c>
      <c r="C140" s="103"/>
      <c r="D140" s="103"/>
      <c r="E140" s="103"/>
      <c r="F140" s="103"/>
      <c r="G140" s="103"/>
      <c r="H140" s="103"/>
      <c r="I140" s="103"/>
      <c r="J140" s="103"/>
      <c r="K140" s="103"/>
      <c r="L140" s="103"/>
      <c r="M140" s="103"/>
      <c r="N140" s="103"/>
      <c r="O140" s="103"/>
      <c r="P140" s="103"/>
      <c r="Q140" s="103"/>
      <c r="R140" s="103"/>
      <c r="S140" s="103"/>
      <c r="T140" s="103"/>
      <c r="U140" s="103"/>
      <c r="V140" s="103"/>
      <c r="W140" s="103"/>
      <c r="X140" s="103"/>
      <c r="Y140" s="103"/>
      <c r="Z140" s="103"/>
      <c r="AA140" s="103"/>
      <c r="AB140" s="777">
        <f>IFERROR(AB139/AB133*100,0)</f>
        <v>0</v>
      </c>
      <c r="AC140" s="777"/>
      <c r="AD140" s="777"/>
      <c r="AE140" s="777"/>
      <c r="AF140" s="777"/>
      <c r="AG140" s="128" t="s">
        <v>292</v>
      </c>
    </row>
    <row r="141" spans="1:35" ht="16.350000000000001" customHeight="1">
      <c r="A141" s="64"/>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64"/>
      <c r="AB141" s="64"/>
      <c r="AC141" s="64"/>
      <c r="AD141" s="64"/>
      <c r="AE141" s="64"/>
      <c r="AF141" s="64"/>
      <c r="AG141" s="123"/>
    </row>
    <row r="142" spans="1:35" ht="16.149999999999999" customHeight="1" thickBot="1">
      <c r="A142" s="63" t="s">
        <v>1772</v>
      </c>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584"/>
      <c r="AB142" s="584"/>
      <c r="AC142" s="584"/>
      <c r="AD142" s="584"/>
      <c r="AE142" s="584"/>
      <c r="AF142" s="584"/>
      <c r="AG142" s="584"/>
      <c r="AH142" s="194"/>
      <c r="AI142" s="194"/>
    </row>
    <row r="143" spans="1:35" ht="16.149999999999999" customHeight="1">
      <c r="A143" s="106" t="s">
        <v>1773</v>
      </c>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79"/>
      <c r="AB143" s="625">
        <f>'（別添）_計画書（無床診療所及びⅡを算定する有床診療所）'!AB134</f>
        <v>0</v>
      </c>
      <c r="AC143" s="625"/>
      <c r="AD143" s="625"/>
      <c r="AE143" s="625"/>
      <c r="AF143" s="625"/>
      <c r="AG143" s="81" t="s">
        <v>289</v>
      </c>
      <c r="AH143" s="180"/>
      <c r="AI143" s="180"/>
    </row>
    <row r="144" spans="1:35" ht="16.149999999999999" hidden="1" customHeight="1" outlineLevel="1">
      <c r="A144" s="471" t="s">
        <v>460</v>
      </c>
      <c r="B144" s="472"/>
      <c r="C144" s="472"/>
      <c r="D144" s="472"/>
      <c r="E144" s="472"/>
      <c r="F144" s="472"/>
      <c r="G144" s="472"/>
      <c r="H144" s="472"/>
      <c r="I144" s="472"/>
      <c r="J144" s="472"/>
      <c r="K144" s="472"/>
      <c r="L144" s="472"/>
      <c r="M144" s="472"/>
      <c r="N144" s="472"/>
      <c r="O144" s="472"/>
      <c r="P144" s="472"/>
      <c r="Q144" s="472"/>
      <c r="R144" s="472"/>
      <c r="S144" s="472"/>
      <c r="T144" s="472"/>
      <c r="U144" s="472"/>
      <c r="V144" s="472"/>
      <c r="W144" s="472"/>
      <c r="X144" s="472"/>
      <c r="Y144" s="472"/>
      <c r="Z144" s="472"/>
      <c r="AA144" s="476"/>
      <c r="AB144" s="778">
        <f>'（別添）_計画書（無床診療所及びⅡを算定する有床診療所）'!AB135</f>
        <v>0</v>
      </c>
      <c r="AC144" s="778"/>
      <c r="AD144" s="778"/>
      <c r="AE144" s="778"/>
      <c r="AF144" s="778"/>
      <c r="AG144" s="477" t="s">
        <v>270</v>
      </c>
      <c r="AH144" s="180"/>
      <c r="AI144" s="180"/>
    </row>
    <row r="145" spans="1:34" ht="16.149999999999999" customHeight="1" collapsed="1">
      <c r="A145" s="406" t="s">
        <v>1774</v>
      </c>
      <c r="B145" s="67"/>
      <c r="C145" s="67"/>
      <c r="D145" s="67"/>
      <c r="E145" s="67"/>
      <c r="F145" s="67"/>
      <c r="G145" s="67"/>
      <c r="H145" s="67"/>
      <c r="I145" s="67"/>
      <c r="J145" s="67"/>
      <c r="K145" s="67"/>
      <c r="L145" s="67"/>
      <c r="M145" s="67"/>
      <c r="N145" s="67"/>
      <c r="O145" s="67"/>
      <c r="P145" s="67"/>
      <c r="Q145" s="67"/>
      <c r="R145" s="67"/>
      <c r="S145" s="67"/>
      <c r="T145" s="67"/>
      <c r="U145" s="67"/>
      <c r="V145" s="67"/>
      <c r="W145" s="67"/>
      <c r="X145" s="67"/>
      <c r="Y145" s="67"/>
      <c r="Z145" s="67"/>
      <c r="AA145" s="80"/>
      <c r="AB145" s="613">
        <f>'（別添）_計画書（無床診療所及びⅡを算定する有床診療所）'!AB136</f>
        <v>0</v>
      </c>
      <c r="AC145" s="613"/>
      <c r="AD145" s="613"/>
      <c r="AE145" s="613"/>
      <c r="AF145" s="613"/>
      <c r="AG145" s="112" t="s">
        <v>270</v>
      </c>
    </row>
    <row r="146" spans="1:34" ht="16.149999999999999" hidden="1" customHeight="1" outlineLevel="1">
      <c r="A146" s="471" t="s">
        <v>461</v>
      </c>
      <c r="B146" s="473"/>
      <c r="C146" s="473"/>
      <c r="D146" s="473"/>
      <c r="E146" s="473"/>
      <c r="F146" s="473"/>
      <c r="G146" s="473"/>
      <c r="H146" s="473"/>
      <c r="I146" s="473"/>
      <c r="J146" s="473"/>
      <c r="K146" s="473"/>
      <c r="L146" s="473"/>
      <c r="M146" s="473"/>
      <c r="N146" s="473"/>
      <c r="O146" s="473"/>
      <c r="P146" s="473"/>
      <c r="Q146" s="473"/>
      <c r="R146" s="473"/>
      <c r="S146" s="473"/>
      <c r="T146" s="473"/>
      <c r="U146" s="473"/>
      <c r="V146" s="473"/>
      <c r="W146" s="473"/>
      <c r="X146" s="473"/>
      <c r="Y146" s="473"/>
      <c r="Z146" s="473"/>
      <c r="AA146" s="473"/>
      <c r="AB146" s="711"/>
      <c r="AC146" s="711"/>
      <c r="AD146" s="711"/>
      <c r="AE146" s="711"/>
      <c r="AF146" s="711"/>
      <c r="AG146" s="478" t="s">
        <v>270</v>
      </c>
    </row>
    <row r="147" spans="1:34" ht="16.149999999999999" customHeight="1" collapsed="1">
      <c r="A147" s="95" t="s">
        <v>1775</v>
      </c>
      <c r="B147" s="69"/>
      <c r="C147" s="69"/>
      <c r="D147" s="69"/>
      <c r="E147" s="69"/>
      <c r="F147" s="69"/>
      <c r="G147" s="69"/>
      <c r="H147" s="69"/>
      <c r="I147" s="69"/>
      <c r="J147" s="69"/>
      <c r="K147" s="69"/>
      <c r="L147" s="69"/>
      <c r="M147" s="69"/>
      <c r="N147" s="69"/>
      <c r="O147" s="69"/>
      <c r="P147" s="69"/>
      <c r="Q147" s="69"/>
      <c r="R147" s="69"/>
      <c r="S147" s="69"/>
      <c r="T147" s="69"/>
      <c r="U147" s="69"/>
      <c r="V147" s="69"/>
      <c r="W147" s="69"/>
      <c r="X147" s="69"/>
      <c r="Y147" s="69"/>
      <c r="Z147" s="69"/>
      <c r="AA147" s="69"/>
      <c r="AB147" s="586"/>
      <c r="AC147" s="586"/>
      <c r="AD147" s="586"/>
      <c r="AE147" s="586"/>
      <c r="AF147" s="586"/>
      <c r="AG147" s="124" t="s">
        <v>270</v>
      </c>
    </row>
    <row r="148" spans="1:34" ht="16.149999999999999" hidden="1" customHeight="1" outlineLevel="1">
      <c r="A148" s="474" t="s">
        <v>462</v>
      </c>
      <c r="B148" s="475"/>
      <c r="C148" s="475"/>
      <c r="D148" s="475"/>
      <c r="E148" s="475"/>
      <c r="F148" s="475"/>
      <c r="G148" s="475"/>
      <c r="H148" s="475"/>
      <c r="I148" s="475"/>
      <c r="J148" s="475"/>
      <c r="K148" s="475"/>
      <c r="L148" s="475"/>
      <c r="M148" s="475"/>
      <c r="N148" s="475"/>
      <c r="O148" s="475"/>
      <c r="P148" s="475"/>
      <c r="Q148" s="475"/>
      <c r="R148" s="475"/>
      <c r="S148" s="475"/>
      <c r="T148" s="475"/>
      <c r="U148" s="475"/>
      <c r="V148" s="475"/>
      <c r="W148" s="475"/>
      <c r="X148" s="475"/>
      <c r="Y148" s="475"/>
      <c r="Z148" s="475"/>
      <c r="AA148" s="475"/>
      <c r="AB148" s="712">
        <f>AB146-AB144</f>
        <v>0</v>
      </c>
      <c r="AC148" s="712"/>
      <c r="AD148" s="712"/>
      <c r="AE148" s="712"/>
      <c r="AF148" s="712"/>
      <c r="AG148" s="478" t="s">
        <v>270</v>
      </c>
    </row>
    <row r="149" spans="1:34" ht="16.149999999999999" customHeight="1" collapsed="1">
      <c r="A149" s="99" t="s">
        <v>1707</v>
      </c>
      <c r="B149" s="69"/>
      <c r="C149" s="69"/>
      <c r="D149" s="69"/>
      <c r="E149" s="69"/>
      <c r="F149" s="69"/>
      <c r="G149" s="69"/>
      <c r="H149" s="69"/>
      <c r="I149" s="69"/>
      <c r="J149" s="69"/>
      <c r="K149" s="69"/>
      <c r="L149" s="69"/>
      <c r="M149" s="69"/>
      <c r="N149" s="69"/>
      <c r="O149" s="69"/>
      <c r="P149" s="69"/>
      <c r="Q149" s="69"/>
      <c r="R149" s="69"/>
      <c r="S149" s="69"/>
      <c r="T149" s="69"/>
      <c r="U149" s="69"/>
      <c r="V149" s="69"/>
      <c r="W149" s="69"/>
      <c r="X149" s="69"/>
      <c r="Y149" s="69"/>
      <c r="Z149" s="69"/>
      <c r="AA149" s="69"/>
      <c r="AB149" s="775">
        <f>AB147-AB145</f>
        <v>0</v>
      </c>
      <c r="AC149" s="775"/>
      <c r="AD149" s="775"/>
      <c r="AE149" s="775"/>
      <c r="AF149" s="775"/>
      <c r="AG149" s="124" t="s">
        <v>270</v>
      </c>
    </row>
    <row r="150" spans="1:34" ht="16.149999999999999" hidden="1" customHeight="1" outlineLevel="1">
      <c r="A150" s="88"/>
      <c r="B150" s="421" t="s">
        <v>1569</v>
      </c>
      <c r="C150" s="100"/>
      <c r="D150" s="100"/>
      <c r="E150" s="100"/>
      <c r="F150" s="100"/>
      <c r="G150" s="100"/>
      <c r="H150" s="100"/>
      <c r="I150" s="100"/>
      <c r="J150" s="100"/>
      <c r="K150" s="100"/>
      <c r="L150" s="100"/>
      <c r="M150" s="100"/>
      <c r="N150" s="100"/>
      <c r="O150" s="100"/>
      <c r="P150" s="100"/>
      <c r="Q150" s="100"/>
      <c r="R150" s="100"/>
      <c r="S150" s="100"/>
      <c r="T150" s="100"/>
      <c r="U150" s="100"/>
      <c r="V150" s="100"/>
      <c r="W150" s="100"/>
      <c r="X150" s="100"/>
      <c r="Y150" s="100"/>
      <c r="Z150" s="100"/>
      <c r="AA150" s="100"/>
      <c r="AB150" s="586">
        <f>1000*AB143</f>
        <v>0</v>
      </c>
      <c r="AC150" s="586"/>
      <c r="AD150" s="586"/>
      <c r="AE150" s="586"/>
      <c r="AF150" s="586"/>
      <c r="AG150" s="127" t="s">
        <v>270</v>
      </c>
    </row>
    <row r="151" spans="1:34" ht="16.149999999999999" customHeight="1" collapsed="1" thickBot="1">
      <c r="A151" s="90"/>
      <c r="B151" s="101" t="s">
        <v>1687</v>
      </c>
      <c r="C151" s="100"/>
      <c r="D151" s="100"/>
      <c r="E151" s="100"/>
      <c r="F151" s="100"/>
      <c r="G151" s="100"/>
      <c r="H151" s="100"/>
      <c r="I151" s="100"/>
      <c r="J151" s="100"/>
      <c r="K151" s="100"/>
      <c r="L151" s="100"/>
      <c r="M151" s="100"/>
      <c r="N151" s="100"/>
      <c r="O151" s="100"/>
      <c r="P151" s="100"/>
      <c r="Q151" s="100"/>
      <c r="R151" s="100"/>
      <c r="S151" s="100"/>
      <c r="T151" s="100"/>
      <c r="U151" s="100"/>
      <c r="V151" s="100"/>
      <c r="W151" s="100"/>
      <c r="X151" s="100"/>
      <c r="Y151" s="100"/>
      <c r="Z151" s="100"/>
      <c r="AA151" s="100"/>
      <c r="AB151" s="633"/>
      <c r="AC151" s="633"/>
      <c r="AD151" s="633"/>
      <c r="AE151" s="633"/>
      <c r="AF151" s="633"/>
      <c r="AG151" s="127" t="s">
        <v>291</v>
      </c>
    </row>
    <row r="152" spans="1:34" ht="16.350000000000001" customHeight="1" thickTop="1" thickBot="1">
      <c r="A152" s="91"/>
      <c r="B152" s="102" t="s">
        <v>1688</v>
      </c>
      <c r="C152" s="103"/>
      <c r="D152" s="103"/>
      <c r="E152" s="103"/>
      <c r="F152" s="103"/>
      <c r="G152" s="103"/>
      <c r="H152" s="103"/>
      <c r="I152" s="103"/>
      <c r="J152" s="103"/>
      <c r="K152" s="103"/>
      <c r="L152" s="103"/>
      <c r="M152" s="103"/>
      <c r="N152" s="103"/>
      <c r="O152" s="103"/>
      <c r="P152" s="103"/>
      <c r="Q152" s="103"/>
      <c r="R152" s="103"/>
      <c r="S152" s="103"/>
      <c r="T152" s="103"/>
      <c r="U152" s="103"/>
      <c r="V152" s="103"/>
      <c r="W152" s="103"/>
      <c r="X152" s="103"/>
      <c r="Y152" s="103"/>
      <c r="Z152" s="103"/>
      <c r="AA152" s="103"/>
      <c r="AB152" s="777">
        <f>IFERROR(AB151/AB145*100,0)</f>
        <v>0</v>
      </c>
      <c r="AC152" s="777"/>
      <c r="AD152" s="777"/>
      <c r="AE152" s="777"/>
      <c r="AF152" s="777"/>
      <c r="AG152" s="128" t="s">
        <v>292</v>
      </c>
    </row>
    <row r="153" spans="1:34" ht="4.1500000000000004"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19"/>
    </row>
    <row r="154" spans="1:34" ht="14.45" customHeight="1">
      <c r="A154" s="3" t="s">
        <v>443</v>
      </c>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19"/>
    </row>
    <row r="155" spans="1:34" hidden="1" outlineLevel="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19"/>
    </row>
    <row r="156" spans="1:34" collapsed="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19"/>
    </row>
    <row r="157" spans="1:34">
      <c r="A157" s="3"/>
      <c r="B157" s="3"/>
      <c r="C157" s="3"/>
      <c r="D157" s="3" t="s">
        <v>15</v>
      </c>
      <c r="E157" s="3"/>
      <c r="F157" s="597"/>
      <c r="G157" s="597"/>
      <c r="H157" s="3" t="s">
        <v>16</v>
      </c>
      <c r="I157" s="597"/>
      <c r="J157" s="597"/>
      <c r="K157" s="3" t="s">
        <v>264</v>
      </c>
      <c r="L157" s="597"/>
      <c r="M157" s="597"/>
      <c r="N157" s="3" t="s">
        <v>18</v>
      </c>
      <c r="O157" s="3"/>
      <c r="P157" s="3"/>
      <c r="Q157" s="3" t="s">
        <v>444</v>
      </c>
      <c r="R157" s="3"/>
      <c r="S157" s="3"/>
      <c r="T157" s="3"/>
      <c r="U157" s="598"/>
      <c r="V157" s="598"/>
      <c r="W157" s="598"/>
      <c r="X157" s="598"/>
      <c r="Y157" s="598"/>
      <c r="Z157" s="598"/>
      <c r="AA157" s="598"/>
      <c r="AB157" s="598"/>
      <c r="AC157" s="598"/>
      <c r="AD157" s="598"/>
      <c r="AE157" s="598"/>
      <c r="AF157" s="598"/>
      <c r="AG157" s="19"/>
    </row>
    <row r="158" spans="1:34" ht="10.9" customHeight="1">
      <c r="A158" s="3"/>
      <c r="B158" s="3"/>
      <c r="C158" s="3"/>
      <c r="D158" s="3"/>
      <c r="E158" s="3"/>
      <c r="F158" s="19"/>
      <c r="G158" s="19"/>
      <c r="H158" s="3"/>
      <c r="I158" s="19"/>
      <c r="J158" s="19"/>
      <c r="K158" s="3"/>
      <c r="L158" s="19"/>
      <c r="M158" s="19"/>
      <c r="N158" s="3"/>
      <c r="O158" s="3"/>
      <c r="P158" s="3"/>
      <c r="Q158" s="3"/>
      <c r="R158" s="3"/>
      <c r="S158" s="3"/>
      <c r="T158" s="3"/>
      <c r="U158" s="19"/>
      <c r="V158" s="19"/>
      <c r="W158" s="19"/>
      <c r="X158" s="19"/>
      <c r="Y158" s="19"/>
      <c r="Z158" s="19"/>
      <c r="AA158" s="19"/>
      <c r="AB158" s="19"/>
      <c r="AC158" s="19"/>
      <c r="AD158" s="19"/>
      <c r="AE158" s="19"/>
      <c r="AF158" s="19"/>
      <c r="AG158" s="19"/>
    </row>
    <row r="159" spans="1:34" ht="16.899999999999999" customHeight="1">
      <c r="A159" s="3" t="s">
        <v>337</v>
      </c>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19"/>
    </row>
    <row r="160" spans="1:34" ht="15" customHeight="1">
      <c r="A160" s="116"/>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199"/>
    </row>
    <row r="161" spans="1:34" ht="15" customHeight="1">
      <c r="A161" s="116"/>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199"/>
    </row>
    <row r="162" spans="1:34" ht="15" customHeight="1">
      <c r="A162" s="116"/>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199"/>
    </row>
    <row r="163" spans="1:34"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199"/>
    </row>
    <row r="164" spans="1:34"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199"/>
    </row>
    <row r="165" spans="1:34"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199"/>
    </row>
    <row r="166" spans="1:34"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199"/>
    </row>
    <row r="167" spans="1:34"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207"/>
    </row>
    <row r="168" spans="1:34" ht="15" customHeight="1">
      <c r="A168" s="116"/>
      <c r="B168" s="116"/>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201"/>
    </row>
    <row r="169" spans="1:34"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201"/>
    </row>
    <row r="170" spans="1:34"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201"/>
    </row>
    <row r="171" spans="1:34"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8"/>
    </row>
    <row r="172" spans="1:34"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199"/>
    </row>
    <row r="173" spans="1:34"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199"/>
    </row>
    <row r="174" spans="1:34"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199"/>
    </row>
    <row r="175" spans="1:34"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8"/>
    </row>
    <row r="176" spans="1:34"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199"/>
    </row>
    <row r="177" spans="1:33"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row>
    <row r="178" spans="1:33"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row>
    <row r="179" spans="1:33" ht="15" customHeight="1">
      <c r="A179" s="93"/>
      <c r="B179" s="93"/>
      <c r="C179" s="93"/>
      <c r="D179" s="93"/>
      <c r="E179" s="93"/>
      <c r="F179" s="93"/>
      <c r="G179" s="93"/>
      <c r="H179" s="93"/>
      <c r="I179" s="93"/>
      <c r="J179" s="93"/>
      <c r="K179" s="93"/>
      <c r="L179" s="93"/>
      <c r="M179" s="93"/>
      <c r="N179" s="93"/>
      <c r="O179" s="93"/>
      <c r="P179" s="93"/>
      <c r="Q179" s="93"/>
      <c r="R179" s="93"/>
      <c r="S179" s="93"/>
      <c r="T179" s="93"/>
      <c r="U179" s="93"/>
      <c r="V179" s="93"/>
      <c r="W179" s="93"/>
      <c r="X179" s="93"/>
      <c r="Y179" s="93"/>
      <c r="Z179" s="93"/>
      <c r="AA179" s="93"/>
      <c r="AB179" s="93"/>
      <c r="AC179" s="93"/>
      <c r="AD179" s="93"/>
      <c r="AE179" s="93"/>
      <c r="AF179" s="93"/>
      <c r="AG179" s="117"/>
    </row>
    <row r="180" spans="1:33" ht="15" customHeight="1">
      <c r="A180" s="93"/>
      <c r="B180" s="93"/>
      <c r="C180" s="93"/>
      <c r="D180" s="93"/>
      <c r="E180" s="93"/>
      <c r="F180" s="93"/>
      <c r="G180" s="93"/>
      <c r="H180" s="93"/>
      <c r="I180" s="93"/>
      <c r="J180" s="93"/>
      <c r="K180" s="93"/>
      <c r="L180" s="93"/>
      <c r="M180" s="93"/>
      <c r="N180" s="93"/>
      <c r="O180" s="93"/>
      <c r="P180" s="93"/>
      <c r="Q180" s="93"/>
      <c r="R180" s="93"/>
      <c r="S180" s="93"/>
      <c r="T180" s="93"/>
      <c r="U180" s="93"/>
      <c r="V180" s="93"/>
      <c r="W180" s="93"/>
      <c r="X180" s="93"/>
      <c r="Y180" s="93"/>
      <c r="Z180" s="93"/>
      <c r="AA180" s="93"/>
      <c r="AB180" s="93"/>
      <c r="AC180" s="93"/>
      <c r="AD180" s="93"/>
      <c r="AE180" s="93"/>
      <c r="AF180" s="93"/>
      <c r="AG180" s="117"/>
    </row>
    <row r="181" spans="1:33" ht="15" customHeight="1">
      <c r="A181" s="93"/>
      <c r="B181" s="93"/>
      <c r="C181" s="93"/>
      <c r="D181" s="93"/>
      <c r="E181" s="93"/>
      <c r="F181" s="93"/>
      <c r="G181" s="93"/>
      <c r="H181" s="93"/>
      <c r="I181" s="93"/>
      <c r="J181" s="93"/>
      <c r="K181" s="93"/>
      <c r="L181" s="93"/>
      <c r="M181" s="93"/>
      <c r="N181" s="93"/>
      <c r="O181" s="93"/>
      <c r="P181" s="93"/>
      <c r="Q181" s="93"/>
      <c r="R181" s="93"/>
      <c r="S181" s="93"/>
      <c r="T181" s="93"/>
      <c r="U181" s="93"/>
      <c r="V181" s="93"/>
      <c r="W181" s="93"/>
      <c r="X181" s="93"/>
      <c r="Y181" s="93"/>
      <c r="Z181" s="93"/>
      <c r="AA181" s="93"/>
      <c r="AB181" s="93"/>
      <c r="AC181" s="93"/>
      <c r="AD181" s="93"/>
      <c r="AE181" s="93"/>
      <c r="AF181" s="93"/>
      <c r="AG181" s="117"/>
    </row>
    <row r="182" spans="1:33" ht="15" customHeight="1">
      <c r="A182" s="93"/>
      <c r="B182" s="93"/>
      <c r="C182" s="93"/>
      <c r="D182" s="93"/>
      <c r="E182" s="93"/>
      <c r="F182" s="93"/>
      <c r="G182" s="93"/>
      <c r="H182" s="93"/>
      <c r="I182" s="93"/>
      <c r="J182" s="93"/>
      <c r="K182" s="93"/>
      <c r="L182" s="93"/>
      <c r="M182" s="93"/>
      <c r="N182" s="93"/>
      <c r="O182" s="93"/>
      <c r="P182" s="93"/>
      <c r="Q182" s="93"/>
      <c r="R182" s="93"/>
      <c r="S182" s="93"/>
      <c r="T182" s="93"/>
      <c r="U182" s="93"/>
      <c r="V182" s="93"/>
      <c r="W182" s="93"/>
      <c r="X182" s="93"/>
      <c r="Y182" s="93"/>
      <c r="Z182" s="93"/>
      <c r="AA182" s="93"/>
      <c r="AB182" s="93"/>
      <c r="AC182" s="93"/>
      <c r="AD182" s="93"/>
      <c r="AE182" s="93"/>
      <c r="AF182" s="93"/>
      <c r="AG182" s="117"/>
    </row>
    <row r="183" spans="1:33" ht="15" customHeight="1">
      <c r="A183" s="93"/>
      <c r="B183" s="93"/>
      <c r="C183" s="93"/>
      <c r="D183" s="93"/>
      <c r="E183" s="93"/>
      <c r="F183" s="93"/>
      <c r="G183" s="93"/>
      <c r="H183" s="93"/>
      <c r="I183" s="93"/>
      <c r="J183" s="93"/>
      <c r="K183" s="93"/>
      <c r="L183" s="93"/>
      <c r="M183" s="93"/>
      <c r="N183" s="93"/>
      <c r="O183" s="93"/>
      <c r="P183" s="93"/>
      <c r="Q183" s="93"/>
      <c r="R183" s="93"/>
      <c r="S183" s="93"/>
      <c r="T183" s="93"/>
      <c r="U183" s="93"/>
      <c r="V183" s="93"/>
      <c r="W183" s="93"/>
      <c r="X183" s="93"/>
      <c r="Y183" s="93"/>
      <c r="Z183" s="93"/>
      <c r="AA183" s="93"/>
      <c r="AB183" s="93"/>
      <c r="AC183" s="93"/>
      <c r="AD183" s="93"/>
      <c r="AE183" s="93"/>
      <c r="AF183" s="93"/>
      <c r="AG183" s="117"/>
    </row>
    <row r="184" spans="1:33">
      <c r="A184" s="93"/>
      <c r="B184" s="93"/>
      <c r="C184" s="93"/>
      <c r="D184" s="93"/>
      <c r="E184" s="93"/>
      <c r="F184" s="93"/>
      <c r="G184" s="93"/>
      <c r="H184" s="93"/>
      <c r="I184" s="93"/>
      <c r="J184" s="93"/>
      <c r="K184" s="93"/>
      <c r="L184" s="93"/>
      <c r="M184" s="93"/>
      <c r="N184" s="93"/>
      <c r="O184" s="93"/>
      <c r="P184" s="93"/>
      <c r="Q184" s="93"/>
      <c r="R184" s="93"/>
      <c r="S184" s="93"/>
      <c r="T184" s="93"/>
      <c r="U184" s="93"/>
      <c r="V184" s="93"/>
      <c r="W184" s="93"/>
      <c r="X184" s="93"/>
      <c r="Y184" s="93"/>
      <c r="Z184" s="93"/>
      <c r="AA184" s="93"/>
      <c r="AB184" s="93"/>
      <c r="AC184" s="93"/>
      <c r="AD184" s="93"/>
      <c r="AE184" s="93"/>
      <c r="AF184" s="93"/>
      <c r="AG184" s="117"/>
    </row>
    <row r="185" spans="1:33">
      <c r="A185" s="93"/>
      <c r="B185" s="93"/>
      <c r="C185" s="93"/>
      <c r="D185" s="93"/>
      <c r="E185" s="93"/>
      <c r="F185" s="93"/>
      <c r="G185" s="93"/>
      <c r="H185" s="93"/>
      <c r="I185" s="93"/>
      <c r="J185" s="93"/>
      <c r="K185" s="93"/>
      <c r="L185" s="93"/>
      <c r="M185" s="93"/>
      <c r="N185" s="93"/>
      <c r="O185" s="93"/>
      <c r="P185" s="93"/>
      <c r="Q185" s="93"/>
      <c r="R185" s="93"/>
      <c r="S185" s="93"/>
      <c r="T185" s="93"/>
      <c r="U185" s="93"/>
      <c r="V185" s="93"/>
      <c r="W185" s="93"/>
      <c r="X185" s="93"/>
      <c r="Y185" s="93"/>
      <c r="Z185" s="93"/>
      <c r="AA185" s="93"/>
      <c r="AB185" s="93"/>
      <c r="AC185" s="93"/>
      <c r="AD185" s="93"/>
      <c r="AE185" s="93"/>
      <c r="AF185" s="93"/>
      <c r="AG185" s="117"/>
    </row>
    <row r="186" spans="1:33">
      <c r="A186" s="93"/>
      <c r="B186" s="93"/>
      <c r="C186" s="93"/>
      <c r="D186" s="93"/>
      <c r="E186" s="93"/>
      <c r="F186" s="93"/>
      <c r="G186" s="93"/>
      <c r="H186" s="93"/>
      <c r="I186" s="93"/>
      <c r="J186" s="93"/>
      <c r="K186" s="93"/>
      <c r="L186" s="93"/>
      <c r="M186" s="93"/>
      <c r="N186" s="93"/>
      <c r="O186" s="93"/>
      <c r="P186" s="93"/>
      <c r="Q186" s="93"/>
      <c r="R186" s="93"/>
      <c r="S186" s="93"/>
      <c r="T186" s="93"/>
      <c r="U186" s="93"/>
      <c r="V186" s="93"/>
      <c r="W186" s="93"/>
      <c r="X186" s="93"/>
      <c r="Y186" s="93"/>
      <c r="Z186" s="93"/>
      <c r="AA186" s="93"/>
      <c r="AB186" s="93"/>
      <c r="AC186" s="93"/>
      <c r="AD186" s="93"/>
      <c r="AE186" s="93"/>
      <c r="AF186" s="93"/>
      <c r="AG186" s="117"/>
    </row>
    <row r="187" spans="1:33">
      <c r="A187" s="93"/>
      <c r="B187" s="93"/>
      <c r="C187" s="93"/>
      <c r="D187" s="93"/>
      <c r="E187" s="93"/>
      <c r="F187" s="93"/>
      <c r="G187" s="93"/>
      <c r="H187" s="93"/>
      <c r="I187" s="93"/>
      <c r="J187" s="93"/>
      <c r="K187" s="93"/>
      <c r="L187" s="93"/>
      <c r="M187" s="93"/>
      <c r="N187" s="93"/>
      <c r="O187" s="93"/>
      <c r="P187" s="93"/>
      <c r="Q187" s="93"/>
      <c r="R187" s="93"/>
      <c r="S187" s="93"/>
      <c r="T187" s="93"/>
      <c r="U187" s="93"/>
      <c r="V187" s="93"/>
      <c r="W187" s="93"/>
      <c r="X187" s="93"/>
      <c r="Y187" s="93"/>
      <c r="Z187" s="93"/>
      <c r="AA187" s="93"/>
      <c r="AB187" s="93"/>
      <c r="AC187" s="93"/>
      <c r="AD187" s="93"/>
      <c r="AE187" s="93"/>
      <c r="AF187" s="93"/>
      <c r="AG187" s="117"/>
    </row>
    <row r="188" spans="1:33">
      <c r="A188" s="93"/>
      <c r="B188" s="93"/>
      <c r="C188" s="93"/>
      <c r="D188" s="93"/>
      <c r="E188" s="93"/>
      <c r="F188" s="93"/>
      <c r="G188" s="93"/>
      <c r="H188" s="93"/>
      <c r="I188" s="93"/>
      <c r="J188" s="93"/>
      <c r="K188" s="93"/>
      <c r="L188" s="93"/>
      <c r="M188" s="93"/>
      <c r="N188" s="93"/>
      <c r="O188" s="93"/>
      <c r="P188" s="93"/>
      <c r="Q188" s="93"/>
      <c r="R188" s="93"/>
      <c r="S188" s="93"/>
      <c r="T188" s="93"/>
      <c r="U188" s="93"/>
      <c r="V188" s="93"/>
      <c r="W188" s="93"/>
      <c r="X188" s="93"/>
      <c r="Y188" s="93"/>
      <c r="Z188" s="93"/>
      <c r="AA188" s="93"/>
      <c r="AB188" s="93"/>
      <c r="AC188" s="93"/>
      <c r="AD188" s="93"/>
      <c r="AE188" s="93"/>
      <c r="AF188" s="93"/>
      <c r="AG188" s="117"/>
    </row>
    <row r="189" spans="1:33">
      <c r="A189" s="93"/>
      <c r="B189" s="93"/>
      <c r="C189" s="93"/>
      <c r="D189" s="93"/>
      <c r="E189" s="93"/>
      <c r="F189" s="93"/>
      <c r="G189" s="93"/>
      <c r="H189" s="93"/>
      <c r="I189" s="93"/>
      <c r="J189" s="93"/>
      <c r="K189" s="93"/>
      <c r="L189" s="93"/>
      <c r="M189" s="93"/>
      <c r="N189" s="93"/>
      <c r="O189" s="93"/>
      <c r="P189" s="93"/>
      <c r="Q189" s="93"/>
      <c r="R189" s="93"/>
      <c r="S189" s="93"/>
      <c r="T189" s="93"/>
      <c r="U189" s="93"/>
      <c r="V189" s="93"/>
      <c r="W189" s="93"/>
      <c r="X189" s="93"/>
      <c r="Y189" s="93"/>
      <c r="Z189" s="93"/>
      <c r="AA189" s="93"/>
      <c r="AB189" s="93"/>
      <c r="AC189" s="93"/>
      <c r="AD189" s="93"/>
      <c r="AE189" s="93"/>
      <c r="AF189" s="93"/>
      <c r="AG189" s="117"/>
    </row>
    <row r="190" spans="1:33">
      <c r="A190" s="93"/>
      <c r="B190" s="93"/>
      <c r="C190" s="93"/>
      <c r="D190" s="93"/>
      <c r="E190" s="93"/>
      <c r="F190" s="93"/>
      <c r="G190" s="93"/>
      <c r="H190" s="93"/>
      <c r="I190" s="93"/>
      <c r="J190" s="93"/>
      <c r="K190" s="93"/>
      <c r="L190" s="93"/>
      <c r="M190" s="93"/>
      <c r="N190" s="93"/>
      <c r="O190" s="93"/>
      <c r="P190" s="93"/>
      <c r="Q190" s="93"/>
      <c r="R190" s="93"/>
      <c r="S190" s="93"/>
      <c r="T190" s="93"/>
      <c r="U190" s="93"/>
      <c r="V190" s="93"/>
      <c r="W190" s="93"/>
      <c r="X190" s="93"/>
      <c r="Y190" s="93"/>
      <c r="Z190" s="93"/>
      <c r="AA190" s="93"/>
      <c r="AB190" s="93"/>
      <c r="AC190" s="93"/>
      <c r="AD190" s="93"/>
      <c r="AE190" s="93"/>
      <c r="AF190" s="93"/>
      <c r="AG190" s="117"/>
    </row>
    <row r="191" spans="1:33">
      <c r="A191" s="93"/>
      <c r="B191" s="93"/>
      <c r="C191" s="93"/>
      <c r="D191" s="93"/>
      <c r="E191" s="93"/>
      <c r="F191" s="93"/>
      <c r="G191" s="93"/>
      <c r="H191" s="93"/>
      <c r="I191" s="93"/>
      <c r="J191" s="93"/>
      <c r="K191" s="93"/>
      <c r="L191" s="93"/>
      <c r="M191" s="93"/>
      <c r="N191" s="93"/>
      <c r="O191" s="93"/>
      <c r="P191" s="93"/>
      <c r="Q191" s="93"/>
      <c r="R191" s="93"/>
      <c r="S191" s="93"/>
      <c r="T191" s="93"/>
      <c r="U191" s="93"/>
      <c r="V191" s="93"/>
      <c r="W191" s="93"/>
      <c r="X191" s="93"/>
      <c r="Y191" s="93"/>
      <c r="Z191" s="93"/>
      <c r="AA191" s="93"/>
      <c r="AB191" s="93"/>
      <c r="AC191" s="93"/>
      <c r="AD191" s="93"/>
      <c r="AE191" s="93"/>
      <c r="AF191" s="93"/>
      <c r="AG191" s="117"/>
    </row>
    <row r="192" spans="1:33">
      <c r="A192" s="93"/>
      <c r="B192" s="93"/>
      <c r="C192" s="93"/>
      <c r="D192" s="93"/>
      <c r="E192" s="93"/>
      <c r="F192" s="93"/>
      <c r="G192" s="93"/>
      <c r="H192" s="93"/>
      <c r="I192" s="93"/>
      <c r="J192" s="93"/>
      <c r="K192" s="93"/>
      <c r="L192" s="93"/>
      <c r="M192" s="93"/>
      <c r="N192" s="93"/>
      <c r="O192" s="93"/>
      <c r="P192" s="93"/>
      <c r="Q192" s="93"/>
      <c r="R192" s="93"/>
      <c r="S192" s="93"/>
      <c r="T192" s="93"/>
      <c r="U192" s="93"/>
      <c r="V192" s="93"/>
      <c r="W192" s="93"/>
      <c r="X192" s="93"/>
      <c r="Y192" s="93"/>
      <c r="Z192" s="93"/>
      <c r="AA192" s="93"/>
      <c r="AB192" s="93"/>
      <c r="AC192" s="93"/>
      <c r="AD192" s="93"/>
      <c r="AE192" s="93"/>
      <c r="AF192" s="93"/>
      <c r="AG192" s="117"/>
    </row>
    <row r="193" spans="1:33">
      <c r="A193" s="93"/>
      <c r="B193" s="93"/>
      <c r="C193" s="93"/>
      <c r="D193" s="93"/>
      <c r="E193" s="93"/>
      <c r="F193" s="93"/>
      <c r="G193" s="93"/>
      <c r="H193" s="93"/>
      <c r="I193" s="93"/>
      <c r="J193" s="93"/>
      <c r="K193" s="93"/>
      <c r="L193" s="93"/>
      <c r="M193" s="93"/>
      <c r="N193" s="93"/>
      <c r="O193" s="93"/>
      <c r="P193" s="93"/>
      <c r="Q193" s="93"/>
      <c r="R193" s="93"/>
      <c r="S193" s="93"/>
      <c r="T193" s="93"/>
      <c r="U193" s="93"/>
      <c r="V193" s="93"/>
      <c r="W193" s="93"/>
      <c r="X193" s="93"/>
      <c r="Y193" s="93"/>
      <c r="Z193" s="93"/>
      <c r="AA193" s="93"/>
      <c r="AB193" s="93"/>
      <c r="AC193" s="93"/>
      <c r="AD193" s="93"/>
      <c r="AE193" s="93"/>
      <c r="AF193" s="93"/>
      <c r="AG193" s="117"/>
    </row>
    <row r="194" spans="1:33">
      <c r="A194" s="93"/>
      <c r="B194" s="93"/>
      <c r="C194" s="93"/>
      <c r="D194" s="93"/>
      <c r="E194" s="93"/>
      <c r="F194" s="93"/>
      <c r="G194" s="93"/>
      <c r="H194" s="93"/>
      <c r="I194" s="93"/>
      <c r="J194" s="93"/>
      <c r="K194" s="93"/>
      <c r="L194" s="93"/>
      <c r="M194" s="93"/>
      <c r="N194" s="93"/>
      <c r="O194" s="93"/>
      <c r="P194" s="93"/>
      <c r="Q194" s="93"/>
      <c r="R194" s="93"/>
      <c r="S194" s="93"/>
      <c r="T194" s="93"/>
      <c r="U194" s="93"/>
      <c r="V194" s="93"/>
      <c r="W194" s="93"/>
      <c r="X194" s="93"/>
      <c r="Y194" s="93"/>
      <c r="Z194" s="93"/>
      <c r="AA194" s="93"/>
      <c r="AB194" s="93"/>
      <c r="AC194" s="93"/>
      <c r="AD194" s="93"/>
      <c r="AE194" s="93"/>
      <c r="AF194" s="93"/>
      <c r="AG194" s="117"/>
    </row>
    <row r="195" spans="1:33">
      <c r="A195" s="93"/>
      <c r="B195" s="93"/>
      <c r="C195" s="93"/>
      <c r="D195" s="93"/>
      <c r="E195" s="93"/>
      <c r="F195" s="93"/>
      <c r="G195" s="93"/>
      <c r="H195" s="93"/>
      <c r="I195" s="93"/>
      <c r="J195" s="93"/>
      <c r="K195" s="93"/>
      <c r="L195" s="93"/>
      <c r="M195" s="93"/>
      <c r="N195" s="93"/>
      <c r="O195" s="93"/>
      <c r="P195" s="93"/>
      <c r="Q195" s="93"/>
      <c r="R195" s="93"/>
      <c r="S195" s="93"/>
      <c r="T195" s="93"/>
      <c r="U195" s="93"/>
      <c r="V195" s="93"/>
      <c r="W195" s="93"/>
      <c r="X195" s="93"/>
      <c r="Y195" s="93"/>
      <c r="Z195" s="93"/>
      <c r="AA195" s="93"/>
      <c r="AB195" s="93"/>
      <c r="AC195" s="93"/>
      <c r="AD195" s="93"/>
      <c r="AE195" s="93"/>
      <c r="AF195" s="93"/>
      <c r="AG195" s="117"/>
    </row>
    <row r="196" spans="1:33">
      <c r="A196" s="93"/>
      <c r="B196" s="93"/>
      <c r="C196" s="93"/>
      <c r="D196" s="93"/>
      <c r="E196" s="93"/>
      <c r="F196" s="93"/>
      <c r="G196" s="93"/>
      <c r="H196" s="93"/>
      <c r="I196" s="93"/>
      <c r="J196" s="93"/>
      <c r="K196" s="93"/>
      <c r="L196" s="93"/>
      <c r="M196" s="93"/>
      <c r="N196" s="93"/>
      <c r="O196" s="93"/>
      <c r="P196" s="93"/>
      <c r="Q196" s="93"/>
      <c r="R196" s="93"/>
      <c r="S196" s="93"/>
      <c r="T196" s="93"/>
      <c r="U196" s="93"/>
      <c r="V196" s="93"/>
      <c r="W196" s="93"/>
      <c r="X196" s="93"/>
      <c r="Y196" s="93"/>
      <c r="Z196" s="93"/>
      <c r="AA196" s="93"/>
      <c r="AB196" s="93"/>
      <c r="AC196" s="93"/>
      <c r="AD196" s="93"/>
      <c r="AE196" s="93"/>
      <c r="AF196" s="93"/>
      <c r="AG196" s="117"/>
    </row>
    <row r="197" spans="1:33">
      <c r="A197" s="93"/>
      <c r="B197" s="93"/>
      <c r="C197" s="93"/>
      <c r="D197" s="93"/>
      <c r="E197" s="93"/>
      <c r="F197" s="93"/>
      <c r="G197" s="93"/>
      <c r="H197" s="93"/>
      <c r="I197" s="93"/>
      <c r="J197" s="93"/>
      <c r="K197" s="93"/>
      <c r="L197" s="93"/>
      <c r="M197" s="93"/>
      <c r="N197" s="93"/>
      <c r="O197" s="93"/>
      <c r="P197" s="93"/>
      <c r="Q197" s="93"/>
      <c r="R197" s="93"/>
      <c r="S197" s="93"/>
      <c r="T197" s="93"/>
      <c r="U197" s="93"/>
      <c r="V197" s="93"/>
      <c r="W197" s="93"/>
      <c r="X197" s="93"/>
      <c r="Y197" s="93"/>
      <c r="Z197" s="93"/>
      <c r="AA197" s="93"/>
      <c r="AB197" s="93"/>
      <c r="AC197" s="93"/>
      <c r="AD197" s="93"/>
      <c r="AE197" s="93"/>
      <c r="AF197" s="93"/>
      <c r="AG197" s="117"/>
    </row>
    <row r="198" spans="1:33">
      <c r="A198" s="93"/>
      <c r="B198" s="93"/>
      <c r="C198" s="93"/>
      <c r="D198" s="93"/>
      <c r="E198" s="93"/>
      <c r="F198" s="93"/>
      <c r="G198" s="93"/>
      <c r="H198" s="93"/>
      <c r="I198" s="93"/>
      <c r="J198" s="93"/>
      <c r="K198" s="93"/>
      <c r="L198" s="93"/>
      <c r="M198" s="93"/>
      <c r="N198" s="93"/>
      <c r="O198" s="93"/>
      <c r="P198" s="93"/>
      <c r="Q198" s="93"/>
      <c r="R198" s="93"/>
      <c r="S198" s="93"/>
      <c r="T198" s="93"/>
      <c r="U198" s="93"/>
      <c r="V198" s="93"/>
      <c r="W198" s="93"/>
      <c r="X198" s="93"/>
      <c r="Y198" s="93"/>
      <c r="Z198" s="93"/>
      <c r="AA198" s="93"/>
      <c r="AB198" s="93"/>
      <c r="AC198" s="93"/>
      <c r="AD198" s="93"/>
      <c r="AE198" s="93"/>
      <c r="AF198" s="93"/>
      <c r="AG198" s="117"/>
    </row>
    <row r="199" spans="1:33">
      <c r="A199" s="93"/>
      <c r="B199" s="93"/>
      <c r="C199" s="93"/>
      <c r="D199" s="93"/>
      <c r="E199" s="93"/>
      <c r="F199" s="93"/>
      <c r="G199" s="93"/>
      <c r="H199" s="93"/>
      <c r="I199" s="93"/>
      <c r="J199" s="93"/>
      <c r="K199" s="93"/>
      <c r="L199" s="93"/>
      <c r="M199" s="93"/>
      <c r="N199" s="93"/>
      <c r="O199" s="93"/>
      <c r="P199" s="93"/>
      <c r="Q199" s="93"/>
      <c r="R199" s="93"/>
      <c r="S199" s="93"/>
      <c r="T199" s="93"/>
      <c r="U199" s="93"/>
      <c r="V199" s="93"/>
      <c r="W199" s="93"/>
      <c r="X199" s="93"/>
      <c r="Y199" s="93"/>
      <c r="Z199" s="93"/>
      <c r="AA199" s="93"/>
      <c r="AB199" s="93"/>
      <c r="AC199" s="93"/>
      <c r="AD199" s="93"/>
      <c r="AE199" s="93"/>
      <c r="AF199" s="93"/>
      <c r="AG199" s="117"/>
    </row>
  </sheetData>
  <sheetProtection algorithmName="SHA-512" hashValue="/foeX7SdcSJocXhv/8BfT3nzksmKg480PXmGk8uzvcIRTTpLqucsNHHTd4D+UrDj97IhTKpSp5U2KD37QOJ8Sg==" saltValue="kV/V3SfPzdcG9ZjYW6r3eQ==" spinCount="100000" sheet="1" objects="1" scenarios="1"/>
  <mergeCells count="205">
    <mergeCell ref="AB149:AF149"/>
    <mergeCell ref="AB150:AF150"/>
    <mergeCell ref="AB151:AF151"/>
    <mergeCell ref="AB152:AF152"/>
    <mergeCell ref="F157:G157"/>
    <mergeCell ref="I157:J157"/>
    <mergeCell ref="L157:M157"/>
    <mergeCell ref="U157:AF157"/>
    <mergeCell ref="AB143:AF143"/>
    <mergeCell ref="AB144:AF144"/>
    <mergeCell ref="AB145:AF145"/>
    <mergeCell ref="AB146:AF146"/>
    <mergeCell ref="AB147:AF147"/>
    <mergeCell ref="AB148:AF148"/>
    <mergeCell ref="AB136:AF136"/>
    <mergeCell ref="AB137:AF137"/>
    <mergeCell ref="AB138:AF138"/>
    <mergeCell ref="AB139:AF139"/>
    <mergeCell ref="AB140:AF140"/>
    <mergeCell ref="AA142:AG142"/>
    <mergeCell ref="AA130:AG130"/>
    <mergeCell ref="AB131:AF131"/>
    <mergeCell ref="AB132:AF132"/>
    <mergeCell ref="AB133:AF133"/>
    <mergeCell ref="AB134:AF134"/>
    <mergeCell ref="AB135:AF135"/>
    <mergeCell ref="AB122:AF122"/>
    <mergeCell ref="AB123:AF123"/>
    <mergeCell ref="AB124:AF124"/>
    <mergeCell ref="AB125:AF125"/>
    <mergeCell ref="AB126:AF126"/>
    <mergeCell ref="AB127:AF127"/>
    <mergeCell ref="AB115:AF115"/>
    <mergeCell ref="AB116:AF116"/>
    <mergeCell ref="AB117:AF117"/>
    <mergeCell ref="AB118:AF118"/>
    <mergeCell ref="AA120:AG120"/>
    <mergeCell ref="AB121:AF121"/>
    <mergeCell ref="AB108:AF108"/>
    <mergeCell ref="AB109:AF109"/>
    <mergeCell ref="AA111:AG111"/>
    <mergeCell ref="AB112:AF112"/>
    <mergeCell ref="AB113:AF113"/>
    <mergeCell ref="AB114:AF114"/>
    <mergeCell ref="AA102:AG102"/>
    <mergeCell ref="AB103:AF103"/>
    <mergeCell ref="AB104:AF104"/>
    <mergeCell ref="AB105:AF105"/>
    <mergeCell ref="AB106:AF106"/>
    <mergeCell ref="AB107:AF107"/>
    <mergeCell ref="A67:AA67"/>
    <mergeCell ref="AB67:AF67"/>
    <mergeCell ref="AB68:AF68"/>
    <mergeCell ref="AB95:AF95"/>
    <mergeCell ref="AB96:AF96"/>
    <mergeCell ref="AB97:AF97"/>
    <mergeCell ref="AB98:AF98"/>
    <mergeCell ref="AB99:AF99"/>
    <mergeCell ref="AB100:AF100"/>
    <mergeCell ref="AB88:AF88"/>
    <mergeCell ref="AB89:AF89"/>
    <mergeCell ref="AB90:AF90"/>
    <mergeCell ref="AB91:AF91"/>
    <mergeCell ref="AA93:AG93"/>
    <mergeCell ref="AB94:AF94"/>
    <mergeCell ref="AB85:AF85"/>
    <mergeCell ref="AB86:AF86"/>
    <mergeCell ref="AB87:AF87"/>
    <mergeCell ref="AB61:AF61"/>
    <mergeCell ref="AB62:AF62"/>
    <mergeCell ref="AB63:AF63"/>
    <mergeCell ref="AB64:AF64"/>
    <mergeCell ref="AB65:AF65"/>
    <mergeCell ref="AB66:AF66"/>
    <mergeCell ref="Z39:AF39"/>
    <mergeCell ref="Z40:AF40"/>
    <mergeCell ref="B41:Y41"/>
    <mergeCell ref="Z41:AF41"/>
    <mergeCell ref="AB59:AF59"/>
    <mergeCell ref="AB60:AF60"/>
    <mergeCell ref="AB50:AF50"/>
    <mergeCell ref="AB51:AF51"/>
    <mergeCell ref="AB54:AF54"/>
    <mergeCell ref="A55:AA55"/>
    <mergeCell ref="AB55:AF55"/>
    <mergeCell ref="AB56:AF56"/>
    <mergeCell ref="D38:E38"/>
    <mergeCell ref="G38:H38"/>
    <mergeCell ref="M38:N38"/>
    <mergeCell ref="P38:Q38"/>
    <mergeCell ref="S38:X38"/>
    <mergeCell ref="Z38:AF38"/>
    <mergeCell ref="AB43:AF43"/>
    <mergeCell ref="AB44:AF44"/>
    <mergeCell ref="AB46:AF46"/>
    <mergeCell ref="D37:E37"/>
    <mergeCell ref="G37:H37"/>
    <mergeCell ref="M37:N37"/>
    <mergeCell ref="P37:Q37"/>
    <mergeCell ref="S37:X37"/>
    <mergeCell ref="Z37:AF37"/>
    <mergeCell ref="D36:E36"/>
    <mergeCell ref="G36:H36"/>
    <mergeCell ref="M36:N36"/>
    <mergeCell ref="P36:Q36"/>
    <mergeCell ref="S36:X36"/>
    <mergeCell ref="Z36:AF36"/>
    <mergeCell ref="D35:E35"/>
    <mergeCell ref="G35:H35"/>
    <mergeCell ref="M35:N35"/>
    <mergeCell ref="P35:Q35"/>
    <mergeCell ref="S35:X35"/>
    <mergeCell ref="Z35:AF35"/>
    <mergeCell ref="B32:R32"/>
    <mergeCell ref="S32:X32"/>
    <mergeCell ref="Z32:AF32"/>
    <mergeCell ref="AC33:AF33"/>
    <mergeCell ref="B34:R34"/>
    <mergeCell ref="S34:Y34"/>
    <mergeCell ref="Z34:AG34"/>
    <mergeCell ref="D31:E31"/>
    <mergeCell ref="G31:H31"/>
    <mergeCell ref="M31:N31"/>
    <mergeCell ref="P31:Q31"/>
    <mergeCell ref="S31:X31"/>
    <mergeCell ref="Z31:AF31"/>
    <mergeCell ref="D30:E30"/>
    <mergeCell ref="G30:H30"/>
    <mergeCell ref="M30:N30"/>
    <mergeCell ref="P30:Q30"/>
    <mergeCell ref="S30:X30"/>
    <mergeCell ref="Z30:AF30"/>
    <mergeCell ref="D29:E29"/>
    <mergeCell ref="G29:H29"/>
    <mergeCell ref="M29:N29"/>
    <mergeCell ref="P29:Q29"/>
    <mergeCell ref="S29:X29"/>
    <mergeCell ref="Z29:AF29"/>
    <mergeCell ref="AC26:AF26"/>
    <mergeCell ref="B27:R27"/>
    <mergeCell ref="S27:Y27"/>
    <mergeCell ref="Z27:AG27"/>
    <mergeCell ref="D28:E28"/>
    <mergeCell ref="G28:H28"/>
    <mergeCell ref="M28:N28"/>
    <mergeCell ref="P28:Q28"/>
    <mergeCell ref="S28:X28"/>
    <mergeCell ref="Z28:AF28"/>
    <mergeCell ref="AD24:AF24"/>
    <mergeCell ref="D25:E25"/>
    <mergeCell ref="G25:H25"/>
    <mergeCell ref="M25:N25"/>
    <mergeCell ref="P25:Q25"/>
    <mergeCell ref="S25:Y25"/>
    <mergeCell ref="Z25:AB25"/>
    <mergeCell ref="AD25:AF25"/>
    <mergeCell ref="D24:E24"/>
    <mergeCell ref="G24:H24"/>
    <mergeCell ref="M24:N24"/>
    <mergeCell ref="P24:Q24"/>
    <mergeCell ref="S24:Y24"/>
    <mergeCell ref="Z24:AB24"/>
    <mergeCell ref="AD22:AF22"/>
    <mergeCell ref="D23:E23"/>
    <mergeCell ref="G23:H23"/>
    <mergeCell ref="M23:N23"/>
    <mergeCell ref="P23:Q23"/>
    <mergeCell ref="S23:Y23"/>
    <mergeCell ref="Z23:AB23"/>
    <mergeCell ref="AD23:AF23"/>
    <mergeCell ref="D22:E22"/>
    <mergeCell ref="G22:H22"/>
    <mergeCell ref="M22:N22"/>
    <mergeCell ref="P22:Q22"/>
    <mergeCell ref="S22:Y22"/>
    <mergeCell ref="Z22:AB22"/>
    <mergeCell ref="X17:Y17"/>
    <mergeCell ref="R20:X20"/>
    <mergeCell ref="AC20:AF20"/>
    <mergeCell ref="B21:R21"/>
    <mergeCell ref="S21:Y21"/>
    <mergeCell ref="Z21:AC21"/>
    <mergeCell ref="AD21:AG21"/>
    <mergeCell ref="B15:D15"/>
    <mergeCell ref="E15:F15"/>
    <mergeCell ref="H15:I15"/>
    <mergeCell ref="O15:P15"/>
    <mergeCell ref="R15:S15"/>
    <mergeCell ref="V15:Y15"/>
    <mergeCell ref="X18:Y18"/>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s>
  <phoneticPr fontId="1"/>
  <conditionalFormatting sqref="AB56:AF56 AA79:AE80">
    <cfRule type="containsText" dxfId="25" priority="18" operator="containsText" text="問題あり">
      <formula>NOT(ISERROR(SEARCH("問題あり",AA56)))</formula>
    </cfRule>
  </conditionalFormatting>
  <dataValidations count="2">
    <dataValidation type="list" allowBlank="1" showInputMessage="1" showErrorMessage="1" sqref="R15:S15" xr:uid="{87652E60-24AA-4CFF-949D-816139EDBBDA}">
      <formula1>"   ,1,2,3,4,5,6,7,8,9,10,11,12"</formula1>
    </dataValidation>
    <dataValidation type="list" allowBlank="1" showInputMessage="1" showErrorMessage="1" sqref="R20" xr:uid="{B8F74CD2-4A49-4683-9753-915571CF83D2}">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rowBreaks count="1" manualBreakCount="1">
    <brk id="157"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4276" r:id="rId4" name="Check Box 4">
              <controlPr defaultSize="0" autoFill="0" autoLine="0" autoPict="0">
                <anchor moveWithCells="1">
                  <from>
                    <xdr:col>29</xdr:col>
                    <xdr:colOff>66675</xdr:colOff>
                    <xdr:row>53</xdr:row>
                    <xdr:rowOff>171450</xdr:rowOff>
                  </from>
                  <to>
                    <xdr:col>32</xdr:col>
                    <xdr:colOff>171450</xdr:colOff>
                    <xdr:row>55</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A126EE48-F613-44AA-9739-84983AB65CC3}">
            <xm:f>別添2!$C$14="区分変更及び計画書提出"</xm:f>
            <x14:dxf>
              <fill>
                <patternFill>
                  <bgColor theme="0" tint="-0.499984740745262"/>
                </patternFill>
              </fill>
            </x14:dxf>
          </x14:cfRule>
          <x14:cfRule type="expression" priority="2" id="{7DAA39E3-8A8D-4EA7-891B-C8DCAE45D765}">
            <xm:f>別添2!$C$14="計画書提出"</xm:f>
            <x14:dxf>
              <fill>
                <patternFill>
                  <bgColor theme="0" tint="-0.499984740745262"/>
                </patternFill>
              </fill>
            </x14:dxf>
          </x14:cfRule>
          <x14:cfRule type="expression" priority="4" id="{DC32A32B-FD72-4301-9D00-D6F38E573CE1}">
            <xm:f>別添2!$C$14="区分変更"</xm:f>
            <x14:dxf>
              <fill>
                <patternFill>
                  <bgColor theme="0" tint="-0.499984740745262"/>
                </patternFill>
              </fill>
            </x14:dxf>
          </x14:cfRule>
          <x14:cfRule type="expression" priority="5" id="{1F2D752F-CD88-4ACB-BFD4-4A5A0435511B}">
            <xm:f>別添2!$C$14="新規届出"</xm:f>
            <x14:dxf>
              <fill>
                <patternFill>
                  <bgColor theme="0" tint="-0.499984740745262"/>
                </patternFill>
              </fill>
            </x14:dxf>
          </x14:cfRule>
          <xm:sqref>A1:XFD1048576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BAE421C1-19CF-44B1-80E4-FA019130DBC5}">
          <x14:formula1>
            <xm:f>'リスト（外来）'!$C$4:$C$11</xm:f>
          </x14:formula1>
          <xm:sqref>S22:Y25</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161BD-5F9D-4DE6-8F7C-079DEA12C44F}">
  <sheetPr>
    <tabColor theme="9" tint="0.79998168889431442"/>
    <pageSetUpPr fitToPage="1"/>
  </sheetPr>
  <dimension ref="A1:BT198"/>
  <sheetViews>
    <sheetView showGridLines="0" view="pageBreakPreview" zoomScaleNormal="100" zoomScaleSheetLayoutView="100" workbookViewId="0"/>
  </sheetViews>
  <sheetFormatPr defaultColWidth="8.75" defaultRowHeight="13.5" outlineLevelRow="1" outlineLevelCol="1"/>
  <cols>
    <col min="1" max="1" width="4.75" style="4" customWidth="1"/>
    <col min="2" max="2" width="3.375" style="4" customWidth="1"/>
    <col min="3" max="3" width="4.625" style="4" customWidth="1"/>
    <col min="4" max="32" width="3.375" style="4" customWidth="1"/>
    <col min="33" max="33" width="3.375" style="28" customWidth="1"/>
    <col min="34" max="34" width="7" style="175" hidden="1" customWidth="1" outlineLevel="1"/>
    <col min="35" max="40" width="2.75" style="175" hidden="1" customWidth="1" outlineLevel="1"/>
    <col min="41" max="43" width="8.75" style="175" hidden="1" customWidth="1" outlineLevel="1"/>
    <col min="44" max="44" width="8.75" style="4" collapsed="1"/>
    <col min="45" max="16384" width="8.75" style="4"/>
  </cols>
  <sheetData>
    <row r="1" spans="1:33"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9"/>
    </row>
    <row r="2" spans="1:33" ht="16.149999999999999" customHeight="1">
      <c r="A2" s="615" t="s">
        <v>463</v>
      </c>
      <c r="B2" s="615"/>
      <c r="C2" s="615"/>
      <c r="D2" s="615"/>
      <c r="E2" s="615"/>
      <c r="F2" s="615"/>
      <c r="G2" s="615"/>
      <c r="H2" s="615"/>
      <c r="I2" s="615"/>
      <c r="J2" s="615"/>
      <c r="K2" s="615"/>
      <c r="L2" s="615"/>
      <c r="M2" s="615"/>
      <c r="N2" s="615"/>
      <c r="O2" s="615"/>
      <c r="P2" s="615"/>
      <c r="Q2" s="615"/>
      <c r="R2" s="615"/>
      <c r="S2" s="615"/>
      <c r="T2" s="616"/>
      <c r="U2" s="616"/>
      <c r="V2" s="163" t="s">
        <v>391</v>
      </c>
      <c r="W2" s="2"/>
      <c r="X2" s="2"/>
      <c r="Y2" s="2"/>
      <c r="Z2" s="2"/>
      <c r="AA2" s="2"/>
      <c r="AB2" s="2"/>
      <c r="AC2" s="2"/>
      <c r="AD2" s="2"/>
      <c r="AE2" s="2"/>
      <c r="AF2" s="2"/>
      <c r="AG2" s="2"/>
    </row>
    <row r="3" spans="1:3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9"/>
    </row>
    <row r="4" spans="1:33" ht="16.350000000000001" customHeight="1">
      <c r="A4" s="3"/>
      <c r="B4" s="3"/>
      <c r="C4" s="3"/>
      <c r="D4" s="3"/>
      <c r="E4" s="3"/>
      <c r="F4" s="3"/>
      <c r="G4" s="3"/>
      <c r="H4" s="3"/>
      <c r="I4" s="3"/>
      <c r="J4" s="3"/>
      <c r="K4" s="3"/>
      <c r="L4" s="3"/>
      <c r="M4" s="3"/>
      <c r="N4" s="3"/>
      <c r="O4" s="3"/>
      <c r="P4" s="3"/>
      <c r="Q4" s="3"/>
      <c r="R4" s="3"/>
      <c r="S4" s="610" t="s">
        <v>257</v>
      </c>
      <c r="T4" s="610"/>
      <c r="U4" s="610"/>
      <c r="V4" s="610"/>
      <c r="W4" s="610"/>
      <c r="X4" s="644" t="str">
        <f>IF('様式95_外来・在宅ベースアップ評価料（Ⅰ）'!H5=0,"",'様式95_外来・在宅ベースアップ評価料（Ⅰ）'!H5)</f>
        <v/>
      </c>
      <c r="Y4" s="667"/>
      <c r="Z4" s="667"/>
      <c r="AA4" s="667"/>
      <c r="AB4" s="667"/>
      <c r="AC4" s="667"/>
      <c r="AD4" s="667"/>
      <c r="AE4" s="667"/>
      <c r="AF4" s="667"/>
      <c r="AG4" s="668"/>
    </row>
    <row r="5" spans="1:33" ht="16.149999999999999" customHeight="1">
      <c r="A5" s="3"/>
      <c r="B5" s="3"/>
      <c r="C5" s="3"/>
      <c r="D5" s="3"/>
      <c r="E5" s="3"/>
      <c r="F5" s="3"/>
      <c r="G5" s="3"/>
      <c r="H5" s="3"/>
      <c r="I5" s="3"/>
      <c r="J5" s="3"/>
      <c r="K5" s="3"/>
      <c r="L5" s="3"/>
      <c r="M5" s="3"/>
      <c r="N5" s="3"/>
      <c r="O5" s="3"/>
      <c r="P5" s="3"/>
      <c r="Q5" s="3"/>
      <c r="R5" s="3"/>
      <c r="S5" s="3" t="s">
        <v>258</v>
      </c>
      <c r="T5" s="3"/>
      <c r="U5" s="3"/>
      <c r="V5" s="3"/>
      <c r="W5" s="3"/>
      <c r="X5" s="644" t="str">
        <f>IF('様式95_外来・在宅ベースアップ評価料（Ⅰ）'!H6=0,"",'様式95_外来・在宅ベースアップ評価料（Ⅰ）'!H6)</f>
        <v/>
      </c>
      <c r="Y5" s="667"/>
      <c r="Z5" s="667"/>
      <c r="AA5" s="667"/>
      <c r="AB5" s="667"/>
      <c r="AC5" s="667"/>
      <c r="AD5" s="667"/>
      <c r="AE5" s="667"/>
      <c r="AF5" s="667"/>
      <c r="AG5" s="668"/>
    </row>
    <row r="6" spans="1:33" ht="16.149999999999999" customHeight="1">
      <c r="A6" s="481" t="s">
        <v>1758</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412"/>
    </row>
    <row r="7" spans="1:33" ht="16.149999999999999" hidden="1" customHeight="1" outlineLevel="1" thickBot="1">
      <c r="A7" s="423" t="s">
        <v>260</v>
      </c>
      <c r="B7" s="423"/>
      <c r="C7" s="423"/>
      <c r="D7" s="423"/>
      <c r="E7" s="423"/>
      <c r="F7" s="423"/>
      <c r="G7" s="423"/>
      <c r="H7" s="423"/>
      <c r="I7" s="423"/>
      <c r="J7" s="423"/>
      <c r="K7" s="423"/>
      <c r="L7" s="423"/>
      <c r="M7" s="423"/>
      <c r="N7" s="423"/>
      <c r="O7" s="423"/>
      <c r="P7" s="423"/>
      <c r="Q7" s="423"/>
      <c r="R7" s="423"/>
      <c r="S7" s="423"/>
      <c r="T7" s="423"/>
      <c r="U7" s="423"/>
      <c r="V7" s="423"/>
      <c r="W7" s="423"/>
      <c r="X7" s="423"/>
      <c r="Y7" s="423"/>
      <c r="Z7" s="423"/>
      <c r="AA7" s="3"/>
      <c r="AB7" s="3"/>
      <c r="AC7" s="3"/>
      <c r="AD7" s="3"/>
      <c r="AE7" s="3"/>
      <c r="AF7" s="3"/>
      <c r="AG7" s="412"/>
    </row>
    <row r="8" spans="1:33" ht="16.149999999999999" hidden="1" customHeight="1" outlineLevel="1" thickBot="1">
      <c r="A8" s="423"/>
      <c r="B8" s="672" t="s">
        <v>1503</v>
      </c>
      <c r="C8" s="673"/>
      <c r="D8" s="674" t="s">
        <v>261</v>
      </c>
      <c r="E8" s="675"/>
      <c r="F8" s="675"/>
      <c r="G8" s="675"/>
      <c r="H8" s="675"/>
      <c r="I8" s="675"/>
      <c r="J8" s="675"/>
      <c r="K8" s="675"/>
      <c r="L8" s="675"/>
      <c r="M8" s="675"/>
      <c r="N8" s="675"/>
      <c r="O8" s="675"/>
      <c r="P8" s="675"/>
      <c r="Q8" s="675"/>
      <c r="R8" s="675"/>
      <c r="S8" s="675"/>
      <c r="T8" s="675"/>
      <c r="U8" s="675"/>
      <c r="V8" s="675"/>
      <c r="W8" s="675"/>
      <c r="X8" s="675"/>
      <c r="Y8" s="675"/>
      <c r="Z8" s="675"/>
      <c r="AA8" s="3"/>
      <c r="AB8" s="3"/>
      <c r="AC8" s="3"/>
      <c r="AD8" s="3"/>
      <c r="AE8" s="3"/>
      <c r="AF8" s="3"/>
      <c r="AG8" s="412"/>
    </row>
    <row r="9" spans="1:33" ht="16.149999999999999" hidden="1" customHeight="1" outlineLevel="1" thickBot="1">
      <c r="A9" s="423"/>
      <c r="B9" s="672" t="s">
        <v>1503</v>
      </c>
      <c r="C9" s="673"/>
      <c r="D9" s="676" t="s">
        <v>262</v>
      </c>
      <c r="E9" s="677"/>
      <c r="F9" s="677"/>
      <c r="G9" s="677"/>
      <c r="H9" s="677"/>
      <c r="I9" s="677"/>
      <c r="J9" s="677"/>
      <c r="K9" s="677"/>
      <c r="L9" s="677"/>
      <c r="M9" s="677"/>
      <c r="N9" s="677"/>
      <c r="O9" s="677"/>
      <c r="P9" s="677"/>
      <c r="Q9" s="677"/>
      <c r="R9" s="677"/>
      <c r="S9" s="677"/>
      <c r="T9" s="677"/>
      <c r="U9" s="677"/>
      <c r="V9" s="677"/>
      <c r="W9" s="677"/>
      <c r="X9" s="677"/>
      <c r="Y9" s="677"/>
      <c r="Z9" s="677"/>
      <c r="AA9" s="3"/>
      <c r="AB9" s="3"/>
      <c r="AC9" s="3"/>
      <c r="AD9" s="3"/>
      <c r="AE9" s="3"/>
      <c r="AF9" s="3"/>
      <c r="AG9" s="412"/>
    </row>
    <row r="10" spans="1:33" ht="16.149999999999999" hidden="1" customHeight="1" outlineLevel="1">
      <c r="A10" s="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412"/>
    </row>
    <row r="11" spans="1:33" ht="16.149999999999999" customHeight="1" collapsed="1" thickBot="1">
      <c r="A11" s="3" t="s">
        <v>1693</v>
      </c>
      <c r="B11" s="3"/>
      <c r="C11" s="3"/>
      <c r="D11" s="3"/>
      <c r="E11" s="3"/>
      <c r="F11" s="3"/>
      <c r="L11" s="3"/>
      <c r="M11" s="3"/>
      <c r="N11" s="3"/>
      <c r="O11" s="3"/>
      <c r="P11" s="3"/>
      <c r="Q11" s="3"/>
      <c r="R11" s="3"/>
      <c r="S11" s="3"/>
      <c r="T11" s="3"/>
      <c r="U11" s="3"/>
      <c r="V11" s="3"/>
      <c r="AE11" s="3"/>
      <c r="AF11" s="3"/>
      <c r="AG11" s="412"/>
    </row>
    <row r="12" spans="1:33" ht="16.149999999999999" customHeight="1" thickBot="1">
      <c r="B12" s="608" t="s">
        <v>15</v>
      </c>
      <c r="C12" s="650"/>
      <c r="D12" s="650"/>
      <c r="E12" s="669" t="str">
        <f>IF('（別添）_計画書（歯科診療所及びⅡを算定する有床診療所）'!E16=0,"",'（別添）_計画書（歯科診療所及びⅡを算定する有床診療所）'!E16)</f>
        <v/>
      </c>
      <c r="F12" s="669"/>
      <c r="G12" s="20" t="s">
        <v>16</v>
      </c>
      <c r="H12" s="669" t="str">
        <f>IF('（別添）_計画書（歯科診療所及びⅡを算定する有床診療所）'!H16=0,"",'（別添）_計画書（歯科診療所及びⅡを算定する有床診療所）'!H16)</f>
        <v/>
      </c>
      <c r="I12" s="669"/>
      <c r="J12" s="20" t="s">
        <v>264</v>
      </c>
      <c r="K12" s="20"/>
      <c r="L12" s="20" t="s">
        <v>265</v>
      </c>
      <c r="M12" s="20" t="s">
        <v>15</v>
      </c>
      <c r="N12" s="20"/>
      <c r="O12" s="669" t="str">
        <f>IF('（別添）_計画書（歯科診療所及びⅡを算定する有床診療所）'!O16=0,"",'（別添）_計画書（歯科診療所及びⅡを算定する有床診療所）'!O16)</f>
        <v/>
      </c>
      <c r="P12" s="669"/>
      <c r="Q12" s="20" t="s">
        <v>16</v>
      </c>
      <c r="R12" s="669" t="str">
        <f>IF('（別添）_計画書（歯科診療所及びⅡを算定する有床診療所）'!R16=0,"",'（別添）_計画書（歯科診療所及びⅡを算定する有床診療所）'!R16)</f>
        <v/>
      </c>
      <c r="S12" s="669"/>
      <c r="T12" s="21" t="s">
        <v>264</v>
      </c>
      <c r="V12" s="603">
        <f>'（別添）_計画書（歯科診療所及びⅡを算定する有床診療所）'!V16</f>
        <v>1</v>
      </c>
      <c r="W12" s="603"/>
      <c r="X12" s="603"/>
      <c r="Y12" s="604"/>
      <c r="Z12" s="3" t="s">
        <v>266</v>
      </c>
      <c r="AA12" s="3"/>
      <c r="AG12" s="412"/>
    </row>
    <row r="13" spans="1:33" ht="16.149999999999999" customHeight="1">
      <c r="B13" s="28"/>
      <c r="C13" s="28"/>
      <c r="D13" s="28"/>
      <c r="E13" s="28"/>
      <c r="F13" s="28"/>
      <c r="H13" s="28"/>
      <c r="I13" s="28"/>
      <c r="O13" s="28"/>
      <c r="P13" s="28"/>
      <c r="R13" s="28"/>
      <c r="S13" s="28"/>
      <c r="V13" s="28"/>
      <c r="W13" s="28"/>
      <c r="X13" s="28"/>
      <c r="Y13" s="28"/>
    </row>
    <row r="14" spans="1:33" ht="16.149999999999999" customHeight="1" thickBot="1">
      <c r="A14" s="3" t="s">
        <v>1759</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412"/>
    </row>
    <row r="15" spans="1:33" ht="16.149999999999999" customHeight="1" thickBot="1">
      <c r="A15" s="3"/>
      <c r="B15" s="608" t="s">
        <v>15</v>
      </c>
      <c r="C15" s="650"/>
      <c r="D15" s="650"/>
      <c r="E15" s="669" t="str">
        <f>IF('（別添）_計画書（歯科診療所及びⅡを算定する有床診療所）'!E21=0,"",'（別添）_計画書（歯科診療所及びⅡを算定する有床診療所）'!E21)</f>
        <v/>
      </c>
      <c r="F15" s="669"/>
      <c r="G15" s="20" t="s">
        <v>16</v>
      </c>
      <c r="H15" s="669" t="str">
        <f>IF('（別添）_計画書（歯科診療所及びⅡを算定する有床診療所）'!H21=0,"",'（別添）_計画書（歯科診療所及びⅡを算定する有床診療所）'!H21)</f>
        <v/>
      </c>
      <c r="I15" s="669"/>
      <c r="J15" s="20" t="s">
        <v>264</v>
      </c>
      <c r="K15" s="20"/>
      <c r="L15" s="20" t="s">
        <v>265</v>
      </c>
      <c r="M15" s="20" t="s">
        <v>15</v>
      </c>
      <c r="N15" s="20"/>
      <c r="O15" s="609">
        <v>7</v>
      </c>
      <c r="P15" s="609"/>
      <c r="Q15" s="20" t="s">
        <v>16</v>
      </c>
      <c r="R15" s="609">
        <v>3</v>
      </c>
      <c r="S15" s="609"/>
      <c r="T15" s="21" t="s">
        <v>264</v>
      </c>
      <c r="V15" s="603">
        <f>IFERROR(IF(E15=O15,R15-H15+1,IF(O15-E15=1,12-H15+1+R15,IF(O15-E15=2,12-H15+1+R15+12,"エラー"))),1)</f>
        <v>1</v>
      </c>
      <c r="W15" s="603"/>
      <c r="X15" s="603"/>
      <c r="Y15" s="604"/>
      <c r="Z15" s="3" t="s">
        <v>266</v>
      </c>
      <c r="AA15" s="3"/>
      <c r="AG15" s="412"/>
    </row>
    <row r="16" spans="1:33" ht="16.149999999999999" customHeight="1">
      <c r="B16" s="28"/>
      <c r="C16" s="28"/>
      <c r="D16" s="28"/>
      <c r="E16" s="28"/>
      <c r="F16" s="28"/>
      <c r="H16" s="28"/>
      <c r="I16" s="28"/>
      <c r="O16" s="28"/>
      <c r="P16" s="28"/>
      <c r="R16" s="28"/>
      <c r="S16" s="28"/>
      <c r="V16" s="482"/>
      <c r="W16" s="482"/>
      <c r="X16" s="482"/>
      <c r="Y16" s="482"/>
    </row>
    <row r="17" spans="1:36" ht="16.149999999999999" customHeight="1" thickBot="1">
      <c r="A17" s="481" t="s">
        <v>1760</v>
      </c>
      <c r="B17" s="481"/>
      <c r="C17" s="3"/>
      <c r="D17" s="3"/>
      <c r="E17" s="3"/>
      <c r="F17" s="3"/>
      <c r="G17" s="3"/>
      <c r="H17" s="3"/>
      <c r="I17" s="3"/>
      <c r="J17" s="3"/>
      <c r="K17" s="3"/>
      <c r="L17" s="3"/>
      <c r="M17" s="3"/>
      <c r="N17" s="3"/>
      <c r="O17" s="3"/>
      <c r="P17" s="3"/>
      <c r="Q17" s="3"/>
      <c r="R17" s="3"/>
      <c r="S17" s="3"/>
      <c r="T17" s="3"/>
      <c r="U17" s="3"/>
      <c r="W17" s="356"/>
      <c r="X17" s="781"/>
      <c r="Y17" s="781"/>
      <c r="Z17" s="3"/>
      <c r="AA17" s="3"/>
      <c r="AB17" s="3"/>
      <c r="AC17" s="3"/>
      <c r="AD17" s="3"/>
      <c r="AE17" s="3"/>
      <c r="AF17" s="3"/>
      <c r="AG17" s="412"/>
    </row>
    <row r="18" spans="1:36" ht="16.149999999999999" hidden="1" customHeight="1" outlineLevel="1" thickBot="1">
      <c r="A18" s="483" t="s">
        <v>368</v>
      </c>
      <c r="B18" s="483"/>
      <c r="C18" s="423"/>
      <c r="D18" s="423"/>
      <c r="E18" s="423"/>
      <c r="F18" s="423"/>
      <c r="G18" s="423"/>
      <c r="H18" s="423"/>
      <c r="I18" s="423"/>
      <c r="J18" s="423"/>
      <c r="K18" s="423"/>
      <c r="L18" s="423"/>
      <c r="M18" s="423"/>
      <c r="N18" s="423"/>
      <c r="O18" s="423"/>
      <c r="P18" s="423"/>
      <c r="Q18" s="423"/>
      <c r="R18" s="3"/>
      <c r="S18" s="3"/>
      <c r="T18" s="3"/>
      <c r="U18" s="3"/>
      <c r="W18" s="515" t="s">
        <v>1531</v>
      </c>
      <c r="X18" s="779" t="s">
        <v>342</v>
      </c>
      <c r="Y18" s="780"/>
      <c r="Z18" s="3"/>
      <c r="AA18" s="3"/>
      <c r="AB18" s="3"/>
      <c r="AC18" s="3"/>
      <c r="AD18" s="3"/>
      <c r="AE18" s="3"/>
      <c r="AF18" s="3"/>
      <c r="AG18" s="412"/>
      <c r="AH18" s="175" t="b">
        <v>0</v>
      </c>
    </row>
    <row r="19" spans="1:36" ht="16.149999999999999" hidden="1" customHeight="1" outlineLevel="1" thickBot="1">
      <c r="A19" s="484" t="s">
        <v>446</v>
      </c>
      <c r="B19" s="486"/>
      <c r="C19" s="484"/>
      <c r="D19" s="484"/>
      <c r="E19" s="484"/>
      <c r="F19" s="484"/>
      <c r="G19" s="484"/>
      <c r="H19" s="484"/>
      <c r="I19" s="484"/>
      <c r="J19" s="484"/>
      <c r="K19" s="484"/>
      <c r="L19" s="484"/>
      <c r="M19" s="484"/>
      <c r="N19" s="484"/>
      <c r="O19" s="484"/>
      <c r="P19" s="484"/>
      <c r="Q19" s="484"/>
      <c r="R19" s="484"/>
      <c r="S19" s="484"/>
      <c r="T19" s="484"/>
      <c r="U19" s="484"/>
      <c r="V19" s="484"/>
      <c r="W19" s="484"/>
      <c r="X19" s="484"/>
      <c r="Y19" s="484"/>
      <c r="Z19" s="484"/>
      <c r="AA19" s="484"/>
      <c r="AB19" s="484"/>
      <c r="AC19" s="484"/>
      <c r="AD19" s="484"/>
      <c r="AE19" s="484"/>
      <c r="AF19" s="484"/>
      <c r="AG19" s="487"/>
    </row>
    <row r="20" spans="1:36" ht="16.149999999999999" hidden="1" customHeight="1" outlineLevel="1">
      <c r="A20" s="488" t="s">
        <v>464</v>
      </c>
      <c r="B20" s="426"/>
      <c r="C20" s="426"/>
      <c r="D20" s="426"/>
      <c r="E20" s="426"/>
      <c r="F20" s="426"/>
      <c r="G20" s="426"/>
      <c r="H20" s="426"/>
      <c r="I20" s="426"/>
      <c r="J20" s="426"/>
      <c r="K20" s="426"/>
      <c r="L20" s="426"/>
      <c r="M20" s="426"/>
      <c r="N20" s="426"/>
      <c r="O20" s="426"/>
      <c r="P20" s="426"/>
      <c r="Q20" s="426"/>
      <c r="R20" s="722"/>
      <c r="S20" s="723"/>
      <c r="T20" s="723"/>
      <c r="U20" s="723"/>
      <c r="V20" s="723"/>
      <c r="W20" s="723"/>
      <c r="X20" s="723"/>
      <c r="Y20" s="489"/>
      <c r="Z20" s="489"/>
      <c r="AA20" s="489"/>
      <c r="AB20" s="489"/>
      <c r="AC20" s="724"/>
      <c r="AD20" s="724"/>
      <c r="AE20" s="724"/>
      <c r="AF20" s="724"/>
      <c r="AG20" s="490"/>
    </row>
    <row r="21" spans="1:36" ht="16.149999999999999" hidden="1" customHeight="1" outlineLevel="1">
      <c r="A21" s="491"/>
      <c r="B21" s="725" t="s">
        <v>393</v>
      </c>
      <c r="C21" s="725"/>
      <c r="D21" s="725"/>
      <c r="E21" s="725"/>
      <c r="F21" s="725"/>
      <c r="G21" s="725"/>
      <c r="H21" s="725"/>
      <c r="I21" s="725"/>
      <c r="J21" s="725"/>
      <c r="K21" s="725"/>
      <c r="L21" s="725"/>
      <c r="M21" s="725"/>
      <c r="N21" s="725"/>
      <c r="O21" s="725"/>
      <c r="P21" s="725"/>
      <c r="Q21" s="725"/>
      <c r="R21" s="725"/>
      <c r="S21" s="726" t="s">
        <v>394</v>
      </c>
      <c r="T21" s="727"/>
      <c r="U21" s="727"/>
      <c r="V21" s="727"/>
      <c r="W21" s="727"/>
      <c r="X21" s="727"/>
      <c r="Y21" s="728"/>
      <c r="Z21" s="726" t="s">
        <v>347</v>
      </c>
      <c r="AA21" s="727"/>
      <c r="AB21" s="727"/>
      <c r="AC21" s="728"/>
      <c r="AD21" s="726" t="s">
        <v>348</v>
      </c>
      <c r="AE21" s="727"/>
      <c r="AF21" s="727"/>
      <c r="AG21" s="729"/>
    </row>
    <row r="22" spans="1:36" ht="16.149999999999999" hidden="1" customHeight="1" outlineLevel="1">
      <c r="A22" s="491"/>
      <c r="B22" s="492" t="s">
        <v>395</v>
      </c>
      <c r="C22" s="493" t="s">
        <v>15</v>
      </c>
      <c r="D22" s="686" t="str">
        <f>E15</f>
        <v/>
      </c>
      <c r="E22" s="686"/>
      <c r="F22" s="494" t="s">
        <v>16</v>
      </c>
      <c r="G22" s="686" t="str">
        <f>H15</f>
        <v/>
      </c>
      <c r="H22" s="686"/>
      <c r="I22" s="494" t="s">
        <v>264</v>
      </c>
      <c r="J22" s="494" t="s">
        <v>396</v>
      </c>
      <c r="K22" s="494" t="s">
        <v>397</v>
      </c>
      <c r="L22" s="494"/>
      <c r="M22" s="687"/>
      <c r="N22" s="687"/>
      <c r="O22" s="495" t="s">
        <v>16</v>
      </c>
      <c r="P22" s="687"/>
      <c r="Q22" s="687"/>
      <c r="R22" s="496" t="s">
        <v>264</v>
      </c>
      <c r="S22" s="733"/>
      <c r="T22" s="689"/>
      <c r="U22" s="689"/>
      <c r="V22" s="689"/>
      <c r="W22" s="689"/>
      <c r="X22" s="689"/>
      <c r="Y22" s="734"/>
      <c r="Z22" s="732" t="str">
        <f>IF(S22="","",VLOOKUP(S22,'リスト（外来）'!C:D,2,FALSE))</f>
        <v/>
      </c>
      <c r="AA22" s="686"/>
      <c r="AB22" s="686"/>
      <c r="AC22" s="497" t="s">
        <v>276</v>
      </c>
      <c r="AD22" s="732" t="str">
        <f>IF(S22="","",VLOOKUP(S22,'リスト（外来）'!C:E,3,FALSE))</f>
        <v/>
      </c>
      <c r="AE22" s="686"/>
      <c r="AF22" s="686"/>
      <c r="AG22" s="498" t="s">
        <v>276</v>
      </c>
    </row>
    <row r="23" spans="1:36" ht="16.149999999999999" hidden="1" customHeight="1" outlineLevel="1">
      <c r="A23" s="491"/>
      <c r="B23" s="492" t="s">
        <v>398</v>
      </c>
      <c r="C23" s="493" t="s">
        <v>15</v>
      </c>
      <c r="D23" s="687"/>
      <c r="E23" s="687"/>
      <c r="F23" s="494" t="s">
        <v>16</v>
      </c>
      <c r="G23" s="687"/>
      <c r="H23" s="687"/>
      <c r="I23" s="494" t="s">
        <v>264</v>
      </c>
      <c r="J23" s="494" t="s">
        <v>396</v>
      </c>
      <c r="K23" s="494" t="s">
        <v>397</v>
      </c>
      <c r="L23" s="494"/>
      <c r="M23" s="687"/>
      <c r="N23" s="687"/>
      <c r="O23" s="495" t="s">
        <v>16</v>
      </c>
      <c r="P23" s="687"/>
      <c r="Q23" s="687"/>
      <c r="R23" s="496" t="s">
        <v>264</v>
      </c>
      <c r="S23" s="733"/>
      <c r="T23" s="689"/>
      <c r="U23" s="689"/>
      <c r="V23" s="689"/>
      <c r="W23" s="689"/>
      <c r="X23" s="689"/>
      <c r="Y23" s="734"/>
      <c r="Z23" s="732" t="str">
        <f>IF(S23="","",VLOOKUP(S23,'リスト（外来）'!C:D,2,FALSE))</f>
        <v/>
      </c>
      <c r="AA23" s="686"/>
      <c r="AB23" s="686"/>
      <c r="AC23" s="497" t="s">
        <v>276</v>
      </c>
      <c r="AD23" s="732" t="str">
        <f>IF(S23="","",VLOOKUP(S23,'リスト（外来）'!C:E,3,FALSE))</f>
        <v/>
      </c>
      <c r="AE23" s="686"/>
      <c r="AF23" s="686"/>
      <c r="AG23" s="498" t="s">
        <v>276</v>
      </c>
    </row>
    <row r="24" spans="1:36" ht="16.149999999999999" hidden="1" customHeight="1" outlineLevel="1">
      <c r="A24" s="491"/>
      <c r="B24" s="492" t="s">
        <v>399</v>
      </c>
      <c r="C24" s="493" t="s">
        <v>15</v>
      </c>
      <c r="D24" s="687"/>
      <c r="E24" s="687"/>
      <c r="F24" s="494" t="s">
        <v>16</v>
      </c>
      <c r="G24" s="687"/>
      <c r="H24" s="687"/>
      <c r="I24" s="494" t="s">
        <v>264</v>
      </c>
      <c r="J24" s="494" t="s">
        <v>396</v>
      </c>
      <c r="K24" s="494" t="s">
        <v>397</v>
      </c>
      <c r="L24" s="494"/>
      <c r="M24" s="687"/>
      <c r="N24" s="687"/>
      <c r="O24" s="495" t="s">
        <v>16</v>
      </c>
      <c r="P24" s="687"/>
      <c r="Q24" s="687"/>
      <c r="R24" s="496" t="s">
        <v>264</v>
      </c>
      <c r="S24" s="733"/>
      <c r="T24" s="689"/>
      <c r="U24" s="689"/>
      <c r="V24" s="689"/>
      <c r="W24" s="689"/>
      <c r="X24" s="689"/>
      <c r="Y24" s="734"/>
      <c r="Z24" s="732" t="str">
        <f>IF(S24="","",VLOOKUP(S24,'リスト（外来）'!C:D,2,FALSE))</f>
        <v/>
      </c>
      <c r="AA24" s="686"/>
      <c r="AB24" s="686"/>
      <c r="AC24" s="497" t="s">
        <v>276</v>
      </c>
      <c r="AD24" s="732" t="str">
        <f>IF(S24="","",VLOOKUP(S24,'リスト（外来）'!C:E,3,FALSE))</f>
        <v/>
      </c>
      <c r="AE24" s="686"/>
      <c r="AF24" s="686"/>
      <c r="AG24" s="498" t="s">
        <v>276</v>
      </c>
    </row>
    <row r="25" spans="1:36" ht="16.149999999999999" hidden="1" customHeight="1" outlineLevel="1">
      <c r="A25" s="491"/>
      <c r="B25" s="499" t="s">
        <v>400</v>
      </c>
      <c r="C25" s="493" t="s">
        <v>15</v>
      </c>
      <c r="D25" s="687"/>
      <c r="E25" s="687"/>
      <c r="F25" s="494" t="s">
        <v>16</v>
      </c>
      <c r="G25" s="687"/>
      <c r="H25" s="687"/>
      <c r="I25" s="494" t="s">
        <v>264</v>
      </c>
      <c r="J25" s="494" t="s">
        <v>396</v>
      </c>
      <c r="K25" s="494" t="s">
        <v>397</v>
      </c>
      <c r="L25" s="494"/>
      <c r="M25" s="687"/>
      <c r="N25" s="687"/>
      <c r="O25" s="495" t="s">
        <v>16</v>
      </c>
      <c r="P25" s="687"/>
      <c r="Q25" s="687"/>
      <c r="R25" s="496" t="s">
        <v>264</v>
      </c>
      <c r="S25" s="733"/>
      <c r="T25" s="689"/>
      <c r="U25" s="689"/>
      <c r="V25" s="689"/>
      <c r="W25" s="689"/>
      <c r="X25" s="689"/>
      <c r="Y25" s="734"/>
      <c r="Z25" s="732" t="str">
        <f>IF(S25="","",VLOOKUP(S25,'リスト（外来）'!C:D,2,FALSE))</f>
        <v/>
      </c>
      <c r="AA25" s="686"/>
      <c r="AB25" s="686"/>
      <c r="AC25" s="497" t="s">
        <v>276</v>
      </c>
      <c r="AD25" s="732" t="str">
        <f>IF(S25="","",VLOOKUP(S25,'リスト（外来）'!C:E,3,FALSE))</f>
        <v/>
      </c>
      <c r="AE25" s="686"/>
      <c r="AF25" s="686"/>
      <c r="AG25" s="498" t="s">
        <v>276</v>
      </c>
    </row>
    <row r="26" spans="1:36" ht="16.149999999999999" hidden="1" customHeight="1" outlineLevel="1">
      <c r="A26" s="500" t="s">
        <v>401</v>
      </c>
      <c r="B26" s="497"/>
      <c r="C26" s="497"/>
      <c r="D26" s="497"/>
      <c r="E26" s="497"/>
      <c r="F26" s="497"/>
      <c r="G26" s="497"/>
      <c r="H26" s="497"/>
      <c r="I26" s="497"/>
      <c r="J26" s="497"/>
      <c r="K26" s="497"/>
      <c r="L26" s="497"/>
      <c r="M26" s="497"/>
      <c r="N26" s="497"/>
      <c r="O26" s="497"/>
      <c r="P26" s="497"/>
      <c r="Q26" s="497"/>
      <c r="R26" s="497"/>
      <c r="S26" s="497"/>
      <c r="T26" s="497"/>
      <c r="U26" s="497"/>
      <c r="V26" s="497"/>
      <c r="W26" s="497"/>
      <c r="X26" s="497"/>
      <c r="Y26" s="497"/>
      <c r="Z26" s="497"/>
      <c r="AA26" s="497"/>
      <c r="AB26" s="497"/>
      <c r="AC26" s="740"/>
      <c r="AD26" s="740"/>
      <c r="AE26" s="740"/>
      <c r="AF26" s="740"/>
      <c r="AG26" s="498"/>
      <c r="AJ26" s="358"/>
    </row>
    <row r="27" spans="1:36" ht="16.149999999999999" hidden="1" customHeight="1" outlineLevel="1">
      <c r="A27" s="491"/>
      <c r="B27" s="726" t="s">
        <v>393</v>
      </c>
      <c r="C27" s="727"/>
      <c r="D27" s="727"/>
      <c r="E27" s="727"/>
      <c r="F27" s="727"/>
      <c r="G27" s="727"/>
      <c r="H27" s="727"/>
      <c r="I27" s="727"/>
      <c r="J27" s="727"/>
      <c r="K27" s="727"/>
      <c r="L27" s="727"/>
      <c r="M27" s="727"/>
      <c r="N27" s="727"/>
      <c r="O27" s="727"/>
      <c r="P27" s="727"/>
      <c r="Q27" s="727"/>
      <c r="R27" s="728"/>
      <c r="S27" s="726" t="s">
        <v>448</v>
      </c>
      <c r="T27" s="727"/>
      <c r="U27" s="727"/>
      <c r="V27" s="727"/>
      <c r="W27" s="727"/>
      <c r="X27" s="727"/>
      <c r="Y27" s="728"/>
      <c r="Z27" s="727" t="s">
        <v>449</v>
      </c>
      <c r="AA27" s="727"/>
      <c r="AB27" s="727"/>
      <c r="AC27" s="727"/>
      <c r="AD27" s="727"/>
      <c r="AE27" s="727"/>
      <c r="AF27" s="727"/>
      <c r="AG27" s="729"/>
    </row>
    <row r="28" spans="1:36" ht="16.149999999999999" hidden="1" customHeight="1" outlineLevel="1">
      <c r="A28" s="491"/>
      <c r="B28" s="492" t="s">
        <v>395</v>
      </c>
      <c r="C28" s="493" t="s">
        <v>15</v>
      </c>
      <c r="D28" s="686" t="str">
        <f>IF(D22="","",D22)</f>
        <v/>
      </c>
      <c r="E28" s="686"/>
      <c r="F28" s="494" t="s">
        <v>16</v>
      </c>
      <c r="G28" s="686" t="str">
        <f>IF(G22="","",G22)</f>
        <v/>
      </c>
      <c r="H28" s="686"/>
      <c r="I28" s="494" t="s">
        <v>264</v>
      </c>
      <c r="J28" s="494" t="s">
        <v>396</v>
      </c>
      <c r="K28" s="494" t="s">
        <v>397</v>
      </c>
      <c r="L28" s="494"/>
      <c r="M28" s="735" t="str">
        <f>IF(M22="","",M22)</f>
        <v/>
      </c>
      <c r="N28" s="735"/>
      <c r="O28" s="495" t="s">
        <v>16</v>
      </c>
      <c r="P28" s="735" t="str">
        <f>IF(P22="","",P22)</f>
        <v/>
      </c>
      <c r="Q28" s="735"/>
      <c r="R28" s="496" t="s">
        <v>264</v>
      </c>
      <c r="S28" s="736"/>
      <c r="T28" s="737"/>
      <c r="U28" s="737"/>
      <c r="V28" s="737"/>
      <c r="W28" s="737"/>
      <c r="X28" s="737"/>
      <c r="Y28" s="501" t="s">
        <v>278</v>
      </c>
      <c r="Z28" s="738"/>
      <c r="AA28" s="739"/>
      <c r="AB28" s="739"/>
      <c r="AC28" s="739"/>
      <c r="AD28" s="739"/>
      <c r="AE28" s="739"/>
      <c r="AF28" s="739"/>
      <c r="AG28" s="498" t="s">
        <v>278</v>
      </c>
    </row>
    <row r="29" spans="1:36" ht="16.149999999999999" hidden="1" customHeight="1" outlineLevel="1">
      <c r="A29" s="491"/>
      <c r="B29" s="492" t="s">
        <v>398</v>
      </c>
      <c r="C29" s="493" t="s">
        <v>15</v>
      </c>
      <c r="D29" s="735" t="str">
        <f>IF(D23="","",D23)</f>
        <v/>
      </c>
      <c r="E29" s="735"/>
      <c r="F29" s="494" t="s">
        <v>16</v>
      </c>
      <c r="G29" s="735" t="str">
        <f>IF(G23="","",G23)</f>
        <v/>
      </c>
      <c r="H29" s="735"/>
      <c r="I29" s="494" t="s">
        <v>264</v>
      </c>
      <c r="J29" s="494" t="s">
        <v>396</v>
      </c>
      <c r="K29" s="494" t="s">
        <v>397</v>
      </c>
      <c r="L29" s="494"/>
      <c r="M29" s="735" t="str">
        <f>IF(M23="","",M23)</f>
        <v/>
      </c>
      <c r="N29" s="735"/>
      <c r="O29" s="495" t="s">
        <v>16</v>
      </c>
      <c r="P29" s="735" t="str">
        <f>IF(P23="","",P23)</f>
        <v/>
      </c>
      <c r="Q29" s="735"/>
      <c r="R29" s="496" t="s">
        <v>264</v>
      </c>
      <c r="S29" s="736"/>
      <c r="T29" s="737"/>
      <c r="U29" s="737"/>
      <c r="V29" s="737"/>
      <c r="W29" s="737"/>
      <c r="X29" s="737"/>
      <c r="Y29" s="501" t="s">
        <v>278</v>
      </c>
      <c r="Z29" s="738"/>
      <c r="AA29" s="739"/>
      <c r="AB29" s="739"/>
      <c r="AC29" s="739"/>
      <c r="AD29" s="739"/>
      <c r="AE29" s="739"/>
      <c r="AF29" s="739"/>
      <c r="AG29" s="498" t="s">
        <v>278</v>
      </c>
    </row>
    <row r="30" spans="1:36" ht="16.149999999999999" hidden="1" customHeight="1" outlineLevel="1">
      <c r="A30" s="491"/>
      <c r="B30" s="492" t="s">
        <v>399</v>
      </c>
      <c r="C30" s="493" t="s">
        <v>15</v>
      </c>
      <c r="D30" s="735" t="str">
        <f>IF(D24="","",D24)</f>
        <v/>
      </c>
      <c r="E30" s="735"/>
      <c r="F30" s="494" t="s">
        <v>16</v>
      </c>
      <c r="G30" s="735" t="str">
        <f>IF(G24="","",G24)</f>
        <v/>
      </c>
      <c r="H30" s="735"/>
      <c r="I30" s="494" t="s">
        <v>264</v>
      </c>
      <c r="J30" s="494" t="s">
        <v>396</v>
      </c>
      <c r="K30" s="494" t="s">
        <v>397</v>
      </c>
      <c r="L30" s="494"/>
      <c r="M30" s="735" t="str">
        <f>IF(M24="","",M24)</f>
        <v/>
      </c>
      <c r="N30" s="735"/>
      <c r="O30" s="495" t="s">
        <v>16</v>
      </c>
      <c r="P30" s="735" t="str">
        <f>IF(P24="","",P24)</f>
        <v/>
      </c>
      <c r="Q30" s="735"/>
      <c r="R30" s="496" t="s">
        <v>264</v>
      </c>
      <c r="S30" s="736"/>
      <c r="T30" s="737"/>
      <c r="U30" s="737"/>
      <c r="V30" s="737"/>
      <c r="W30" s="737"/>
      <c r="X30" s="737"/>
      <c r="Y30" s="501" t="s">
        <v>278</v>
      </c>
      <c r="Z30" s="738"/>
      <c r="AA30" s="739"/>
      <c r="AB30" s="739"/>
      <c r="AC30" s="739"/>
      <c r="AD30" s="739"/>
      <c r="AE30" s="739"/>
      <c r="AF30" s="739"/>
      <c r="AG30" s="498" t="s">
        <v>278</v>
      </c>
    </row>
    <row r="31" spans="1:36" ht="16.149999999999999" hidden="1" customHeight="1" outlineLevel="1">
      <c r="A31" s="502"/>
      <c r="B31" s="499" t="s">
        <v>400</v>
      </c>
      <c r="C31" s="493" t="s">
        <v>15</v>
      </c>
      <c r="D31" s="735" t="str">
        <f>IF(D25="","",D25)</f>
        <v/>
      </c>
      <c r="E31" s="735"/>
      <c r="F31" s="494" t="s">
        <v>16</v>
      </c>
      <c r="G31" s="735" t="str">
        <f>IF(G25="","",G25)</f>
        <v/>
      </c>
      <c r="H31" s="735"/>
      <c r="I31" s="494" t="s">
        <v>264</v>
      </c>
      <c r="J31" s="494" t="s">
        <v>396</v>
      </c>
      <c r="K31" s="494" t="s">
        <v>397</v>
      </c>
      <c r="L31" s="494"/>
      <c r="M31" s="735" t="str">
        <f>IF(M25="","",M25)</f>
        <v/>
      </c>
      <c r="N31" s="735"/>
      <c r="O31" s="495" t="s">
        <v>16</v>
      </c>
      <c r="P31" s="735" t="str">
        <f>IF(P25="","",P25)</f>
        <v/>
      </c>
      <c r="Q31" s="735"/>
      <c r="R31" s="496" t="s">
        <v>264</v>
      </c>
      <c r="S31" s="736"/>
      <c r="T31" s="737"/>
      <c r="U31" s="737"/>
      <c r="V31" s="737"/>
      <c r="W31" s="737"/>
      <c r="X31" s="737"/>
      <c r="Y31" s="501" t="s">
        <v>278</v>
      </c>
      <c r="Z31" s="738"/>
      <c r="AA31" s="739"/>
      <c r="AB31" s="739"/>
      <c r="AC31" s="739"/>
      <c r="AD31" s="739"/>
      <c r="AE31" s="739"/>
      <c r="AF31" s="739"/>
      <c r="AG31" s="498" t="s">
        <v>278</v>
      </c>
    </row>
    <row r="32" spans="1:36" ht="16.149999999999999" hidden="1" customHeight="1" outlineLevel="1">
      <c r="A32" s="491"/>
      <c r="B32" s="745" t="s">
        <v>403</v>
      </c>
      <c r="C32" s="746"/>
      <c r="D32" s="746"/>
      <c r="E32" s="746"/>
      <c r="F32" s="746"/>
      <c r="G32" s="746"/>
      <c r="H32" s="746"/>
      <c r="I32" s="746"/>
      <c r="J32" s="746"/>
      <c r="K32" s="746"/>
      <c r="L32" s="746"/>
      <c r="M32" s="746"/>
      <c r="N32" s="746"/>
      <c r="O32" s="746"/>
      <c r="P32" s="746"/>
      <c r="Q32" s="746"/>
      <c r="R32" s="747"/>
      <c r="S32" s="748">
        <f>SUM(S28:X31)</f>
        <v>0</v>
      </c>
      <c r="T32" s="749"/>
      <c r="U32" s="749"/>
      <c r="V32" s="749"/>
      <c r="W32" s="749"/>
      <c r="X32" s="749"/>
      <c r="Y32" s="501" t="s">
        <v>278</v>
      </c>
      <c r="Z32" s="750">
        <f>SUM(Z28:AF31)</f>
        <v>0</v>
      </c>
      <c r="AA32" s="694"/>
      <c r="AB32" s="694"/>
      <c r="AC32" s="694"/>
      <c r="AD32" s="694"/>
      <c r="AE32" s="694"/>
      <c r="AF32" s="694"/>
      <c r="AG32" s="498" t="s">
        <v>278</v>
      </c>
    </row>
    <row r="33" spans="1:43" ht="16.149999999999999" hidden="1" customHeight="1" outlineLevel="1">
      <c r="A33" s="500" t="s">
        <v>465</v>
      </c>
      <c r="B33" s="503"/>
      <c r="C33" s="494"/>
      <c r="D33" s="494"/>
      <c r="E33" s="494"/>
      <c r="F33" s="494"/>
      <c r="G33" s="494"/>
      <c r="H33" s="494"/>
      <c r="I33" s="494"/>
      <c r="J33" s="494"/>
      <c r="K33" s="494"/>
      <c r="L33" s="494"/>
      <c r="M33" s="494"/>
      <c r="N33" s="494"/>
      <c r="O33" s="494"/>
      <c r="P33" s="494"/>
      <c r="Q33" s="494"/>
      <c r="R33" s="494"/>
      <c r="S33" s="494"/>
      <c r="T33" s="494"/>
      <c r="U33" s="494"/>
      <c r="V33" s="494"/>
      <c r="W33" s="494"/>
      <c r="X33" s="494"/>
      <c r="Y33" s="494"/>
      <c r="Z33" s="494"/>
      <c r="AA33" s="494"/>
      <c r="AB33" s="494"/>
      <c r="AC33" s="751"/>
      <c r="AD33" s="751"/>
      <c r="AE33" s="751"/>
      <c r="AF33" s="751"/>
      <c r="AG33" s="504"/>
    </row>
    <row r="34" spans="1:43" ht="16.149999999999999" hidden="1" customHeight="1" outlineLevel="1">
      <c r="A34" s="491"/>
      <c r="B34" s="726" t="s">
        <v>393</v>
      </c>
      <c r="C34" s="727"/>
      <c r="D34" s="727"/>
      <c r="E34" s="727"/>
      <c r="F34" s="727"/>
      <c r="G34" s="727"/>
      <c r="H34" s="727"/>
      <c r="I34" s="727"/>
      <c r="J34" s="727"/>
      <c r="K34" s="727"/>
      <c r="L34" s="727"/>
      <c r="M34" s="727"/>
      <c r="N34" s="727"/>
      <c r="O34" s="727"/>
      <c r="P34" s="727"/>
      <c r="Q34" s="727"/>
      <c r="R34" s="728"/>
      <c r="S34" s="726" t="s">
        <v>451</v>
      </c>
      <c r="T34" s="727"/>
      <c r="U34" s="727"/>
      <c r="V34" s="727"/>
      <c r="W34" s="727"/>
      <c r="X34" s="727"/>
      <c r="Y34" s="728"/>
      <c r="Z34" s="727" t="s">
        <v>452</v>
      </c>
      <c r="AA34" s="727"/>
      <c r="AB34" s="727"/>
      <c r="AC34" s="727"/>
      <c r="AD34" s="727"/>
      <c r="AE34" s="727"/>
      <c r="AF34" s="727"/>
      <c r="AG34" s="729"/>
    </row>
    <row r="35" spans="1:43" ht="16.149999999999999" hidden="1" customHeight="1" outlineLevel="1">
      <c r="A35" s="491"/>
      <c r="B35" s="492" t="s">
        <v>395</v>
      </c>
      <c r="C35" s="493" t="s">
        <v>15</v>
      </c>
      <c r="D35" s="686" t="str">
        <f>IF(D22="","",D22)</f>
        <v/>
      </c>
      <c r="E35" s="686"/>
      <c r="F35" s="494" t="s">
        <v>16</v>
      </c>
      <c r="G35" s="686" t="str">
        <f>IF(G22="","",G22)</f>
        <v/>
      </c>
      <c r="H35" s="686"/>
      <c r="I35" s="494" t="s">
        <v>264</v>
      </c>
      <c r="J35" s="494" t="s">
        <v>396</v>
      </c>
      <c r="K35" s="494" t="s">
        <v>397</v>
      </c>
      <c r="L35" s="494"/>
      <c r="M35" s="735" t="str">
        <f>IF(M22="","",M22)</f>
        <v/>
      </c>
      <c r="N35" s="735"/>
      <c r="O35" s="495" t="s">
        <v>16</v>
      </c>
      <c r="P35" s="735" t="str">
        <f>IF(P22="","",P22)</f>
        <v/>
      </c>
      <c r="Q35" s="735"/>
      <c r="R35" s="495" t="s">
        <v>264</v>
      </c>
      <c r="S35" s="741" t="str">
        <f>IFERROR(S28*Z22*10,"")</f>
        <v/>
      </c>
      <c r="T35" s="742"/>
      <c r="U35" s="742"/>
      <c r="V35" s="742"/>
      <c r="W35" s="742"/>
      <c r="X35" s="742"/>
      <c r="Y35" s="501" t="s">
        <v>270</v>
      </c>
      <c r="Z35" s="743" t="str">
        <f>IFERROR(Z28*AD22*10,"")</f>
        <v/>
      </c>
      <c r="AA35" s="744"/>
      <c r="AB35" s="744"/>
      <c r="AC35" s="744"/>
      <c r="AD35" s="744"/>
      <c r="AE35" s="744"/>
      <c r="AF35" s="744"/>
      <c r="AG35" s="498" t="s">
        <v>270</v>
      </c>
    </row>
    <row r="36" spans="1:43" ht="16.149999999999999" hidden="1" customHeight="1" outlineLevel="1">
      <c r="A36" s="491"/>
      <c r="B36" s="492" t="s">
        <v>398</v>
      </c>
      <c r="C36" s="493" t="s">
        <v>15</v>
      </c>
      <c r="D36" s="735" t="str">
        <f>IF(D23="","",D23)</f>
        <v/>
      </c>
      <c r="E36" s="735"/>
      <c r="F36" s="494" t="s">
        <v>16</v>
      </c>
      <c r="G36" s="735" t="str">
        <f>IF(G23="","",G23)</f>
        <v/>
      </c>
      <c r="H36" s="735"/>
      <c r="I36" s="494" t="s">
        <v>264</v>
      </c>
      <c r="J36" s="494" t="s">
        <v>396</v>
      </c>
      <c r="K36" s="494" t="s">
        <v>397</v>
      </c>
      <c r="L36" s="494"/>
      <c r="M36" s="735" t="str">
        <f>IF(M23="","",M23)</f>
        <v/>
      </c>
      <c r="N36" s="735"/>
      <c r="O36" s="495" t="s">
        <v>16</v>
      </c>
      <c r="P36" s="735" t="str">
        <f>IF(P23="","",P23)</f>
        <v/>
      </c>
      <c r="Q36" s="735"/>
      <c r="R36" s="495" t="s">
        <v>264</v>
      </c>
      <c r="S36" s="741" t="str">
        <f t="shared" ref="S36:S38" si="0">IFERROR(S29*Z23*10,"")</f>
        <v/>
      </c>
      <c r="T36" s="742"/>
      <c r="U36" s="742"/>
      <c r="V36" s="742"/>
      <c r="W36" s="742"/>
      <c r="X36" s="742"/>
      <c r="Y36" s="501" t="s">
        <v>270</v>
      </c>
      <c r="Z36" s="743" t="str">
        <f t="shared" ref="Z36:Z37" si="1">IFERROR(Z29*AD23*10,"")</f>
        <v/>
      </c>
      <c r="AA36" s="744"/>
      <c r="AB36" s="744"/>
      <c r="AC36" s="744"/>
      <c r="AD36" s="744"/>
      <c r="AE36" s="744"/>
      <c r="AF36" s="744"/>
      <c r="AG36" s="498" t="s">
        <v>270</v>
      </c>
    </row>
    <row r="37" spans="1:43" ht="16.149999999999999" hidden="1" customHeight="1" outlineLevel="1">
      <c r="A37" s="491"/>
      <c r="B37" s="492" t="s">
        <v>399</v>
      </c>
      <c r="C37" s="493" t="s">
        <v>15</v>
      </c>
      <c r="D37" s="735" t="str">
        <f>IF(D24="","",D24)</f>
        <v/>
      </c>
      <c r="E37" s="735"/>
      <c r="F37" s="494" t="s">
        <v>16</v>
      </c>
      <c r="G37" s="735" t="str">
        <f>IF(G24="","",G24)</f>
        <v/>
      </c>
      <c r="H37" s="735"/>
      <c r="I37" s="494" t="s">
        <v>264</v>
      </c>
      <c r="J37" s="494" t="s">
        <v>396</v>
      </c>
      <c r="K37" s="494" t="s">
        <v>397</v>
      </c>
      <c r="L37" s="494"/>
      <c r="M37" s="735" t="str">
        <f>IF(M24="","",M24)</f>
        <v/>
      </c>
      <c r="N37" s="735"/>
      <c r="O37" s="495" t="s">
        <v>16</v>
      </c>
      <c r="P37" s="735" t="str">
        <f>IF(P24="","",P24)</f>
        <v/>
      </c>
      <c r="Q37" s="735"/>
      <c r="R37" s="495" t="s">
        <v>264</v>
      </c>
      <c r="S37" s="741" t="str">
        <f t="shared" si="0"/>
        <v/>
      </c>
      <c r="T37" s="742"/>
      <c r="U37" s="742"/>
      <c r="V37" s="742"/>
      <c r="W37" s="742"/>
      <c r="X37" s="742"/>
      <c r="Y37" s="501" t="s">
        <v>270</v>
      </c>
      <c r="Z37" s="743" t="str">
        <f t="shared" si="1"/>
        <v/>
      </c>
      <c r="AA37" s="744"/>
      <c r="AB37" s="744"/>
      <c r="AC37" s="744"/>
      <c r="AD37" s="744"/>
      <c r="AE37" s="744"/>
      <c r="AF37" s="744"/>
      <c r="AG37" s="498" t="s">
        <v>270</v>
      </c>
    </row>
    <row r="38" spans="1:43" ht="16.149999999999999" hidden="1" customHeight="1" outlineLevel="1">
      <c r="A38" s="491"/>
      <c r="B38" s="505" t="s">
        <v>400</v>
      </c>
      <c r="C38" s="506" t="s">
        <v>15</v>
      </c>
      <c r="D38" s="735" t="str">
        <f>IF(D25="","",D25)</f>
        <v/>
      </c>
      <c r="E38" s="735"/>
      <c r="F38" s="494" t="s">
        <v>16</v>
      </c>
      <c r="G38" s="735" t="str">
        <f>IF(G25="","",G25)</f>
        <v/>
      </c>
      <c r="H38" s="735"/>
      <c r="I38" s="494" t="s">
        <v>264</v>
      </c>
      <c r="J38" s="494" t="s">
        <v>396</v>
      </c>
      <c r="K38" s="494" t="s">
        <v>397</v>
      </c>
      <c r="L38" s="494"/>
      <c r="M38" s="735" t="str">
        <f>IF(M25="","",M25)</f>
        <v/>
      </c>
      <c r="N38" s="735"/>
      <c r="O38" s="495" t="s">
        <v>16</v>
      </c>
      <c r="P38" s="735" t="str">
        <f>IF(P25="","",P25)</f>
        <v/>
      </c>
      <c r="Q38" s="735"/>
      <c r="R38" s="495" t="s">
        <v>264</v>
      </c>
      <c r="S38" s="741" t="str">
        <f t="shared" si="0"/>
        <v/>
      </c>
      <c r="T38" s="742"/>
      <c r="U38" s="742"/>
      <c r="V38" s="742"/>
      <c r="W38" s="742"/>
      <c r="X38" s="742"/>
      <c r="Y38" s="501" t="s">
        <v>270</v>
      </c>
      <c r="Z38" s="743" t="str">
        <f>IFERROR(Z31*AD25*10,"")</f>
        <v/>
      </c>
      <c r="AA38" s="744"/>
      <c r="AB38" s="744"/>
      <c r="AC38" s="744"/>
      <c r="AD38" s="744"/>
      <c r="AE38" s="744"/>
      <c r="AF38" s="744"/>
      <c r="AG38" s="498" t="s">
        <v>270</v>
      </c>
    </row>
    <row r="39" spans="1:43" s="49" customFormat="1" ht="16.149999999999999" hidden="1" customHeight="1" outlineLevel="1">
      <c r="A39" s="491"/>
      <c r="B39" s="505" t="s">
        <v>406</v>
      </c>
      <c r="C39" s="497" t="s">
        <v>407</v>
      </c>
      <c r="D39" s="507"/>
      <c r="E39" s="507"/>
      <c r="F39" s="497"/>
      <c r="G39" s="507"/>
      <c r="H39" s="507"/>
      <c r="I39" s="497"/>
      <c r="J39" s="497"/>
      <c r="K39" s="497"/>
      <c r="L39" s="497"/>
      <c r="M39" s="507"/>
      <c r="N39" s="507"/>
      <c r="O39" s="507"/>
      <c r="P39" s="507"/>
      <c r="Q39" s="507"/>
      <c r="R39" s="507"/>
      <c r="S39" s="507"/>
      <c r="T39" s="507"/>
      <c r="U39" s="507"/>
      <c r="V39" s="507"/>
      <c r="W39" s="507"/>
      <c r="X39" s="507"/>
      <c r="Y39" s="507"/>
      <c r="Z39" s="753">
        <v>1</v>
      </c>
      <c r="AA39" s="687"/>
      <c r="AB39" s="687"/>
      <c r="AC39" s="687"/>
      <c r="AD39" s="687"/>
      <c r="AE39" s="687"/>
      <c r="AF39" s="687"/>
      <c r="AG39" s="498" t="s">
        <v>270</v>
      </c>
      <c r="AH39" s="205"/>
      <c r="AI39" s="205"/>
      <c r="AJ39" s="205"/>
      <c r="AK39" s="205"/>
      <c r="AL39" s="205"/>
      <c r="AM39" s="205"/>
      <c r="AN39" s="205"/>
      <c r="AO39" s="205"/>
      <c r="AP39" s="205"/>
      <c r="AQ39" s="205"/>
    </row>
    <row r="40" spans="1:43" s="49" customFormat="1" ht="16.149999999999999" hidden="1" customHeight="1" outlineLevel="1">
      <c r="A40" s="491"/>
      <c r="B40" s="499" t="s">
        <v>408</v>
      </c>
      <c r="C40" s="497" t="s">
        <v>466</v>
      </c>
      <c r="D40" s="507"/>
      <c r="E40" s="507"/>
      <c r="F40" s="497"/>
      <c r="G40" s="507"/>
      <c r="H40" s="507"/>
      <c r="I40" s="497"/>
      <c r="J40" s="497"/>
      <c r="K40" s="497"/>
      <c r="L40" s="497"/>
      <c r="M40" s="507"/>
      <c r="N40" s="507"/>
      <c r="O40" s="507"/>
      <c r="P40" s="507"/>
      <c r="Q40" s="507"/>
      <c r="R40" s="507"/>
      <c r="S40" s="507"/>
      <c r="T40" s="507"/>
      <c r="U40" s="507"/>
      <c r="V40" s="507"/>
      <c r="W40" s="507"/>
      <c r="X40" s="507"/>
      <c r="Y40" s="507"/>
      <c r="Z40" s="753">
        <v>2</v>
      </c>
      <c r="AA40" s="687"/>
      <c r="AB40" s="687"/>
      <c r="AC40" s="687"/>
      <c r="AD40" s="687"/>
      <c r="AE40" s="687"/>
      <c r="AF40" s="687"/>
      <c r="AG40" s="498" t="s">
        <v>270</v>
      </c>
      <c r="AH40" s="205"/>
      <c r="AI40" s="205"/>
      <c r="AJ40" s="205"/>
      <c r="AK40" s="205"/>
      <c r="AL40" s="205"/>
      <c r="AM40" s="205"/>
      <c r="AN40" s="205"/>
      <c r="AO40" s="205"/>
      <c r="AP40" s="205"/>
      <c r="AQ40" s="205"/>
    </row>
    <row r="41" spans="1:43" ht="16.149999999999999" hidden="1" customHeight="1" outlineLevel="1" thickBot="1">
      <c r="A41" s="508"/>
      <c r="B41" s="754" t="s">
        <v>403</v>
      </c>
      <c r="C41" s="755"/>
      <c r="D41" s="755"/>
      <c r="E41" s="755"/>
      <c r="F41" s="755"/>
      <c r="G41" s="755"/>
      <c r="H41" s="755"/>
      <c r="I41" s="755"/>
      <c r="J41" s="755"/>
      <c r="K41" s="755"/>
      <c r="L41" s="755"/>
      <c r="M41" s="755"/>
      <c r="N41" s="755"/>
      <c r="O41" s="755"/>
      <c r="P41" s="755"/>
      <c r="Q41" s="755"/>
      <c r="R41" s="755"/>
      <c r="S41" s="755"/>
      <c r="T41" s="755"/>
      <c r="U41" s="755"/>
      <c r="V41" s="755"/>
      <c r="W41" s="755"/>
      <c r="X41" s="755"/>
      <c r="Y41" s="756"/>
      <c r="Z41" s="757">
        <f>IFERROR(SUM(S35:X38)+SUM(Z35:AF38)-Z39+Z40,0)</f>
        <v>1</v>
      </c>
      <c r="AA41" s="664"/>
      <c r="AB41" s="664"/>
      <c r="AC41" s="664"/>
      <c r="AD41" s="664"/>
      <c r="AE41" s="664"/>
      <c r="AF41" s="664"/>
      <c r="AG41" s="509" t="s">
        <v>270</v>
      </c>
    </row>
    <row r="42" spans="1:43" ht="15.6" hidden="1" customHeight="1" outlineLevel="1" collapsed="1" thickBo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412"/>
    </row>
    <row r="43" spans="1:43" ht="15.6" customHeight="1" collapsed="1">
      <c r="A43" s="510" t="s">
        <v>1540</v>
      </c>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703"/>
      <c r="AC43" s="703"/>
      <c r="AD43" s="703"/>
      <c r="AE43" s="703"/>
      <c r="AF43" s="703"/>
      <c r="AG43" s="37" t="s">
        <v>270</v>
      </c>
    </row>
    <row r="44" spans="1:43" ht="15.6" customHeight="1" thickBot="1">
      <c r="A44" s="461" t="s">
        <v>1541</v>
      </c>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639"/>
      <c r="AC44" s="639"/>
      <c r="AD44" s="639"/>
      <c r="AE44" s="639"/>
      <c r="AF44" s="639"/>
      <c r="AG44" s="350" t="s">
        <v>270</v>
      </c>
    </row>
    <row r="45" spans="1:43" ht="15.6" customHeight="1" thickBot="1">
      <c r="A45" s="511"/>
      <c r="B45" s="511"/>
      <c r="C45" s="511"/>
      <c r="D45" s="511"/>
      <c r="E45" s="511"/>
      <c r="F45" s="511"/>
      <c r="G45" s="511"/>
      <c r="H45" s="511"/>
      <c r="I45" s="511"/>
      <c r="J45" s="511"/>
      <c r="K45" s="511"/>
      <c r="L45" s="511"/>
      <c r="M45" s="511"/>
      <c r="N45" s="511"/>
      <c r="O45" s="511"/>
      <c r="P45" s="511"/>
      <c r="Q45" s="511"/>
      <c r="R45" s="511"/>
      <c r="S45" s="511"/>
      <c r="T45" s="511"/>
      <c r="U45" s="511"/>
      <c r="V45" s="511"/>
      <c r="W45" s="511"/>
      <c r="X45" s="511"/>
      <c r="Y45" s="511"/>
      <c r="Z45" s="511"/>
      <c r="AA45" s="511"/>
      <c r="AB45" s="512"/>
      <c r="AC45" s="512"/>
      <c r="AD45" s="512"/>
      <c r="AE45" s="512"/>
      <c r="AF45" s="512"/>
      <c r="AG45" s="511"/>
    </row>
    <row r="46" spans="1:43" ht="15.6" customHeight="1" thickBot="1">
      <c r="A46" s="463" t="s">
        <v>1532</v>
      </c>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704">
        <f>SUM(AB43:AF44)</f>
        <v>0</v>
      </c>
      <c r="AC46" s="704"/>
      <c r="AD46" s="704"/>
      <c r="AE46" s="704"/>
      <c r="AF46" s="704"/>
      <c r="AG46" s="21" t="s">
        <v>270</v>
      </c>
    </row>
    <row r="47" spans="1:43" ht="15.6" customHeight="1">
      <c r="A47" s="385"/>
      <c r="B47" s="385"/>
      <c r="C47" s="385"/>
      <c r="D47" s="385"/>
      <c r="E47" s="385"/>
      <c r="F47" s="385"/>
      <c r="G47" s="385"/>
      <c r="H47" s="385"/>
      <c r="I47" s="385"/>
      <c r="J47" s="385"/>
      <c r="K47" s="385"/>
      <c r="L47" s="385"/>
      <c r="M47" s="385"/>
      <c r="N47" s="385"/>
      <c r="O47" s="385"/>
      <c r="P47" s="385"/>
      <c r="Q47" s="385"/>
      <c r="R47" s="385"/>
      <c r="S47" s="385"/>
      <c r="T47" s="385"/>
      <c r="U47" s="385"/>
      <c r="V47" s="385"/>
      <c r="W47" s="385"/>
      <c r="X47" s="385"/>
      <c r="Y47" s="385"/>
      <c r="Z47" s="385"/>
      <c r="AA47" s="516"/>
      <c r="AB47" s="517"/>
      <c r="AC47" s="517"/>
      <c r="AD47" s="517"/>
      <c r="AE47" s="517"/>
      <c r="AF47" s="517"/>
      <c r="AG47" s="385"/>
    </row>
    <row r="48" spans="1:43" ht="15.6" customHeight="1">
      <c r="A48" s="2" t="s">
        <v>1517</v>
      </c>
      <c r="B48" s="2"/>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row>
    <row r="49" spans="1:43" s="260" customFormat="1" ht="16.149999999999999" customHeight="1" thickBot="1">
      <c r="A49" s="464" t="s">
        <v>1520</v>
      </c>
      <c r="B49" s="416" t="s">
        <v>1585</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251"/>
      <c r="AI49" s="251"/>
      <c r="AJ49" s="251"/>
      <c r="AK49" s="251"/>
      <c r="AL49" s="251"/>
      <c r="AM49" s="251"/>
      <c r="AN49" s="251"/>
      <c r="AO49" s="251"/>
      <c r="AP49" s="251"/>
      <c r="AQ49" s="251"/>
    </row>
    <row r="50" spans="1:43" ht="15.6" customHeight="1">
      <c r="A50" s="510" t="s">
        <v>1533</v>
      </c>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703"/>
      <c r="AC50" s="703"/>
      <c r="AD50" s="703"/>
      <c r="AE50" s="703"/>
      <c r="AF50" s="703"/>
      <c r="AG50" s="37" t="s">
        <v>270</v>
      </c>
    </row>
    <row r="51" spans="1:43" ht="15.6" customHeight="1" thickBot="1">
      <c r="A51" s="461" t="s">
        <v>1589</v>
      </c>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639"/>
      <c r="AC51" s="639"/>
      <c r="AD51" s="639"/>
      <c r="AE51" s="639"/>
      <c r="AF51" s="639"/>
      <c r="AG51" s="350" t="s">
        <v>270</v>
      </c>
    </row>
    <row r="52" spans="1:43" ht="15.6" customHeight="1" thickBot="1">
      <c r="A52" s="143"/>
      <c r="B52" s="143"/>
      <c r="C52" s="143"/>
      <c r="D52" s="143"/>
      <c r="E52" s="143"/>
      <c r="F52" s="143"/>
      <c r="G52" s="143"/>
      <c r="H52" s="143"/>
      <c r="I52" s="143"/>
      <c r="J52" s="143"/>
      <c r="K52" s="143"/>
      <c r="L52" s="143"/>
      <c r="M52" s="143"/>
      <c r="N52" s="143"/>
      <c r="O52" s="143"/>
      <c r="P52" s="143"/>
      <c r="Q52" s="143"/>
      <c r="R52" s="143"/>
      <c r="S52" s="143"/>
      <c r="T52" s="143"/>
      <c r="U52" s="143"/>
      <c r="V52" s="143"/>
      <c r="W52" s="143"/>
      <c r="X52" s="143"/>
      <c r="Y52" s="143"/>
      <c r="Z52" s="143"/>
      <c r="AA52" s="143"/>
      <c r="AB52" s="462"/>
      <c r="AC52" s="462"/>
      <c r="AD52" s="462"/>
      <c r="AE52" s="462"/>
      <c r="AF52" s="462"/>
      <c r="AG52" s="143"/>
    </row>
    <row r="53" spans="1:43" ht="15.6" customHeight="1">
      <c r="A53" s="10" t="s">
        <v>1594</v>
      </c>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465"/>
      <c r="AC53" s="465"/>
      <c r="AD53" s="465"/>
      <c r="AE53" s="465"/>
      <c r="AF53" s="465"/>
      <c r="AG53" s="466"/>
    </row>
    <row r="54" spans="1:43" ht="15.6" customHeight="1" thickBot="1">
      <c r="A54" s="7"/>
      <c r="B54" s="8" t="s">
        <v>1595</v>
      </c>
      <c r="C54" s="8"/>
      <c r="D54" s="8"/>
      <c r="E54" s="8"/>
      <c r="F54" s="8"/>
      <c r="G54" s="8"/>
      <c r="H54" s="8"/>
      <c r="I54" s="8"/>
      <c r="J54" s="8"/>
      <c r="K54" s="8"/>
      <c r="L54" s="8"/>
      <c r="M54" s="8"/>
      <c r="N54" s="8"/>
      <c r="O54" s="8"/>
      <c r="P54" s="8"/>
      <c r="Q54" s="8"/>
      <c r="R54" s="8"/>
      <c r="S54" s="8"/>
      <c r="T54" s="8"/>
      <c r="U54" s="8"/>
      <c r="V54" s="8"/>
      <c r="W54" s="8"/>
      <c r="X54" s="8"/>
      <c r="Y54" s="8"/>
      <c r="Z54" s="8"/>
      <c r="AA54" s="8"/>
      <c r="AB54" s="587">
        <f>AB46-AB50+AB51</f>
        <v>0</v>
      </c>
      <c r="AC54" s="587"/>
      <c r="AD54" s="587"/>
      <c r="AE54" s="587"/>
      <c r="AF54" s="587"/>
      <c r="AG54" s="17" t="s">
        <v>270</v>
      </c>
    </row>
    <row r="55" spans="1:43" ht="15.6" customHeight="1" thickBot="1">
      <c r="A55" s="759" t="s">
        <v>1761</v>
      </c>
      <c r="B55" s="760"/>
      <c r="C55" s="760"/>
      <c r="D55" s="760"/>
      <c r="E55" s="760"/>
      <c r="F55" s="760"/>
      <c r="G55" s="760"/>
      <c r="H55" s="760"/>
      <c r="I55" s="760"/>
      <c r="J55" s="760"/>
      <c r="K55" s="760"/>
      <c r="L55" s="760"/>
      <c r="M55" s="760"/>
      <c r="N55" s="760"/>
      <c r="O55" s="760"/>
      <c r="P55" s="760"/>
      <c r="Q55" s="760"/>
      <c r="R55" s="760"/>
      <c r="S55" s="760"/>
      <c r="T55" s="760"/>
      <c r="U55" s="760"/>
      <c r="V55" s="760"/>
      <c r="W55" s="760"/>
      <c r="X55" s="760"/>
      <c r="Y55" s="760"/>
      <c r="Z55" s="760"/>
      <c r="AA55" s="760"/>
      <c r="AB55" s="639"/>
      <c r="AC55" s="639"/>
      <c r="AD55" s="639"/>
      <c r="AE55" s="639"/>
      <c r="AF55" s="639"/>
      <c r="AG55" s="134"/>
      <c r="AH55" s="175" t="b">
        <v>0</v>
      </c>
    </row>
    <row r="56" spans="1:43" ht="15.6"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762" t="str">
        <f>IF(AH55=TRUE,"問題なし","問題あり")</f>
        <v>問題あり</v>
      </c>
      <c r="AC56" s="762"/>
      <c r="AD56" s="762"/>
      <c r="AE56" s="762"/>
      <c r="AF56" s="762"/>
      <c r="AG56" s="351"/>
    </row>
    <row r="57" spans="1:43" ht="15.6"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57"/>
      <c r="AC57" s="357"/>
      <c r="AD57" s="357"/>
      <c r="AE57" s="357"/>
      <c r="AF57" s="357"/>
      <c r="AG57" s="351"/>
    </row>
    <row r="58" spans="1:43" ht="16.149999999999999" hidden="1" customHeight="1" outlineLevel="1" thickBot="1">
      <c r="A58" s="335" t="s">
        <v>1582</v>
      </c>
      <c r="B58" s="2"/>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19"/>
    </row>
    <row r="59" spans="1:43" ht="16.149999999999999" hidden="1" customHeight="1" outlineLevel="1">
      <c r="A59" s="372" t="s">
        <v>1578</v>
      </c>
      <c r="B59" s="300"/>
      <c r="C59" s="300"/>
      <c r="D59" s="300"/>
      <c r="E59" s="300"/>
      <c r="F59" s="300"/>
      <c r="G59" s="300"/>
      <c r="H59" s="300"/>
      <c r="I59" s="300"/>
      <c r="J59" s="300"/>
      <c r="K59" s="300"/>
      <c r="L59" s="300"/>
      <c r="M59" s="300"/>
      <c r="N59" s="300"/>
      <c r="O59" s="300"/>
      <c r="P59" s="300"/>
      <c r="Q59" s="300"/>
      <c r="R59" s="300"/>
      <c r="S59" s="300"/>
      <c r="T59" s="300"/>
      <c r="U59" s="300"/>
      <c r="V59" s="300"/>
      <c r="W59" s="300"/>
      <c r="X59" s="300"/>
      <c r="Y59" s="300"/>
      <c r="Z59" s="300"/>
      <c r="AA59" s="300"/>
      <c r="AB59" s="702"/>
      <c r="AC59" s="702"/>
      <c r="AD59" s="702"/>
      <c r="AE59" s="702"/>
      <c r="AF59" s="702"/>
      <c r="AG59" s="362" t="s">
        <v>270</v>
      </c>
    </row>
    <row r="60" spans="1:43" ht="16.149999999999999" hidden="1" customHeight="1" outlineLevel="1">
      <c r="A60" s="302"/>
      <c r="B60" s="353" t="s">
        <v>1545</v>
      </c>
      <c r="C60" s="313"/>
      <c r="D60" s="313"/>
      <c r="E60" s="313"/>
      <c r="F60" s="313"/>
      <c r="G60" s="313"/>
      <c r="H60" s="313"/>
      <c r="I60" s="313"/>
      <c r="J60" s="313"/>
      <c r="K60" s="313"/>
      <c r="L60" s="313"/>
      <c r="M60" s="313"/>
      <c r="N60" s="313"/>
      <c r="O60" s="313"/>
      <c r="P60" s="313"/>
      <c r="Q60" s="313"/>
      <c r="R60" s="313"/>
      <c r="S60" s="313"/>
      <c r="T60" s="313"/>
      <c r="U60" s="313"/>
      <c r="V60" s="313"/>
      <c r="W60" s="313"/>
      <c r="X60" s="313"/>
      <c r="Y60" s="313"/>
      <c r="Z60" s="313"/>
      <c r="AA60" s="313"/>
      <c r="AB60" s="643"/>
      <c r="AC60" s="643"/>
      <c r="AD60" s="643"/>
      <c r="AE60" s="643"/>
      <c r="AF60" s="643"/>
      <c r="AG60" s="338" t="s">
        <v>270</v>
      </c>
    </row>
    <row r="61" spans="1:43" ht="16.149999999999999" hidden="1" customHeight="1" outlineLevel="1">
      <c r="A61" s="302"/>
      <c r="B61" s="353" t="s">
        <v>1546</v>
      </c>
      <c r="C61" s="313"/>
      <c r="D61" s="313"/>
      <c r="E61" s="313"/>
      <c r="F61" s="313"/>
      <c r="G61" s="313"/>
      <c r="H61" s="313"/>
      <c r="I61" s="313"/>
      <c r="J61" s="313"/>
      <c r="K61" s="313"/>
      <c r="L61" s="313"/>
      <c r="M61" s="313"/>
      <c r="N61" s="313"/>
      <c r="O61" s="313"/>
      <c r="P61" s="313"/>
      <c r="Q61" s="313"/>
      <c r="R61" s="313"/>
      <c r="S61" s="313"/>
      <c r="T61" s="313"/>
      <c r="U61" s="313"/>
      <c r="V61" s="313"/>
      <c r="W61" s="313"/>
      <c r="X61" s="313"/>
      <c r="Y61" s="313"/>
      <c r="Z61" s="313"/>
      <c r="AA61" s="313"/>
      <c r="AB61" s="627">
        <f>Z41</f>
        <v>1</v>
      </c>
      <c r="AC61" s="627"/>
      <c r="AD61" s="627"/>
      <c r="AE61" s="627"/>
      <c r="AF61" s="627"/>
      <c r="AG61" s="338" t="s">
        <v>270</v>
      </c>
    </row>
    <row r="62" spans="1:43" s="49" customFormat="1" ht="16.149999999999999" hidden="1" customHeight="1" outlineLevel="1">
      <c r="A62" s="302"/>
      <c r="B62" s="305" t="s">
        <v>410</v>
      </c>
      <c r="C62" s="308"/>
      <c r="D62" s="369"/>
      <c r="E62" s="369"/>
      <c r="F62" s="308"/>
      <c r="G62" s="369"/>
      <c r="H62" s="369"/>
      <c r="I62" s="308"/>
      <c r="J62" s="308"/>
      <c r="K62" s="308"/>
      <c r="L62" s="308"/>
      <c r="M62" s="369"/>
      <c r="N62" s="369"/>
      <c r="O62" s="369"/>
      <c r="P62" s="369"/>
      <c r="Q62" s="369"/>
      <c r="R62" s="369"/>
      <c r="S62" s="369"/>
      <c r="T62" s="369"/>
      <c r="U62" s="369"/>
      <c r="V62" s="369"/>
      <c r="W62" s="369"/>
      <c r="X62" s="369"/>
      <c r="Y62" s="369"/>
      <c r="Z62" s="369"/>
      <c r="AA62" s="369"/>
      <c r="AB62" s="752"/>
      <c r="AC62" s="752"/>
      <c r="AD62" s="752"/>
      <c r="AE62" s="752"/>
      <c r="AF62" s="752"/>
      <c r="AG62" s="370" t="s">
        <v>270</v>
      </c>
      <c r="AH62" s="205"/>
      <c r="AI62" s="205"/>
      <c r="AJ62" s="205"/>
      <c r="AK62" s="205"/>
      <c r="AL62" s="205"/>
      <c r="AM62" s="205"/>
      <c r="AN62" s="205"/>
      <c r="AO62" s="205"/>
      <c r="AP62" s="205"/>
      <c r="AQ62" s="205"/>
    </row>
    <row r="63" spans="1:43" s="49" customFormat="1" ht="16.149999999999999" hidden="1" customHeight="1" outlineLevel="1">
      <c r="A63" s="302"/>
      <c r="B63" s="315" t="s">
        <v>453</v>
      </c>
      <c r="C63" s="308"/>
      <c r="D63" s="369"/>
      <c r="E63" s="369"/>
      <c r="F63" s="308"/>
      <c r="G63" s="369"/>
      <c r="H63" s="369"/>
      <c r="I63" s="308"/>
      <c r="J63" s="308"/>
      <c r="K63" s="308"/>
      <c r="L63" s="308"/>
      <c r="M63" s="369"/>
      <c r="N63" s="369"/>
      <c r="O63" s="369"/>
      <c r="P63" s="369"/>
      <c r="Q63" s="369"/>
      <c r="R63" s="369"/>
      <c r="S63" s="369"/>
      <c r="T63" s="369"/>
      <c r="U63" s="369"/>
      <c r="V63" s="369"/>
      <c r="W63" s="369"/>
      <c r="X63" s="369"/>
      <c r="Y63" s="369"/>
      <c r="Z63" s="369"/>
      <c r="AA63" s="369"/>
      <c r="AB63" s="752"/>
      <c r="AC63" s="752"/>
      <c r="AD63" s="752"/>
      <c r="AE63" s="752"/>
      <c r="AF63" s="752"/>
      <c r="AG63" s="370" t="s">
        <v>270</v>
      </c>
      <c r="AH63" s="205"/>
      <c r="AI63" s="205"/>
      <c r="AJ63" s="205"/>
      <c r="AK63" s="205"/>
      <c r="AL63" s="205"/>
      <c r="AM63" s="205"/>
      <c r="AN63" s="205"/>
      <c r="AO63" s="205"/>
      <c r="AP63" s="205"/>
      <c r="AQ63" s="205"/>
    </row>
    <row r="64" spans="1:43" ht="16.149999999999999" hidden="1" customHeight="1" outlineLevel="1">
      <c r="A64" s="302"/>
      <c r="B64" s="353" t="s">
        <v>1579</v>
      </c>
      <c r="C64" s="313"/>
      <c r="D64" s="313"/>
      <c r="E64" s="313"/>
      <c r="F64" s="313"/>
      <c r="G64" s="313"/>
      <c r="H64" s="313"/>
      <c r="I64" s="313"/>
      <c r="J64" s="313"/>
      <c r="K64" s="313"/>
      <c r="L64" s="313"/>
      <c r="M64" s="313"/>
      <c r="N64" s="313"/>
      <c r="O64" s="313"/>
      <c r="P64" s="313"/>
      <c r="Q64" s="313"/>
      <c r="R64" s="313"/>
      <c r="S64" s="313"/>
      <c r="T64" s="313"/>
      <c r="U64" s="313"/>
      <c r="V64" s="313"/>
      <c r="W64" s="313"/>
      <c r="X64" s="313"/>
      <c r="Y64" s="313"/>
      <c r="Z64" s="313"/>
      <c r="AA64" s="313"/>
      <c r="AB64" s="697"/>
      <c r="AC64" s="697"/>
      <c r="AD64" s="697"/>
      <c r="AE64" s="697"/>
      <c r="AF64" s="697"/>
      <c r="AG64" s="338" t="s">
        <v>270</v>
      </c>
    </row>
    <row r="65" spans="1:72" ht="16.149999999999999" hidden="1" customHeight="1" outlineLevel="1">
      <c r="A65" s="302"/>
      <c r="B65" s="353" t="s">
        <v>1580</v>
      </c>
      <c r="C65" s="313"/>
      <c r="D65" s="313"/>
      <c r="E65" s="313"/>
      <c r="F65" s="313"/>
      <c r="G65" s="313"/>
      <c r="H65" s="313"/>
      <c r="I65" s="313"/>
      <c r="J65" s="313"/>
      <c r="K65" s="313"/>
      <c r="L65" s="313"/>
      <c r="M65" s="313"/>
      <c r="N65" s="313"/>
      <c r="O65" s="313"/>
      <c r="P65" s="313"/>
      <c r="Q65" s="313"/>
      <c r="R65" s="313"/>
      <c r="S65" s="313"/>
      <c r="T65" s="313"/>
      <c r="U65" s="313"/>
      <c r="V65" s="313"/>
      <c r="W65" s="313"/>
      <c r="X65" s="313"/>
      <c r="Y65" s="313"/>
      <c r="Z65" s="313"/>
      <c r="AA65" s="313"/>
      <c r="AB65" s="697">
        <v>0</v>
      </c>
      <c r="AC65" s="697"/>
      <c r="AD65" s="697"/>
      <c r="AE65" s="697"/>
      <c r="AF65" s="697"/>
      <c r="AG65" s="338" t="s">
        <v>270</v>
      </c>
    </row>
    <row r="66" spans="1:72" ht="16.149999999999999" hidden="1" customHeight="1" outlineLevel="1">
      <c r="A66" s="403"/>
      <c r="B66" s="305" t="s">
        <v>1581</v>
      </c>
      <c r="C66" s="308"/>
      <c r="D66" s="308"/>
      <c r="E66" s="308"/>
      <c r="F66" s="308"/>
      <c r="G66" s="308"/>
      <c r="H66" s="308"/>
      <c r="I66" s="308"/>
      <c r="J66" s="308"/>
      <c r="K66" s="308"/>
      <c r="L66" s="308"/>
      <c r="M66" s="308"/>
      <c r="N66" s="308"/>
      <c r="O66" s="308"/>
      <c r="P66" s="308"/>
      <c r="Q66" s="308"/>
      <c r="R66" s="308"/>
      <c r="S66" s="308"/>
      <c r="T66" s="308"/>
      <c r="U66" s="308"/>
      <c r="V66" s="308"/>
      <c r="W66" s="308"/>
      <c r="X66" s="308"/>
      <c r="Y66" s="308"/>
      <c r="Z66" s="308"/>
      <c r="AA66" s="308"/>
      <c r="AB66" s="627">
        <f>AB59-SUM(AB64:AF65)</f>
        <v>0</v>
      </c>
      <c r="AC66" s="627"/>
      <c r="AD66" s="627"/>
      <c r="AE66" s="627"/>
      <c r="AF66" s="627"/>
      <c r="AG66" s="306" t="s">
        <v>270</v>
      </c>
    </row>
    <row r="67" spans="1:72" ht="16.149999999999999" hidden="1" customHeight="1" outlineLevel="1" thickBot="1">
      <c r="A67" s="311" t="s">
        <v>412</v>
      </c>
      <c r="B67" s="310"/>
      <c r="C67" s="310"/>
      <c r="D67" s="310"/>
      <c r="E67" s="310"/>
      <c r="F67" s="310"/>
      <c r="G67" s="310"/>
      <c r="H67" s="310"/>
      <c r="I67" s="310"/>
      <c r="J67" s="310"/>
      <c r="K67" s="310"/>
      <c r="L67" s="310"/>
      <c r="M67" s="310"/>
      <c r="N67" s="310"/>
      <c r="O67" s="310"/>
      <c r="P67" s="310"/>
      <c r="Q67" s="310"/>
      <c r="R67" s="310"/>
      <c r="S67" s="310"/>
      <c r="T67" s="310"/>
      <c r="U67" s="310"/>
      <c r="V67" s="310"/>
      <c r="W67" s="310"/>
      <c r="X67" s="310"/>
      <c r="Y67" s="310"/>
      <c r="Z67" s="310"/>
      <c r="AA67" s="310"/>
      <c r="AB67" s="782"/>
      <c r="AC67" s="782"/>
      <c r="AD67" s="782"/>
      <c r="AE67" s="782"/>
      <c r="AF67" s="782"/>
      <c r="AG67" s="355"/>
      <c r="AH67" s="352" t="b">
        <v>0</v>
      </c>
    </row>
    <row r="68" spans="1:72" ht="16.149999999999999" hidden="1" customHeight="1" outlineLevel="1">
      <c r="A68" s="298"/>
      <c r="B68" s="298"/>
      <c r="C68" s="298"/>
      <c r="D68" s="298"/>
      <c r="E68" s="298"/>
      <c r="F68" s="298"/>
      <c r="G68" s="298"/>
      <c r="H68" s="298"/>
      <c r="I68" s="298"/>
      <c r="J68" s="298"/>
      <c r="K68" s="298"/>
      <c r="L68" s="298"/>
      <c r="M68" s="298"/>
      <c r="N68" s="298"/>
      <c r="O68" s="298"/>
      <c r="P68" s="298"/>
      <c r="Q68" s="298"/>
      <c r="R68" s="298"/>
      <c r="S68" s="298"/>
      <c r="T68" s="298"/>
      <c r="U68" s="298"/>
      <c r="V68" s="298"/>
      <c r="W68" s="298"/>
      <c r="X68" s="298"/>
      <c r="Y68" s="298"/>
      <c r="Z68" s="298"/>
      <c r="AA68" s="298"/>
      <c r="AB68" s="766" t="str">
        <f>IF(AH67=TRUE,"問題なし","問題あり")</f>
        <v>問題あり</v>
      </c>
      <c r="AC68" s="766"/>
      <c r="AD68" s="766"/>
      <c r="AE68" s="766"/>
      <c r="AF68" s="766"/>
      <c r="AG68" s="354"/>
      <c r="AH68" s="352"/>
    </row>
    <row r="69" spans="1:72" ht="16.149999999999999" hidden="1" customHeight="1" outlineLevel="1">
      <c r="A69" s="318" t="s">
        <v>1520</v>
      </c>
      <c r="B69" s="319" t="s">
        <v>1553</v>
      </c>
      <c r="C69" s="319"/>
      <c r="D69" s="319"/>
      <c r="E69" s="319"/>
      <c r="F69" s="319"/>
      <c r="G69" s="319"/>
      <c r="H69" s="319"/>
      <c r="I69" s="319"/>
      <c r="J69" s="319"/>
      <c r="K69" s="319"/>
      <c r="L69" s="319"/>
      <c r="M69" s="319"/>
      <c r="N69" s="319"/>
      <c r="O69" s="319"/>
      <c r="P69" s="319"/>
      <c r="Q69" s="319"/>
      <c r="R69" s="319"/>
      <c r="S69" s="319"/>
      <c r="T69" s="319"/>
      <c r="U69" s="319"/>
      <c r="V69" s="319"/>
      <c r="W69" s="319"/>
      <c r="X69" s="319"/>
      <c r="Y69" s="319"/>
      <c r="Z69" s="319"/>
      <c r="AA69" s="319"/>
      <c r="AB69" s="320"/>
      <c r="AC69" s="320"/>
      <c r="AD69" s="320"/>
      <c r="AE69" s="320"/>
      <c r="AF69" s="320"/>
      <c r="AG69" s="319"/>
    </row>
    <row r="70" spans="1:72" ht="16.149999999999999" hidden="1" customHeight="1" outlineLevel="1">
      <c r="A70" s="319"/>
      <c r="B70" s="319" t="s">
        <v>1521</v>
      </c>
      <c r="C70" s="319"/>
      <c r="D70" s="319"/>
      <c r="E70" s="319"/>
      <c r="F70" s="319"/>
      <c r="G70" s="319"/>
      <c r="H70" s="319"/>
      <c r="I70" s="319"/>
      <c r="J70" s="319"/>
      <c r="K70" s="319"/>
      <c r="L70" s="319"/>
      <c r="M70" s="319"/>
      <c r="N70" s="319"/>
      <c r="O70" s="319"/>
      <c r="P70" s="319"/>
      <c r="Q70" s="319"/>
      <c r="R70" s="319"/>
      <c r="S70" s="319"/>
      <c r="T70" s="319"/>
      <c r="U70" s="319"/>
      <c r="V70" s="319"/>
      <c r="W70" s="319"/>
      <c r="X70" s="319"/>
      <c r="Y70" s="319"/>
      <c r="Z70" s="319"/>
      <c r="AA70" s="319"/>
      <c r="AB70" s="320"/>
      <c r="AC70" s="320"/>
      <c r="AD70" s="320"/>
      <c r="AE70" s="320"/>
      <c r="AF70" s="320"/>
      <c r="AG70" s="319"/>
    </row>
    <row r="71" spans="1:72" ht="16.149999999999999" hidden="1" customHeight="1" outlineLevel="1">
      <c r="A71" s="318" t="s">
        <v>1520</v>
      </c>
      <c r="B71" s="319" t="s">
        <v>1523</v>
      </c>
      <c r="C71" s="319"/>
      <c r="D71" s="319"/>
      <c r="E71" s="319"/>
      <c r="F71" s="319"/>
      <c r="G71" s="319"/>
      <c r="H71" s="319"/>
      <c r="I71" s="319"/>
      <c r="J71" s="319"/>
      <c r="K71" s="319"/>
      <c r="L71" s="319"/>
      <c r="M71" s="319"/>
      <c r="N71" s="319"/>
      <c r="O71" s="319"/>
      <c r="P71" s="319"/>
      <c r="Q71" s="319"/>
      <c r="R71" s="319"/>
      <c r="S71" s="319"/>
      <c r="T71" s="319"/>
      <c r="U71" s="319"/>
      <c r="V71" s="319"/>
      <c r="W71" s="319"/>
      <c r="X71" s="319"/>
      <c r="Y71" s="319"/>
      <c r="Z71" s="319"/>
      <c r="AA71" s="319"/>
      <c r="AB71" s="320"/>
      <c r="AC71" s="320"/>
      <c r="AD71" s="320"/>
      <c r="AE71" s="320"/>
      <c r="AF71" s="320"/>
      <c r="AG71" s="319"/>
    </row>
    <row r="72" spans="1:72" ht="16.149999999999999" hidden="1" customHeight="1" outlineLevel="1">
      <c r="A72" s="319"/>
      <c r="B72" s="319" t="s">
        <v>1522</v>
      </c>
      <c r="C72" s="319"/>
      <c r="D72" s="319"/>
      <c r="E72" s="319"/>
      <c r="F72" s="319"/>
      <c r="G72" s="319"/>
      <c r="H72" s="319"/>
      <c r="I72" s="319"/>
      <c r="J72" s="319"/>
      <c r="K72" s="319"/>
      <c r="L72" s="319"/>
      <c r="M72" s="319"/>
      <c r="N72" s="319"/>
      <c r="O72" s="319"/>
      <c r="P72" s="319"/>
      <c r="Q72" s="319"/>
      <c r="R72" s="319"/>
      <c r="S72" s="319"/>
      <c r="T72" s="319"/>
      <c r="U72" s="319"/>
      <c r="V72" s="319"/>
      <c r="W72" s="319"/>
      <c r="X72" s="319"/>
      <c r="Y72" s="319"/>
      <c r="Z72" s="319"/>
      <c r="AA72" s="319"/>
      <c r="AB72" s="320"/>
      <c r="AC72" s="320"/>
      <c r="AD72" s="320"/>
      <c r="AE72" s="320"/>
      <c r="AF72" s="320"/>
      <c r="AG72" s="319"/>
    </row>
    <row r="73" spans="1:72" ht="16.149999999999999" hidden="1" customHeight="1" outlineLevel="1">
      <c r="A73" s="318" t="s">
        <v>1520</v>
      </c>
      <c r="B73" s="366" t="s">
        <v>1555</v>
      </c>
      <c r="C73" s="319"/>
      <c r="D73" s="319"/>
      <c r="E73" s="319"/>
      <c r="F73" s="319"/>
      <c r="G73" s="319"/>
      <c r="H73" s="319"/>
      <c r="I73" s="319"/>
      <c r="J73" s="319"/>
      <c r="K73" s="319"/>
      <c r="L73" s="319"/>
      <c r="M73" s="319"/>
      <c r="N73" s="319"/>
      <c r="O73" s="319"/>
      <c r="P73" s="319"/>
      <c r="Q73" s="319"/>
      <c r="R73" s="319"/>
      <c r="S73" s="319"/>
      <c r="T73" s="319"/>
      <c r="U73" s="319"/>
      <c r="V73" s="319"/>
      <c r="W73" s="319"/>
      <c r="X73" s="319"/>
      <c r="Y73" s="319"/>
      <c r="Z73" s="319"/>
      <c r="AA73" s="319"/>
      <c r="AB73" s="320"/>
      <c r="AC73" s="320"/>
      <c r="AD73" s="320"/>
      <c r="AE73" s="320"/>
      <c r="AF73" s="320"/>
      <c r="AG73" s="319"/>
    </row>
    <row r="74" spans="1:72" ht="16.149999999999999" hidden="1" customHeight="1" outlineLevel="1">
      <c r="A74" s="319"/>
      <c r="B74" s="319" t="s">
        <v>1554</v>
      </c>
      <c r="C74" s="319"/>
      <c r="D74" s="319"/>
      <c r="E74" s="319"/>
      <c r="F74" s="319"/>
      <c r="G74" s="319"/>
      <c r="H74" s="319"/>
      <c r="I74" s="319"/>
      <c r="J74" s="319"/>
      <c r="K74" s="319"/>
      <c r="L74" s="319"/>
      <c r="M74" s="319"/>
      <c r="N74" s="319"/>
      <c r="O74" s="319"/>
      <c r="P74" s="319"/>
      <c r="Q74" s="319"/>
      <c r="R74" s="319"/>
      <c r="S74" s="319"/>
      <c r="T74" s="319"/>
      <c r="U74" s="319"/>
      <c r="V74" s="319"/>
      <c r="W74" s="319"/>
      <c r="X74" s="319"/>
      <c r="Y74" s="319"/>
      <c r="Z74" s="319"/>
      <c r="AA74" s="319"/>
      <c r="AB74" s="320"/>
      <c r="AC74" s="320"/>
      <c r="AD74" s="320"/>
      <c r="AE74" s="320"/>
      <c r="AF74" s="320"/>
      <c r="AG74" s="319"/>
    </row>
    <row r="75" spans="1:72" ht="16.149999999999999" hidden="1" customHeight="1" outlineLevel="1">
      <c r="A75" s="354" t="s">
        <v>1520</v>
      </c>
      <c r="B75" s="366" t="s">
        <v>1556</v>
      </c>
      <c r="C75" s="298"/>
      <c r="D75" s="298"/>
      <c r="E75" s="298"/>
      <c r="F75" s="298"/>
      <c r="G75" s="298"/>
      <c r="H75" s="298"/>
      <c r="I75" s="298"/>
      <c r="J75" s="298"/>
      <c r="K75" s="298"/>
      <c r="L75" s="298"/>
      <c r="M75" s="298"/>
      <c r="N75" s="298"/>
      <c r="O75" s="298"/>
      <c r="P75" s="298"/>
      <c r="Q75" s="298"/>
      <c r="R75" s="298"/>
      <c r="S75" s="298"/>
      <c r="T75" s="298"/>
      <c r="U75" s="298"/>
      <c r="V75" s="298"/>
      <c r="W75" s="298"/>
      <c r="X75" s="298"/>
      <c r="Y75" s="298"/>
      <c r="Z75" s="298"/>
      <c r="AA75" s="298"/>
      <c r="AB75" s="367"/>
      <c r="AC75" s="367"/>
      <c r="AD75" s="367"/>
      <c r="AE75" s="367"/>
      <c r="AF75" s="367"/>
      <c r="AG75" s="298"/>
    </row>
    <row r="76" spans="1:72" ht="16.149999999999999" hidden="1" customHeight="1" outlineLevel="1">
      <c r="A76" s="354"/>
      <c r="B76" s="366" t="s">
        <v>1536</v>
      </c>
      <c r="C76" s="298"/>
      <c r="D76" s="298"/>
      <c r="E76" s="298"/>
      <c r="F76" s="298"/>
      <c r="G76" s="298"/>
      <c r="H76" s="298"/>
      <c r="I76" s="298"/>
      <c r="J76" s="298"/>
      <c r="K76" s="298"/>
      <c r="L76" s="298"/>
      <c r="M76" s="298"/>
      <c r="N76" s="298"/>
      <c r="O76" s="298"/>
      <c r="P76" s="298"/>
      <c r="Q76" s="298"/>
      <c r="R76" s="298"/>
      <c r="S76" s="298"/>
      <c r="T76" s="298"/>
      <c r="U76" s="298"/>
      <c r="V76" s="298"/>
      <c r="W76" s="298"/>
      <c r="X76" s="298"/>
      <c r="Y76" s="298"/>
      <c r="Z76" s="298"/>
      <c r="AA76" s="298"/>
      <c r="AB76" s="367"/>
      <c r="AC76" s="367"/>
      <c r="AD76" s="367"/>
      <c r="AE76" s="367"/>
      <c r="AF76" s="367"/>
      <c r="AG76" s="298"/>
      <c r="AO76" s="209"/>
      <c r="AP76" s="204"/>
      <c r="AQ76" s="204"/>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259"/>
      <c r="BP76" s="259"/>
      <c r="BQ76" s="259"/>
      <c r="BR76" s="259"/>
      <c r="BS76" s="259"/>
      <c r="BT76" s="48"/>
    </row>
    <row r="77" spans="1:72" ht="16.149999999999999" hidden="1" customHeight="1" outlineLevel="1">
      <c r="A77" s="354"/>
      <c r="B77" s="366" t="s">
        <v>1535</v>
      </c>
      <c r="C77" s="298"/>
      <c r="D77" s="298"/>
      <c r="E77" s="298"/>
      <c r="F77" s="298"/>
      <c r="G77" s="298"/>
      <c r="H77" s="298"/>
      <c r="I77" s="298"/>
      <c r="J77" s="298"/>
      <c r="K77" s="298"/>
      <c r="L77" s="298"/>
      <c r="M77" s="298"/>
      <c r="N77" s="298"/>
      <c r="O77" s="298"/>
      <c r="P77" s="298"/>
      <c r="Q77" s="298"/>
      <c r="R77" s="298"/>
      <c r="S77" s="298"/>
      <c r="T77" s="298"/>
      <c r="U77" s="298"/>
      <c r="V77" s="298"/>
      <c r="W77" s="298"/>
      <c r="X77" s="298"/>
      <c r="Y77" s="298"/>
      <c r="Z77" s="298"/>
      <c r="AA77" s="298"/>
      <c r="AB77" s="367"/>
      <c r="AC77" s="367"/>
      <c r="AD77" s="367"/>
      <c r="AE77" s="367"/>
      <c r="AF77" s="367"/>
      <c r="AG77" s="298"/>
      <c r="AO77" s="209"/>
      <c r="AP77" s="204"/>
      <c r="AQ77" s="204"/>
      <c r="AR77" s="48"/>
      <c r="AS77" s="48"/>
      <c r="AT77" s="48"/>
      <c r="AU77" s="48"/>
      <c r="AV77" s="48"/>
      <c r="AW77" s="48"/>
      <c r="AX77" s="48"/>
      <c r="AY77" s="48"/>
      <c r="AZ77" s="48"/>
      <c r="BA77" s="48"/>
      <c r="BB77" s="48"/>
      <c r="BC77" s="48"/>
      <c r="BD77" s="48"/>
      <c r="BE77" s="48"/>
      <c r="BF77" s="48"/>
      <c r="BG77" s="48"/>
      <c r="BH77" s="48"/>
      <c r="BI77" s="48"/>
      <c r="BJ77" s="48"/>
      <c r="BK77" s="48"/>
      <c r="BL77" s="48"/>
      <c r="BM77" s="48"/>
      <c r="BN77" s="48"/>
      <c r="BO77" s="259"/>
      <c r="BP77" s="259"/>
      <c r="BQ77" s="259"/>
      <c r="BR77" s="259"/>
      <c r="BS77" s="259"/>
      <c r="BT77" s="48"/>
    </row>
    <row r="78" spans="1:72" ht="16.149999999999999" hidden="1" customHeight="1" outlineLevel="1">
      <c r="A78" s="354" t="s">
        <v>1520</v>
      </c>
      <c r="B78" s="366" t="s">
        <v>1557</v>
      </c>
      <c r="C78" s="298"/>
      <c r="D78" s="298"/>
      <c r="E78" s="298"/>
      <c r="F78" s="298"/>
      <c r="G78" s="298"/>
      <c r="H78" s="298"/>
      <c r="I78" s="298"/>
      <c r="J78" s="298"/>
      <c r="K78" s="298"/>
      <c r="L78" s="298"/>
      <c r="M78" s="298"/>
      <c r="N78" s="298"/>
      <c r="O78" s="298"/>
      <c r="P78" s="298"/>
      <c r="Q78" s="298"/>
      <c r="R78" s="298"/>
      <c r="S78" s="298"/>
      <c r="T78" s="298"/>
      <c r="U78" s="298"/>
      <c r="V78" s="298"/>
      <c r="W78" s="298"/>
      <c r="X78" s="298"/>
      <c r="Y78" s="298"/>
      <c r="Z78" s="298"/>
      <c r="AA78" s="298"/>
      <c r="AB78" s="367"/>
      <c r="AC78" s="367"/>
      <c r="AD78" s="367"/>
      <c r="AE78" s="367"/>
      <c r="AF78" s="367"/>
      <c r="AG78" s="298"/>
      <c r="AO78" s="209"/>
      <c r="AP78" s="204"/>
      <c r="AQ78" s="204"/>
      <c r="AR78" s="48"/>
      <c r="AS78" s="48"/>
      <c r="AT78" s="48"/>
      <c r="AU78" s="48"/>
      <c r="AV78" s="48"/>
      <c r="AW78" s="48"/>
      <c r="AX78" s="48"/>
      <c r="AY78" s="48"/>
      <c r="AZ78" s="48"/>
      <c r="BA78" s="48"/>
      <c r="BB78" s="48"/>
      <c r="BC78" s="48"/>
      <c r="BD78" s="48"/>
      <c r="BE78" s="48"/>
      <c r="BF78" s="48"/>
      <c r="BG78" s="48"/>
      <c r="BH78" s="48"/>
      <c r="BI78" s="48"/>
      <c r="BJ78" s="48"/>
      <c r="BK78" s="48"/>
      <c r="BL78" s="48"/>
      <c r="BM78" s="48"/>
      <c r="BN78" s="48"/>
      <c r="BO78" s="259"/>
      <c r="BP78" s="259"/>
      <c r="BQ78" s="259"/>
      <c r="BR78" s="259"/>
      <c r="BS78" s="259"/>
      <c r="BT78" s="48"/>
    </row>
    <row r="79" spans="1:72" ht="18.75" hidden="1" customHeight="1" outlineLevel="1">
      <c r="A79" s="108"/>
      <c r="B79" s="3"/>
      <c r="C79" s="3"/>
      <c r="D79" s="3"/>
      <c r="E79" s="3"/>
      <c r="F79" s="3"/>
      <c r="G79" s="3"/>
      <c r="H79" s="3"/>
      <c r="I79" s="3"/>
      <c r="J79" s="3"/>
      <c r="K79" s="3"/>
      <c r="L79" s="3"/>
      <c r="M79" s="3"/>
      <c r="N79" s="3"/>
      <c r="O79" s="3"/>
      <c r="P79" s="3"/>
      <c r="Q79" s="3"/>
      <c r="R79" s="3"/>
      <c r="S79" s="3"/>
      <c r="T79" s="3"/>
      <c r="U79" s="3"/>
      <c r="V79" s="3"/>
      <c r="W79" s="3"/>
      <c r="X79" s="3"/>
      <c r="Y79" s="3"/>
      <c r="Z79" s="3"/>
      <c r="AA79" s="19"/>
      <c r="AB79" s="19"/>
      <c r="AC79" s="19"/>
      <c r="AD79" s="19"/>
      <c r="AE79" s="19"/>
      <c r="AF79" s="3"/>
      <c r="AG79" s="4"/>
      <c r="AO79" s="209"/>
      <c r="AP79" s="204"/>
      <c r="AQ79" s="204"/>
      <c r="AR79" s="48"/>
      <c r="AS79" s="48"/>
      <c r="AT79" s="48"/>
      <c r="AU79" s="48"/>
      <c r="AV79" s="48"/>
      <c r="AW79" s="48"/>
      <c r="AX79" s="48"/>
      <c r="AY79" s="48"/>
      <c r="AZ79" s="48"/>
      <c r="BA79" s="48"/>
      <c r="BB79" s="48"/>
      <c r="BC79" s="48"/>
      <c r="BD79" s="48"/>
      <c r="BE79" s="48"/>
      <c r="BF79" s="48"/>
      <c r="BG79" s="48"/>
      <c r="BH79" s="48"/>
      <c r="BI79" s="48"/>
      <c r="BJ79" s="48"/>
      <c r="BK79" s="48"/>
      <c r="BL79" s="48"/>
      <c r="BM79" s="48"/>
      <c r="BN79" s="48"/>
      <c r="BO79" s="259"/>
      <c r="BP79" s="259"/>
      <c r="BQ79" s="259"/>
      <c r="BR79" s="259"/>
      <c r="BS79" s="259"/>
      <c r="BT79" s="48"/>
    </row>
    <row r="80" spans="1:72" ht="16.149999999999999" customHeight="1" collapsed="1">
      <c r="A80" s="155" t="s">
        <v>1479</v>
      </c>
      <c r="B80" s="3"/>
      <c r="C80" s="3"/>
      <c r="D80" s="3"/>
      <c r="E80" s="3"/>
      <c r="F80" s="3"/>
      <c r="G80" s="3"/>
      <c r="H80" s="3"/>
      <c r="I80" s="3"/>
      <c r="J80" s="3"/>
      <c r="K80" s="3"/>
      <c r="L80" s="3"/>
      <c r="M80" s="3"/>
      <c r="N80" s="3"/>
      <c r="O80" s="3"/>
      <c r="P80" s="3"/>
      <c r="Q80" s="3"/>
      <c r="R80" s="3"/>
      <c r="S80" s="3"/>
      <c r="T80" s="3"/>
      <c r="U80" s="3"/>
      <c r="V80" s="3"/>
      <c r="W80" s="3"/>
      <c r="X80" s="3"/>
      <c r="Y80" s="3"/>
      <c r="Z80" s="3"/>
      <c r="AA80" s="351"/>
      <c r="AB80" s="351"/>
      <c r="AC80" s="351"/>
      <c r="AD80" s="351"/>
      <c r="AE80" s="351"/>
      <c r="AF80" s="3"/>
      <c r="AG80" s="4"/>
      <c r="AO80" s="209"/>
      <c r="AP80" s="204"/>
      <c r="AQ80" s="204"/>
      <c r="AR80" s="48"/>
      <c r="AS80" s="48"/>
      <c r="AT80" s="48"/>
      <c r="AU80" s="48"/>
      <c r="AV80" s="48"/>
      <c r="AW80" s="48"/>
      <c r="AX80" s="48"/>
      <c r="AY80" s="48"/>
      <c r="AZ80" s="48"/>
      <c r="BA80" s="48"/>
      <c r="BB80" s="48"/>
      <c r="BC80" s="48"/>
      <c r="BD80" s="48"/>
      <c r="BE80" s="48"/>
      <c r="BF80" s="48"/>
      <c r="BG80" s="48"/>
      <c r="BH80" s="48"/>
      <c r="BI80" s="48"/>
      <c r="BJ80" s="48"/>
      <c r="BK80" s="48"/>
      <c r="BL80" s="48"/>
      <c r="BM80" s="48"/>
      <c r="BN80" s="48"/>
      <c r="BO80" s="48"/>
      <c r="BP80" s="48"/>
      <c r="BQ80" s="48"/>
      <c r="BR80" s="48"/>
      <c r="BS80" s="48"/>
      <c r="BT80" s="48"/>
    </row>
    <row r="81" spans="1:72" ht="16.149999999999999" customHeight="1">
      <c r="A81" s="513" t="s">
        <v>1520</v>
      </c>
      <c r="B81" s="468" t="s">
        <v>1524</v>
      </c>
      <c r="C81" s="416"/>
      <c r="D81" s="317"/>
      <c r="E81" s="317"/>
      <c r="F81" s="317"/>
      <c r="G81" s="317"/>
      <c r="H81" s="317"/>
      <c r="I81" s="317"/>
      <c r="J81" s="317"/>
      <c r="K81" s="317"/>
      <c r="L81" s="317"/>
      <c r="M81" s="317"/>
      <c r="N81" s="317"/>
      <c r="O81" s="317"/>
      <c r="P81" s="317"/>
      <c r="Q81" s="317"/>
      <c r="R81" s="317"/>
      <c r="S81" s="317"/>
      <c r="T81" s="317"/>
      <c r="U81" s="317"/>
      <c r="V81" s="317"/>
      <c r="W81" s="317"/>
      <c r="X81" s="317"/>
      <c r="Y81" s="317"/>
      <c r="Z81" s="317"/>
      <c r="AA81" s="316"/>
      <c r="AB81" s="316"/>
      <c r="AC81" s="316"/>
      <c r="AD81" s="316"/>
      <c r="AE81" s="316"/>
      <c r="AF81" s="317"/>
      <c r="AG81" s="326"/>
      <c r="AO81" s="209"/>
      <c r="AP81" s="204"/>
      <c r="AQ81" s="204"/>
      <c r="AR81" s="48"/>
      <c r="AS81" s="48"/>
      <c r="AT81" s="48"/>
      <c r="AU81" s="48"/>
      <c r="AV81" s="48"/>
      <c r="AW81" s="48"/>
      <c r="AX81" s="48"/>
      <c r="AY81" s="48"/>
      <c r="AZ81" s="48"/>
      <c r="BA81" s="48"/>
      <c r="BB81" s="48"/>
      <c r="BC81" s="48"/>
      <c r="BD81" s="48"/>
      <c r="BE81" s="48"/>
      <c r="BF81" s="48"/>
      <c r="BG81" s="48"/>
      <c r="BH81" s="48"/>
      <c r="BI81" s="48"/>
      <c r="BJ81" s="48"/>
      <c r="BK81" s="48"/>
      <c r="BL81" s="48"/>
      <c r="BM81" s="48"/>
      <c r="BN81" s="48"/>
      <c r="BO81" s="48"/>
      <c r="BP81" s="48"/>
      <c r="BQ81" s="48"/>
      <c r="BR81" s="48"/>
      <c r="BS81" s="48"/>
      <c r="BT81" s="48"/>
    </row>
    <row r="82" spans="1:72" ht="16.149999999999999" customHeight="1">
      <c r="A82" s="412" t="s">
        <v>1520</v>
      </c>
      <c r="B82" s="416" t="s">
        <v>1584</v>
      </c>
      <c r="C82" s="416"/>
      <c r="D82" s="317"/>
      <c r="E82" s="317"/>
      <c r="F82" s="317"/>
      <c r="G82" s="317"/>
      <c r="H82" s="317"/>
      <c r="I82" s="317"/>
      <c r="J82" s="317"/>
      <c r="K82" s="317"/>
      <c r="L82" s="317"/>
      <c r="M82" s="317"/>
      <c r="N82" s="317"/>
      <c r="O82" s="317"/>
      <c r="P82" s="317"/>
      <c r="Q82" s="317"/>
      <c r="R82" s="317"/>
      <c r="S82" s="317"/>
      <c r="T82" s="317"/>
      <c r="U82" s="317"/>
      <c r="V82" s="317"/>
      <c r="W82" s="317"/>
      <c r="X82" s="317"/>
      <c r="Y82" s="317"/>
      <c r="Z82" s="317"/>
      <c r="AA82" s="316"/>
      <c r="AB82" s="316"/>
      <c r="AC82" s="316"/>
      <c r="AD82" s="316"/>
      <c r="AE82" s="316"/>
      <c r="AF82" s="317"/>
      <c r="AG82" s="326"/>
    </row>
    <row r="83" spans="1:72" ht="16.149999999999999" customHeight="1">
      <c r="A83" s="415" t="s">
        <v>1538</v>
      </c>
      <c r="B83" s="317"/>
      <c r="C83" s="299"/>
      <c r="D83" s="299"/>
      <c r="E83" s="299"/>
      <c r="F83" s="299"/>
      <c r="G83" s="299"/>
      <c r="H83" s="299"/>
      <c r="I83" s="299"/>
      <c r="J83" s="299"/>
      <c r="K83" s="299"/>
      <c r="L83" s="299"/>
      <c r="M83" s="299"/>
      <c r="N83" s="299"/>
      <c r="O83" s="299"/>
      <c r="P83" s="299"/>
      <c r="Q83" s="299"/>
      <c r="R83" s="299"/>
      <c r="S83" s="299"/>
      <c r="T83" s="299"/>
      <c r="U83" s="299"/>
      <c r="V83" s="299"/>
      <c r="W83" s="299"/>
      <c r="X83" s="299"/>
      <c r="Y83" s="299"/>
      <c r="Z83" s="299"/>
      <c r="AA83" s="327"/>
      <c r="AB83" s="327"/>
      <c r="AC83" s="327"/>
      <c r="AD83" s="327"/>
      <c r="AE83" s="327"/>
      <c r="AF83" s="299"/>
      <c r="AG83" s="260"/>
    </row>
    <row r="84" spans="1:72" ht="16.149999999999999" customHeight="1" thickBot="1">
      <c r="A84" s="481" t="s">
        <v>1762</v>
      </c>
      <c r="B84" s="3"/>
      <c r="C84" s="3"/>
      <c r="D84" s="3"/>
      <c r="E84" s="3"/>
      <c r="F84" s="3"/>
      <c r="G84" s="3"/>
      <c r="H84" s="3"/>
      <c r="I84" s="3"/>
      <c r="J84" s="3"/>
      <c r="K84" s="3"/>
      <c r="L84" s="3"/>
      <c r="M84" s="3"/>
      <c r="N84" s="3"/>
      <c r="O84" s="3"/>
      <c r="P84" s="3"/>
      <c r="Q84" s="3"/>
      <c r="R84" s="3"/>
      <c r="S84" s="3"/>
      <c r="T84" s="3"/>
      <c r="U84" s="3"/>
      <c r="V84" s="3"/>
      <c r="W84" s="3"/>
      <c r="X84" s="3"/>
      <c r="Y84" s="3"/>
      <c r="Z84" s="3"/>
      <c r="AA84" s="163"/>
      <c r="AB84" s="163"/>
      <c r="AC84" s="163"/>
      <c r="AD84" s="163"/>
      <c r="AE84" s="163"/>
      <c r="AF84" s="163"/>
      <c r="AG84" s="94"/>
      <c r="AO84" s="209"/>
      <c r="AP84" s="204"/>
      <c r="AQ84" s="204"/>
      <c r="AR84" s="48"/>
      <c r="AS84" s="48"/>
      <c r="AT84" s="48"/>
      <c r="AU84" s="48"/>
      <c r="AV84" s="48"/>
      <c r="AW84" s="48"/>
      <c r="AX84" s="48"/>
      <c r="AY84" s="48"/>
      <c r="AZ84" s="48"/>
      <c r="BA84" s="48"/>
      <c r="BB84" s="48"/>
      <c r="BC84" s="48"/>
      <c r="BD84" s="48"/>
      <c r="BE84" s="48"/>
      <c r="BF84" s="48"/>
      <c r="BG84" s="48"/>
      <c r="BH84" s="48"/>
      <c r="BI84" s="48"/>
      <c r="BJ84" s="48"/>
      <c r="BK84" s="48"/>
      <c r="BL84" s="48"/>
      <c r="BM84" s="48"/>
      <c r="BN84" s="48"/>
      <c r="BO84" s="259"/>
      <c r="BP84" s="259"/>
      <c r="BQ84" s="259"/>
      <c r="BR84" s="259"/>
      <c r="BS84" s="259"/>
      <c r="BT84" s="48"/>
    </row>
    <row r="85" spans="1:72" ht="16.149999999999999" customHeight="1">
      <c r="A85" s="107" t="s">
        <v>1763</v>
      </c>
      <c r="B85" s="55"/>
      <c r="C85" s="36"/>
      <c r="D85" s="36"/>
      <c r="E85" s="36"/>
      <c r="F85" s="36"/>
      <c r="G85" s="36"/>
      <c r="H85" s="36"/>
      <c r="I85" s="36"/>
      <c r="J85" s="36"/>
      <c r="K85" s="36"/>
      <c r="L85" s="36"/>
      <c r="M85" s="36"/>
      <c r="N85" s="36"/>
      <c r="O85" s="36"/>
      <c r="P85" s="36"/>
      <c r="Q85" s="36"/>
      <c r="R85" s="36"/>
      <c r="S85" s="36"/>
      <c r="T85" s="36"/>
      <c r="U85" s="36"/>
      <c r="V85" s="36"/>
      <c r="W85" s="36"/>
      <c r="X85" s="36"/>
      <c r="Y85" s="36"/>
      <c r="Z85" s="36"/>
      <c r="AA85" s="76"/>
      <c r="AB85" s="707">
        <f>'（別添）_計画書（歯科診療所及びⅡを算定する有床診療所）'!AB76</f>
        <v>0</v>
      </c>
      <c r="AC85" s="707"/>
      <c r="AD85" s="707"/>
      <c r="AE85" s="707"/>
      <c r="AF85" s="707"/>
      <c r="AG85" s="78" t="s">
        <v>289</v>
      </c>
      <c r="AO85" s="209"/>
      <c r="AP85" s="204"/>
      <c r="AQ85" s="204"/>
      <c r="AR85" s="48"/>
      <c r="AS85" s="48"/>
      <c r="AT85" s="48"/>
      <c r="AU85" s="48"/>
      <c r="AV85" s="48"/>
      <c r="AW85" s="48"/>
      <c r="AX85" s="48"/>
      <c r="AY85" s="48"/>
      <c r="AZ85" s="48"/>
      <c r="BA85" s="48"/>
      <c r="BB85" s="48"/>
      <c r="BC85" s="48"/>
      <c r="BD85" s="48"/>
      <c r="BE85" s="48"/>
      <c r="BF85" s="48"/>
      <c r="BG85" s="48"/>
      <c r="BH85" s="48"/>
      <c r="BI85" s="48"/>
      <c r="BJ85" s="48"/>
      <c r="BK85" s="48"/>
      <c r="BL85" s="48"/>
      <c r="BM85" s="48"/>
      <c r="BN85" s="48"/>
      <c r="BO85" s="259"/>
      <c r="BP85" s="259"/>
      <c r="BQ85" s="259"/>
      <c r="BR85" s="259"/>
      <c r="BS85" s="259"/>
      <c r="BT85" s="48"/>
    </row>
    <row r="86" spans="1:72" ht="16.149999999999999" customHeight="1">
      <c r="A86" s="405" t="s">
        <v>1764</v>
      </c>
      <c r="B86" s="74"/>
      <c r="C86" s="14"/>
      <c r="D86" s="14"/>
      <c r="E86" s="14"/>
      <c r="F86" s="14"/>
      <c r="G86" s="14"/>
      <c r="H86" s="14"/>
      <c r="I86" s="14"/>
      <c r="J86" s="14"/>
      <c r="K86" s="14"/>
      <c r="L86" s="14"/>
      <c r="M86" s="14"/>
      <c r="N86" s="14"/>
      <c r="O86" s="14"/>
      <c r="P86" s="14"/>
      <c r="Q86" s="14"/>
      <c r="R86" s="14"/>
      <c r="S86" s="14"/>
      <c r="T86" s="14"/>
      <c r="U86" s="14"/>
      <c r="V86" s="14"/>
      <c r="W86" s="14"/>
      <c r="X86" s="14"/>
      <c r="Y86" s="14"/>
      <c r="Z86" s="14"/>
      <c r="AA86" s="75"/>
      <c r="AB86" s="642">
        <f>'（別添）_計画書（歯科診療所及びⅡを算定する有床診療所）'!AB77</f>
        <v>0</v>
      </c>
      <c r="AC86" s="642"/>
      <c r="AD86" s="642"/>
      <c r="AE86" s="642"/>
      <c r="AF86" s="642"/>
      <c r="AG86" s="118" t="s">
        <v>270</v>
      </c>
      <c r="AO86" s="209"/>
      <c r="AP86" s="204"/>
      <c r="AQ86" s="204"/>
      <c r="AR86" s="48"/>
      <c r="AS86" s="48"/>
      <c r="AT86" s="48"/>
      <c r="AU86" s="48"/>
      <c r="AV86" s="48"/>
      <c r="AW86" s="48"/>
      <c r="AX86" s="48"/>
      <c r="AY86" s="48"/>
      <c r="AZ86" s="48"/>
      <c r="BA86" s="48"/>
      <c r="BB86" s="48"/>
      <c r="BC86" s="48"/>
      <c r="BD86" s="48"/>
      <c r="BE86" s="48"/>
      <c r="BF86" s="48"/>
      <c r="BG86" s="48"/>
      <c r="BH86" s="48"/>
      <c r="BI86" s="48"/>
      <c r="BJ86" s="48"/>
      <c r="BK86" s="48"/>
      <c r="BL86" s="48"/>
      <c r="BM86" s="48"/>
      <c r="BN86" s="48"/>
      <c r="BO86" s="259"/>
      <c r="BP86" s="259"/>
      <c r="BQ86" s="259"/>
      <c r="BR86" s="259"/>
      <c r="BS86" s="259"/>
      <c r="BT86" s="48"/>
    </row>
    <row r="87" spans="1:72" ht="16.149999999999999" customHeight="1">
      <c r="A87" s="1" t="s">
        <v>1765</v>
      </c>
      <c r="B87" s="3"/>
      <c r="C87" s="3"/>
      <c r="D87" s="3"/>
      <c r="E87" s="3"/>
      <c r="F87" s="3"/>
      <c r="G87" s="3"/>
      <c r="H87" s="3"/>
      <c r="I87" s="3"/>
      <c r="J87" s="3"/>
      <c r="K87" s="3"/>
      <c r="L87" s="3"/>
      <c r="M87" s="3"/>
      <c r="N87" s="3"/>
      <c r="O87" s="3"/>
      <c r="P87" s="3"/>
      <c r="Q87" s="3"/>
      <c r="R87" s="3"/>
      <c r="S87" s="3"/>
      <c r="T87" s="3"/>
      <c r="U87" s="3"/>
      <c r="V87" s="3"/>
      <c r="W87" s="3"/>
      <c r="X87" s="3"/>
      <c r="Y87" s="3"/>
      <c r="Z87" s="3"/>
      <c r="AA87" s="3"/>
      <c r="AB87" s="593"/>
      <c r="AC87" s="593"/>
      <c r="AD87" s="593"/>
      <c r="AE87" s="593"/>
      <c r="AF87" s="593"/>
      <c r="AG87" s="167" t="s">
        <v>270</v>
      </c>
      <c r="AO87" s="209"/>
      <c r="AP87" s="204"/>
      <c r="AQ87" s="204"/>
      <c r="AR87" s="48"/>
      <c r="AS87" s="48"/>
      <c r="AT87" s="48"/>
      <c r="AU87" s="48"/>
      <c r="AV87" s="48"/>
      <c r="AW87" s="48"/>
      <c r="AX87" s="48"/>
      <c r="AY87" s="48"/>
      <c r="AZ87" s="48"/>
      <c r="BA87" s="48"/>
      <c r="BB87" s="48"/>
      <c r="BC87" s="48"/>
      <c r="BD87" s="48"/>
      <c r="BE87" s="48"/>
      <c r="BF87" s="48"/>
      <c r="BG87" s="48"/>
      <c r="BH87" s="48"/>
      <c r="BI87" s="48"/>
      <c r="BJ87" s="48"/>
      <c r="BK87" s="48"/>
      <c r="BL87" s="48"/>
      <c r="BM87" s="48"/>
      <c r="BN87" s="48"/>
      <c r="BO87" s="259"/>
      <c r="BP87" s="259"/>
      <c r="BQ87" s="259"/>
      <c r="BR87" s="259"/>
      <c r="BS87" s="259"/>
      <c r="BT87" s="48"/>
    </row>
    <row r="88" spans="1:72" ht="16.149999999999999" customHeight="1">
      <c r="A88" s="22" t="s">
        <v>1766</v>
      </c>
      <c r="B88" s="5"/>
      <c r="C88" s="5"/>
      <c r="D88" s="5"/>
      <c r="E88" s="5"/>
      <c r="F88" s="5"/>
      <c r="G88" s="5"/>
      <c r="H88" s="5"/>
      <c r="I88" s="5"/>
      <c r="J88" s="5"/>
      <c r="K88" s="5"/>
      <c r="L88" s="5"/>
      <c r="M88" s="5"/>
      <c r="N88" s="5"/>
      <c r="O88" s="5"/>
      <c r="P88" s="5"/>
      <c r="Q88" s="5"/>
      <c r="R88" s="5"/>
      <c r="S88" s="5"/>
      <c r="T88" s="5"/>
      <c r="U88" s="5"/>
      <c r="V88" s="5"/>
      <c r="W88" s="5"/>
      <c r="X88" s="5"/>
      <c r="Y88" s="5"/>
      <c r="Z88" s="5"/>
      <c r="AA88" s="5"/>
      <c r="AB88" s="594">
        <f>AB87-AB86</f>
        <v>0</v>
      </c>
      <c r="AC88" s="594"/>
      <c r="AD88" s="594"/>
      <c r="AE88" s="594"/>
      <c r="AF88" s="594"/>
      <c r="AG88" s="167" t="s">
        <v>270</v>
      </c>
      <c r="AO88" s="209"/>
      <c r="AP88" s="204"/>
      <c r="AQ88" s="204"/>
      <c r="AR88" s="48"/>
      <c r="AS88" s="48"/>
      <c r="AT88" s="48"/>
      <c r="AU88" s="48"/>
      <c r="AV88" s="48"/>
      <c r="AW88" s="48"/>
      <c r="AX88" s="48"/>
      <c r="AY88" s="48"/>
      <c r="AZ88" s="48"/>
      <c r="BA88" s="48"/>
      <c r="BB88" s="48"/>
      <c r="BC88" s="48"/>
      <c r="BD88" s="48"/>
      <c r="BE88" s="48"/>
      <c r="BF88" s="48"/>
      <c r="BG88" s="48"/>
      <c r="BH88" s="48"/>
      <c r="BI88" s="48"/>
      <c r="BJ88" s="48"/>
      <c r="BK88" s="48"/>
      <c r="BL88" s="48"/>
      <c r="BM88" s="48"/>
      <c r="BN88" s="48"/>
      <c r="BO88" s="259"/>
      <c r="BP88" s="259"/>
      <c r="BQ88" s="259"/>
      <c r="BR88" s="259"/>
      <c r="BS88" s="259"/>
      <c r="BT88" s="48"/>
    </row>
    <row r="89" spans="1:72" ht="16.149999999999999" hidden="1" customHeight="1" outlineLevel="1">
      <c r="A89" s="16"/>
      <c r="B89" s="420" t="s">
        <v>1567</v>
      </c>
      <c r="C89" s="393"/>
      <c r="D89" s="85"/>
      <c r="E89" s="85"/>
      <c r="F89" s="85"/>
      <c r="G89" s="85"/>
      <c r="H89" s="85"/>
      <c r="I89" s="85"/>
      <c r="J89" s="85"/>
      <c r="K89" s="85"/>
      <c r="L89" s="85"/>
      <c r="M89" s="85"/>
      <c r="N89" s="85"/>
      <c r="O89" s="85"/>
      <c r="P89" s="85"/>
      <c r="Q89" s="85"/>
      <c r="R89" s="85"/>
      <c r="S89" s="85"/>
      <c r="T89" s="85"/>
      <c r="U89" s="85"/>
      <c r="V89" s="85"/>
      <c r="W89" s="85"/>
      <c r="X89" s="85"/>
      <c r="Y89" s="85"/>
      <c r="Z89" s="85"/>
      <c r="AA89" s="85"/>
      <c r="AB89" s="770"/>
      <c r="AC89" s="770"/>
      <c r="AD89" s="770"/>
      <c r="AE89" s="770"/>
      <c r="AF89" s="770"/>
      <c r="AG89" s="121" t="s">
        <v>270</v>
      </c>
    </row>
    <row r="90" spans="1:72" ht="16.149999999999999" customHeight="1" collapsed="1" thickBot="1">
      <c r="A90" s="40"/>
      <c r="B90" s="96" t="s">
        <v>1673</v>
      </c>
      <c r="C90" s="23"/>
      <c r="D90" s="85"/>
      <c r="E90" s="85"/>
      <c r="F90" s="85"/>
      <c r="G90" s="85"/>
      <c r="H90" s="85"/>
      <c r="I90" s="85"/>
      <c r="J90" s="85"/>
      <c r="K90" s="85"/>
      <c r="L90" s="85"/>
      <c r="M90" s="85"/>
      <c r="N90" s="85"/>
      <c r="O90" s="85"/>
      <c r="P90" s="85"/>
      <c r="Q90" s="85"/>
      <c r="R90" s="85"/>
      <c r="S90" s="85"/>
      <c r="T90" s="85"/>
      <c r="U90" s="85"/>
      <c r="V90" s="85"/>
      <c r="W90" s="85"/>
      <c r="X90" s="85"/>
      <c r="Y90" s="85"/>
      <c r="Z90" s="85"/>
      <c r="AA90" s="85"/>
      <c r="AB90" s="771"/>
      <c r="AC90" s="771"/>
      <c r="AD90" s="771"/>
      <c r="AE90" s="771"/>
      <c r="AF90" s="771"/>
      <c r="AG90" s="121" t="s">
        <v>291</v>
      </c>
    </row>
    <row r="91" spans="1:72" ht="16.149999999999999" customHeight="1" thickTop="1" thickBot="1">
      <c r="A91" s="86"/>
      <c r="B91" s="97" t="s">
        <v>1674</v>
      </c>
      <c r="C91" s="98"/>
      <c r="D91" s="87"/>
      <c r="E91" s="87"/>
      <c r="F91" s="87"/>
      <c r="G91" s="87"/>
      <c r="H91" s="87"/>
      <c r="I91" s="87"/>
      <c r="J91" s="87"/>
      <c r="K91" s="87"/>
      <c r="L91" s="87"/>
      <c r="M91" s="87"/>
      <c r="N91" s="87"/>
      <c r="O91" s="87"/>
      <c r="P91" s="87"/>
      <c r="Q91" s="87"/>
      <c r="R91" s="87"/>
      <c r="S91" s="87"/>
      <c r="T91" s="87"/>
      <c r="U91" s="87"/>
      <c r="V91" s="87"/>
      <c r="W91" s="87"/>
      <c r="X91" s="87"/>
      <c r="Y91" s="87"/>
      <c r="Z91" s="87"/>
      <c r="AA91" s="87"/>
      <c r="AB91" s="706">
        <f>IFERROR(AB90/AB86*100,0)</f>
        <v>0</v>
      </c>
      <c r="AC91" s="706"/>
      <c r="AD91" s="706"/>
      <c r="AE91" s="706"/>
      <c r="AF91" s="706"/>
      <c r="AG91" s="122" t="s">
        <v>292</v>
      </c>
    </row>
    <row r="92" spans="1:72" ht="16.149999999999999" hidden="1" customHeight="1" outlineLevel="1">
      <c r="A92" s="49"/>
      <c r="D92" s="48"/>
      <c r="E92" s="48"/>
      <c r="F92" s="48"/>
      <c r="G92" s="48"/>
      <c r="H92" s="48"/>
      <c r="I92" s="48"/>
      <c r="J92" s="48"/>
      <c r="K92" s="48"/>
      <c r="L92" s="48"/>
      <c r="M92" s="48"/>
      <c r="N92" s="48"/>
      <c r="O92" s="48"/>
      <c r="P92" s="48"/>
      <c r="Q92" s="48"/>
      <c r="R92" s="48"/>
      <c r="S92" s="48"/>
      <c r="T92" s="48"/>
      <c r="U92" s="48"/>
      <c r="V92" s="48"/>
      <c r="W92" s="48"/>
      <c r="X92" s="48"/>
      <c r="Y92" s="48"/>
      <c r="Z92" s="48"/>
      <c r="AA92" s="48"/>
    </row>
    <row r="93" spans="1:72" ht="16.149999999999999" hidden="1" customHeight="1" outlineLevel="1" thickBot="1">
      <c r="A93" s="339" t="s">
        <v>467</v>
      </c>
      <c r="B93" s="298"/>
      <c r="C93" s="298"/>
      <c r="D93" s="298"/>
      <c r="E93" s="298"/>
      <c r="F93" s="298"/>
      <c r="G93" s="298"/>
      <c r="H93" s="298"/>
      <c r="I93" s="298"/>
      <c r="J93" s="298"/>
      <c r="K93" s="298"/>
      <c r="L93" s="298"/>
      <c r="M93" s="298"/>
      <c r="N93" s="298"/>
      <c r="O93" s="298"/>
      <c r="P93" s="298"/>
      <c r="Q93" s="298"/>
      <c r="R93" s="298"/>
      <c r="S93" s="298"/>
      <c r="T93" s="298"/>
      <c r="U93" s="298"/>
      <c r="V93" s="298"/>
      <c r="W93" s="298"/>
      <c r="X93" s="298"/>
      <c r="Y93" s="298"/>
      <c r="Z93" s="298"/>
      <c r="AA93" s="773"/>
      <c r="AB93" s="773"/>
      <c r="AC93" s="773"/>
      <c r="AD93" s="773"/>
      <c r="AE93" s="773"/>
      <c r="AF93" s="773"/>
      <c r="AG93" s="773"/>
    </row>
    <row r="94" spans="1:72" ht="16.149999999999999" hidden="1" customHeight="1" outlineLevel="1">
      <c r="A94" s="340" t="s">
        <v>468</v>
      </c>
      <c r="B94" s="332"/>
      <c r="C94" s="301"/>
      <c r="D94" s="301"/>
      <c r="E94" s="301"/>
      <c r="F94" s="301"/>
      <c r="G94" s="301"/>
      <c r="H94" s="301"/>
      <c r="I94" s="301"/>
      <c r="J94" s="301"/>
      <c r="K94" s="301"/>
      <c r="L94" s="301"/>
      <c r="M94" s="301"/>
      <c r="N94" s="301"/>
      <c r="O94" s="301"/>
      <c r="P94" s="301"/>
      <c r="Q94" s="301"/>
      <c r="R94" s="301"/>
      <c r="S94" s="301"/>
      <c r="T94" s="301"/>
      <c r="U94" s="301"/>
      <c r="V94" s="301"/>
      <c r="W94" s="301"/>
      <c r="X94" s="301"/>
      <c r="Y94" s="301"/>
      <c r="Z94" s="301"/>
      <c r="AA94" s="341"/>
      <c r="AB94" s="774">
        <f>'（別添）_計画書（歯科診療所及びⅡを算定する有床診療所）'!AB85</f>
        <v>0</v>
      </c>
      <c r="AC94" s="774"/>
      <c r="AD94" s="774"/>
      <c r="AE94" s="774"/>
      <c r="AF94" s="774"/>
      <c r="AG94" s="333" t="s">
        <v>289</v>
      </c>
    </row>
    <row r="95" spans="1:72" ht="16.149999999999999" hidden="1" customHeight="1" outlineLevel="1">
      <c r="A95" s="342" t="s">
        <v>469</v>
      </c>
      <c r="B95" s="334"/>
      <c r="C95" s="304"/>
      <c r="D95" s="304"/>
      <c r="E95" s="304"/>
      <c r="F95" s="304"/>
      <c r="G95" s="304"/>
      <c r="H95" s="304"/>
      <c r="I95" s="304"/>
      <c r="J95" s="304"/>
      <c r="K95" s="304"/>
      <c r="L95" s="304"/>
      <c r="M95" s="304"/>
      <c r="N95" s="304"/>
      <c r="O95" s="304"/>
      <c r="P95" s="304"/>
      <c r="Q95" s="304"/>
      <c r="R95" s="304"/>
      <c r="S95" s="304"/>
      <c r="T95" s="304"/>
      <c r="U95" s="304"/>
      <c r="V95" s="304"/>
      <c r="W95" s="304"/>
      <c r="X95" s="304"/>
      <c r="Y95" s="304"/>
      <c r="Z95" s="304"/>
      <c r="AA95" s="343"/>
      <c r="AB95" s="627">
        <f>'（別添）_計画書（歯科診療所及びⅡを算定する有床診療所）'!AB86</f>
        <v>0</v>
      </c>
      <c r="AC95" s="627"/>
      <c r="AD95" s="627"/>
      <c r="AE95" s="627"/>
      <c r="AF95" s="627"/>
      <c r="AG95" s="344" t="s">
        <v>270</v>
      </c>
    </row>
    <row r="96" spans="1:72" ht="16.149999999999999" hidden="1" customHeight="1" outlineLevel="1">
      <c r="A96" s="342" t="s">
        <v>470</v>
      </c>
      <c r="B96" s="298"/>
      <c r="C96" s="298"/>
      <c r="D96" s="298"/>
      <c r="E96" s="298"/>
      <c r="F96" s="298"/>
      <c r="G96" s="298"/>
      <c r="H96" s="298"/>
      <c r="I96" s="298"/>
      <c r="J96" s="298"/>
      <c r="K96" s="298"/>
      <c r="L96" s="298"/>
      <c r="M96" s="298"/>
      <c r="N96" s="298"/>
      <c r="O96" s="298"/>
      <c r="P96" s="298"/>
      <c r="Q96" s="298"/>
      <c r="R96" s="298"/>
      <c r="S96" s="298"/>
      <c r="T96" s="298"/>
      <c r="U96" s="298"/>
      <c r="V96" s="298"/>
      <c r="W96" s="298"/>
      <c r="X96" s="298"/>
      <c r="Y96" s="298"/>
      <c r="Z96" s="298"/>
      <c r="AA96" s="298"/>
      <c r="AB96" s="767"/>
      <c r="AC96" s="767"/>
      <c r="AD96" s="767"/>
      <c r="AE96" s="767"/>
      <c r="AF96" s="767"/>
      <c r="AG96" s="370" t="s">
        <v>270</v>
      </c>
    </row>
    <row r="97" spans="1:33" ht="16.149999999999999" hidden="1" customHeight="1" outlineLevel="1">
      <c r="A97" s="307" t="s">
        <v>416</v>
      </c>
      <c r="B97" s="308"/>
      <c r="C97" s="308"/>
      <c r="D97" s="308"/>
      <c r="E97" s="308"/>
      <c r="F97" s="308"/>
      <c r="G97" s="308"/>
      <c r="H97" s="308"/>
      <c r="I97" s="308"/>
      <c r="J97" s="308"/>
      <c r="K97" s="308"/>
      <c r="L97" s="308"/>
      <c r="M97" s="308"/>
      <c r="N97" s="308"/>
      <c r="O97" s="308"/>
      <c r="P97" s="308"/>
      <c r="Q97" s="308"/>
      <c r="R97" s="308"/>
      <c r="S97" s="308"/>
      <c r="T97" s="308"/>
      <c r="U97" s="308"/>
      <c r="V97" s="308"/>
      <c r="W97" s="308"/>
      <c r="X97" s="308"/>
      <c r="Y97" s="308"/>
      <c r="Z97" s="308"/>
      <c r="AA97" s="308"/>
      <c r="AB97" s="698">
        <f>AB96-AB95</f>
        <v>0</v>
      </c>
      <c r="AC97" s="698"/>
      <c r="AD97" s="698"/>
      <c r="AE97" s="698"/>
      <c r="AF97" s="698"/>
      <c r="AG97" s="370" t="s">
        <v>270</v>
      </c>
    </row>
    <row r="98" spans="1:33" ht="16.149999999999999" hidden="1" customHeight="1" outlineLevel="1">
      <c r="A98" s="302"/>
      <c r="B98" s="305" t="s">
        <v>417</v>
      </c>
      <c r="C98" s="313"/>
      <c r="D98" s="313"/>
      <c r="E98" s="313"/>
      <c r="F98" s="313"/>
      <c r="G98" s="313"/>
      <c r="H98" s="313"/>
      <c r="I98" s="313"/>
      <c r="J98" s="313"/>
      <c r="K98" s="313"/>
      <c r="L98" s="313"/>
      <c r="M98" s="313"/>
      <c r="N98" s="313"/>
      <c r="O98" s="313"/>
      <c r="P98" s="313"/>
      <c r="Q98" s="313"/>
      <c r="R98" s="313"/>
      <c r="S98" s="313"/>
      <c r="T98" s="313"/>
      <c r="U98" s="313"/>
      <c r="V98" s="313"/>
      <c r="W98" s="313"/>
      <c r="X98" s="313"/>
      <c r="Y98" s="313"/>
      <c r="Z98" s="313"/>
      <c r="AA98" s="313"/>
      <c r="AB98" s="643"/>
      <c r="AC98" s="643"/>
      <c r="AD98" s="643"/>
      <c r="AE98" s="643"/>
      <c r="AF98" s="643"/>
      <c r="AG98" s="338" t="s">
        <v>270</v>
      </c>
    </row>
    <row r="99" spans="1:33" ht="16.149999999999999" hidden="1" customHeight="1" outlineLevel="1" thickBot="1">
      <c r="A99" s="309"/>
      <c r="B99" s="345" t="s">
        <v>418</v>
      </c>
      <c r="C99" s="313"/>
      <c r="D99" s="313"/>
      <c r="E99" s="313"/>
      <c r="F99" s="313"/>
      <c r="G99" s="313"/>
      <c r="H99" s="313"/>
      <c r="I99" s="313"/>
      <c r="J99" s="313"/>
      <c r="K99" s="313"/>
      <c r="L99" s="313"/>
      <c r="M99" s="313"/>
      <c r="N99" s="313"/>
      <c r="O99" s="313"/>
      <c r="P99" s="313"/>
      <c r="Q99" s="313"/>
      <c r="R99" s="313"/>
      <c r="S99" s="313"/>
      <c r="T99" s="313"/>
      <c r="U99" s="313"/>
      <c r="V99" s="313"/>
      <c r="W99" s="313"/>
      <c r="X99" s="313"/>
      <c r="Y99" s="313"/>
      <c r="Z99" s="313"/>
      <c r="AA99" s="313"/>
      <c r="AB99" s="768"/>
      <c r="AC99" s="768"/>
      <c r="AD99" s="768"/>
      <c r="AE99" s="768"/>
      <c r="AF99" s="768"/>
      <c r="AG99" s="338" t="s">
        <v>291</v>
      </c>
    </row>
    <row r="100" spans="1:33" ht="16.350000000000001" hidden="1" customHeight="1" outlineLevel="1" thickTop="1" thickBot="1">
      <c r="A100" s="346"/>
      <c r="B100" s="347" t="s">
        <v>419</v>
      </c>
      <c r="C100" s="348"/>
      <c r="D100" s="348"/>
      <c r="E100" s="348"/>
      <c r="F100" s="348"/>
      <c r="G100" s="348"/>
      <c r="H100" s="348"/>
      <c r="I100" s="348"/>
      <c r="J100" s="348"/>
      <c r="K100" s="348"/>
      <c r="L100" s="348"/>
      <c r="M100" s="348"/>
      <c r="N100" s="348"/>
      <c r="O100" s="348"/>
      <c r="P100" s="348"/>
      <c r="Q100" s="348"/>
      <c r="R100" s="348"/>
      <c r="S100" s="348"/>
      <c r="T100" s="348"/>
      <c r="U100" s="348"/>
      <c r="V100" s="348"/>
      <c r="W100" s="348"/>
      <c r="X100" s="348"/>
      <c r="Y100" s="348"/>
      <c r="Z100" s="348"/>
      <c r="AA100" s="348"/>
      <c r="AB100" s="769">
        <f>IFERROR(AB99/AB95*100,0)</f>
        <v>0</v>
      </c>
      <c r="AC100" s="769"/>
      <c r="AD100" s="769"/>
      <c r="AE100" s="769"/>
      <c r="AF100" s="769"/>
      <c r="AG100" s="349" t="s">
        <v>292</v>
      </c>
    </row>
    <row r="101" spans="1:33" ht="16.350000000000001" hidden="1" customHeight="1" outlineLevel="1">
      <c r="A101" s="336"/>
      <c r="B101" s="336"/>
      <c r="C101" s="336"/>
      <c r="D101" s="336"/>
      <c r="E101" s="336"/>
      <c r="F101" s="336"/>
      <c r="G101" s="336"/>
      <c r="H101" s="336"/>
      <c r="I101" s="336"/>
      <c r="J101" s="336"/>
      <c r="K101" s="336"/>
      <c r="L101" s="336"/>
      <c r="M101" s="336"/>
      <c r="N101" s="336"/>
      <c r="O101" s="336"/>
      <c r="P101" s="336"/>
      <c r="Q101" s="336"/>
      <c r="R101" s="336"/>
      <c r="S101" s="336"/>
      <c r="T101" s="336"/>
      <c r="U101" s="336"/>
      <c r="V101" s="336"/>
      <c r="W101" s="336"/>
      <c r="X101" s="336"/>
      <c r="Y101" s="336"/>
      <c r="Z101" s="336"/>
      <c r="AA101" s="336"/>
      <c r="AB101" s="336"/>
      <c r="AC101" s="336"/>
      <c r="AD101" s="336"/>
      <c r="AE101" s="336"/>
      <c r="AF101" s="336"/>
      <c r="AG101" s="331"/>
    </row>
    <row r="102" spans="1:33" ht="16.149999999999999" hidden="1" customHeight="1" outlineLevel="1" thickBot="1">
      <c r="A102" s="339" t="s">
        <v>380</v>
      </c>
      <c r="B102" s="298"/>
      <c r="C102" s="298"/>
      <c r="D102" s="298"/>
      <c r="E102" s="298"/>
      <c r="F102" s="298"/>
      <c r="G102" s="298"/>
      <c r="H102" s="298"/>
      <c r="I102" s="298"/>
      <c r="J102" s="298"/>
      <c r="K102" s="298"/>
      <c r="L102" s="298"/>
      <c r="M102" s="298"/>
      <c r="N102" s="298"/>
      <c r="O102" s="298"/>
      <c r="P102" s="298"/>
      <c r="Q102" s="298"/>
      <c r="R102" s="298"/>
      <c r="S102" s="298"/>
      <c r="T102" s="298"/>
      <c r="U102" s="298"/>
      <c r="V102" s="298"/>
      <c r="W102" s="298"/>
      <c r="X102" s="298"/>
      <c r="Y102" s="298"/>
      <c r="Z102" s="298"/>
      <c r="AA102" s="773"/>
      <c r="AB102" s="773"/>
      <c r="AC102" s="773"/>
      <c r="AD102" s="773"/>
      <c r="AE102" s="773"/>
      <c r="AF102" s="773"/>
      <c r="AG102" s="773"/>
    </row>
    <row r="103" spans="1:33" ht="16.149999999999999" hidden="1" customHeight="1" outlineLevel="1">
      <c r="A103" s="340" t="s">
        <v>471</v>
      </c>
      <c r="B103" s="332"/>
      <c r="C103" s="301"/>
      <c r="D103" s="301"/>
      <c r="E103" s="301"/>
      <c r="F103" s="301"/>
      <c r="G103" s="301"/>
      <c r="H103" s="301"/>
      <c r="I103" s="301"/>
      <c r="J103" s="301"/>
      <c r="K103" s="301"/>
      <c r="L103" s="301"/>
      <c r="M103" s="301"/>
      <c r="N103" s="301"/>
      <c r="O103" s="301"/>
      <c r="P103" s="301"/>
      <c r="Q103" s="301"/>
      <c r="R103" s="301"/>
      <c r="S103" s="301"/>
      <c r="T103" s="301"/>
      <c r="U103" s="301"/>
      <c r="V103" s="301"/>
      <c r="W103" s="301"/>
      <c r="X103" s="301"/>
      <c r="Y103" s="301"/>
      <c r="Z103" s="301"/>
      <c r="AA103" s="341"/>
      <c r="AB103" s="774">
        <f>'（別添）_計画書（歯科診療所及びⅡを算定する有床診療所）'!AB94</f>
        <v>0</v>
      </c>
      <c r="AC103" s="774"/>
      <c r="AD103" s="774"/>
      <c r="AE103" s="774"/>
      <c r="AF103" s="774"/>
      <c r="AG103" s="333" t="s">
        <v>289</v>
      </c>
    </row>
    <row r="104" spans="1:33" ht="16.149999999999999" hidden="1" customHeight="1" outlineLevel="1">
      <c r="A104" s="342" t="s">
        <v>472</v>
      </c>
      <c r="B104" s="334"/>
      <c r="C104" s="304"/>
      <c r="D104" s="304"/>
      <c r="E104" s="304"/>
      <c r="F104" s="304"/>
      <c r="G104" s="304"/>
      <c r="H104" s="304"/>
      <c r="I104" s="304"/>
      <c r="J104" s="304"/>
      <c r="K104" s="304"/>
      <c r="L104" s="304"/>
      <c r="M104" s="304"/>
      <c r="N104" s="304"/>
      <c r="O104" s="304"/>
      <c r="P104" s="304"/>
      <c r="Q104" s="304"/>
      <c r="R104" s="304"/>
      <c r="S104" s="304"/>
      <c r="T104" s="304"/>
      <c r="U104" s="304"/>
      <c r="V104" s="304"/>
      <c r="W104" s="304"/>
      <c r="X104" s="304"/>
      <c r="Y104" s="304"/>
      <c r="Z104" s="304"/>
      <c r="AA104" s="343"/>
      <c r="AB104" s="627">
        <f>'（別添）_計画書（歯科診療所及びⅡを算定する有床診療所）'!AB95</f>
        <v>0</v>
      </c>
      <c r="AC104" s="627"/>
      <c r="AD104" s="627"/>
      <c r="AE104" s="627"/>
      <c r="AF104" s="627"/>
      <c r="AG104" s="344" t="s">
        <v>270</v>
      </c>
    </row>
    <row r="105" spans="1:33" ht="16.149999999999999" hidden="1" customHeight="1" outlineLevel="1">
      <c r="A105" s="342" t="s">
        <v>473</v>
      </c>
      <c r="B105" s="298"/>
      <c r="C105" s="298"/>
      <c r="D105" s="298"/>
      <c r="E105" s="298"/>
      <c r="F105" s="298"/>
      <c r="G105" s="298"/>
      <c r="H105" s="298"/>
      <c r="I105" s="298"/>
      <c r="J105" s="298"/>
      <c r="K105" s="298"/>
      <c r="L105" s="298"/>
      <c r="M105" s="298"/>
      <c r="N105" s="298"/>
      <c r="O105" s="298"/>
      <c r="P105" s="298"/>
      <c r="Q105" s="298"/>
      <c r="R105" s="298"/>
      <c r="S105" s="298"/>
      <c r="T105" s="298"/>
      <c r="U105" s="298"/>
      <c r="V105" s="298"/>
      <c r="W105" s="298"/>
      <c r="X105" s="298"/>
      <c r="Y105" s="298"/>
      <c r="Z105" s="298"/>
      <c r="AA105" s="298"/>
      <c r="AB105" s="767"/>
      <c r="AC105" s="767"/>
      <c r="AD105" s="767"/>
      <c r="AE105" s="767"/>
      <c r="AF105" s="767"/>
      <c r="AG105" s="370" t="s">
        <v>270</v>
      </c>
    </row>
    <row r="106" spans="1:33" ht="16.149999999999999" hidden="1" customHeight="1" outlineLevel="1">
      <c r="A106" s="307" t="s">
        <v>423</v>
      </c>
      <c r="B106" s="308"/>
      <c r="C106" s="308"/>
      <c r="D106" s="308"/>
      <c r="E106" s="308"/>
      <c r="F106" s="308"/>
      <c r="G106" s="308"/>
      <c r="H106" s="308"/>
      <c r="I106" s="308"/>
      <c r="J106" s="308"/>
      <c r="K106" s="308"/>
      <c r="L106" s="308"/>
      <c r="M106" s="308"/>
      <c r="N106" s="308"/>
      <c r="O106" s="308"/>
      <c r="P106" s="308"/>
      <c r="Q106" s="308"/>
      <c r="R106" s="308"/>
      <c r="S106" s="308"/>
      <c r="T106" s="308"/>
      <c r="U106" s="308"/>
      <c r="V106" s="308"/>
      <c r="W106" s="308"/>
      <c r="X106" s="308"/>
      <c r="Y106" s="308"/>
      <c r="Z106" s="308"/>
      <c r="AA106" s="308"/>
      <c r="AB106" s="698">
        <f>AB105-AB104</f>
        <v>0</v>
      </c>
      <c r="AC106" s="698"/>
      <c r="AD106" s="698"/>
      <c r="AE106" s="698"/>
      <c r="AF106" s="698"/>
      <c r="AG106" s="370" t="s">
        <v>270</v>
      </c>
    </row>
    <row r="107" spans="1:33" ht="16.149999999999999" hidden="1" customHeight="1" outlineLevel="1">
      <c r="A107" s="302"/>
      <c r="B107" s="305" t="s">
        <v>424</v>
      </c>
      <c r="C107" s="313"/>
      <c r="D107" s="313"/>
      <c r="E107" s="313"/>
      <c r="F107" s="313"/>
      <c r="G107" s="313"/>
      <c r="H107" s="313"/>
      <c r="I107" s="313"/>
      <c r="J107" s="313"/>
      <c r="K107" s="313"/>
      <c r="L107" s="313"/>
      <c r="M107" s="313"/>
      <c r="N107" s="313"/>
      <c r="O107" s="313"/>
      <c r="P107" s="313"/>
      <c r="Q107" s="313"/>
      <c r="R107" s="313"/>
      <c r="S107" s="313"/>
      <c r="T107" s="313"/>
      <c r="U107" s="313"/>
      <c r="V107" s="313"/>
      <c r="W107" s="313"/>
      <c r="X107" s="313"/>
      <c r="Y107" s="313"/>
      <c r="Z107" s="313"/>
      <c r="AA107" s="313"/>
      <c r="AB107" s="643"/>
      <c r="AC107" s="643"/>
      <c r="AD107" s="643"/>
      <c r="AE107" s="643"/>
      <c r="AF107" s="643"/>
      <c r="AG107" s="338" t="s">
        <v>270</v>
      </c>
    </row>
    <row r="108" spans="1:33" ht="16.149999999999999" hidden="1" customHeight="1" outlineLevel="1" thickBot="1">
      <c r="A108" s="309"/>
      <c r="B108" s="345" t="s">
        <v>425</v>
      </c>
      <c r="C108" s="313"/>
      <c r="D108" s="313"/>
      <c r="E108" s="313"/>
      <c r="F108" s="313"/>
      <c r="G108" s="313"/>
      <c r="H108" s="313"/>
      <c r="I108" s="313"/>
      <c r="J108" s="313"/>
      <c r="K108" s="313"/>
      <c r="L108" s="313"/>
      <c r="M108" s="313"/>
      <c r="N108" s="313"/>
      <c r="O108" s="313"/>
      <c r="P108" s="313"/>
      <c r="Q108" s="313"/>
      <c r="R108" s="313"/>
      <c r="S108" s="313"/>
      <c r="T108" s="313"/>
      <c r="U108" s="313"/>
      <c r="V108" s="313"/>
      <c r="W108" s="313"/>
      <c r="X108" s="313"/>
      <c r="Y108" s="313"/>
      <c r="Z108" s="313"/>
      <c r="AA108" s="313"/>
      <c r="AB108" s="768"/>
      <c r="AC108" s="768"/>
      <c r="AD108" s="768"/>
      <c r="AE108" s="768"/>
      <c r="AF108" s="768"/>
      <c r="AG108" s="338" t="s">
        <v>291</v>
      </c>
    </row>
    <row r="109" spans="1:33" ht="16.350000000000001" hidden="1" customHeight="1" outlineLevel="1" thickTop="1" thickBot="1">
      <c r="A109" s="346"/>
      <c r="B109" s="347" t="s">
        <v>426</v>
      </c>
      <c r="C109" s="348"/>
      <c r="D109" s="348"/>
      <c r="E109" s="348"/>
      <c r="F109" s="348"/>
      <c r="G109" s="348"/>
      <c r="H109" s="348"/>
      <c r="I109" s="348"/>
      <c r="J109" s="348"/>
      <c r="K109" s="348"/>
      <c r="L109" s="348"/>
      <c r="M109" s="348"/>
      <c r="N109" s="348"/>
      <c r="O109" s="348"/>
      <c r="P109" s="348"/>
      <c r="Q109" s="348"/>
      <c r="R109" s="348"/>
      <c r="S109" s="348"/>
      <c r="T109" s="348"/>
      <c r="U109" s="348"/>
      <c r="V109" s="348"/>
      <c r="W109" s="348"/>
      <c r="X109" s="348"/>
      <c r="Y109" s="348"/>
      <c r="Z109" s="348"/>
      <c r="AA109" s="348"/>
      <c r="AB109" s="769">
        <f>IFERROR(AB108/AB104*100,0)</f>
        <v>0</v>
      </c>
      <c r="AC109" s="769"/>
      <c r="AD109" s="769"/>
      <c r="AE109" s="769"/>
      <c r="AF109" s="769"/>
      <c r="AG109" s="349" t="s">
        <v>292</v>
      </c>
    </row>
    <row r="110" spans="1:33" ht="16.350000000000001" hidden="1" customHeight="1" outlineLevel="1">
      <c r="A110" s="336"/>
      <c r="B110" s="336"/>
      <c r="C110" s="336"/>
      <c r="D110" s="336"/>
      <c r="E110" s="336"/>
      <c r="F110" s="336"/>
      <c r="G110" s="336"/>
      <c r="H110" s="336"/>
      <c r="I110" s="336"/>
      <c r="J110" s="336"/>
      <c r="K110" s="336"/>
      <c r="L110" s="336"/>
      <c r="M110" s="336"/>
      <c r="N110" s="336"/>
      <c r="O110" s="336"/>
      <c r="P110" s="336"/>
      <c r="Q110" s="336"/>
      <c r="R110" s="336"/>
      <c r="S110" s="336"/>
      <c r="T110" s="336"/>
      <c r="U110" s="336"/>
      <c r="V110" s="336"/>
      <c r="W110" s="336"/>
      <c r="X110" s="336"/>
      <c r="Y110" s="336"/>
      <c r="Z110" s="336"/>
      <c r="AA110" s="336"/>
      <c r="AB110" s="336"/>
      <c r="AC110" s="336"/>
      <c r="AD110" s="336"/>
      <c r="AE110" s="336"/>
      <c r="AF110" s="336"/>
      <c r="AG110" s="331"/>
    </row>
    <row r="111" spans="1:33" ht="16.149999999999999" hidden="1" customHeight="1" outlineLevel="1" thickBot="1">
      <c r="A111" s="330" t="s">
        <v>384</v>
      </c>
      <c r="B111" s="298"/>
      <c r="C111" s="298"/>
      <c r="D111" s="298"/>
      <c r="E111" s="298"/>
      <c r="F111" s="298"/>
      <c r="G111" s="298"/>
      <c r="H111" s="298"/>
      <c r="I111" s="298"/>
      <c r="J111" s="298"/>
      <c r="K111" s="298"/>
      <c r="L111" s="298"/>
      <c r="M111" s="298"/>
      <c r="N111" s="298"/>
      <c r="O111" s="298"/>
      <c r="P111" s="298"/>
      <c r="Q111" s="298"/>
      <c r="R111" s="298"/>
      <c r="S111" s="298"/>
      <c r="T111" s="298"/>
      <c r="U111" s="298"/>
      <c r="V111" s="298"/>
      <c r="W111" s="298"/>
      <c r="X111" s="298"/>
      <c r="Y111" s="298"/>
      <c r="Z111" s="298"/>
      <c r="AA111" s="773"/>
      <c r="AB111" s="773"/>
      <c r="AC111" s="773"/>
      <c r="AD111" s="773"/>
      <c r="AE111" s="773"/>
      <c r="AF111" s="773"/>
      <c r="AG111" s="773"/>
    </row>
    <row r="112" spans="1:33" ht="16.149999999999999" hidden="1" customHeight="1" outlineLevel="1">
      <c r="A112" s="340" t="s">
        <v>474</v>
      </c>
      <c r="B112" s="332"/>
      <c r="C112" s="301"/>
      <c r="D112" s="301"/>
      <c r="E112" s="301"/>
      <c r="F112" s="301"/>
      <c r="G112" s="301"/>
      <c r="H112" s="301"/>
      <c r="I112" s="301"/>
      <c r="J112" s="301"/>
      <c r="K112" s="301"/>
      <c r="L112" s="301"/>
      <c r="M112" s="301"/>
      <c r="N112" s="301"/>
      <c r="O112" s="301"/>
      <c r="P112" s="301"/>
      <c r="Q112" s="301"/>
      <c r="R112" s="301"/>
      <c r="S112" s="301"/>
      <c r="T112" s="301"/>
      <c r="U112" s="301"/>
      <c r="V112" s="301"/>
      <c r="W112" s="301"/>
      <c r="X112" s="301"/>
      <c r="Y112" s="301"/>
      <c r="Z112" s="301"/>
      <c r="AA112" s="341"/>
      <c r="AB112" s="774">
        <f>'（別添）_計画書（歯科診療所及びⅡを算定する有床診療所）'!AB103</f>
        <v>0</v>
      </c>
      <c r="AC112" s="774"/>
      <c r="AD112" s="774"/>
      <c r="AE112" s="774"/>
      <c r="AF112" s="774"/>
      <c r="AG112" s="333" t="s">
        <v>289</v>
      </c>
    </row>
    <row r="113" spans="1:33" ht="16.149999999999999" hidden="1" customHeight="1" outlineLevel="1">
      <c r="A113" s="342" t="s">
        <v>475</v>
      </c>
      <c r="B113" s="334"/>
      <c r="C113" s="304"/>
      <c r="D113" s="304"/>
      <c r="E113" s="304"/>
      <c r="F113" s="304"/>
      <c r="G113" s="304"/>
      <c r="H113" s="304"/>
      <c r="I113" s="304"/>
      <c r="J113" s="304"/>
      <c r="K113" s="304"/>
      <c r="L113" s="304"/>
      <c r="M113" s="304"/>
      <c r="N113" s="304"/>
      <c r="O113" s="304"/>
      <c r="P113" s="304"/>
      <c r="Q113" s="304"/>
      <c r="R113" s="304"/>
      <c r="S113" s="304"/>
      <c r="T113" s="304"/>
      <c r="U113" s="304"/>
      <c r="V113" s="304"/>
      <c r="W113" s="304"/>
      <c r="X113" s="304"/>
      <c r="Y113" s="304"/>
      <c r="Z113" s="304"/>
      <c r="AA113" s="343"/>
      <c r="AB113" s="627">
        <f>'（別添）_計画書（歯科診療所及びⅡを算定する有床診療所）'!AB104</f>
        <v>0</v>
      </c>
      <c r="AC113" s="627"/>
      <c r="AD113" s="627"/>
      <c r="AE113" s="627"/>
      <c r="AF113" s="627"/>
      <c r="AG113" s="344" t="s">
        <v>270</v>
      </c>
    </row>
    <row r="114" spans="1:33" ht="16.149999999999999" hidden="1" customHeight="1" outlineLevel="1">
      <c r="A114" s="342" t="s">
        <v>476</v>
      </c>
      <c r="B114" s="298"/>
      <c r="C114" s="298"/>
      <c r="D114" s="298"/>
      <c r="E114" s="298"/>
      <c r="F114" s="298"/>
      <c r="G114" s="298"/>
      <c r="H114" s="298"/>
      <c r="I114" s="298"/>
      <c r="J114" s="298"/>
      <c r="K114" s="298"/>
      <c r="L114" s="298"/>
      <c r="M114" s="298"/>
      <c r="N114" s="298"/>
      <c r="O114" s="298"/>
      <c r="P114" s="298"/>
      <c r="Q114" s="298"/>
      <c r="R114" s="298"/>
      <c r="S114" s="298"/>
      <c r="T114" s="298"/>
      <c r="U114" s="298"/>
      <c r="V114" s="298"/>
      <c r="W114" s="298"/>
      <c r="X114" s="298"/>
      <c r="Y114" s="298"/>
      <c r="Z114" s="298"/>
      <c r="AA114" s="298"/>
      <c r="AB114" s="767"/>
      <c r="AC114" s="767"/>
      <c r="AD114" s="767"/>
      <c r="AE114" s="767"/>
      <c r="AF114" s="767"/>
      <c r="AG114" s="370" t="s">
        <v>270</v>
      </c>
    </row>
    <row r="115" spans="1:33" ht="16.149999999999999" hidden="1" customHeight="1" outlineLevel="1">
      <c r="A115" s="307" t="s">
        <v>430</v>
      </c>
      <c r="B115" s="308"/>
      <c r="C115" s="308"/>
      <c r="D115" s="308"/>
      <c r="E115" s="308"/>
      <c r="F115" s="308"/>
      <c r="G115" s="308"/>
      <c r="H115" s="308"/>
      <c r="I115" s="308"/>
      <c r="J115" s="308"/>
      <c r="K115" s="308"/>
      <c r="L115" s="308"/>
      <c r="M115" s="308"/>
      <c r="N115" s="308"/>
      <c r="O115" s="308"/>
      <c r="P115" s="308"/>
      <c r="Q115" s="308"/>
      <c r="R115" s="308"/>
      <c r="S115" s="308"/>
      <c r="T115" s="308"/>
      <c r="U115" s="308"/>
      <c r="V115" s="308"/>
      <c r="W115" s="308"/>
      <c r="X115" s="308"/>
      <c r="Y115" s="308"/>
      <c r="Z115" s="308"/>
      <c r="AA115" s="308"/>
      <c r="AB115" s="698">
        <f>AB114-AB113</f>
        <v>0</v>
      </c>
      <c r="AC115" s="698"/>
      <c r="AD115" s="698"/>
      <c r="AE115" s="698"/>
      <c r="AF115" s="698"/>
      <c r="AG115" s="370" t="s">
        <v>270</v>
      </c>
    </row>
    <row r="116" spans="1:33" ht="16.149999999999999" hidden="1" customHeight="1" outlineLevel="1">
      <c r="A116" s="302"/>
      <c r="B116" s="305" t="s">
        <v>431</v>
      </c>
      <c r="C116" s="313"/>
      <c r="D116" s="313"/>
      <c r="E116" s="313"/>
      <c r="F116" s="313"/>
      <c r="G116" s="313"/>
      <c r="H116" s="313"/>
      <c r="I116" s="313"/>
      <c r="J116" s="313"/>
      <c r="K116" s="313"/>
      <c r="L116" s="313"/>
      <c r="M116" s="313"/>
      <c r="N116" s="313"/>
      <c r="O116" s="313"/>
      <c r="P116" s="313"/>
      <c r="Q116" s="313"/>
      <c r="R116" s="313"/>
      <c r="S116" s="313"/>
      <c r="T116" s="313"/>
      <c r="U116" s="313"/>
      <c r="V116" s="313"/>
      <c r="W116" s="313"/>
      <c r="X116" s="313"/>
      <c r="Y116" s="313"/>
      <c r="Z116" s="313"/>
      <c r="AA116" s="313"/>
      <c r="AB116" s="643"/>
      <c r="AC116" s="643"/>
      <c r="AD116" s="643"/>
      <c r="AE116" s="643"/>
      <c r="AF116" s="643"/>
      <c r="AG116" s="338" t="s">
        <v>270</v>
      </c>
    </row>
    <row r="117" spans="1:33" ht="16.350000000000001" hidden="1" customHeight="1" outlineLevel="1" thickBot="1">
      <c r="A117" s="309"/>
      <c r="B117" s="345" t="s">
        <v>432</v>
      </c>
      <c r="C117" s="313"/>
      <c r="D117" s="313"/>
      <c r="E117" s="313"/>
      <c r="F117" s="313"/>
      <c r="G117" s="313"/>
      <c r="H117" s="313"/>
      <c r="I117" s="313"/>
      <c r="J117" s="313"/>
      <c r="K117" s="313"/>
      <c r="L117" s="313"/>
      <c r="M117" s="313"/>
      <c r="N117" s="313"/>
      <c r="O117" s="313"/>
      <c r="P117" s="313"/>
      <c r="Q117" s="313"/>
      <c r="R117" s="313"/>
      <c r="S117" s="313"/>
      <c r="T117" s="313"/>
      <c r="U117" s="313"/>
      <c r="V117" s="313"/>
      <c r="W117" s="313"/>
      <c r="X117" s="313"/>
      <c r="Y117" s="313"/>
      <c r="Z117" s="313"/>
      <c r="AA117" s="313"/>
      <c r="AB117" s="768"/>
      <c r="AC117" s="768"/>
      <c r="AD117" s="768"/>
      <c r="AE117" s="768"/>
      <c r="AF117" s="768"/>
      <c r="AG117" s="338" t="s">
        <v>291</v>
      </c>
    </row>
    <row r="118" spans="1:33" ht="16.350000000000001" hidden="1" customHeight="1" outlineLevel="1" thickTop="1" thickBot="1">
      <c r="A118" s="346"/>
      <c r="B118" s="347" t="s">
        <v>433</v>
      </c>
      <c r="C118" s="348"/>
      <c r="D118" s="348"/>
      <c r="E118" s="348"/>
      <c r="F118" s="348"/>
      <c r="G118" s="348"/>
      <c r="H118" s="348"/>
      <c r="I118" s="348"/>
      <c r="J118" s="348"/>
      <c r="K118" s="348"/>
      <c r="L118" s="348"/>
      <c r="M118" s="348"/>
      <c r="N118" s="348"/>
      <c r="O118" s="348"/>
      <c r="P118" s="348"/>
      <c r="Q118" s="348"/>
      <c r="R118" s="348"/>
      <c r="S118" s="348"/>
      <c r="T118" s="348"/>
      <c r="U118" s="348"/>
      <c r="V118" s="348"/>
      <c r="W118" s="348"/>
      <c r="X118" s="348"/>
      <c r="Y118" s="348"/>
      <c r="Z118" s="348"/>
      <c r="AA118" s="348"/>
      <c r="AB118" s="769">
        <f>IFERROR(AB117/AB113*100,0)</f>
        <v>0</v>
      </c>
      <c r="AC118" s="769"/>
      <c r="AD118" s="769"/>
      <c r="AE118" s="769"/>
      <c r="AF118" s="769"/>
      <c r="AG118" s="349" t="s">
        <v>292</v>
      </c>
    </row>
    <row r="119" spans="1:33" ht="16.350000000000001" hidden="1" customHeight="1" outlineLevel="1">
      <c r="A119" s="336"/>
      <c r="B119" s="336"/>
      <c r="C119" s="336"/>
      <c r="D119" s="336"/>
      <c r="E119" s="336"/>
      <c r="F119" s="336"/>
      <c r="G119" s="336"/>
      <c r="H119" s="336"/>
      <c r="I119" s="336"/>
      <c r="J119" s="336"/>
      <c r="K119" s="336"/>
      <c r="L119" s="336"/>
      <c r="M119" s="336"/>
      <c r="N119" s="336"/>
      <c r="O119" s="336"/>
      <c r="P119" s="336"/>
      <c r="Q119" s="336"/>
      <c r="R119" s="336"/>
      <c r="S119" s="336"/>
      <c r="T119" s="336"/>
      <c r="U119" s="336"/>
      <c r="V119" s="336"/>
      <c r="W119" s="336"/>
      <c r="X119" s="336"/>
      <c r="Y119" s="336"/>
      <c r="Z119" s="336"/>
      <c r="AA119" s="336"/>
      <c r="AB119" s="336"/>
      <c r="AC119" s="336"/>
      <c r="AD119" s="336"/>
      <c r="AE119" s="336"/>
      <c r="AF119" s="336"/>
      <c r="AG119" s="331"/>
    </row>
    <row r="120" spans="1:33" ht="16.149999999999999" hidden="1" customHeight="1" outlineLevel="1" thickBot="1">
      <c r="A120" s="339" t="s">
        <v>322</v>
      </c>
      <c r="B120" s="298"/>
      <c r="C120" s="298"/>
      <c r="D120" s="298"/>
      <c r="E120" s="298"/>
      <c r="F120" s="298"/>
      <c r="G120" s="298"/>
      <c r="H120" s="298"/>
      <c r="I120" s="298"/>
      <c r="J120" s="298"/>
      <c r="K120" s="298"/>
      <c r="L120" s="298"/>
      <c r="M120" s="298"/>
      <c r="N120" s="298"/>
      <c r="O120" s="298"/>
      <c r="P120" s="298"/>
      <c r="Q120" s="298"/>
      <c r="R120" s="298"/>
      <c r="S120" s="298"/>
      <c r="T120" s="298"/>
      <c r="U120" s="298"/>
      <c r="V120" s="298"/>
      <c r="W120" s="298"/>
      <c r="X120" s="298"/>
      <c r="Y120" s="298"/>
      <c r="Z120" s="298"/>
      <c r="AA120" s="773"/>
      <c r="AB120" s="773"/>
      <c r="AC120" s="773"/>
      <c r="AD120" s="773"/>
      <c r="AE120" s="773"/>
      <c r="AF120" s="773"/>
      <c r="AG120" s="773"/>
    </row>
    <row r="121" spans="1:33" ht="16.149999999999999" hidden="1" customHeight="1" outlineLevel="1">
      <c r="A121" s="340" t="s">
        <v>454</v>
      </c>
      <c r="B121" s="332"/>
      <c r="C121" s="301"/>
      <c r="D121" s="301"/>
      <c r="E121" s="301"/>
      <c r="F121" s="301"/>
      <c r="G121" s="301"/>
      <c r="H121" s="301"/>
      <c r="I121" s="301"/>
      <c r="J121" s="301"/>
      <c r="K121" s="301"/>
      <c r="L121" s="301"/>
      <c r="M121" s="301"/>
      <c r="N121" s="301"/>
      <c r="O121" s="301"/>
      <c r="P121" s="301"/>
      <c r="Q121" s="301"/>
      <c r="R121" s="301"/>
      <c r="S121" s="301"/>
      <c r="T121" s="301"/>
      <c r="U121" s="301"/>
      <c r="V121" s="301"/>
      <c r="W121" s="301"/>
      <c r="X121" s="301"/>
      <c r="Y121" s="301"/>
      <c r="Z121" s="301"/>
      <c r="AA121" s="341"/>
      <c r="AB121" s="774">
        <f>'（別添）_計画書（歯科診療所及びⅡを算定する有床診療所）'!AB112</f>
        <v>0</v>
      </c>
      <c r="AC121" s="774"/>
      <c r="AD121" s="774"/>
      <c r="AE121" s="774"/>
      <c r="AF121" s="774"/>
      <c r="AG121" s="333" t="s">
        <v>289</v>
      </c>
    </row>
    <row r="122" spans="1:33" ht="16.149999999999999" hidden="1" customHeight="1" outlineLevel="1">
      <c r="A122" s="342" t="s">
        <v>455</v>
      </c>
      <c r="B122" s="334"/>
      <c r="C122" s="304"/>
      <c r="D122" s="304"/>
      <c r="E122" s="304"/>
      <c r="F122" s="304"/>
      <c r="G122" s="304"/>
      <c r="H122" s="304"/>
      <c r="I122" s="304"/>
      <c r="J122" s="304"/>
      <c r="K122" s="304"/>
      <c r="L122" s="304"/>
      <c r="M122" s="304"/>
      <c r="N122" s="304"/>
      <c r="O122" s="304"/>
      <c r="P122" s="304"/>
      <c r="Q122" s="304"/>
      <c r="R122" s="304"/>
      <c r="S122" s="304"/>
      <c r="T122" s="304"/>
      <c r="U122" s="304"/>
      <c r="V122" s="304"/>
      <c r="W122" s="304"/>
      <c r="X122" s="304"/>
      <c r="Y122" s="304"/>
      <c r="Z122" s="304"/>
      <c r="AA122" s="343"/>
      <c r="AB122" s="627">
        <f>'（別添）_計画書（歯科診療所及びⅡを算定する有床診療所）'!AB113</f>
        <v>0</v>
      </c>
      <c r="AC122" s="627"/>
      <c r="AD122" s="627"/>
      <c r="AE122" s="627"/>
      <c r="AF122" s="627"/>
      <c r="AG122" s="344" t="s">
        <v>270</v>
      </c>
    </row>
    <row r="123" spans="1:33" ht="16.149999999999999" hidden="1" customHeight="1" outlineLevel="1">
      <c r="A123" s="342" t="s">
        <v>456</v>
      </c>
      <c r="B123" s="298"/>
      <c r="C123" s="298"/>
      <c r="D123" s="298"/>
      <c r="E123" s="298"/>
      <c r="F123" s="298"/>
      <c r="G123" s="298"/>
      <c r="H123" s="298"/>
      <c r="I123" s="298"/>
      <c r="J123" s="298"/>
      <c r="K123" s="298"/>
      <c r="L123" s="298"/>
      <c r="M123" s="298"/>
      <c r="N123" s="298"/>
      <c r="O123" s="298"/>
      <c r="P123" s="298"/>
      <c r="Q123" s="298"/>
      <c r="R123" s="298"/>
      <c r="S123" s="298"/>
      <c r="T123" s="298"/>
      <c r="U123" s="298"/>
      <c r="V123" s="298"/>
      <c r="W123" s="298"/>
      <c r="X123" s="298"/>
      <c r="Y123" s="298"/>
      <c r="Z123" s="298"/>
      <c r="AA123" s="298"/>
      <c r="AB123" s="767"/>
      <c r="AC123" s="767"/>
      <c r="AD123" s="767"/>
      <c r="AE123" s="767"/>
      <c r="AF123" s="767"/>
      <c r="AG123" s="370" t="s">
        <v>270</v>
      </c>
    </row>
    <row r="124" spans="1:33" ht="16.149999999999999" hidden="1" customHeight="1" outlineLevel="1">
      <c r="A124" s="307" t="s">
        <v>434</v>
      </c>
      <c r="B124" s="308"/>
      <c r="C124" s="308"/>
      <c r="D124" s="308"/>
      <c r="E124" s="308"/>
      <c r="F124" s="308"/>
      <c r="G124" s="308"/>
      <c r="H124" s="308"/>
      <c r="I124" s="308"/>
      <c r="J124" s="308"/>
      <c r="K124" s="308"/>
      <c r="L124" s="308"/>
      <c r="M124" s="308"/>
      <c r="N124" s="308"/>
      <c r="O124" s="308"/>
      <c r="P124" s="308"/>
      <c r="Q124" s="308"/>
      <c r="R124" s="308"/>
      <c r="S124" s="308"/>
      <c r="T124" s="308"/>
      <c r="U124" s="308"/>
      <c r="V124" s="308"/>
      <c r="W124" s="308"/>
      <c r="X124" s="308"/>
      <c r="Y124" s="308"/>
      <c r="Z124" s="308"/>
      <c r="AA124" s="308"/>
      <c r="AB124" s="698">
        <f>AB123-AB122</f>
        <v>0</v>
      </c>
      <c r="AC124" s="698"/>
      <c r="AD124" s="698"/>
      <c r="AE124" s="698"/>
      <c r="AF124" s="698"/>
      <c r="AG124" s="370" t="s">
        <v>270</v>
      </c>
    </row>
    <row r="125" spans="1:33" ht="16.149999999999999" hidden="1" customHeight="1" outlineLevel="1">
      <c r="A125" s="302"/>
      <c r="B125" s="305" t="s">
        <v>435</v>
      </c>
      <c r="C125" s="313"/>
      <c r="D125" s="313"/>
      <c r="E125" s="313"/>
      <c r="F125" s="313"/>
      <c r="G125" s="313"/>
      <c r="H125" s="313"/>
      <c r="I125" s="313"/>
      <c r="J125" s="313"/>
      <c r="K125" s="313"/>
      <c r="L125" s="313"/>
      <c r="M125" s="313"/>
      <c r="N125" s="313"/>
      <c r="O125" s="313"/>
      <c r="P125" s="313"/>
      <c r="Q125" s="313"/>
      <c r="R125" s="313"/>
      <c r="S125" s="313"/>
      <c r="T125" s="313"/>
      <c r="U125" s="313"/>
      <c r="V125" s="313"/>
      <c r="W125" s="313"/>
      <c r="X125" s="313"/>
      <c r="Y125" s="313"/>
      <c r="Z125" s="313"/>
      <c r="AA125" s="313"/>
      <c r="AB125" s="643"/>
      <c r="AC125" s="643"/>
      <c r="AD125" s="643"/>
      <c r="AE125" s="643"/>
      <c r="AF125" s="643"/>
      <c r="AG125" s="338" t="s">
        <v>270</v>
      </c>
    </row>
    <row r="126" spans="1:33" ht="16.149999999999999" hidden="1" customHeight="1" outlineLevel="1" thickBot="1">
      <c r="A126" s="309"/>
      <c r="B126" s="345" t="s">
        <v>436</v>
      </c>
      <c r="C126" s="313"/>
      <c r="D126" s="313"/>
      <c r="E126" s="313"/>
      <c r="F126" s="313"/>
      <c r="G126" s="313"/>
      <c r="H126" s="313"/>
      <c r="I126" s="313"/>
      <c r="J126" s="313"/>
      <c r="K126" s="313"/>
      <c r="L126" s="313"/>
      <c r="M126" s="313"/>
      <c r="N126" s="313"/>
      <c r="O126" s="313"/>
      <c r="P126" s="313"/>
      <c r="Q126" s="313"/>
      <c r="R126" s="313"/>
      <c r="S126" s="313"/>
      <c r="T126" s="313"/>
      <c r="U126" s="313"/>
      <c r="V126" s="313"/>
      <c r="W126" s="313"/>
      <c r="X126" s="313"/>
      <c r="Y126" s="313"/>
      <c r="Z126" s="313"/>
      <c r="AA126" s="313"/>
      <c r="AB126" s="768"/>
      <c r="AC126" s="768"/>
      <c r="AD126" s="768"/>
      <c r="AE126" s="768"/>
      <c r="AF126" s="768"/>
      <c r="AG126" s="338" t="s">
        <v>291</v>
      </c>
    </row>
    <row r="127" spans="1:33" ht="16.350000000000001" hidden="1" customHeight="1" outlineLevel="1" thickTop="1" thickBot="1">
      <c r="A127" s="346"/>
      <c r="B127" s="347" t="s">
        <v>437</v>
      </c>
      <c r="C127" s="348"/>
      <c r="D127" s="348"/>
      <c r="E127" s="348"/>
      <c r="F127" s="348"/>
      <c r="G127" s="348"/>
      <c r="H127" s="348"/>
      <c r="I127" s="348"/>
      <c r="J127" s="348"/>
      <c r="K127" s="348"/>
      <c r="L127" s="348"/>
      <c r="M127" s="348"/>
      <c r="N127" s="348"/>
      <c r="O127" s="348"/>
      <c r="P127" s="348"/>
      <c r="Q127" s="348"/>
      <c r="R127" s="348"/>
      <c r="S127" s="348"/>
      <c r="T127" s="348"/>
      <c r="U127" s="348"/>
      <c r="V127" s="348"/>
      <c r="W127" s="348"/>
      <c r="X127" s="348"/>
      <c r="Y127" s="348"/>
      <c r="Z127" s="348"/>
      <c r="AA127" s="348"/>
      <c r="AB127" s="769">
        <f>IFERROR(AB126/AB122*100,0)</f>
        <v>0</v>
      </c>
      <c r="AC127" s="769"/>
      <c r="AD127" s="769"/>
      <c r="AE127" s="769"/>
      <c r="AF127" s="769"/>
      <c r="AG127" s="349" t="s">
        <v>292</v>
      </c>
    </row>
    <row r="128" spans="1:33" ht="16.350000000000001" customHeight="1" collapsed="1"/>
    <row r="129" spans="1:35" ht="16.350000000000001" customHeight="1">
      <c r="A129" s="65" t="s">
        <v>1676</v>
      </c>
      <c r="B129" s="64"/>
      <c r="C129" s="64"/>
      <c r="D129" s="64"/>
      <c r="E129" s="64"/>
      <c r="F129" s="64"/>
      <c r="G129" s="64"/>
      <c r="H129" s="64"/>
      <c r="I129" s="64"/>
      <c r="J129" s="64"/>
      <c r="K129" s="64"/>
      <c r="L129" s="64"/>
      <c r="M129" s="64"/>
      <c r="N129" s="64"/>
      <c r="O129" s="64"/>
      <c r="P129" s="64"/>
      <c r="Q129" s="64"/>
      <c r="R129" s="64"/>
      <c r="S129" s="64"/>
      <c r="T129" s="64"/>
      <c r="U129" s="64"/>
      <c r="V129" s="64"/>
      <c r="W129" s="64"/>
      <c r="X129" s="64"/>
      <c r="Y129" s="64"/>
      <c r="Z129" s="64"/>
      <c r="AA129" s="64"/>
      <c r="AB129" s="64"/>
      <c r="AC129" s="64"/>
      <c r="AD129" s="64"/>
      <c r="AE129" s="64"/>
      <c r="AF129" s="64"/>
      <c r="AG129" s="123"/>
    </row>
    <row r="130" spans="1:35" ht="16.149999999999999" customHeight="1" thickBot="1">
      <c r="A130" s="63" t="s">
        <v>1767</v>
      </c>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c r="AA130" s="584"/>
      <c r="AB130" s="584"/>
      <c r="AC130" s="584"/>
      <c r="AD130" s="584"/>
      <c r="AE130" s="584"/>
      <c r="AF130" s="584"/>
      <c r="AG130" s="584"/>
      <c r="AH130" s="194"/>
      <c r="AI130" s="194"/>
    </row>
    <row r="131" spans="1:35" ht="16.149999999999999" customHeight="1">
      <c r="A131" s="106" t="s">
        <v>1768</v>
      </c>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79"/>
      <c r="AB131" s="707">
        <f>'（別添）_計画書（歯科診療所及びⅡを算定する有床診療所）'!AB122</f>
        <v>0</v>
      </c>
      <c r="AC131" s="707"/>
      <c r="AD131" s="707"/>
      <c r="AE131" s="707"/>
      <c r="AF131" s="707"/>
      <c r="AG131" s="81" t="s">
        <v>289</v>
      </c>
      <c r="AH131" s="180"/>
      <c r="AI131" s="180"/>
    </row>
    <row r="132" spans="1:35" ht="16.149999999999999" hidden="1" customHeight="1" outlineLevel="1">
      <c r="A132" s="471" t="s">
        <v>457</v>
      </c>
      <c r="B132" s="472"/>
      <c r="C132" s="472"/>
      <c r="D132" s="67"/>
      <c r="E132" s="67"/>
      <c r="F132" s="67"/>
      <c r="G132" s="67"/>
      <c r="H132" s="67"/>
      <c r="I132" s="67"/>
      <c r="J132" s="67"/>
      <c r="K132" s="67"/>
      <c r="L132" s="67"/>
      <c r="M132" s="67"/>
      <c r="N132" s="67"/>
      <c r="O132" s="67"/>
      <c r="P132" s="67"/>
      <c r="Q132" s="67"/>
      <c r="R132" s="67"/>
      <c r="S132" s="67"/>
      <c r="T132" s="67"/>
      <c r="U132" s="67"/>
      <c r="V132" s="67"/>
      <c r="W132" s="67"/>
      <c r="X132" s="67"/>
      <c r="Y132" s="67"/>
      <c r="Z132" s="67"/>
      <c r="AA132" s="80"/>
      <c r="AB132" s="642">
        <f>'（別添）_計画書（歯科診療所及びⅡを算定する有床診療所）'!AB123</f>
        <v>0</v>
      </c>
      <c r="AC132" s="642"/>
      <c r="AD132" s="642"/>
      <c r="AE132" s="642"/>
      <c r="AF132" s="642"/>
      <c r="AG132" s="112" t="s">
        <v>270</v>
      </c>
      <c r="AH132" s="180"/>
      <c r="AI132" s="180"/>
    </row>
    <row r="133" spans="1:35" ht="16.149999999999999" customHeight="1" collapsed="1">
      <c r="A133" s="470" t="s">
        <v>1769</v>
      </c>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80"/>
      <c r="AB133" s="642">
        <f>'（別添）_計画書（歯科診療所及びⅡを算定する有床診療所）'!AB124</f>
        <v>0</v>
      </c>
      <c r="AC133" s="642"/>
      <c r="AD133" s="642"/>
      <c r="AE133" s="642"/>
      <c r="AF133" s="642"/>
      <c r="AG133" s="112" t="s">
        <v>270</v>
      </c>
    </row>
    <row r="134" spans="1:35" ht="16.149999999999999" hidden="1" customHeight="1" outlineLevel="1">
      <c r="A134" s="471" t="s">
        <v>458</v>
      </c>
      <c r="B134" s="473"/>
      <c r="C134" s="473"/>
      <c r="D134" s="69"/>
      <c r="E134" s="69"/>
      <c r="F134" s="69"/>
      <c r="G134" s="69"/>
      <c r="H134" s="69"/>
      <c r="I134" s="69"/>
      <c r="J134" s="69"/>
      <c r="K134" s="69"/>
      <c r="L134" s="69"/>
      <c r="M134" s="69"/>
      <c r="N134" s="69"/>
      <c r="O134" s="69"/>
      <c r="P134" s="69"/>
      <c r="Q134" s="69"/>
      <c r="R134" s="69"/>
      <c r="S134" s="69"/>
      <c r="T134" s="69"/>
      <c r="U134" s="69"/>
      <c r="V134" s="69"/>
      <c r="W134" s="69"/>
      <c r="X134" s="69"/>
      <c r="Y134" s="69"/>
      <c r="Z134" s="69"/>
      <c r="AA134" s="69"/>
      <c r="AB134" s="600"/>
      <c r="AC134" s="600"/>
      <c r="AD134" s="600"/>
      <c r="AE134" s="600"/>
      <c r="AF134" s="600"/>
      <c r="AG134" s="124" t="s">
        <v>270</v>
      </c>
    </row>
    <row r="135" spans="1:35" ht="16.149999999999999" customHeight="1" collapsed="1">
      <c r="A135" s="95" t="s">
        <v>1770</v>
      </c>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586"/>
      <c r="AC135" s="586"/>
      <c r="AD135" s="586"/>
      <c r="AE135" s="586"/>
      <c r="AF135" s="586"/>
      <c r="AG135" s="124" t="s">
        <v>270</v>
      </c>
    </row>
    <row r="136" spans="1:35" ht="16.149999999999999" hidden="1" customHeight="1" outlineLevel="1">
      <c r="A136" s="474" t="s">
        <v>459</v>
      </c>
      <c r="B136" s="475"/>
      <c r="C136" s="475"/>
      <c r="D136" s="64"/>
      <c r="E136" s="64"/>
      <c r="F136" s="64"/>
      <c r="G136" s="64"/>
      <c r="H136" s="64"/>
      <c r="I136" s="64"/>
      <c r="J136" s="64"/>
      <c r="K136" s="64"/>
      <c r="L136" s="64"/>
      <c r="M136" s="64"/>
      <c r="N136" s="64"/>
      <c r="O136" s="64"/>
      <c r="P136" s="64"/>
      <c r="Q136" s="64"/>
      <c r="R136" s="64"/>
      <c r="S136" s="64"/>
      <c r="T136" s="64"/>
      <c r="U136" s="64"/>
      <c r="V136" s="64"/>
      <c r="W136" s="64"/>
      <c r="X136" s="64"/>
      <c r="Y136" s="64"/>
      <c r="Z136" s="64"/>
      <c r="AA136" s="64"/>
      <c r="AB136" s="599">
        <f>AB134-AB132</f>
        <v>0</v>
      </c>
      <c r="AC136" s="599"/>
      <c r="AD136" s="599"/>
      <c r="AE136" s="599"/>
      <c r="AF136" s="599"/>
      <c r="AG136" s="124" t="s">
        <v>270</v>
      </c>
    </row>
    <row r="137" spans="1:35" ht="16.149999999999999" customHeight="1" collapsed="1">
      <c r="A137" s="99" t="s">
        <v>1771</v>
      </c>
      <c r="B137" s="69"/>
      <c r="C137" s="69"/>
      <c r="D137" s="69"/>
      <c r="E137" s="69"/>
      <c r="F137" s="69"/>
      <c r="G137" s="69"/>
      <c r="H137" s="69"/>
      <c r="I137" s="69"/>
      <c r="J137" s="69"/>
      <c r="K137" s="69"/>
      <c r="L137" s="69"/>
      <c r="M137" s="69"/>
      <c r="N137" s="69"/>
      <c r="O137" s="69"/>
      <c r="P137" s="69"/>
      <c r="Q137" s="69"/>
      <c r="R137" s="69"/>
      <c r="S137" s="69"/>
      <c r="T137" s="69"/>
      <c r="U137" s="69"/>
      <c r="V137" s="69"/>
      <c r="W137" s="69"/>
      <c r="X137" s="69"/>
      <c r="Y137" s="69"/>
      <c r="Z137" s="69"/>
      <c r="AA137" s="69"/>
      <c r="AB137" s="599">
        <f>AB135-AB133</f>
        <v>0</v>
      </c>
      <c r="AC137" s="599"/>
      <c r="AD137" s="599"/>
      <c r="AE137" s="599"/>
      <c r="AF137" s="599"/>
      <c r="AG137" s="124" t="s">
        <v>270</v>
      </c>
    </row>
    <row r="138" spans="1:35" ht="16.149999999999999" hidden="1" customHeight="1" outlineLevel="1">
      <c r="A138" s="88"/>
      <c r="B138" s="421" t="s">
        <v>1568</v>
      </c>
      <c r="C138" s="100"/>
      <c r="D138" s="100"/>
      <c r="E138" s="100"/>
      <c r="F138" s="100"/>
      <c r="G138" s="100"/>
      <c r="H138" s="100"/>
      <c r="I138" s="100"/>
      <c r="J138" s="100"/>
      <c r="K138" s="100"/>
      <c r="L138" s="100"/>
      <c r="M138" s="100"/>
      <c r="N138" s="100"/>
      <c r="O138" s="100"/>
      <c r="P138" s="100"/>
      <c r="Q138" s="100"/>
      <c r="R138" s="100"/>
      <c r="S138" s="100"/>
      <c r="T138" s="100"/>
      <c r="U138" s="100"/>
      <c r="V138" s="100"/>
      <c r="W138" s="100"/>
      <c r="X138" s="100"/>
      <c r="Y138" s="100"/>
      <c r="Z138" s="100"/>
      <c r="AA138" s="100"/>
      <c r="AB138" s="586"/>
      <c r="AC138" s="586"/>
      <c r="AD138" s="586"/>
      <c r="AE138" s="586"/>
      <c r="AF138" s="586"/>
      <c r="AG138" s="127" t="s">
        <v>270</v>
      </c>
    </row>
    <row r="139" spans="1:35" ht="16.149999999999999" customHeight="1" collapsed="1" thickBot="1">
      <c r="A139" s="90"/>
      <c r="B139" s="101" t="s">
        <v>1681</v>
      </c>
      <c r="C139" s="100"/>
      <c r="D139" s="100"/>
      <c r="E139" s="100"/>
      <c r="F139" s="100"/>
      <c r="G139" s="100"/>
      <c r="H139" s="100"/>
      <c r="I139" s="100"/>
      <c r="J139" s="100"/>
      <c r="K139" s="100"/>
      <c r="L139" s="100"/>
      <c r="M139" s="100"/>
      <c r="N139" s="100"/>
      <c r="O139" s="100"/>
      <c r="P139" s="100"/>
      <c r="Q139" s="100"/>
      <c r="R139" s="100"/>
      <c r="S139" s="100"/>
      <c r="T139" s="100"/>
      <c r="U139" s="100"/>
      <c r="V139" s="100"/>
      <c r="W139" s="100"/>
      <c r="X139" s="100"/>
      <c r="Y139" s="100"/>
      <c r="Z139" s="100"/>
      <c r="AA139" s="100"/>
      <c r="AB139" s="633"/>
      <c r="AC139" s="633"/>
      <c r="AD139" s="633"/>
      <c r="AE139" s="633"/>
      <c r="AF139" s="633"/>
      <c r="AG139" s="127" t="s">
        <v>291</v>
      </c>
    </row>
    <row r="140" spans="1:35" ht="16.350000000000001" customHeight="1" thickTop="1" thickBot="1">
      <c r="A140" s="91"/>
      <c r="B140" s="102" t="s">
        <v>1682</v>
      </c>
      <c r="C140" s="103"/>
      <c r="D140" s="103"/>
      <c r="E140" s="103"/>
      <c r="F140" s="103"/>
      <c r="G140" s="103"/>
      <c r="H140" s="103"/>
      <c r="I140" s="103"/>
      <c r="J140" s="103"/>
      <c r="K140" s="103"/>
      <c r="L140" s="103"/>
      <c r="M140" s="103"/>
      <c r="N140" s="103"/>
      <c r="O140" s="103"/>
      <c r="P140" s="103"/>
      <c r="Q140" s="103"/>
      <c r="R140" s="103"/>
      <c r="S140" s="103"/>
      <c r="T140" s="103"/>
      <c r="U140" s="103"/>
      <c r="V140" s="103"/>
      <c r="W140" s="103"/>
      <c r="X140" s="103"/>
      <c r="Y140" s="103"/>
      <c r="Z140" s="103"/>
      <c r="AA140" s="103"/>
      <c r="AB140" s="710">
        <f>IFERROR(AB139/AB133*100,0)</f>
        <v>0</v>
      </c>
      <c r="AC140" s="710"/>
      <c r="AD140" s="710"/>
      <c r="AE140" s="710"/>
      <c r="AF140" s="710"/>
      <c r="AG140" s="128" t="s">
        <v>292</v>
      </c>
    </row>
    <row r="141" spans="1:35" ht="16.350000000000001" customHeight="1">
      <c r="A141" s="64"/>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64"/>
      <c r="AB141" s="64"/>
      <c r="AC141" s="64"/>
      <c r="AD141" s="64"/>
      <c r="AE141" s="64"/>
      <c r="AF141" s="64"/>
      <c r="AG141" s="123"/>
    </row>
    <row r="142" spans="1:35" ht="16.149999999999999" customHeight="1" thickBot="1">
      <c r="A142" s="63" t="s">
        <v>1772</v>
      </c>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584"/>
      <c r="AB142" s="584"/>
      <c r="AC142" s="584"/>
      <c r="AD142" s="584"/>
      <c r="AE142" s="584"/>
      <c r="AF142" s="584"/>
      <c r="AG142" s="584"/>
      <c r="AH142" s="194"/>
      <c r="AI142" s="194"/>
    </row>
    <row r="143" spans="1:35" ht="16.149999999999999" customHeight="1">
      <c r="A143" s="106" t="s">
        <v>1773</v>
      </c>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79"/>
      <c r="AB143" s="707">
        <f>'（別添）_計画書（歯科診療所及びⅡを算定する有床診療所）'!AB134</f>
        <v>0</v>
      </c>
      <c r="AC143" s="707"/>
      <c r="AD143" s="707"/>
      <c r="AE143" s="707"/>
      <c r="AF143" s="707"/>
      <c r="AG143" s="81" t="s">
        <v>289</v>
      </c>
      <c r="AH143" s="180"/>
      <c r="AI143" s="180"/>
    </row>
    <row r="144" spans="1:35" ht="16.149999999999999" hidden="1" customHeight="1" outlineLevel="1">
      <c r="A144" s="471" t="s">
        <v>460</v>
      </c>
      <c r="B144" s="472"/>
      <c r="C144" s="472"/>
      <c r="D144" s="472"/>
      <c r="E144" s="67"/>
      <c r="F144" s="67"/>
      <c r="G144" s="67"/>
      <c r="H144" s="67"/>
      <c r="I144" s="67"/>
      <c r="J144" s="67"/>
      <c r="K144" s="67"/>
      <c r="L144" s="67"/>
      <c r="M144" s="67"/>
      <c r="N144" s="67"/>
      <c r="O144" s="67"/>
      <c r="P144" s="67"/>
      <c r="Q144" s="67"/>
      <c r="R144" s="67"/>
      <c r="S144" s="67"/>
      <c r="T144" s="67"/>
      <c r="U144" s="67"/>
      <c r="V144" s="67"/>
      <c r="W144" s="67"/>
      <c r="X144" s="67"/>
      <c r="Y144" s="67"/>
      <c r="Z144" s="67"/>
      <c r="AA144" s="80"/>
      <c r="AB144" s="642">
        <f>'（別添）_計画書（歯科診療所及びⅡを算定する有床診療所）'!AB135</f>
        <v>0</v>
      </c>
      <c r="AC144" s="642"/>
      <c r="AD144" s="642"/>
      <c r="AE144" s="642"/>
      <c r="AF144" s="642"/>
      <c r="AG144" s="112" t="s">
        <v>270</v>
      </c>
      <c r="AH144" s="180"/>
      <c r="AI144" s="180"/>
    </row>
    <row r="145" spans="1:34" ht="16.149999999999999" customHeight="1" collapsed="1">
      <c r="A145" s="406" t="s">
        <v>1774</v>
      </c>
      <c r="B145" s="67"/>
      <c r="C145" s="67"/>
      <c r="D145" s="67"/>
      <c r="E145" s="67"/>
      <c r="F145" s="67"/>
      <c r="G145" s="67"/>
      <c r="H145" s="67"/>
      <c r="I145" s="67"/>
      <c r="J145" s="67"/>
      <c r="K145" s="67"/>
      <c r="L145" s="67"/>
      <c r="M145" s="67"/>
      <c r="N145" s="67"/>
      <c r="O145" s="67"/>
      <c r="P145" s="67"/>
      <c r="Q145" s="67"/>
      <c r="R145" s="67"/>
      <c r="S145" s="67"/>
      <c r="T145" s="67"/>
      <c r="U145" s="67"/>
      <c r="V145" s="67"/>
      <c r="W145" s="67"/>
      <c r="X145" s="67"/>
      <c r="Y145" s="67"/>
      <c r="Z145" s="67"/>
      <c r="AA145" s="80"/>
      <c r="AB145" s="642">
        <f>'（別添）_計画書（歯科診療所及びⅡを算定する有床診療所）'!AB136</f>
        <v>0</v>
      </c>
      <c r="AC145" s="642"/>
      <c r="AD145" s="642"/>
      <c r="AE145" s="642"/>
      <c r="AF145" s="642"/>
      <c r="AG145" s="112" t="s">
        <v>270</v>
      </c>
    </row>
    <row r="146" spans="1:34" ht="16.149999999999999" hidden="1" customHeight="1" outlineLevel="1">
      <c r="A146" s="471" t="s">
        <v>461</v>
      </c>
      <c r="B146" s="473"/>
      <c r="C146" s="473"/>
      <c r="D146" s="473"/>
      <c r="E146" s="69"/>
      <c r="F146" s="69"/>
      <c r="G146" s="69"/>
      <c r="H146" s="69"/>
      <c r="I146" s="69"/>
      <c r="J146" s="69"/>
      <c r="K146" s="69"/>
      <c r="L146" s="69"/>
      <c r="M146" s="69"/>
      <c r="N146" s="69"/>
      <c r="O146" s="69"/>
      <c r="P146" s="69"/>
      <c r="Q146" s="69"/>
      <c r="R146" s="69"/>
      <c r="S146" s="69"/>
      <c r="T146" s="69"/>
      <c r="U146" s="69"/>
      <c r="V146" s="69"/>
      <c r="W146" s="69"/>
      <c r="X146" s="69"/>
      <c r="Y146" s="69"/>
      <c r="Z146" s="69"/>
      <c r="AA146" s="69"/>
      <c r="AB146" s="600"/>
      <c r="AC146" s="600"/>
      <c r="AD146" s="600"/>
      <c r="AE146" s="600"/>
      <c r="AF146" s="600"/>
      <c r="AG146" s="124" t="s">
        <v>270</v>
      </c>
    </row>
    <row r="147" spans="1:34" ht="16.149999999999999" customHeight="1" collapsed="1">
      <c r="A147" s="95" t="s">
        <v>1775</v>
      </c>
      <c r="B147" s="69"/>
      <c r="C147" s="69"/>
      <c r="D147" s="69"/>
      <c r="E147" s="69"/>
      <c r="F147" s="69"/>
      <c r="G147" s="69"/>
      <c r="H147" s="69"/>
      <c r="I147" s="69"/>
      <c r="J147" s="69"/>
      <c r="K147" s="69"/>
      <c r="L147" s="69"/>
      <c r="M147" s="69"/>
      <c r="N147" s="69"/>
      <c r="O147" s="69"/>
      <c r="P147" s="69"/>
      <c r="Q147" s="69"/>
      <c r="R147" s="69"/>
      <c r="S147" s="69"/>
      <c r="T147" s="69"/>
      <c r="U147" s="69"/>
      <c r="V147" s="69"/>
      <c r="W147" s="69"/>
      <c r="X147" s="69"/>
      <c r="Y147" s="69"/>
      <c r="Z147" s="69"/>
      <c r="AA147" s="69"/>
      <c r="AB147" s="586"/>
      <c r="AC147" s="586"/>
      <c r="AD147" s="586"/>
      <c r="AE147" s="586"/>
      <c r="AF147" s="586"/>
      <c r="AG147" s="124" t="s">
        <v>270</v>
      </c>
    </row>
    <row r="148" spans="1:34" ht="16.149999999999999" hidden="1" customHeight="1" outlineLevel="1">
      <c r="A148" s="474" t="s">
        <v>462</v>
      </c>
      <c r="B148" s="475"/>
      <c r="C148" s="475"/>
      <c r="D148" s="475"/>
      <c r="E148" s="64"/>
      <c r="F148" s="64"/>
      <c r="G148" s="64"/>
      <c r="H148" s="64"/>
      <c r="I148" s="64"/>
      <c r="J148" s="64"/>
      <c r="K148" s="64"/>
      <c r="L148" s="64"/>
      <c r="M148" s="64"/>
      <c r="N148" s="64"/>
      <c r="O148" s="64"/>
      <c r="P148" s="64"/>
      <c r="Q148" s="64"/>
      <c r="R148" s="64"/>
      <c r="S148" s="64"/>
      <c r="T148" s="64"/>
      <c r="U148" s="64"/>
      <c r="V148" s="64"/>
      <c r="W148" s="64"/>
      <c r="X148" s="64"/>
      <c r="Y148" s="64"/>
      <c r="Z148" s="64"/>
      <c r="AA148" s="64"/>
      <c r="AB148" s="599">
        <f>AB146-AB144</f>
        <v>0</v>
      </c>
      <c r="AC148" s="599"/>
      <c r="AD148" s="599"/>
      <c r="AE148" s="599"/>
      <c r="AF148" s="599"/>
      <c r="AG148" s="124" t="s">
        <v>270</v>
      </c>
    </row>
    <row r="149" spans="1:34" ht="16.149999999999999" customHeight="1" collapsed="1">
      <c r="A149" s="99" t="s">
        <v>1707</v>
      </c>
      <c r="B149" s="69"/>
      <c r="C149" s="69"/>
      <c r="D149" s="69"/>
      <c r="E149" s="69"/>
      <c r="F149" s="69"/>
      <c r="G149" s="69"/>
      <c r="H149" s="69"/>
      <c r="I149" s="69"/>
      <c r="J149" s="69"/>
      <c r="K149" s="69"/>
      <c r="L149" s="69"/>
      <c r="M149" s="69"/>
      <c r="N149" s="69"/>
      <c r="O149" s="69"/>
      <c r="P149" s="69"/>
      <c r="Q149" s="69"/>
      <c r="R149" s="69"/>
      <c r="S149" s="69"/>
      <c r="T149" s="69"/>
      <c r="U149" s="69"/>
      <c r="V149" s="69"/>
      <c r="W149" s="69"/>
      <c r="X149" s="69"/>
      <c r="Y149" s="69"/>
      <c r="Z149" s="69"/>
      <c r="AA149" s="69"/>
      <c r="AB149" s="599">
        <f>AB147-AB145</f>
        <v>0</v>
      </c>
      <c r="AC149" s="599"/>
      <c r="AD149" s="599"/>
      <c r="AE149" s="599"/>
      <c r="AF149" s="599"/>
      <c r="AG149" s="124" t="s">
        <v>270</v>
      </c>
    </row>
    <row r="150" spans="1:34" ht="16.149999999999999" hidden="1" customHeight="1" outlineLevel="1">
      <c r="A150" s="88"/>
      <c r="B150" s="421" t="s">
        <v>1569</v>
      </c>
      <c r="C150" s="100"/>
      <c r="D150" s="100"/>
      <c r="E150" s="100"/>
      <c r="F150" s="100"/>
      <c r="G150" s="100"/>
      <c r="H150" s="100"/>
      <c r="I150" s="100"/>
      <c r="J150" s="100"/>
      <c r="K150" s="100"/>
      <c r="L150" s="100"/>
      <c r="M150" s="100"/>
      <c r="N150" s="100"/>
      <c r="O150" s="100"/>
      <c r="P150" s="100"/>
      <c r="Q150" s="100"/>
      <c r="R150" s="100"/>
      <c r="S150" s="100"/>
      <c r="T150" s="100"/>
      <c r="U150" s="100"/>
      <c r="V150" s="100"/>
      <c r="W150" s="100"/>
      <c r="X150" s="100"/>
      <c r="Y150" s="100"/>
      <c r="Z150" s="100"/>
      <c r="AA150" s="100"/>
      <c r="AB150" s="586"/>
      <c r="AC150" s="586"/>
      <c r="AD150" s="586"/>
      <c r="AE150" s="586"/>
      <c r="AF150" s="586"/>
      <c r="AG150" s="127" t="s">
        <v>270</v>
      </c>
    </row>
    <row r="151" spans="1:34" ht="16.149999999999999" customHeight="1" collapsed="1" thickBot="1">
      <c r="A151" s="90"/>
      <c r="B151" s="101" t="s">
        <v>1687</v>
      </c>
      <c r="C151" s="100"/>
      <c r="D151" s="100"/>
      <c r="E151" s="100"/>
      <c r="F151" s="100"/>
      <c r="G151" s="100"/>
      <c r="H151" s="100"/>
      <c r="I151" s="100"/>
      <c r="J151" s="100"/>
      <c r="K151" s="100"/>
      <c r="L151" s="100"/>
      <c r="M151" s="100"/>
      <c r="N151" s="100"/>
      <c r="O151" s="100"/>
      <c r="P151" s="100"/>
      <c r="Q151" s="100"/>
      <c r="R151" s="100"/>
      <c r="S151" s="100"/>
      <c r="T151" s="100"/>
      <c r="U151" s="100"/>
      <c r="V151" s="100"/>
      <c r="W151" s="100"/>
      <c r="X151" s="100"/>
      <c r="Y151" s="100"/>
      <c r="Z151" s="100"/>
      <c r="AA151" s="100"/>
      <c r="AB151" s="633"/>
      <c r="AC151" s="633"/>
      <c r="AD151" s="633"/>
      <c r="AE151" s="633"/>
      <c r="AF151" s="633"/>
      <c r="AG151" s="127" t="s">
        <v>291</v>
      </c>
    </row>
    <row r="152" spans="1:34" ht="16.350000000000001" customHeight="1" thickTop="1" thickBot="1">
      <c r="A152" s="91"/>
      <c r="B152" s="102" t="s">
        <v>1688</v>
      </c>
      <c r="C152" s="103"/>
      <c r="D152" s="103"/>
      <c r="E152" s="103"/>
      <c r="F152" s="103"/>
      <c r="G152" s="103"/>
      <c r="H152" s="103"/>
      <c r="I152" s="103"/>
      <c r="J152" s="103"/>
      <c r="K152" s="103"/>
      <c r="L152" s="103"/>
      <c r="M152" s="103"/>
      <c r="N152" s="103"/>
      <c r="O152" s="103"/>
      <c r="P152" s="103"/>
      <c r="Q152" s="103"/>
      <c r="R152" s="103"/>
      <c r="S152" s="103"/>
      <c r="T152" s="103"/>
      <c r="U152" s="103"/>
      <c r="V152" s="103"/>
      <c r="W152" s="103"/>
      <c r="X152" s="103"/>
      <c r="Y152" s="103"/>
      <c r="Z152" s="103"/>
      <c r="AA152" s="103"/>
      <c r="AB152" s="710">
        <f>IFERROR(AB151/AB145*100,0)</f>
        <v>0</v>
      </c>
      <c r="AC152" s="710"/>
      <c r="AD152" s="710"/>
      <c r="AE152" s="710"/>
      <c r="AF152" s="710"/>
      <c r="AG152" s="128" t="s">
        <v>292</v>
      </c>
    </row>
    <row r="153" spans="1:34" ht="4.1500000000000004"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19"/>
    </row>
    <row r="154" spans="1:34" ht="14.45" customHeight="1">
      <c r="A154" s="3" t="s">
        <v>443</v>
      </c>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19"/>
    </row>
    <row r="155" spans="1:34">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19"/>
    </row>
    <row r="156" spans="1:34">
      <c r="A156" s="3"/>
      <c r="B156" s="3"/>
      <c r="C156" s="3"/>
      <c r="D156" s="3" t="s">
        <v>15</v>
      </c>
      <c r="E156" s="3"/>
      <c r="F156" s="597"/>
      <c r="G156" s="597"/>
      <c r="H156" s="3" t="s">
        <v>16</v>
      </c>
      <c r="I156" s="597"/>
      <c r="J156" s="597"/>
      <c r="K156" s="3" t="s">
        <v>264</v>
      </c>
      <c r="L156" s="597"/>
      <c r="M156" s="597"/>
      <c r="N156" s="3" t="s">
        <v>18</v>
      </c>
      <c r="O156" s="3"/>
      <c r="P156" s="3"/>
      <c r="Q156" s="3" t="s">
        <v>444</v>
      </c>
      <c r="R156" s="3"/>
      <c r="S156" s="3"/>
      <c r="T156" s="3"/>
      <c r="U156" s="598"/>
      <c r="V156" s="598"/>
      <c r="W156" s="598"/>
      <c r="X156" s="598"/>
      <c r="Y156" s="598"/>
      <c r="Z156" s="598"/>
      <c r="AA156" s="598"/>
      <c r="AB156" s="598"/>
      <c r="AC156" s="598"/>
      <c r="AD156" s="598"/>
      <c r="AE156" s="598"/>
      <c r="AF156" s="598"/>
      <c r="AG156" s="19"/>
    </row>
    <row r="157" spans="1:34" ht="10.9" customHeight="1">
      <c r="A157" s="3"/>
      <c r="B157" s="3"/>
      <c r="C157" s="3"/>
      <c r="D157" s="3"/>
      <c r="E157" s="3"/>
      <c r="F157" s="19"/>
      <c r="G157" s="19"/>
      <c r="H157" s="3"/>
      <c r="I157" s="19"/>
      <c r="J157" s="19"/>
      <c r="K157" s="3"/>
      <c r="L157" s="19"/>
      <c r="M157" s="19"/>
      <c r="N157" s="3"/>
      <c r="O157" s="3"/>
      <c r="P157" s="3"/>
      <c r="Q157" s="3"/>
      <c r="R157" s="3"/>
      <c r="S157" s="3"/>
      <c r="T157" s="3"/>
      <c r="U157" s="19"/>
      <c r="V157" s="19"/>
      <c r="W157" s="19"/>
      <c r="X157" s="19"/>
      <c r="Y157" s="19"/>
      <c r="Z157" s="19"/>
      <c r="AA157" s="19"/>
      <c r="AB157" s="19"/>
      <c r="AC157" s="19"/>
      <c r="AD157" s="19"/>
      <c r="AE157" s="19"/>
      <c r="AF157" s="19"/>
      <c r="AG157" s="19"/>
    </row>
    <row r="158" spans="1:34" ht="16.899999999999999" customHeight="1">
      <c r="A158" s="3" t="s">
        <v>337</v>
      </c>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19"/>
    </row>
    <row r="159" spans="1:34" ht="15" customHeight="1">
      <c r="A159" s="116"/>
      <c r="B159" s="116"/>
      <c r="C159" s="116"/>
      <c r="D159" s="116"/>
      <c r="E159" s="116"/>
      <c r="F159" s="116"/>
      <c r="G159" s="116"/>
      <c r="H159" s="116"/>
      <c r="I159" s="116"/>
      <c r="J159" s="116"/>
      <c r="K159" s="116"/>
      <c r="L159" s="116"/>
      <c r="M159" s="116"/>
      <c r="N159" s="116"/>
      <c r="O159" s="116"/>
      <c r="P159" s="116"/>
      <c r="Q159" s="116"/>
      <c r="R159" s="116"/>
      <c r="S159" s="116"/>
      <c r="T159" s="116"/>
      <c r="U159" s="116"/>
      <c r="V159" s="116"/>
      <c r="W159" s="116"/>
      <c r="X159" s="116"/>
      <c r="Y159" s="116"/>
      <c r="Z159" s="116"/>
      <c r="AA159" s="116"/>
      <c r="AB159" s="116"/>
      <c r="AC159" s="116"/>
      <c r="AD159" s="116"/>
      <c r="AE159" s="116"/>
      <c r="AF159" s="116"/>
      <c r="AG159" s="116"/>
      <c r="AH159" s="199"/>
    </row>
    <row r="160" spans="1:34" ht="15" customHeight="1">
      <c r="A160" s="116"/>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199"/>
    </row>
    <row r="161" spans="1:34" ht="15" customHeight="1">
      <c r="A161" s="116"/>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199"/>
    </row>
    <row r="162" spans="1:34" ht="15" customHeight="1">
      <c r="A162" s="116"/>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199"/>
    </row>
    <row r="163" spans="1:34"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199"/>
    </row>
    <row r="164" spans="1:34"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199"/>
    </row>
    <row r="165" spans="1:34"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199"/>
    </row>
    <row r="166" spans="1:34"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207"/>
    </row>
    <row r="167" spans="1:34"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201"/>
    </row>
    <row r="168" spans="1:34" ht="15" customHeight="1">
      <c r="A168" s="116"/>
      <c r="B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201"/>
    </row>
    <row r="169" spans="1:34"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201"/>
    </row>
    <row r="170" spans="1:34"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208"/>
    </row>
    <row r="171" spans="1:34"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199"/>
    </row>
    <row r="172" spans="1:34"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199"/>
    </row>
    <row r="173" spans="1:34"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199"/>
    </row>
    <row r="174" spans="1:34"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8"/>
    </row>
    <row r="175" spans="1:34"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199"/>
    </row>
    <row r="176" spans="1:34"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row>
    <row r="177" spans="1:33"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row>
    <row r="178" spans="1:33" ht="15" customHeight="1">
      <c r="A178" s="93"/>
      <c r="B178" s="93"/>
      <c r="C178" s="93"/>
      <c r="D178" s="93"/>
      <c r="E178" s="93"/>
      <c r="F178" s="93"/>
      <c r="G178" s="93"/>
      <c r="H178" s="93"/>
      <c r="I178" s="93"/>
      <c r="J178" s="93"/>
      <c r="K178" s="93"/>
      <c r="L178" s="93"/>
      <c r="M178" s="93"/>
      <c r="N178" s="93"/>
      <c r="O178" s="93"/>
      <c r="P178" s="93"/>
      <c r="Q178" s="93"/>
      <c r="R178" s="93"/>
      <c r="S178" s="93"/>
      <c r="T178" s="93"/>
      <c r="U178" s="93"/>
      <c r="V178" s="93"/>
      <c r="W178" s="93"/>
      <c r="X178" s="93"/>
      <c r="Y178" s="93"/>
      <c r="Z178" s="93"/>
      <c r="AA178" s="93"/>
      <c r="AB178" s="93"/>
      <c r="AC178" s="93"/>
      <c r="AD178" s="93"/>
      <c r="AE178" s="93"/>
      <c r="AF178" s="93"/>
      <c r="AG178" s="117"/>
    </row>
    <row r="179" spans="1:33" ht="15" customHeight="1">
      <c r="A179" s="93"/>
      <c r="B179" s="93"/>
      <c r="C179" s="93"/>
      <c r="D179" s="93"/>
      <c r="E179" s="93"/>
      <c r="F179" s="93"/>
      <c r="G179" s="93"/>
      <c r="H179" s="93"/>
      <c r="I179" s="93"/>
      <c r="J179" s="93"/>
      <c r="K179" s="93"/>
      <c r="L179" s="93"/>
      <c r="M179" s="93"/>
      <c r="N179" s="93"/>
      <c r="O179" s="93"/>
      <c r="P179" s="93"/>
      <c r="Q179" s="93"/>
      <c r="R179" s="93"/>
      <c r="S179" s="93"/>
      <c r="T179" s="93"/>
      <c r="U179" s="93"/>
      <c r="V179" s="93"/>
      <c r="W179" s="93"/>
      <c r="X179" s="93"/>
      <c r="Y179" s="93"/>
      <c r="Z179" s="93"/>
      <c r="AA179" s="93"/>
      <c r="AB179" s="93"/>
      <c r="AC179" s="93"/>
      <c r="AD179" s="93"/>
      <c r="AE179" s="93"/>
      <c r="AF179" s="93"/>
      <c r="AG179" s="117"/>
    </row>
    <row r="180" spans="1:33" ht="15" customHeight="1">
      <c r="A180" s="93"/>
      <c r="B180" s="93"/>
      <c r="C180" s="93"/>
      <c r="D180" s="93"/>
      <c r="E180" s="93"/>
      <c r="F180" s="93"/>
      <c r="G180" s="93"/>
      <c r="H180" s="93"/>
      <c r="I180" s="93"/>
      <c r="J180" s="93"/>
      <c r="K180" s="93"/>
      <c r="L180" s="93"/>
      <c r="M180" s="93"/>
      <c r="N180" s="93"/>
      <c r="O180" s="93"/>
      <c r="P180" s="93"/>
      <c r="Q180" s="93"/>
      <c r="R180" s="93"/>
      <c r="S180" s="93"/>
      <c r="T180" s="93"/>
      <c r="U180" s="93"/>
      <c r="V180" s="93"/>
      <c r="W180" s="93"/>
      <c r="X180" s="93"/>
      <c r="Y180" s="93"/>
      <c r="Z180" s="93"/>
      <c r="AA180" s="93"/>
      <c r="AB180" s="93"/>
      <c r="AC180" s="93"/>
      <c r="AD180" s="93"/>
      <c r="AE180" s="93"/>
      <c r="AF180" s="93"/>
      <c r="AG180" s="117"/>
    </row>
    <row r="181" spans="1:33" ht="15" customHeight="1">
      <c r="A181" s="93"/>
      <c r="B181" s="93"/>
      <c r="C181" s="93"/>
      <c r="D181" s="93"/>
      <c r="E181" s="93"/>
      <c r="F181" s="93"/>
      <c r="G181" s="93"/>
      <c r="H181" s="93"/>
      <c r="I181" s="93"/>
      <c r="J181" s="93"/>
      <c r="K181" s="93"/>
      <c r="L181" s="93"/>
      <c r="M181" s="93"/>
      <c r="N181" s="93"/>
      <c r="O181" s="93"/>
      <c r="P181" s="93"/>
      <c r="Q181" s="93"/>
      <c r="R181" s="93"/>
      <c r="S181" s="93"/>
      <c r="T181" s="93"/>
      <c r="U181" s="93"/>
      <c r="V181" s="93"/>
      <c r="W181" s="93"/>
      <c r="X181" s="93"/>
      <c r="Y181" s="93"/>
      <c r="Z181" s="93"/>
      <c r="AA181" s="93"/>
      <c r="AB181" s="93"/>
      <c r="AC181" s="93"/>
      <c r="AD181" s="93"/>
      <c r="AE181" s="93"/>
      <c r="AF181" s="93"/>
      <c r="AG181" s="117"/>
    </row>
    <row r="182" spans="1:33" ht="15" customHeight="1">
      <c r="A182" s="93"/>
      <c r="B182" s="93"/>
      <c r="C182" s="93"/>
      <c r="D182" s="93"/>
      <c r="E182" s="93"/>
      <c r="F182" s="93"/>
      <c r="G182" s="93"/>
      <c r="H182" s="93"/>
      <c r="I182" s="93"/>
      <c r="J182" s="93"/>
      <c r="K182" s="93"/>
      <c r="L182" s="93"/>
      <c r="M182" s="93"/>
      <c r="N182" s="93"/>
      <c r="O182" s="93"/>
      <c r="P182" s="93"/>
      <c r="Q182" s="93"/>
      <c r="R182" s="93"/>
      <c r="S182" s="93"/>
      <c r="T182" s="93"/>
      <c r="U182" s="93"/>
      <c r="V182" s="93"/>
      <c r="W182" s="93"/>
      <c r="X182" s="93"/>
      <c r="Y182" s="93"/>
      <c r="Z182" s="93"/>
      <c r="AA182" s="93"/>
      <c r="AB182" s="93"/>
      <c r="AC182" s="93"/>
      <c r="AD182" s="93"/>
      <c r="AE182" s="93"/>
      <c r="AF182" s="93"/>
      <c r="AG182" s="117"/>
    </row>
    <row r="183" spans="1:33">
      <c r="A183" s="93"/>
      <c r="B183" s="93"/>
      <c r="C183" s="93"/>
      <c r="D183" s="93"/>
      <c r="E183" s="93"/>
      <c r="F183" s="93"/>
      <c r="G183" s="93"/>
      <c r="H183" s="93"/>
      <c r="I183" s="93"/>
      <c r="J183" s="93"/>
      <c r="K183" s="93"/>
      <c r="L183" s="93"/>
      <c r="M183" s="93"/>
      <c r="N183" s="93"/>
      <c r="O183" s="93"/>
      <c r="P183" s="93"/>
      <c r="Q183" s="93"/>
      <c r="R183" s="93"/>
      <c r="S183" s="93"/>
      <c r="T183" s="93"/>
      <c r="U183" s="93"/>
      <c r="V183" s="93"/>
      <c r="W183" s="93"/>
      <c r="X183" s="93"/>
      <c r="Y183" s="93"/>
      <c r="Z183" s="93"/>
      <c r="AA183" s="93"/>
      <c r="AB183" s="93"/>
      <c r="AC183" s="93"/>
      <c r="AD183" s="93"/>
      <c r="AE183" s="93"/>
      <c r="AF183" s="93"/>
      <c r="AG183" s="117"/>
    </row>
    <row r="184" spans="1:33">
      <c r="A184" s="93"/>
      <c r="B184" s="93"/>
      <c r="C184" s="93"/>
      <c r="D184" s="93"/>
      <c r="E184" s="93"/>
      <c r="F184" s="93"/>
      <c r="G184" s="93"/>
      <c r="H184" s="93"/>
      <c r="I184" s="93"/>
      <c r="J184" s="93"/>
      <c r="K184" s="93"/>
      <c r="L184" s="93"/>
      <c r="M184" s="93"/>
      <c r="N184" s="93"/>
      <c r="O184" s="93"/>
      <c r="P184" s="93"/>
      <c r="Q184" s="93"/>
      <c r="R184" s="93"/>
      <c r="S184" s="93"/>
      <c r="T184" s="93"/>
      <c r="U184" s="93"/>
      <c r="V184" s="93"/>
      <c r="W184" s="93"/>
      <c r="X184" s="93"/>
      <c r="Y184" s="93"/>
      <c r="Z184" s="93"/>
      <c r="AA184" s="93"/>
      <c r="AB184" s="93"/>
      <c r="AC184" s="93"/>
      <c r="AD184" s="93"/>
      <c r="AE184" s="93"/>
      <c r="AF184" s="93"/>
      <c r="AG184" s="117"/>
    </row>
    <row r="185" spans="1:33">
      <c r="A185" s="93"/>
      <c r="B185" s="93"/>
      <c r="C185" s="93"/>
      <c r="D185" s="93"/>
      <c r="E185" s="93"/>
      <c r="F185" s="93"/>
      <c r="G185" s="93"/>
      <c r="H185" s="93"/>
      <c r="I185" s="93"/>
      <c r="J185" s="93"/>
      <c r="K185" s="93"/>
      <c r="L185" s="93"/>
      <c r="M185" s="93"/>
      <c r="N185" s="93"/>
      <c r="O185" s="93"/>
      <c r="P185" s="93"/>
      <c r="Q185" s="93"/>
      <c r="R185" s="93"/>
      <c r="S185" s="93"/>
      <c r="T185" s="93"/>
      <c r="U185" s="93"/>
      <c r="V185" s="93"/>
      <c r="W185" s="93"/>
      <c r="X185" s="93"/>
      <c r="Y185" s="93"/>
      <c r="Z185" s="93"/>
      <c r="AA185" s="93"/>
      <c r="AB185" s="93"/>
      <c r="AC185" s="93"/>
      <c r="AD185" s="93"/>
      <c r="AE185" s="93"/>
      <c r="AF185" s="93"/>
      <c r="AG185" s="117"/>
    </row>
    <row r="186" spans="1:33">
      <c r="A186" s="93"/>
      <c r="B186" s="93"/>
      <c r="C186" s="93"/>
      <c r="D186" s="93"/>
      <c r="E186" s="93"/>
      <c r="F186" s="93"/>
      <c r="G186" s="93"/>
      <c r="H186" s="93"/>
      <c r="I186" s="93"/>
      <c r="J186" s="93"/>
      <c r="K186" s="93"/>
      <c r="L186" s="93"/>
      <c r="M186" s="93"/>
      <c r="N186" s="93"/>
      <c r="O186" s="93"/>
      <c r="P186" s="93"/>
      <c r="Q186" s="93"/>
      <c r="R186" s="93"/>
      <c r="S186" s="93"/>
      <c r="T186" s="93"/>
      <c r="U186" s="93"/>
      <c r="V186" s="93"/>
      <c r="W186" s="93"/>
      <c r="X186" s="93"/>
      <c r="Y186" s="93"/>
      <c r="Z186" s="93"/>
      <c r="AA186" s="93"/>
      <c r="AB186" s="93"/>
      <c r="AC186" s="93"/>
      <c r="AD186" s="93"/>
      <c r="AE186" s="93"/>
      <c r="AF186" s="93"/>
      <c r="AG186" s="117"/>
    </row>
    <row r="187" spans="1:33">
      <c r="A187" s="93"/>
      <c r="B187" s="93"/>
      <c r="C187" s="93"/>
      <c r="D187" s="93"/>
      <c r="E187" s="93"/>
      <c r="F187" s="93"/>
      <c r="G187" s="93"/>
      <c r="H187" s="93"/>
      <c r="I187" s="93"/>
      <c r="J187" s="93"/>
      <c r="K187" s="93"/>
      <c r="L187" s="93"/>
      <c r="M187" s="93"/>
      <c r="N187" s="93"/>
      <c r="O187" s="93"/>
      <c r="P187" s="93"/>
      <c r="Q187" s="93"/>
      <c r="R187" s="93"/>
      <c r="S187" s="93"/>
      <c r="T187" s="93"/>
      <c r="U187" s="93"/>
      <c r="V187" s="93"/>
      <c r="W187" s="93"/>
      <c r="X187" s="93"/>
      <c r="Y187" s="93"/>
      <c r="Z187" s="93"/>
      <c r="AA187" s="93"/>
      <c r="AB187" s="93"/>
      <c r="AC187" s="93"/>
      <c r="AD187" s="93"/>
      <c r="AE187" s="93"/>
      <c r="AF187" s="93"/>
      <c r="AG187" s="117"/>
    </row>
    <row r="188" spans="1:33">
      <c r="A188" s="93"/>
      <c r="B188" s="93"/>
      <c r="C188" s="93"/>
      <c r="D188" s="93"/>
      <c r="E188" s="93"/>
      <c r="F188" s="93"/>
      <c r="G188" s="93"/>
      <c r="H188" s="93"/>
      <c r="I188" s="93"/>
      <c r="J188" s="93"/>
      <c r="K188" s="93"/>
      <c r="L188" s="93"/>
      <c r="M188" s="93"/>
      <c r="N188" s="93"/>
      <c r="O188" s="93"/>
      <c r="P188" s="93"/>
      <c r="Q188" s="93"/>
      <c r="R188" s="93"/>
      <c r="S188" s="93"/>
      <c r="T188" s="93"/>
      <c r="U188" s="93"/>
      <c r="V188" s="93"/>
      <c r="W188" s="93"/>
      <c r="X188" s="93"/>
      <c r="Y188" s="93"/>
      <c r="Z188" s="93"/>
      <c r="AA188" s="93"/>
      <c r="AB188" s="93"/>
      <c r="AC188" s="93"/>
      <c r="AD188" s="93"/>
      <c r="AE188" s="93"/>
      <c r="AF188" s="93"/>
      <c r="AG188" s="117"/>
    </row>
    <row r="189" spans="1:33">
      <c r="A189" s="93"/>
      <c r="B189" s="93"/>
      <c r="C189" s="93"/>
      <c r="D189" s="93"/>
      <c r="E189" s="93"/>
      <c r="F189" s="93"/>
      <c r="G189" s="93"/>
      <c r="H189" s="93"/>
      <c r="I189" s="93"/>
      <c r="J189" s="93"/>
      <c r="K189" s="93"/>
      <c r="L189" s="93"/>
      <c r="M189" s="93"/>
      <c r="N189" s="93"/>
      <c r="O189" s="93"/>
      <c r="P189" s="93"/>
      <c r="Q189" s="93"/>
      <c r="R189" s="93"/>
      <c r="S189" s="93"/>
      <c r="T189" s="93"/>
      <c r="U189" s="93"/>
      <c r="V189" s="93"/>
      <c r="W189" s="93"/>
      <c r="X189" s="93"/>
      <c r="Y189" s="93"/>
      <c r="Z189" s="93"/>
      <c r="AA189" s="93"/>
      <c r="AB189" s="93"/>
      <c r="AC189" s="93"/>
      <c r="AD189" s="93"/>
      <c r="AE189" s="93"/>
      <c r="AF189" s="93"/>
      <c r="AG189" s="117"/>
    </row>
    <row r="190" spans="1:33">
      <c r="A190" s="93"/>
      <c r="B190" s="93"/>
      <c r="C190" s="93"/>
      <c r="D190" s="93"/>
      <c r="E190" s="93"/>
      <c r="F190" s="93"/>
      <c r="G190" s="93"/>
      <c r="H190" s="93"/>
      <c r="I190" s="93"/>
      <c r="J190" s="93"/>
      <c r="K190" s="93"/>
      <c r="L190" s="93"/>
      <c r="M190" s="93"/>
      <c r="N190" s="93"/>
      <c r="O190" s="93"/>
      <c r="P190" s="93"/>
      <c r="Q190" s="93"/>
      <c r="R190" s="93"/>
      <c r="S190" s="93"/>
      <c r="T190" s="93"/>
      <c r="U190" s="93"/>
      <c r="V190" s="93"/>
      <c r="W190" s="93"/>
      <c r="X190" s="93"/>
      <c r="Y190" s="93"/>
      <c r="Z190" s="93"/>
      <c r="AA190" s="93"/>
      <c r="AB190" s="93"/>
      <c r="AC190" s="93"/>
      <c r="AD190" s="93"/>
      <c r="AE190" s="93"/>
      <c r="AF190" s="93"/>
      <c r="AG190" s="117"/>
    </row>
    <row r="191" spans="1:33">
      <c r="A191" s="93"/>
      <c r="B191" s="93"/>
      <c r="C191" s="93"/>
      <c r="D191" s="93"/>
      <c r="E191" s="93"/>
      <c r="F191" s="93"/>
      <c r="G191" s="93"/>
      <c r="H191" s="93"/>
      <c r="I191" s="93"/>
      <c r="J191" s="93"/>
      <c r="K191" s="93"/>
      <c r="L191" s="93"/>
      <c r="M191" s="93"/>
      <c r="N191" s="93"/>
      <c r="O191" s="93"/>
      <c r="P191" s="93"/>
      <c r="Q191" s="93"/>
      <c r="R191" s="93"/>
      <c r="S191" s="93"/>
      <c r="T191" s="93"/>
      <c r="U191" s="93"/>
      <c r="V191" s="93"/>
      <c r="W191" s="93"/>
      <c r="X191" s="93"/>
      <c r="Y191" s="93"/>
      <c r="Z191" s="93"/>
      <c r="AA191" s="93"/>
      <c r="AB191" s="93"/>
      <c r="AC191" s="93"/>
      <c r="AD191" s="93"/>
      <c r="AE191" s="93"/>
      <c r="AF191" s="93"/>
      <c r="AG191" s="117"/>
    </row>
    <row r="192" spans="1:33">
      <c r="A192" s="93"/>
      <c r="B192" s="93"/>
      <c r="C192" s="93"/>
      <c r="D192" s="93"/>
      <c r="E192" s="93"/>
      <c r="F192" s="93"/>
      <c r="G192" s="93"/>
      <c r="H192" s="93"/>
      <c r="I192" s="93"/>
      <c r="J192" s="93"/>
      <c r="K192" s="93"/>
      <c r="L192" s="93"/>
      <c r="M192" s="93"/>
      <c r="N192" s="93"/>
      <c r="O192" s="93"/>
      <c r="P192" s="93"/>
      <c r="Q192" s="93"/>
      <c r="R192" s="93"/>
      <c r="S192" s="93"/>
      <c r="T192" s="93"/>
      <c r="U192" s="93"/>
      <c r="V192" s="93"/>
      <c r="W192" s="93"/>
      <c r="X192" s="93"/>
      <c r="Y192" s="93"/>
      <c r="Z192" s="93"/>
      <c r="AA192" s="93"/>
      <c r="AB192" s="93"/>
      <c r="AC192" s="93"/>
      <c r="AD192" s="93"/>
      <c r="AE192" s="93"/>
      <c r="AF192" s="93"/>
      <c r="AG192" s="117"/>
    </row>
    <row r="193" spans="1:33">
      <c r="A193" s="93"/>
      <c r="B193" s="93"/>
      <c r="C193" s="93"/>
      <c r="D193" s="93"/>
      <c r="E193" s="93"/>
      <c r="F193" s="93"/>
      <c r="G193" s="93"/>
      <c r="H193" s="93"/>
      <c r="I193" s="93"/>
      <c r="J193" s="93"/>
      <c r="K193" s="93"/>
      <c r="L193" s="93"/>
      <c r="M193" s="93"/>
      <c r="N193" s="93"/>
      <c r="O193" s="93"/>
      <c r="P193" s="93"/>
      <c r="Q193" s="93"/>
      <c r="R193" s="93"/>
      <c r="S193" s="93"/>
      <c r="T193" s="93"/>
      <c r="U193" s="93"/>
      <c r="V193" s="93"/>
      <c r="W193" s="93"/>
      <c r="X193" s="93"/>
      <c r="Y193" s="93"/>
      <c r="Z193" s="93"/>
      <c r="AA193" s="93"/>
      <c r="AB193" s="93"/>
      <c r="AC193" s="93"/>
      <c r="AD193" s="93"/>
      <c r="AE193" s="93"/>
      <c r="AF193" s="93"/>
      <c r="AG193" s="117"/>
    </row>
    <row r="194" spans="1:33">
      <c r="A194" s="93"/>
      <c r="B194" s="93"/>
      <c r="C194" s="93"/>
      <c r="D194" s="93"/>
      <c r="E194" s="93"/>
      <c r="F194" s="93"/>
      <c r="G194" s="93"/>
      <c r="H194" s="93"/>
      <c r="I194" s="93"/>
      <c r="J194" s="93"/>
      <c r="K194" s="93"/>
      <c r="L194" s="93"/>
      <c r="M194" s="93"/>
      <c r="N194" s="93"/>
      <c r="O194" s="93"/>
      <c r="P194" s="93"/>
      <c r="Q194" s="93"/>
      <c r="R194" s="93"/>
      <c r="S194" s="93"/>
      <c r="T194" s="93"/>
      <c r="U194" s="93"/>
      <c r="V194" s="93"/>
      <c r="W194" s="93"/>
      <c r="X194" s="93"/>
      <c r="Y194" s="93"/>
      <c r="Z194" s="93"/>
      <c r="AA194" s="93"/>
      <c r="AB194" s="93"/>
      <c r="AC194" s="93"/>
      <c r="AD194" s="93"/>
      <c r="AE194" s="93"/>
      <c r="AF194" s="93"/>
      <c r="AG194" s="117"/>
    </row>
    <row r="195" spans="1:33">
      <c r="A195" s="93"/>
      <c r="B195" s="93"/>
      <c r="C195" s="93"/>
      <c r="D195" s="93"/>
      <c r="E195" s="93"/>
      <c r="F195" s="93"/>
      <c r="G195" s="93"/>
      <c r="H195" s="93"/>
      <c r="I195" s="93"/>
      <c r="J195" s="93"/>
      <c r="K195" s="93"/>
      <c r="L195" s="93"/>
      <c r="M195" s="93"/>
      <c r="N195" s="93"/>
      <c r="O195" s="93"/>
      <c r="P195" s="93"/>
      <c r="Q195" s="93"/>
      <c r="R195" s="93"/>
      <c r="S195" s="93"/>
      <c r="T195" s="93"/>
      <c r="U195" s="93"/>
      <c r="V195" s="93"/>
      <c r="W195" s="93"/>
      <c r="X195" s="93"/>
      <c r="Y195" s="93"/>
      <c r="Z195" s="93"/>
      <c r="AA195" s="93"/>
      <c r="AB195" s="93"/>
      <c r="AC195" s="93"/>
      <c r="AD195" s="93"/>
      <c r="AE195" s="93"/>
      <c r="AF195" s="93"/>
      <c r="AG195" s="117"/>
    </row>
    <row r="196" spans="1:33">
      <c r="A196" s="93"/>
      <c r="B196" s="93"/>
      <c r="C196" s="93"/>
      <c r="D196" s="93"/>
      <c r="E196" s="93"/>
      <c r="F196" s="93"/>
      <c r="G196" s="93"/>
      <c r="H196" s="93"/>
      <c r="I196" s="93"/>
      <c r="J196" s="93"/>
      <c r="K196" s="93"/>
      <c r="L196" s="93"/>
      <c r="M196" s="93"/>
      <c r="N196" s="93"/>
      <c r="O196" s="93"/>
      <c r="P196" s="93"/>
      <c r="Q196" s="93"/>
      <c r="R196" s="93"/>
      <c r="S196" s="93"/>
      <c r="T196" s="93"/>
      <c r="U196" s="93"/>
      <c r="V196" s="93"/>
      <c r="W196" s="93"/>
      <c r="X196" s="93"/>
      <c r="Y196" s="93"/>
      <c r="Z196" s="93"/>
      <c r="AA196" s="93"/>
      <c r="AB196" s="93"/>
      <c r="AC196" s="93"/>
      <c r="AD196" s="93"/>
      <c r="AE196" s="93"/>
      <c r="AF196" s="93"/>
      <c r="AG196" s="117"/>
    </row>
    <row r="197" spans="1:33">
      <c r="A197" s="93"/>
      <c r="B197" s="93"/>
      <c r="C197" s="93"/>
      <c r="D197" s="93"/>
      <c r="E197" s="93"/>
      <c r="F197" s="93"/>
      <c r="G197" s="93"/>
      <c r="H197" s="93"/>
      <c r="I197" s="93"/>
      <c r="J197" s="93"/>
      <c r="K197" s="93"/>
      <c r="L197" s="93"/>
      <c r="M197" s="93"/>
      <c r="N197" s="93"/>
      <c r="O197" s="93"/>
      <c r="P197" s="93"/>
      <c r="Q197" s="93"/>
      <c r="R197" s="93"/>
      <c r="S197" s="93"/>
      <c r="T197" s="93"/>
      <c r="U197" s="93"/>
      <c r="V197" s="93"/>
      <c r="W197" s="93"/>
      <c r="X197" s="93"/>
      <c r="Y197" s="93"/>
      <c r="Z197" s="93"/>
      <c r="AA197" s="93"/>
      <c r="AB197" s="93"/>
      <c r="AC197" s="93"/>
      <c r="AD197" s="93"/>
      <c r="AE197" s="93"/>
      <c r="AF197" s="93"/>
      <c r="AG197" s="117"/>
    </row>
    <row r="198" spans="1:33">
      <c r="A198" s="93"/>
      <c r="B198" s="93"/>
      <c r="C198" s="93"/>
      <c r="D198" s="93"/>
      <c r="E198" s="93"/>
      <c r="F198" s="93"/>
      <c r="G198" s="93"/>
      <c r="H198" s="93"/>
      <c r="I198" s="93"/>
      <c r="J198" s="93"/>
      <c r="K198" s="93"/>
      <c r="L198" s="93"/>
      <c r="M198" s="93"/>
      <c r="N198" s="93"/>
      <c r="O198" s="93"/>
      <c r="P198" s="93"/>
      <c r="Q198" s="93"/>
      <c r="R198" s="93"/>
      <c r="S198" s="93"/>
      <c r="T198" s="93"/>
      <c r="U198" s="93"/>
      <c r="V198" s="93"/>
      <c r="W198" s="93"/>
      <c r="X198" s="93"/>
      <c r="Y198" s="93"/>
      <c r="Z198" s="93"/>
      <c r="AA198" s="93"/>
      <c r="AB198" s="93"/>
      <c r="AC198" s="93"/>
      <c r="AD198" s="93"/>
      <c r="AE198" s="93"/>
      <c r="AF198" s="93"/>
      <c r="AG198" s="117"/>
    </row>
  </sheetData>
  <sheetProtection algorithmName="SHA-512" hashValue="SQgh6DNlMOdviweHdJR+VkMXoCEpAfHF/0uAMp17LM1IV2PSJVQy2ZFdyxLjAoiNJHwQreyvaydmfPasWNjaLw==" saltValue="4+gW7SLaz2LavyUcrjml7g==" spinCount="100000" sheet="1" objects="1" scenarios="1"/>
  <mergeCells count="204">
    <mergeCell ref="AB150:AF150"/>
    <mergeCell ref="AB151:AF151"/>
    <mergeCell ref="AB152:AF152"/>
    <mergeCell ref="F156:G156"/>
    <mergeCell ref="I156:J156"/>
    <mergeCell ref="L156:M156"/>
    <mergeCell ref="U156:AF156"/>
    <mergeCell ref="AB144:AF144"/>
    <mergeCell ref="AB145:AF145"/>
    <mergeCell ref="AB146:AF146"/>
    <mergeCell ref="AB147:AF147"/>
    <mergeCell ref="AB148:AF148"/>
    <mergeCell ref="AB149:AF149"/>
    <mergeCell ref="AB137:AF137"/>
    <mergeCell ref="AB138:AF138"/>
    <mergeCell ref="AB139:AF139"/>
    <mergeCell ref="AB140:AF140"/>
    <mergeCell ref="AA142:AG142"/>
    <mergeCell ref="AB143:AF143"/>
    <mergeCell ref="AB131:AF131"/>
    <mergeCell ref="AB132:AF132"/>
    <mergeCell ref="AB133:AF133"/>
    <mergeCell ref="AB134:AF134"/>
    <mergeCell ref="AB135:AF135"/>
    <mergeCell ref="AB136:AF136"/>
    <mergeCell ref="AB123:AF123"/>
    <mergeCell ref="AB124:AF124"/>
    <mergeCell ref="AB125:AF125"/>
    <mergeCell ref="AB126:AF126"/>
    <mergeCell ref="AB127:AF127"/>
    <mergeCell ref="AA130:AG130"/>
    <mergeCell ref="AB116:AF116"/>
    <mergeCell ref="AB117:AF117"/>
    <mergeCell ref="AB118:AF118"/>
    <mergeCell ref="AA120:AG120"/>
    <mergeCell ref="AB121:AF121"/>
    <mergeCell ref="AB122:AF122"/>
    <mergeCell ref="AB109:AF109"/>
    <mergeCell ref="AA111:AG111"/>
    <mergeCell ref="AB112:AF112"/>
    <mergeCell ref="AB113:AF113"/>
    <mergeCell ref="AB114:AF114"/>
    <mergeCell ref="AB115:AF115"/>
    <mergeCell ref="AB103:AF103"/>
    <mergeCell ref="AB104:AF104"/>
    <mergeCell ref="AB105:AF105"/>
    <mergeCell ref="AB106:AF106"/>
    <mergeCell ref="AB107:AF107"/>
    <mergeCell ref="AB108:AF108"/>
    <mergeCell ref="AB96:AF96"/>
    <mergeCell ref="AB97:AF97"/>
    <mergeCell ref="AB98:AF98"/>
    <mergeCell ref="AB99:AF99"/>
    <mergeCell ref="AB100:AF100"/>
    <mergeCell ref="AA102:AG102"/>
    <mergeCell ref="AB89:AF89"/>
    <mergeCell ref="AB90:AF90"/>
    <mergeCell ref="AB91:AF91"/>
    <mergeCell ref="AA93:AG93"/>
    <mergeCell ref="AB94:AF94"/>
    <mergeCell ref="AB95:AF95"/>
    <mergeCell ref="AB67:AF67"/>
    <mergeCell ref="AB68:AF68"/>
    <mergeCell ref="AB85:AF85"/>
    <mergeCell ref="AB86:AF86"/>
    <mergeCell ref="AB87:AF87"/>
    <mergeCell ref="AB88:AF88"/>
    <mergeCell ref="AB61:AF61"/>
    <mergeCell ref="AB62:AF62"/>
    <mergeCell ref="AB63:AF63"/>
    <mergeCell ref="AB64:AF64"/>
    <mergeCell ref="AB65:AF65"/>
    <mergeCell ref="AB66:AF66"/>
    <mergeCell ref="Z39:AF39"/>
    <mergeCell ref="Z40:AF40"/>
    <mergeCell ref="B41:Y41"/>
    <mergeCell ref="Z41:AF41"/>
    <mergeCell ref="AB59:AF59"/>
    <mergeCell ref="AB60:AF60"/>
    <mergeCell ref="D38:E38"/>
    <mergeCell ref="G38:H38"/>
    <mergeCell ref="M38:N38"/>
    <mergeCell ref="P38:Q38"/>
    <mergeCell ref="S38:X38"/>
    <mergeCell ref="Z38:AF38"/>
    <mergeCell ref="AB43:AF43"/>
    <mergeCell ref="AB44:AF44"/>
    <mergeCell ref="AB46:AF46"/>
    <mergeCell ref="AB50:AF50"/>
    <mergeCell ref="AB51:AF51"/>
    <mergeCell ref="AB54:AF54"/>
    <mergeCell ref="A55:AA55"/>
    <mergeCell ref="AB55:AF55"/>
    <mergeCell ref="AB56:AF56"/>
    <mergeCell ref="D37:E37"/>
    <mergeCell ref="G37:H37"/>
    <mergeCell ref="M37:N37"/>
    <mergeCell ref="P37:Q37"/>
    <mergeCell ref="S37:X37"/>
    <mergeCell ref="Z37:AF37"/>
    <mergeCell ref="D36:E36"/>
    <mergeCell ref="G36:H36"/>
    <mergeCell ref="M36:N36"/>
    <mergeCell ref="P36:Q36"/>
    <mergeCell ref="S36:X36"/>
    <mergeCell ref="Z36:AF36"/>
    <mergeCell ref="D35:E35"/>
    <mergeCell ref="G35:H35"/>
    <mergeCell ref="M35:N35"/>
    <mergeCell ref="P35:Q35"/>
    <mergeCell ref="S35:X35"/>
    <mergeCell ref="Z35:AF35"/>
    <mergeCell ref="B32:R32"/>
    <mergeCell ref="S32:X32"/>
    <mergeCell ref="Z32:AF32"/>
    <mergeCell ref="AC33:AF33"/>
    <mergeCell ref="B34:R34"/>
    <mergeCell ref="S34:Y34"/>
    <mergeCell ref="Z34:AG34"/>
    <mergeCell ref="D31:E31"/>
    <mergeCell ref="G31:H31"/>
    <mergeCell ref="M31:N31"/>
    <mergeCell ref="P31:Q31"/>
    <mergeCell ref="S31:X31"/>
    <mergeCell ref="Z31:AF31"/>
    <mergeCell ref="D30:E30"/>
    <mergeCell ref="G30:H30"/>
    <mergeCell ref="M30:N30"/>
    <mergeCell ref="P30:Q30"/>
    <mergeCell ref="S30:X30"/>
    <mergeCell ref="Z30:AF30"/>
    <mergeCell ref="D29:E29"/>
    <mergeCell ref="G29:H29"/>
    <mergeCell ref="M29:N29"/>
    <mergeCell ref="P29:Q29"/>
    <mergeCell ref="S29:X29"/>
    <mergeCell ref="Z29:AF29"/>
    <mergeCell ref="AC26:AF26"/>
    <mergeCell ref="B27:R27"/>
    <mergeCell ref="S27:Y27"/>
    <mergeCell ref="Z27:AG27"/>
    <mergeCell ref="D28:E28"/>
    <mergeCell ref="G28:H28"/>
    <mergeCell ref="M28:N28"/>
    <mergeCell ref="P28:Q28"/>
    <mergeCell ref="S28:X28"/>
    <mergeCell ref="Z28:AF28"/>
    <mergeCell ref="AD24:AF24"/>
    <mergeCell ref="D25:E25"/>
    <mergeCell ref="G25:H25"/>
    <mergeCell ref="M25:N25"/>
    <mergeCell ref="P25:Q25"/>
    <mergeCell ref="S25:Y25"/>
    <mergeCell ref="Z25:AB25"/>
    <mergeCell ref="AD25:AF25"/>
    <mergeCell ref="D24:E24"/>
    <mergeCell ref="G24:H24"/>
    <mergeCell ref="M24:N24"/>
    <mergeCell ref="P24:Q24"/>
    <mergeCell ref="S24:Y24"/>
    <mergeCell ref="Z24:AB24"/>
    <mergeCell ref="AD22:AF22"/>
    <mergeCell ref="D23:E23"/>
    <mergeCell ref="G23:H23"/>
    <mergeCell ref="M23:N23"/>
    <mergeCell ref="P23:Q23"/>
    <mergeCell ref="S23:Y23"/>
    <mergeCell ref="Z23:AB23"/>
    <mergeCell ref="AD23:AF23"/>
    <mergeCell ref="D22:E22"/>
    <mergeCell ref="G22:H22"/>
    <mergeCell ref="M22:N22"/>
    <mergeCell ref="P22:Q22"/>
    <mergeCell ref="S22:Y22"/>
    <mergeCell ref="Z22:AB22"/>
    <mergeCell ref="X18:Y18"/>
    <mergeCell ref="R20:X20"/>
    <mergeCell ref="AC20:AF20"/>
    <mergeCell ref="B21:R21"/>
    <mergeCell ref="S21:Y21"/>
    <mergeCell ref="Z21:AC21"/>
    <mergeCell ref="AD21:AG21"/>
    <mergeCell ref="B15:D15"/>
    <mergeCell ref="E15:F15"/>
    <mergeCell ref="H15:I15"/>
    <mergeCell ref="O15:P15"/>
    <mergeCell ref="R15:S15"/>
    <mergeCell ref="V15:Y15"/>
    <mergeCell ref="X17:Y17"/>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s>
  <phoneticPr fontId="1"/>
  <conditionalFormatting sqref="AB56:AF57">
    <cfRule type="containsText" dxfId="20" priority="30" operator="containsText" text="問題あり">
      <formula>NOT(ISERROR(SEARCH("問題あり",AB56)))</formula>
    </cfRule>
  </conditionalFormatting>
  <dataValidations count="1">
    <dataValidation type="list" allowBlank="1" showInputMessage="1" showErrorMessage="1" sqref="R20" xr:uid="{7325AC0F-6A69-4C73-AF47-613779F5E2DA}">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5301" r:id="rId4" name="Check Box 5">
              <controlPr defaultSize="0" autoFill="0" autoLine="0" autoPict="0">
                <anchor moveWithCells="1">
                  <from>
                    <xdr:col>29</xdr:col>
                    <xdr:colOff>66675</xdr:colOff>
                    <xdr:row>53</xdr:row>
                    <xdr:rowOff>171450</xdr:rowOff>
                  </from>
                  <to>
                    <xdr:col>32</xdr:col>
                    <xdr:colOff>171450</xdr:colOff>
                    <xdr:row>55</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7" id="{03B725B6-DD8B-424F-843A-540E425CAE57}">
            <xm:f>別添2!$C$14="区分変更及び計画書提出"</xm:f>
            <x14:dxf>
              <fill>
                <patternFill>
                  <bgColor theme="0" tint="-0.499984740745262"/>
                </patternFill>
              </fill>
            </x14:dxf>
          </x14:cfRule>
          <x14:cfRule type="expression" priority="18" id="{AB7EB8F8-48CB-4AAE-81C5-14AA70FAA95E}">
            <xm:f>別添2!$C$14="計画書提出"</xm:f>
            <x14:dxf>
              <fill>
                <patternFill>
                  <bgColor theme="0" tint="-0.499984740745262"/>
                </patternFill>
              </fill>
            </x14:dxf>
          </x14:cfRule>
          <x14:cfRule type="expression" priority="19" id="{15922C75-6518-4379-936C-BDDC0AC1DF6F}">
            <xm:f>別添2!$C$14="区分変更"</xm:f>
            <x14:dxf>
              <fill>
                <patternFill>
                  <bgColor theme="0" tint="-0.499984740745262"/>
                </patternFill>
              </fill>
            </x14:dxf>
          </x14:cfRule>
          <x14:cfRule type="expression" priority="20" id="{F0723080-6D2D-4BE6-8EA3-A36613EC8600}">
            <xm:f>別添2!$C$14="新規届出"</xm:f>
            <x14:dxf>
              <fill>
                <patternFill>
                  <bgColor theme="0" tint="-0.499984740745262"/>
                </patternFill>
              </fill>
            </x14:dxf>
          </x14:cfRule>
          <xm:sqref>A1:XFD79 A92:XFD128 D80:XFD91 A141:XFD141 D129:XFD140 A153:XFD1048576 E142:XFD152</xm:sqref>
        </x14:conditionalFormatting>
        <x14:conditionalFormatting xmlns:xm="http://schemas.microsoft.com/office/excel/2006/main">
          <x14:cfRule type="expression" priority="13" id="{4D60FA22-3ABD-4A5D-B646-7B8091D26AD9}">
            <xm:f>別添2!$C$14="区分変更及び計画書提出"</xm:f>
            <x14:dxf>
              <fill>
                <patternFill>
                  <bgColor theme="0" tint="-0.499984740745262"/>
                </patternFill>
              </fill>
            </x14:dxf>
          </x14:cfRule>
          <x14:cfRule type="expression" priority="14" id="{29239DB5-AD3B-4AA9-83F6-03A813A44B19}">
            <xm:f>別添2!$C$14="計画書提出"</xm:f>
            <x14:dxf>
              <fill>
                <patternFill>
                  <bgColor theme="0" tint="-0.499984740745262"/>
                </patternFill>
              </fill>
            </x14:dxf>
          </x14:cfRule>
          <x14:cfRule type="expression" priority="15" id="{B527F0AA-9056-40AA-B69F-A85B06D981FE}">
            <xm:f>別添2!$C$14="区分変更"</xm:f>
            <x14:dxf>
              <fill>
                <patternFill>
                  <bgColor theme="0" tint="-0.499984740745262"/>
                </patternFill>
              </fill>
            </x14:dxf>
          </x14:cfRule>
          <x14:cfRule type="expression" priority="16" id="{2DEC64A8-5A2C-4927-8799-4FECD8EC74EE}">
            <xm:f>別添2!$C$14="新規届出"</xm:f>
            <x14:dxf>
              <fill>
                <patternFill>
                  <bgColor theme="0" tint="-0.499984740745262"/>
                </patternFill>
              </fill>
            </x14:dxf>
          </x14:cfRule>
          <xm:sqref>A80:C82</xm:sqref>
        </x14:conditionalFormatting>
        <x14:conditionalFormatting xmlns:xm="http://schemas.microsoft.com/office/excel/2006/main">
          <x14:cfRule type="expression" priority="9" id="{178B262B-7569-4BD1-ABDB-FF506667AE28}">
            <xm:f>別添2!$C$14="区分変更及び計画書提出"</xm:f>
            <x14:dxf>
              <fill>
                <patternFill>
                  <bgColor theme="0" tint="-0.499984740745262"/>
                </patternFill>
              </fill>
            </x14:dxf>
          </x14:cfRule>
          <x14:cfRule type="expression" priority="10" id="{D8AEEC81-F84A-42BF-AEAB-32E78BBC3400}">
            <xm:f>別添2!$C$14="計画書提出"</xm:f>
            <x14:dxf>
              <fill>
                <patternFill>
                  <bgColor theme="0" tint="-0.499984740745262"/>
                </patternFill>
              </fill>
            </x14:dxf>
          </x14:cfRule>
          <x14:cfRule type="expression" priority="11" id="{42C0B930-1BC4-4747-8997-11DAB56386DA}">
            <xm:f>別添2!$C$14="区分変更"</xm:f>
            <x14:dxf>
              <fill>
                <patternFill>
                  <bgColor theme="0" tint="-0.499984740745262"/>
                </patternFill>
              </fill>
            </x14:dxf>
          </x14:cfRule>
          <x14:cfRule type="expression" priority="12" id="{B932433C-4CF3-476A-A6A8-4D2AB466E544}">
            <xm:f>別添2!$C$14="新規届出"</xm:f>
            <x14:dxf>
              <fill>
                <patternFill>
                  <bgColor theme="0" tint="-0.499984740745262"/>
                </patternFill>
              </fill>
            </x14:dxf>
          </x14:cfRule>
          <xm:sqref>A83:C91</xm:sqref>
        </x14:conditionalFormatting>
        <x14:conditionalFormatting xmlns:xm="http://schemas.microsoft.com/office/excel/2006/main">
          <x14:cfRule type="expression" priority="5" id="{CFEC8919-E9DC-48B8-9FB1-489768EAA2FB}">
            <xm:f>別添2!$C$14="区分変更及び計画書提出"</xm:f>
            <x14:dxf>
              <fill>
                <patternFill>
                  <bgColor theme="0" tint="-0.499984740745262"/>
                </patternFill>
              </fill>
            </x14:dxf>
          </x14:cfRule>
          <x14:cfRule type="expression" priority="6" id="{BD44F421-4BDB-4C56-A9E9-7404410C0C1F}">
            <xm:f>別添2!$C$14="計画書提出"</xm:f>
            <x14:dxf>
              <fill>
                <patternFill>
                  <bgColor theme="0" tint="-0.499984740745262"/>
                </patternFill>
              </fill>
            </x14:dxf>
          </x14:cfRule>
          <x14:cfRule type="expression" priority="7" id="{A37FC4AE-CC1D-4F48-B683-FE055347B698}">
            <xm:f>別添2!$C$14="区分変更"</xm:f>
            <x14:dxf>
              <fill>
                <patternFill>
                  <bgColor theme="0" tint="-0.499984740745262"/>
                </patternFill>
              </fill>
            </x14:dxf>
          </x14:cfRule>
          <x14:cfRule type="expression" priority="8" id="{66F050B4-0D5E-4613-987C-31D3B70F9046}">
            <xm:f>別添2!$C$14="新規届出"</xm:f>
            <x14:dxf>
              <fill>
                <patternFill>
                  <bgColor theme="0" tint="-0.499984740745262"/>
                </patternFill>
              </fill>
            </x14:dxf>
          </x14:cfRule>
          <xm:sqref>A129:C140</xm:sqref>
        </x14:conditionalFormatting>
        <x14:conditionalFormatting xmlns:xm="http://schemas.microsoft.com/office/excel/2006/main">
          <x14:cfRule type="expression" priority="1" id="{1202AE3A-E40E-44F5-A6D6-476096440A30}">
            <xm:f>別添2!$C$14="区分変更及び計画書提出"</xm:f>
            <x14:dxf>
              <fill>
                <patternFill>
                  <bgColor theme="0" tint="-0.499984740745262"/>
                </patternFill>
              </fill>
            </x14:dxf>
          </x14:cfRule>
          <x14:cfRule type="expression" priority="2" id="{46E85699-390C-43DA-B54F-F0430C78DD87}">
            <xm:f>別添2!$C$14="計画書提出"</xm:f>
            <x14:dxf>
              <fill>
                <patternFill>
                  <bgColor theme="0" tint="-0.499984740745262"/>
                </patternFill>
              </fill>
            </x14:dxf>
          </x14:cfRule>
          <x14:cfRule type="expression" priority="3" id="{81857155-16F9-4974-B8C0-3B49B50EA5F2}">
            <xm:f>別添2!$C$14="区分変更"</xm:f>
            <x14:dxf>
              <fill>
                <patternFill>
                  <bgColor theme="0" tint="-0.499984740745262"/>
                </patternFill>
              </fill>
            </x14:dxf>
          </x14:cfRule>
          <x14:cfRule type="expression" priority="4" id="{40816AE9-F899-45CC-AF95-690A1278CD5D}">
            <xm:f>別添2!$C$14="新規届出"</xm:f>
            <x14:dxf>
              <fill>
                <patternFill>
                  <bgColor theme="0" tint="-0.499984740745262"/>
                </patternFill>
              </fill>
            </x14:dxf>
          </x14:cfRule>
          <xm:sqref>A142:D152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99FBD0BB-B42C-41FE-B9A3-DC1BA92E7374}">
          <x14:formula1>
            <xm:f>'リスト（外来）'!$C$15:$C$22</xm:f>
          </x14:formula1>
          <xm:sqref>S22:Y25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A827D-20A6-4F85-8C7D-D973E1ECEF1D}">
  <sheetPr codeName="Sheet9">
    <tabColor rgb="FFFF7C80"/>
  </sheetPr>
  <dimension ref="A1:AN129"/>
  <sheetViews>
    <sheetView showGridLines="0" view="pageBreakPreview" zoomScaleNormal="100" zoomScaleSheetLayoutView="100" workbookViewId="0"/>
  </sheetViews>
  <sheetFormatPr defaultRowHeight="18.75" outlineLevelCol="1"/>
  <cols>
    <col min="1" max="5" width="4.125" style="34" customWidth="1"/>
    <col min="6" max="6" width="4.125" style="113" customWidth="1"/>
    <col min="7" max="33" width="4.125" style="34" customWidth="1"/>
    <col min="34" max="35" width="4.625" style="34" customWidth="1"/>
    <col min="36" max="36" width="4.625" style="34" hidden="1" customWidth="1" outlineLevel="1"/>
    <col min="37" max="37" width="7.25" style="273" hidden="1" customWidth="1" outlineLevel="1"/>
    <col min="38" max="39" width="9" style="273" hidden="1" customWidth="1" outlineLevel="1"/>
    <col min="40" max="40" width="9" style="177" collapsed="1"/>
    <col min="41" max="16384" width="9" style="177"/>
  </cols>
  <sheetData>
    <row r="1" spans="1:39">
      <c r="A1" s="34" t="s">
        <v>477</v>
      </c>
    </row>
    <row r="3" spans="1:39">
      <c r="A3" s="789" t="s">
        <v>478</v>
      </c>
      <c r="B3" s="789"/>
      <c r="C3" s="789"/>
      <c r="D3" s="789"/>
      <c r="E3" s="789"/>
      <c r="F3" s="789"/>
      <c r="G3" s="789"/>
      <c r="H3" s="789"/>
      <c r="I3" s="789"/>
      <c r="J3" s="789"/>
      <c r="K3" s="789"/>
      <c r="L3" s="789"/>
      <c r="M3" s="789"/>
      <c r="N3" s="789"/>
      <c r="O3" s="789"/>
      <c r="P3" s="789"/>
      <c r="Q3" s="789"/>
      <c r="R3" s="789"/>
      <c r="S3" s="789"/>
      <c r="T3" s="789"/>
      <c r="U3" s="789"/>
      <c r="V3" s="789"/>
      <c r="W3" s="789"/>
      <c r="X3" s="789"/>
      <c r="Y3" s="789"/>
      <c r="Z3" s="789"/>
      <c r="AA3" s="789"/>
      <c r="AB3" s="789"/>
      <c r="AC3" s="789"/>
      <c r="AD3" s="789"/>
      <c r="AE3" s="789"/>
      <c r="AF3" s="789"/>
      <c r="AG3" s="789"/>
      <c r="AH3" s="789"/>
      <c r="AI3" s="789"/>
      <c r="AJ3" s="789"/>
    </row>
    <row r="4" spans="1:39">
      <c r="A4" s="114"/>
      <c r="B4" s="114"/>
      <c r="C4" s="114"/>
      <c r="D4" s="114"/>
      <c r="E4" s="114"/>
      <c r="G4" s="114"/>
      <c r="H4" s="114"/>
      <c r="I4" s="114"/>
    </row>
    <row r="5" spans="1:39">
      <c r="A5" s="35" t="s">
        <v>28</v>
      </c>
      <c r="B5" s="548" t="s">
        <v>29</v>
      </c>
      <c r="C5" s="548"/>
      <c r="D5" s="548"/>
      <c r="E5" s="548"/>
      <c r="F5" s="548"/>
      <c r="G5" s="548"/>
      <c r="H5" s="552" t="str">
        <f>IF(別添2!E6=0,"",別添2!E6)</f>
        <v/>
      </c>
      <c r="I5" s="552"/>
      <c r="J5" s="552"/>
      <c r="K5" s="552"/>
      <c r="L5" s="552"/>
      <c r="M5" s="552"/>
      <c r="N5" s="552"/>
      <c r="O5" s="552"/>
      <c r="P5" s="552"/>
      <c r="Q5" s="552"/>
      <c r="R5" s="552"/>
      <c r="S5" s="552"/>
      <c r="T5" s="552"/>
    </row>
    <row r="6" spans="1:39">
      <c r="B6" s="548" t="s">
        <v>30</v>
      </c>
      <c r="C6" s="548"/>
      <c r="D6" s="548"/>
      <c r="E6" s="548"/>
      <c r="F6" s="548"/>
      <c r="G6" s="548"/>
      <c r="H6" s="550" t="str">
        <f>IF(別添2!H28=0,"",別添2!H28)</f>
        <v/>
      </c>
      <c r="I6" s="550"/>
      <c r="J6" s="550"/>
      <c r="K6" s="550"/>
      <c r="L6" s="550"/>
      <c r="M6" s="550"/>
      <c r="N6" s="550"/>
      <c r="O6" s="550"/>
      <c r="P6" s="550"/>
      <c r="Q6" s="550"/>
      <c r="R6" s="550"/>
      <c r="S6" s="550"/>
      <c r="T6" s="550"/>
    </row>
    <row r="7" spans="1:39">
      <c r="A7" s="35"/>
      <c r="B7" s="113"/>
      <c r="D7" s="114"/>
      <c r="E7" s="114"/>
      <c r="G7" s="114"/>
      <c r="H7" s="114"/>
      <c r="I7" s="114"/>
      <c r="J7" s="114"/>
      <c r="K7" s="114"/>
      <c r="L7" s="114"/>
      <c r="M7" s="114"/>
      <c r="N7" s="114"/>
      <c r="O7" s="114"/>
      <c r="P7" s="114"/>
      <c r="Q7" s="114"/>
      <c r="R7" s="114"/>
      <c r="S7" s="114"/>
    </row>
    <row r="8" spans="1:39">
      <c r="A8" s="35" t="s">
        <v>31</v>
      </c>
      <c r="B8" s="113" t="s">
        <v>479</v>
      </c>
      <c r="C8" s="114"/>
      <c r="D8" s="114"/>
      <c r="E8" s="114"/>
      <c r="H8" s="114"/>
      <c r="I8" s="114"/>
      <c r="J8" s="114"/>
      <c r="K8" s="114"/>
      <c r="L8" s="114"/>
      <c r="M8" s="114"/>
      <c r="N8" s="114"/>
      <c r="O8" s="114"/>
      <c r="P8" s="114"/>
      <c r="Q8" s="114"/>
      <c r="R8" s="114"/>
      <c r="S8" s="114"/>
      <c r="AL8" s="265" t="s">
        <v>17</v>
      </c>
      <c r="AM8" s="273" t="s">
        <v>1468</v>
      </c>
    </row>
    <row r="9" spans="1:39">
      <c r="A9" s="35"/>
      <c r="B9" s="113"/>
      <c r="C9" s="264" t="s">
        <v>1467</v>
      </c>
      <c r="D9" s="114"/>
      <c r="E9" s="114"/>
      <c r="H9" s="558"/>
      <c r="I9" s="558"/>
      <c r="J9" s="114" t="s">
        <v>17</v>
      </c>
      <c r="L9" s="114"/>
      <c r="M9" s="114"/>
      <c r="N9" s="114"/>
      <c r="O9" s="114"/>
      <c r="P9" s="114"/>
      <c r="Q9" s="114"/>
      <c r="R9" s="114"/>
      <c r="S9" s="114"/>
      <c r="AK9" s="274" t="str">
        <f>IFERROR(VLOOKUP(H9,AL9:AM21,2,FALSE),"")</f>
        <v/>
      </c>
      <c r="AL9" s="34">
        <v>1</v>
      </c>
      <c r="AM9" s="273">
        <v>4</v>
      </c>
    </row>
    <row r="10" spans="1:39" s="272" customFormat="1">
      <c r="A10" s="266"/>
      <c r="B10" s="267"/>
      <c r="C10" s="267"/>
      <c r="D10" s="267"/>
      <c r="E10" s="267"/>
      <c r="F10" s="268"/>
      <c r="G10" s="269"/>
      <c r="H10" s="267"/>
      <c r="I10" s="267"/>
      <c r="J10" s="267"/>
      <c r="K10" s="270"/>
      <c r="L10" s="267"/>
      <c r="M10" s="267"/>
      <c r="N10" s="270"/>
      <c r="O10" s="267"/>
      <c r="P10" s="267"/>
      <c r="Q10" s="270"/>
      <c r="R10" s="267"/>
      <c r="S10" s="267"/>
      <c r="T10" s="270"/>
      <c r="U10" s="267"/>
      <c r="V10" s="267"/>
      <c r="W10" s="267"/>
      <c r="X10" s="269"/>
      <c r="Y10" s="269"/>
      <c r="Z10" s="271"/>
      <c r="AA10" s="271"/>
      <c r="AB10" s="271"/>
      <c r="AC10" s="271"/>
      <c r="AD10" s="271"/>
      <c r="AE10" s="271"/>
      <c r="AF10" s="271"/>
      <c r="AG10" s="271"/>
      <c r="AH10" s="271"/>
      <c r="AI10" s="271"/>
      <c r="AK10" s="275"/>
      <c r="AL10" s="271">
        <v>2</v>
      </c>
      <c r="AM10" s="275">
        <v>4</v>
      </c>
    </row>
    <row r="11" spans="1:39" s="44" customFormat="1" ht="17.25">
      <c r="A11" s="47" t="s">
        <v>480</v>
      </c>
      <c r="B11" s="44" t="s">
        <v>91</v>
      </c>
      <c r="E11" s="43"/>
      <c r="F11" s="45"/>
      <c r="G11" s="43"/>
      <c r="H11" s="43"/>
      <c r="I11" s="43"/>
      <c r="J11" s="43"/>
      <c r="K11" s="43"/>
      <c r="L11" s="162"/>
      <c r="M11" s="43"/>
      <c r="N11" s="43"/>
      <c r="O11" s="43"/>
      <c r="P11" s="43"/>
      <c r="Q11" s="43"/>
      <c r="R11" s="43"/>
      <c r="S11" s="43"/>
      <c r="AK11" s="265"/>
      <c r="AL11" s="34">
        <v>3</v>
      </c>
      <c r="AM11" s="34">
        <v>1</v>
      </c>
    </row>
    <row r="12" spans="1:39" s="44" customFormat="1" ht="17.25">
      <c r="A12" s="47"/>
      <c r="B12" s="44" t="s">
        <v>92</v>
      </c>
      <c r="E12" s="43"/>
      <c r="F12" s="45"/>
      <c r="G12" s="43"/>
      <c r="H12" s="43"/>
      <c r="I12" s="43"/>
      <c r="J12" s="43"/>
      <c r="K12" s="43"/>
      <c r="L12" s="162"/>
      <c r="M12" s="43"/>
      <c r="N12" s="43"/>
      <c r="O12" s="43"/>
      <c r="P12" s="43"/>
      <c r="Q12" s="43"/>
      <c r="R12" s="43"/>
      <c r="S12" s="43"/>
      <c r="AK12" s="265"/>
      <c r="AL12" s="34">
        <v>4</v>
      </c>
      <c r="AM12" s="34">
        <v>1</v>
      </c>
    </row>
    <row r="13" spans="1:39">
      <c r="A13" s="35"/>
      <c r="B13" s="44" t="s">
        <v>93</v>
      </c>
      <c r="E13" s="114"/>
      <c r="G13" s="114"/>
      <c r="H13" s="114"/>
      <c r="I13" s="114"/>
      <c r="J13" s="114"/>
      <c r="K13" s="114"/>
      <c r="L13" s="114"/>
      <c r="M13" s="114"/>
      <c r="N13" s="114"/>
      <c r="O13" s="114"/>
      <c r="P13" s="114"/>
      <c r="Q13" s="114"/>
      <c r="R13" s="114"/>
      <c r="S13" s="114"/>
      <c r="AL13" s="34">
        <v>5</v>
      </c>
      <c r="AM13" s="273">
        <v>1</v>
      </c>
    </row>
    <row r="14" spans="1:39">
      <c r="A14" s="35"/>
      <c r="B14" s="34" t="s">
        <v>481</v>
      </c>
      <c r="E14" s="114"/>
      <c r="G14" s="114"/>
      <c r="H14" s="114"/>
      <c r="I14" s="114"/>
      <c r="J14" s="114"/>
      <c r="K14" s="114"/>
      <c r="L14" s="114"/>
      <c r="M14" s="114"/>
      <c r="N14" s="114"/>
      <c r="O14" s="114"/>
      <c r="P14" s="114"/>
      <c r="Q14" s="114"/>
      <c r="R14" s="114"/>
      <c r="S14" s="114"/>
      <c r="AL14" s="34">
        <v>6</v>
      </c>
      <c r="AM14" s="273">
        <v>2</v>
      </c>
    </row>
    <row r="15" spans="1:39">
      <c r="A15" s="35"/>
      <c r="C15" s="92" t="str">
        <f>IF($AK$9=1,"☑","□")</f>
        <v>□</v>
      </c>
      <c r="D15" s="113" t="s">
        <v>95</v>
      </c>
      <c r="E15" s="114"/>
      <c r="F15" s="114"/>
      <c r="G15" s="114"/>
      <c r="H15" s="114"/>
      <c r="I15" s="114"/>
      <c r="J15" s="92" t="str">
        <f>IF($AK$9=2,"☑","□")</f>
        <v>□</v>
      </c>
      <c r="K15" s="113" t="s">
        <v>96</v>
      </c>
      <c r="L15" s="114"/>
      <c r="M15" s="114"/>
      <c r="N15" s="114"/>
      <c r="O15" s="114"/>
      <c r="P15" s="114"/>
      <c r="Q15" s="92" t="str">
        <f>IF($AK$9=3,"☑","□")</f>
        <v>□</v>
      </c>
      <c r="R15" s="113" t="s">
        <v>97</v>
      </c>
      <c r="S15" s="114"/>
      <c r="T15" s="114"/>
      <c r="U15" s="114"/>
      <c r="V15" s="114"/>
      <c r="X15" s="92" t="str">
        <f>IF($AK$9=4,"☑","□")</f>
        <v>□</v>
      </c>
      <c r="Y15" s="113" t="s">
        <v>98</v>
      </c>
      <c r="Z15" s="114"/>
      <c r="AA15" s="114"/>
      <c r="AB15" s="114"/>
      <c r="AC15" s="114"/>
      <c r="AL15" s="34">
        <v>7</v>
      </c>
      <c r="AM15" s="273">
        <v>2</v>
      </c>
    </row>
    <row r="16" spans="1:39">
      <c r="A16" s="35"/>
      <c r="C16" s="114"/>
      <c r="D16" s="113"/>
      <c r="E16" s="114"/>
      <c r="F16" s="114"/>
      <c r="G16" s="114"/>
      <c r="H16" s="114"/>
      <c r="I16" s="114"/>
      <c r="J16" s="114"/>
      <c r="K16" s="113"/>
      <c r="L16" s="114"/>
      <c r="M16" s="114"/>
      <c r="N16" s="114"/>
      <c r="O16" s="114"/>
      <c r="P16" s="114"/>
      <c r="Q16" s="114"/>
      <c r="R16" s="113"/>
      <c r="S16" s="114"/>
      <c r="T16" s="114"/>
      <c r="U16" s="114"/>
      <c r="V16" s="114"/>
      <c r="X16" s="114"/>
      <c r="Y16" s="113"/>
      <c r="Z16" s="114"/>
      <c r="AA16" s="114"/>
      <c r="AB16" s="114"/>
      <c r="AC16" s="114"/>
      <c r="AL16" s="34">
        <v>8</v>
      </c>
      <c r="AM16" s="273">
        <v>2</v>
      </c>
    </row>
    <row r="17" spans="1:39">
      <c r="A17" s="47"/>
      <c r="B17" s="44" t="s">
        <v>99</v>
      </c>
      <c r="C17" s="44"/>
      <c r="D17" s="43"/>
      <c r="E17" s="43"/>
      <c r="F17" s="45"/>
      <c r="G17" s="44"/>
      <c r="H17" s="44"/>
      <c r="I17" s="43"/>
      <c r="J17" s="43"/>
      <c r="K17" s="43"/>
      <c r="L17" s="43"/>
      <c r="M17" s="44"/>
      <c r="N17" s="44"/>
      <c r="O17" s="44"/>
      <c r="P17" s="44"/>
      <c r="Q17" s="44"/>
      <c r="R17" s="44"/>
      <c r="S17" s="44"/>
      <c r="T17" s="44"/>
      <c r="U17" s="44"/>
      <c r="V17" s="276"/>
      <c r="W17" s="276"/>
      <c r="X17" s="276"/>
      <c r="Y17" s="276"/>
      <c r="Z17" s="276"/>
      <c r="AA17" s="276"/>
      <c r="AB17" s="276"/>
      <c r="AC17" s="276"/>
      <c r="AD17" s="276"/>
      <c r="AE17" s="276"/>
      <c r="AF17" s="276"/>
      <c r="AG17" s="276"/>
      <c r="AH17" s="44"/>
      <c r="AI17" s="44"/>
      <c r="AL17" s="34">
        <v>9</v>
      </c>
      <c r="AM17" s="273">
        <v>3</v>
      </c>
    </row>
    <row r="18" spans="1:39">
      <c r="A18" s="47"/>
      <c r="B18" s="44"/>
      <c r="C18" s="45"/>
      <c r="D18" s="43"/>
      <c r="E18" s="43"/>
      <c r="F18" s="45"/>
      <c r="G18" s="43"/>
      <c r="H18" s="43"/>
      <c r="I18" s="43"/>
      <c r="J18" s="43"/>
      <c r="K18" s="43"/>
      <c r="L18" s="43"/>
      <c r="M18" s="788"/>
      <c r="N18" s="788"/>
      <c r="O18" s="788"/>
      <c r="P18" s="788"/>
      <c r="Q18" s="788"/>
      <c r="R18" s="788"/>
      <c r="S18" s="788"/>
      <c r="T18" s="43" t="s">
        <v>100</v>
      </c>
      <c r="U18" s="44"/>
      <c r="V18" s="277"/>
      <c r="W18" s="276"/>
      <c r="X18" s="278"/>
      <c r="Y18" s="276"/>
      <c r="Z18" s="787"/>
      <c r="AA18" s="787"/>
      <c r="AB18" s="787"/>
      <c r="AC18" s="787"/>
      <c r="AD18" s="787"/>
      <c r="AE18" s="787"/>
      <c r="AF18" s="787"/>
      <c r="AG18" s="278"/>
      <c r="AH18" s="44"/>
      <c r="AI18" s="44"/>
      <c r="AL18" s="34">
        <v>10</v>
      </c>
      <c r="AM18" s="273">
        <v>3</v>
      </c>
    </row>
    <row r="19" spans="1:39">
      <c r="A19" s="47"/>
      <c r="B19" s="44"/>
      <c r="C19" s="46" t="s">
        <v>1477</v>
      </c>
      <c r="D19" s="43"/>
      <c r="E19" s="43"/>
      <c r="F19" s="45"/>
      <c r="G19" s="43"/>
      <c r="H19" s="43"/>
      <c r="I19" s="43"/>
      <c r="J19" s="43"/>
      <c r="K19" s="43"/>
      <c r="L19" s="43"/>
      <c r="M19" s="257"/>
      <c r="N19" s="257"/>
      <c r="O19" s="257"/>
      <c r="P19" s="257"/>
      <c r="Q19" s="257"/>
      <c r="R19" s="257"/>
      <c r="S19" s="257"/>
      <c r="T19" s="43"/>
      <c r="U19" s="44"/>
      <c r="V19" s="45"/>
      <c r="W19" s="44"/>
      <c r="X19" s="43"/>
      <c r="Y19" s="44"/>
      <c r="Z19" s="258"/>
      <c r="AA19" s="258"/>
      <c r="AB19" s="258"/>
      <c r="AC19" s="258"/>
      <c r="AD19" s="258"/>
      <c r="AE19" s="258"/>
      <c r="AF19" s="258"/>
      <c r="AG19" s="43"/>
      <c r="AH19" s="44"/>
      <c r="AI19" s="44"/>
      <c r="AL19" s="34">
        <v>11</v>
      </c>
      <c r="AM19" s="273">
        <v>3</v>
      </c>
    </row>
    <row r="20" spans="1:39">
      <c r="A20" s="47"/>
      <c r="B20" s="44"/>
      <c r="C20" s="46" t="s">
        <v>1478</v>
      </c>
      <c r="D20" s="43"/>
      <c r="E20" s="43"/>
      <c r="F20" s="45"/>
      <c r="G20" s="43"/>
      <c r="H20" s="43"/>
      <c r="I20" s="43"/>
      <c r="J20" s="43"/>
      <c r="K20" s="43"/>
      <c r="L20" s="43"/>
      <c r="M20" s="257"/>
      <c r="N20" s="257"/>
      <c r="O20" s="257"/>
      <c r="P20" s="257"/>
      <c r="Q20" s="257"/>
      <c r="R20" s="257"/>
      <c r="S20" s="257"/>
      <c r="T20" s="43"/>
      <c r="U20" s="44"/>
      <c r="V20" s="45"/>
      <c r="W20" s="44"/>
      <c r="X20" s="43"/>
      <c r="Y20" s="44"/>
      <c r="Z20" s="289"/>
      <c r="AA20" s="289"/>
      <c r="AB20" s="289"/>
      <c r="AC20" s="289"/>
      <c r="AD20" s="289"/>
      <c r="AE20" s="289"/>
      <c r="AF20" s="289"/>
      <c r="AG20" s="43"/>
      <c r="AH20" s="44"/>
      <c r="AI20" s="44"/>
      <c r="AL20" s="34"/>
    </row>
    <row r="21" spans="1:39">
      <c r="A21" s="47"/>
      <c r="B21" s="44"/>
      <c r="C21" s="46" t="s">
        <v>102</v>
      </c>
      <c r="D21" s="43"/>
      <c r="E21" s="43"/>
      <c r="F21" s="45"/>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4"/>
      <c r="AI21" s="44"/>
      <c r="AL21" s="34">
        <v>12</v>
      </c>
      <c r="AM21" s="273">
        <v>4</v>
      </c>
    </row>
    <row r="22" spans="1:39">
      <c r="A22" s="47"/>
      <c r="B22" s="44"/>
      <c r="C22" s="46"/>
      <c r="D22" s="46" t="s">
        <v>103</v>
      </c>
      <c r="E22" s="43"/>
      <c r="F22" s="45"/>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4"/>
      <c r="AI22" s="44"/>
      <c r="AJ22" s="44"/>
    </row>
    <row r="23" spans="1:39">
      <c r="A23" s="47"/>
      <c r="B23" s="44"/>
      <c r="C23" s="46"/>
      <c r="D23" s="46"/>
      <c r="E23" s="43"/>
      <c r="F23" s="45"/>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4"/>
      <c r="AI23" s="44"/>
      <c r="AJ23" s="44"/>
    </row>
    <row r="24" spans="1:39">
      <c r="A24" s="47"/>
      <c r="B24" s="45" t="s">
        <v>105</v>
      </c>
      <c r="C24" s="44"/>
      <c r="D24" s="43"/>
      <c r="E24" s="43"/>
      <c r="F24" s="45"/>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4"/>
      <c r="AI24" s="44"/>
      <c r="AJ24" s="44"/>
    </row>
    <row r="25" spans="1:39">
      <c r="A25" s="35"/>
      <c r="B25" s="34" t="s">
        <v>482</v>
      </c>
      <c r="H25" s="114"/>
      <c r="I25" s="114"/>
      <c r="J25" s="114"/>
      <c r="K25" s="114"/>
      <c r="L25" s="114"/>
      <c r="M25" s="114"/>
      <c r="N25" s="114"/>
      <c r="O25" s="114"/>
      <c r="P25" s="114"/>
      <c r="Q25" s="114"/>
      <c r="R25" s="114"/>
      <c r="S25" s="114"/>
    </row>
    <row r="26" spans="1:39">
      <c r="A26" s="35"/>
      <c r="C26" s="92" t="str">
        <f>IF($AK$9=1,"☑","□")</f>
        <v>□</v>
      </c>
      <c r="D26" s="113" t="s">
        <v>107</v>
      </c>
      <c r="E26" s="114"/>
      <c r="F26" s="114"/>
      <c r="G26" s="114"/>
      <c r="H26" s="114"/>
      <c r="I26" s="114"/>
      <c r="J26" s="92" t="str">
        <f>IF($AK$9=2,"☑","□")</f>
        <v>□</v>
      </c>
      <c r="K26" s="113" t="s">
        <v>108</v>
      </c>
      <c r="L26" s="114"/>
      <c r="M26" s="114"/>
      <c r="N26" s="114"/>
      <c r="O26" s="114"/>
      <c r="P26" s="114"/>
      <c r="Q26" s="92" t="str">
        <f>IF($AK$9=3,"☑","□")</f>
        <v>□</v>
      </c>
      <c r="R26" s="113" t="s">
        <v>109</v>
      </c>
      <c r="S26" s="114"/>
      <c r="T26" s="114"/>
      <c r="U26" s="114"/>
      <c r="V26" s="114"/>
      <c r="X26" s="92" t="str">
        <f>IF($AK$9=4,"☑","□")</f>
        <v>□</v>
      </c>
      <c r="Y26" s="113" t="s">
        <v>110</v>
      </c>
      <c r="Z26" s="114"/>
      <c r="AA26" s="114"/>
      <c r="AB26" s="114"/>
      <c r="AC26" s="114"/>
    </row>
    <row r="27" spans="1:39">
      <c r="A27" s="35"/>
      <c r="C27" s="114"/>
      <c r="D27" s="113"/>
      <c r="E27" s="114"/>
      <c r="F27" s="114"/>
      <c r="G27" s="114"/>
      <c r="H27" s="114"/>
      <c r="I27" s="114"/>
      <c r="J27" s="114"/>
      <c r="K27" s="113"/>
      <c r="L27" s="114"/>
      <c r="M27" s="114"/>
      <c r="N27" s="114"/>
      <c r="O27" s="114"/>
      <c r="P27" s="114"/>
      <c r="Q27" s="114"/>
      <c r="R27" s="113"/>
      <c r="S27" s="114"/>
      <c r="T27" s="114"/>
      <c r="U27" s="114"/>
      <c r="V27" s="114"/>
      <c r="X27" s="114"/>
      <c r="Y27" s="113"/>
      <c r="Z27" s="114"/>
      <c r="AA27" s="114"/>
      <c r="AB27" s="114"/>
      <c r="AC27" s="114"/>
    </row>
    <row r="28" spans="1:39">
      <c r="A28" s="35"/>
      <c r="B28" s="45" t="s">
        <v>483</v>
      </c>
      <c r="C28" s="44"/>
      <c r="D28" s="114"/>
      <c r="E28" s="114"/>
      <c r="G28" s="114"/>
      <c r="H28" s="114"/>
      <c r="I28" s="114"/>
      <c r="J28" s="114"/>
      <c r="K28" s="114"/>
      <c r="L28" s="114"/>
      <c r="M28" s="43"/>
      <c r="N28" s="43"/>
      <c r="O28" s="43"/>
      <c r="P28" s="43"/>
      <c r="Q28" s="43"/>
      <c r="R28" s="43"/>
      <c r="S28" s="43"/>
      <c r="T28" s="43"/>
      <c r="U28" s="43"/>
      <c r="V28" s="43"/>
      <c r="W28" s="43"/>
      <c r="X28" s="43"/>
      <c r="Y28" s="43"/>
      <c r="Z28" s="43"/>
      <c r="AA28" s="43"/>
      <c r="AB28" s="43"/>
      <c r="AC28" s="43"/>
      <c r="AD28" s="43"/>
      <c r="AE28" s="43"/>
      <c r="AF28" s="43"/>
      <c r="AG28" s="43"/>
    </row>
    <row r="29" spans="1:39">
      <c r="A29" s="35"/>
      <c r="B29" s="45" t="s">
        <v>112</v>
      </c>
      <c r="C29" s="44"/>
      <c r="D29" s="114"/>
      <c r="E29" s="114"/>
      <c r="G29" s="114"/>
      <c r="H29" s="114"/>
      <c r="I29" s="114"/>
      <c r="J29" s="114"/>
      <c r="K29" s="114"/>
      <c r="L29" s="114"/>
      <c r="U29" s="271"/>
      <c r="V29" s="271"/>
      <c r="W29" s="271"/>
      <c r="X29" s="271"/>
      <c r="Y29" s="271"/>
      <c r="Z29" s="279"/>
      <c r="AA29" s="279"/>
      <c r="AB29" s="279"/>
      <c r="AC29" s="279"/>
      <c r="AD29" s="279"/>
      <c r="AE29" s="279"/>
      <c r="AF29" s="279"/>
      <c r="AG29" s="271"/>
    </row>
    <row r="30" spans="1:39">
      <c r="A30" s="35"/>
      <c r="B30" s="45"/>
      <c r="C30" s="44"/>
      <c r="D30" s="114"/>
      <c r="E30" s="114"/>
      <c r="G30" s="114"/>
      <c r="H30" s="114"/>
      <c r="I30" s="114"/>
      <c r="J30" s="114"/>
      <c r="K30" s="114"/>
      <c r="L30" s="114"/>
      <c r="M30" s="786"/>
      <c r="N30" s="786"/>
      <c r="O30" s="786"/>
      <c r="P30" s="786"/>
      <c r="Q30" s="786"/>
      <c r="R30" s="786"/>
      <c r="S30" s="786"/>
      <c r="T30" s="43" t="s">
        <v>114</v>
      </c>
      <c r="U30" s="271"/>
      <c r="V30" s="277"/>
      <c r="W30" s="271"/>
      <c r="X30" s="278"/>
      <c r="Y30" s="271"/>
      <c r="Z30" s="787"/>
      <c r="AA30" s="787"/>
      <c r="AB30" s="787"/>
      <c r="AC30" s="787"/>
      <c r="AD30" s="787"/>
      <c r="AE30" s="787"/>
      <c r="AF30" s="787"/>
      <c r="AG30" s="278"/>
      <c r="AK30" s="169">
        <v>6</v>
      </c>
    </row>
    <row r="31" spans="1:39">
      <c r="A31" s="35"/>
      <c r="B31" s="45" t="s">
        <v>116</v>
      </c>
      <c r="C31" s="44"/>
      <c r="D31" s="114"/>
      <c r="E31" s="114"/>
      <c r="G31" s="114"/>
      <c r="H31" s="114"/>
      <c r="I31" s="114"/>
      <c r="J31" s="114"/>
      <c r="K31" s="114"/>
      <c r="L31" s="114"/>
      <c r="M31" s="50"/>
      <c r="N31" s="50"/>
      <c r="O31" s="50"/>
      <c r="P31" s="50"/>
      <c r="Q31" s="50"/>
      <c r="R31" s="50"/>
      <c r="S31" s="50"/>
      <c r="U31" s="271"/>
      <c r="V31" s="271"/>
      <c r="W31" s="271"/>
      <c r="X31" s="271"/>
      <c r="Y31" s="271"/>
      <c r="Z31" s="280"/>
      <c r="AA31" s="280"/>
      <c r="AB31" s="280"/>
      <c r="AC31" s="280"/>
      <c r="AD31" s="280"/>
      <c r="AE31" s="280"/>
      <c r="AF31" s="280"/>
      <c r="AG31" s="271"/>
      <c r="AK31" s="265"/>
    </row>
    <row r="32" spans="1:39">
      <c r="A32" s="35"/>
      <c r="B32" s="45"/>
      <c r="C32" s="44"/>
      <c r="D32" s="114"/>
      <c r="E32" s="114"/>
      <c r="G32" s="114"/>
      <c r="H32" s="114"/>
      <c r="I32" s="114"/>
      <c r="J32" s="114"/>
      <c r="K32" s="114"/>
      <c r="L32" s="114"/>
      <c r="M32" s="786"/>
      <c r="N32" s="786"/>
      <c r="O32" s="786"/>
      <c r="P32" s="786"/>
      <c r="Q32" s="786"/>
      <c r="R32" s="786"/>
      <c r="S32" s="786"/>
      <c r="T32" s="43" t="s">
        <v>114</v>
      </c>
      <c r="U32" s="271"/>
      <c r="V32" s="277"/>
      <c r="W32" s="271"/>
      <c r="X32" s="278"/>
      <c r="Y32" s="271"/>
      <c r="Z32" s="787"/>
      <c r="AA32" s="787"/>
      <c r="AB32" s="787"/>
      <c r="AC32" s="787"/>
      <c r="AD32" s="787"/>
      <c r="AE32" s="787"/>
      <c r="AF32" s="787"/>
      <c r="AG32" s="278"/>
      <c r="AK32" s="169">
        <v>2</v>
      </c>
    </row>
    <row r="33" spans="1:37">
      <c r="A33" s="35"/>
      <c r="B33" s="45" t="s">
        <v>117</v>
      </c>
      <c r="C33" s="113"/>
      <c r="D33" s="114"/>
      <c r="E33" s="114"/>
      <c r="G33" s="114"/>
      <c r="H33" s="114"/>
      <c r="I33" s="114"/>
      <c r="J33" s="114"/>
      <c r="K33" s="114"/>
      <c r="L33" s="114"/>
      <c r="M33" s="50"/>
      <c r="N33" s="50"/>
      <c r="O33" s="50"/>
      <c r="P33" s="50"/>
      <c r="Q33" s="50"/>
      <c r="R33" s="50"/>
      <c r="S33" s="50"/>
      <c r="U33" s="271"/>
      <c r="V33" s="271"/>
      <c r="W33" s="271"/>
      <c r="X33" s="271"/>
      <c r="Y33" s="271"/>
      <c r="Z33" s="280"/>
      <c r="AA33" s="280"/>
      <c r="AB33" s="280"/>
      <c r="AC33" s="280"/>
      <c r="AD33" s="280"/>
      <c r="AE33" s="280"/>
      <c r="AF33" s="280"/>
      <c r="AG33" s="271"/>
      <c r="AK33" s="265"/>
    </row>
    <row r="34" spans="1:37">
      <c r="A34" s="35"/>
      <c r="C34" s="113"/>
      <c r="D34" s="114"/>
      <c r="E34" s="114"/>
      <c r="G34" s="114"/>
      <c r="H34" s="114"/>
      <c r="I34" s="114"/>
      <c r="J34" s="114"/>
      <c r="K34" s="114"/>
      <c r="L34" s="114"/>
      <c r="M34" s="786"/>
      <c r="N34" s="786"/>
      <c r="O34" s="786"/>
      <c r="P34" s="786"/>
      <c r="Q34" s="786"/>
      <c r="R34" s="786"/>
      <c r="S34" s="786"/>
      <c r="T34" s="43" t="s">
        <v>114</v>
      </c>
      <c r="U34" s="271"/>
      <c r="V34" s="277"/>
      <c r="W34" s="271"/>
      <c r="X34" s="278"/>
      <c r="Y34" s="271"/>
      <c r="Z34" s="787"/>
      <c r="AA34" s="787"/>
      <c r="AB34" s="787"/>
      <c r="AC34" s="787"/>
      <c r="AD34" s="787"/>
      <c r="AE34" s="787"/>
      <c r="AF34" s="787"/>
      <c r="AG34" s="278"/>
      <c r="AK34" s="169">
        <v>28</v>
      </c>
    </row>
    <row r="35" spans="1:37">
      <c r="A35" s="35"/>
      <c r="B35" s="45" t="s">
        <v>484</v>
      </c>
      <c r="C35" s="113"/>
      <c r="D35" s="114"/>
      <c r="E35" s="114"/>
      <c r="G35" s="114"/>
      <c r="H35" s="114"/>
      <c r="I35" s="114"/>
      <c r="J35" s="114"/>
      <c r="K35" s="114"/>
      <c r="L35" s="114"/>
      <c r="M35" s="51"/>
      <c r="N35" s="51"/>
      <c r="O35" s="51"/>
      <c r="P35" s="51"/>
      <c r="Q35" s="51"/>
      <c r="R35" s="51"/>
      <c r="S35" s="51"/>
      <c r="T35" s="43"/>
      <c r="U35" s="278"/>
      <c r="V35" s="278"/>
      <c r="W35" s="278"/>
      <c r="X35" s="278"/>
      <c r="Y35" s="278"/>
      <c r="Z35" s="281"/>
      <c r="AA35" s="281"/>
      <c r="AB35" s="281"/>
      <c r="AC35" s="281"/>
      <c r="AD35" s="281"/>
      <c r="AE35" s="281"/>
      <c r="AF35" s="281"/>
      <c r="AG35" s="278"/>
      <c r="AK35" s="265"/>
    </row>
    <row r="36" spans="1:37">
      <c r="A36" s="35"/>
      <c r="C36" s="113"/>
      <c r="D36" s="114"/>
      <c r="E36" s="114"/>
      <c r="G36" s="114"/>
      <c r="H36" s="114"/>
      <c r="I36" s="114"/>
      <c r="J36" s="114"/>
      <c r="K36" s="114"/>
      <c r="L36" s="114"/>
      <c r="M36" s="786"/>
      <c r="N36" s="786"/>
      <c r="O36" s="786"/>
      <c r="P36" s="786"/>
      <c r="Q36" s="786"/>
      <c r="R36" s="786"/>
      <c r="S36" s="786"/>
      <c r="T36" s="43" t="s">
        <v>114</v>
      </c>
      <c r="U36" s="276"/>
      <c r="V36" s="277"/>
      <c r="W36" s="276"/>
      <c r="X36" s="278"/>
      <c r="Y36" s="276"/>
      <c r="Z36" s="787"/>
      <c r="AA36" s="787"/>
      <c r="AB36" s="787"/>
      <c r="AC36" s="787"/>
      <c r="AD36" s="787"/>
      <c r="AE36" s="787"/>
      <c r="AF36" s="787"/>
      <c r="AG36" s="278"/>
      <c r="AK36" s="169">
        <v>7</v>
      </c>
    </row>
    <row r="37" spans="1:37">
      <c r="A37" s="35"/>
      <c r="B37" s="45" t="s">
        <v>485</v>
      </c>
      <c r="C37" s="44"/>
      <c r="D37" s="114"/>
      <c r="E37" s="114"/>
      <c r="G37" s="114"/>
      <c r="H37" s="114"/>
      <c r="I37" s="114"/>
      <c r="J37" s="114"/>
      <c r="K37" s="114"/>
      <c r="L37" s="114"/>
      <c r="M37" s="51"/>
      <c r="N37" s="51"/>
      <c r="O37" s="51"/>
      <c r="P37" s="51"/>
      <c r="Q37" s="51"/>
      <c r="R37" s="51"/>
      <c r="S37" s="51"/>
      <c r="T37" s="43"/>
      <c r="U37" s="278"/>
      <c r="V37" s="278"/>
      <c r="W37" s="278"/>
      <c r="X37" s="278"/>
      <c r="Y37" s="278"/>
      <c r="Z37" s="281"/>
      <c r="AA37" s="281"/>
      <c r="AB37" s="281"/>
      <c r="AC37" s="281"/>
      <c r="AD37" s="281"/>
      <c r="AE37" s="281"/>
      <c r="AF37" s="281"/>
      <c r="AG37" s="278"/>
      <c r="AK37" s="265"/>
    </row>
    <row r="38" spans="1:37">
      <c r="A38" s="35"/>
      <c r="B38" s="45"/>
      <c r="C38" s="44"/>
      <c r="D38" s="114"/>
      <c r="E38" s="114"/>
      <c r="G38" s="114"/>
      <c r="H38" s="114"/>
      <c r="I38" s="114"/>
      <c r="J38" s="114"/>
      <c r="K38" s="114"/>
      <c r="L38" s="114"/>
      <c r="M38" s="786"/>
      <c r="N38" s="786"/>
      <c r="O38" s="786"/>
      <c r="P38" s="786"/>
      <c r="Q38" s="786"/>
      <c r="R38" s="786"/>
      <c r="S38" s="786"/>
      <c r="T38" s="43" t="s">
        <v>114</v>
      </c>
      <c r="U38" s="276"/>
      <c r="V38" s="277"/>
      <c r="W38" s="276"/>
      <c r="X38" s="278"/>
      <c r="Y38" s="276"/>
      <c r="Z38" s="787"/>
      <c r="AA38" s="787"/>
      <c r="AB38" s="787"/>
      <c r="AC38" s="787"/>
      <c r="AD38" s="787"/>
      <c r="AE38" s="787"/>
      <c r="AF38" s="787"/>
      <c r="AG38" s="278"/>
      <c r="AK38" s="169">
        <v>10</v>
      </c>
    </row>
    <row r="39" spans="1:37">
      <c r="A39" s="35"/>
      <c r="B39" s="45" t="s">
        <v>486</v>
      </c>
      <c r="C39" s="44"/>
      <c r="D39" s="114"/>
      <c r="E39" s="114"/>
      <c r="G39" s="114"/>
      <c r="H39" s="114"/>
      <c r="I39" s="114"/>
      <c r="J39" s="114"/>
      <c r="K39" s="114"/>
      <c r="L39" s="114"/>
      <c r="M39" s="50"/>
      <c r="N39" s="50"/>
      <c r="O39" s="50"/>
      <c r="P39" s="50"/>
      <c r="Q39" s="50"/>
      <c r="R39" s="50"/>
      <c r="S39" s="50"/>
      <c r="U39" s="271"/>
      <c r="V39" s="271"/>
      <c r="W39" s="271"/>
      <c r="X39" s="271"/>
      <c r="Y39" s="271"/>
      <c r="Z39" s="280"/>
      <c r="AA39" s="280"/>
      <c r="AB39" s="280"/>
      <c r="AC39" s="280"/>
      <c r="AD39" s="280"/>
      <c r="AE39" s="280"/>
      <c r="AF39" s="280"/>
      <c r="AG39" s="271"/>
      <c r="AK39" s="265"/>
    </row>
    <row r="40" spans="1:37">
      <c r="A40" s="35"/>
      <c r="C40" s="113"/>
      <c r="D40" s="114"/>
      <c r="E40" s="114"/>
      <c r="G40" s="114"/>
      <c r="H40" s="114"/>
      <c r="I40" s="114"/>
      <c r="J40" s="114"/>
      <c r="K40" s="114"/>
      <c r="L40" s="114"/>
      <c r="M40" s="786"/>
      <c r="N40" s="786"/>
      <c r="O40" s="786"/>
      <c r="P40" s="786"/>
      <c r="Q40" s="786"/>
      <c r="R40" s="786"/>
      <c r="S40" s="786"/>
      <c r="T40" s="43" t="s">
        <v>114</v>
      </c>
      <c r="U40" s="271"/>
      <c r="V40" s="277"/>
      <c r="W40" s="271"/>
      <c r="X40" s="278"/>
      <c r="Y40" s="271"/>
      <c r="Z40" s="787"/>
      <c r="AA40" s="787"/>
      <c r="AB40" s="787"/>
      <c r="AC40" s="787"/>
      <c r="AD40" s="787"/>
      <c r="AE40" s="787"/>
      <c r="AF40" s="787"/>
      <c r="AG40" s="278"/>
      <c r="AK40" s="169">
        <v>2</v>
      </c>
    </row>
    <row r="41" spans="1:37">
      <c r="A41" s="35"/>
      <c r="B41" s="45" t="s">
        <v>487</v>
      </c>
      <c r="C41" s="113"/>
      <c r="D41" s="114"/>
      <c r="E41" s="114"/>
      <c r="G41" s="114"/>
      <c r="H41" s="114"/>
      <c r="I41" s="114"/>
      <c r="J41" s="114"/>
      <c r="K41" s="114"/>
      <c r="L41" s="114"/>
      <c r="M41" s="50"/>
      <c r="N41" s="50"/>
      <c r="O41" s="50"/>
      <c r="P41" s="50"/>
      <c r="Q41" s="50"/>
      <c r="R41" s="50"/>
      <c r="S41" s="50"/>
      <c r="U41" s="271"/>
      <c r="V41" s="271"/>
      <c r="W41" s="271"/>
      <c r="X41" s="271"/>
      <c r="Y41" s="271"/>
      <c r="Z41" s="280"/>
      <c r="AA41" s="280"/>
      <c r="AB41" s="280"/>
      <c r="AC41" s="280"/>
      <c r="AD41" s="280"/>
      <c r="AE41" s="280"/>
      <c r="AF41" s="280"/>
      <c r="AG41" s="271"/>
      <c r="AK41" s="265"/>
    </row>
    <row r="42" spans="1:37">
      <c r="A42" s="35"/>
      <c r="C42" s="113"/>
      <c r="D42" s="114"/>
      <c r="E42" s="114"/>
      <c r="G42" s="114"/>
      <c r="H42" s="114"/>
      <c r="I42" s="114"/>
      <c r="J42" s="114"/>
      <c r="K42" s="114"/>
      <c r="L42" s="114"/>
      <c r="M42" s="786"/>
      <c r="N42" s="786"/>
      <c r="O42" s="786"/>
      <c r="P42" s="786"/>
      <c r="Q42" s="786"/>
      <c r="R42" s="786"/>
      <c r="S42" s="786"/>
      <c r="T42" s="43" t="s">
        <v>114</v>
      </c>
      <c r="U42" s="271"/>
      <c r="V42" s="277"/>
      <c r="W42" s="271"/>
      <c r="X42" s="278"/>
      <c r="Y42" s="271"/>
      <c r="Z42" s="787"/>
      <c r="AA42" s="787"/>
      <c r="AB42" s="787"/>
      <c r="AC42" s="787"/>
      <c r="AD42" s="787"/>
      <c r="AE42" s="787"/>
      <c r="AF42" s="787"/>
      <c r="AG42" s="278"/>
      <c r="AK42" s="169">
        <v>41</v>
      </c>
    </row>
    <row r="43" spans="1:37">
      <c r="A43" s="35"/>
      <c r="B43" s="45" t="s">
        <v>488</v>
      </c>
      <c r="C43" s="113"/>
      <c r="D43" s="114"/>
      <c r="E43" s="114"/>
      <c r="G43" s="114"/>
      <c r="H43" s="114"/>
      <c r="I43" s="114"/>
      <c r="J43" s="114"/>
      <c r="K43" s="114"/>
      <c r="L43" s="114"/>
      <c r="M43" s="51"/>
      <c r="N43" s="51"/>
      <c r="O43" s="51"/>
      <c r="P43" s="51"/>
      <c r="Q43" s="51"/>
      <c r="R43" s="51"/>
      <c r="S43" s="51"/>
      <c r="T43" s="43"/>
      <c r="U43" s="278"/>
      <c r="V43" s="278"/>
      <c r="W43" s="278"/>
      <c r="X43" s="278"/>
      <c r="Y43" s="278"/>
      <c r="Z43" s="281"/>
      <c r="AA43" s="281"/>
      <c r="AB43" s="281"/>
      <c r="AC43" s="281"/>
      <c r="AD43" s="281"/>
      <c r="AE43" s="281"/>
      <c r="AF43" s="281"/>
      <c r="AG43" s="278"/>
      <c r="AK43" s="265"/>
    </row>
    <row r="44" spans="1:37">
      <c r="A44" s="35"/>
      <c r="C44" s="113"/>
      <c r="D44" s="114"/>
      <c r="E44" s="114"/>
      <c r="G44" s="114"/>
      <c r="H44" s="114"/>
      <c r="I44" s="114"/>
      <c r="J44" s="114"/>
      <c r="K44" s="114"/>
      <c r="L44" s="114"/>
      <c r="M44" s="786"/>
      <c r="N44" s="786"/>
      <c r="O44" s="786"/>
      <c r="P44" s="786"/>
      <c r="Q44" s="786"/>
      <c r="R44" s="786"/>
      <c r="S44" s="786"/>
      <c r="T44" s="43" t="s">
        <v>114</v>
      </c>
      <c r="U44" s="276"/>
      <c r="V44" s="277"/>
      <c r="W44" s="276"/>
      <c r="X44" s="278"/>
      <c r="Y44" s="276"/>
      <c r="Z44" s="787"/>
      <c r="AA44" s="787"/>
      <c r="AB44" s="787"/>
      <c r="AC44" s="787"/>
      <c r="AD44" s="787"/>
      <c r="AE44" s="787"/>
      <c r="AF44" s="787"/>
      <c r="AG44" s="278"/>
      <c r="AK44" s="169">
        <v>10</v>
      </c>
    </row>
    <row r="45" spans="1:37">
      <c r="A45" s="35"/>
      <c r="C45" s="41" t="s">
        <v>489</v>
      </c>
      <c r="D45" s="114"/>
      <c r="E45" s="114"/>
      <c r="F45" s="34"/>
      <c r="G45" s="114"/>
      <c r="H45" s="114"/>
      <c r="I45" s="114"/>
      <c r="J45" s="114"/>
      <c r="K45" s="114"/>
      <c r="L45" s="114"/>
      <c r="M45" s="43"/>
      <c r="N45" s="43"/>
      <c r="O45" s="43"/>
      <c r="P45" s="43"/>
      <c r="Q45" s="43"/>
      <c r="R45" s="43"/>
      <c r="S45" s="43"/>
      <c r="T45" s="43"/>
      <c r="U45" s="43"/>
      <c r="V45" s="43"/>
      <c r="W45" s="43"/>
      <c r="X45" s="43"/>
      <c r="Y45" s="43"/>
      <c r="Z45" s="43"/>
      <c r="AA45" s="43"/>
      <c r="AB45" s="43"/>
      <c r="AC45" s="43"/>
      <c r="AD45" s="43"/>
      <c r="AE45" s="43"/>
      <c r="AF45" s="43"/>
      <c r="AG45" s="43"/>
      <c r="AH45" s="43"/>
    </row>
    <row r="46" spans="1:37">
      <c r="A46" s="35"/>
      <c r="C46" s="41" t="s">
        <v>124</v>
      </c>
      <c r="D46" s="114"/>
      <c r="E46" s="114"/>
      <c r="F46" s="34"/>
      <c r="G46" s="114"/>
      <c r="H46" s="114"/>
      <c r="I46" s="114"/>
      <c r="J46" s="114"/>
      <c r="K46" s="114"/>
      <c r="L46" s="114"/>
      <c r="M46" s="43"/>
      <c r="N46" s="43"/>
      <c r="O46" s="43"/>
      <c r="P46" s="43"/>
      <c r="Q46" s="43"/>
      <c r="R46" s="43"/>
      <c r="S46" s="43"/>
      <c r="T46" s="43"/>
      <c r="U46" s="43"/>
      <c r="V46" s="43"/>
      <c r="W46" s="43"/>
      <c r="X46" s="43"/>
      <c r="Y46" s="43"/>
      <c r="Z46" s="43"/>
      <c r="AA46" s="43"/>
      <c r="AB46" s="43"/>
      <c r="AC46" s="43"/>
      <c r="AD46" s="43"/>
      <c r="AE46" s="43"/>
      <c r="AF46" s="43"/>
      <c r="AG46" s="43"/>
      <c r="AH46" s="43"/>
    </row>
    <row r="47" spans="1:37">
      <c r="A47" s="35"/>
      <c r="C47" s="41" t="s">
        <v>125</v>
      </c>
      <c r="D47" s="114"/>
      <c r="E47" s="114"/>
      <c r="F47" s="34"/>
      <c r="G47" s="114"/>
      <c r="H47" s="114"/>
      <c r="I47" s="114"/>
      <c r="J47" s="114"/>
      <c r="K47" s="114"/>
      <c r="L47" s="114"/>
      <c r="M47" s="43"/>
      <c r="N47" s="43"/>
      <c r="O47" s="43"/>
      <c r="P47" s="43"/>
      <c r="Q47" s="43"/>
      <c r="R47" s="43"/>
      <c r="S47" s="43"/>
      <c r="T47" s="43"/>
      <c r="U47" s="43"/>
      <c r="V47" s="43"/>
      <c r="W47" s="43"/>
      <c r="X47" s="43"/>
      <c r="Y47" s="43"/>
      <c r="Z47" s="43"/>
      <c r="AA47" s="43"/>
      <c r="AB47" s="43"/>
      <c r="AC47" s="43"/>
      <c r="AD47" s="43"/>
      <c r="AE47" s="43"/>
      <c r="AF47" s="43"/>
      <c r="AG47" s="43"/>
      <c r="AH47" s="43"/>
    </row>
    <row r="48" spans="1:37">
      <c r="A48" s="35"/>
      <c r="C48" s="41"/>
      <c r="D48" s="114"/>
      <c r="E48" s="114"/>
      <c r="F48" s="34"/>
      <c r="G48" s="114"/>
      <c r="H48" s="114"/>
      <c r="I48" s="114"/>
      <c r="J48" s="114"/>
      <c r="K48" s="114"/>
      <c r="L48" s="114"/>
      <c r="M48" s="43"/>
      <c r="N48" s="43"/>
      <c r="O48" s="43"/>
      <c r="P48" s="43"/>
      <c r="Q48" s="43"/>
      <c r="R48" s="43"/>
      <c r="S48" s="43"/>
      <c r="T48" s="43"/>
      <c r="U48" s="43"/>
      <c r="V48" s="43"/>
      <c r="W48" s="43"/>
      <c r="X48" s="43"/>
      <c r="Y48" s="43"/>
      <c r="Z48" s="43"/>
      <c r="AA48" s="43"/>
      <c r="AB48" s="43"/>
      <c r="AC48" s="43"/>
      <c r="AD48" s="43"/>
      <c r="AE48" s="43"/>
      <c r="AF48" s="43"/>
      <c r="AG48" s="43"/>
      <c r="AH48" s="43"/>
    </row>
    <row r="49" spans="1:39">
      <c r="A49" s="35"/>
      <c r="B49" s="45" t="s">
        <v>126</v>
      </c>
      <c r="C49" s="41"/>
      <c r="D49" s="114"/>
      <c r="E49" s="114"/>
      <c r="F49" s="34"/>
      <c r="G49" s="114"/>
      <c r="H49" s="114"/>
      <c r="I49" s="114"/>
      <c r="J49" s="114"/>
      <c r="K49" s="114"/>
      <c r="L49" s="114"/>
      <c r="M49" s="43"/>
      <c r="N49" s="43"/>
      <c r="O49" s="43"/>
      <c r="P49" s="43"/>
      <c r="Q49" s="43"/>
      <c r="R49" s="43"/>
      <c r="S49" s="43"/>
      <c r="T49" s="43"/>
      <c r="U49" s="43"/>
      <c r="V49" s="43"/>
      <c r="W49" s="43"/>
      <c r="X49" s="43"/>
      <c r="Y49" s="43"/>
      <c r="Z49" s="43"/>
      <c r="AA49" s="43"/>
      <c r="AB49" s="43"/>
      <c r="AC49" s="43"/>
      <c r="AD49" s="43"/>
      <c r="AE49" s="43"/>
      <c r="AF49" s="43"/>
      <c r="AG49" s="43"/>
      <c r="AH49" s="43"/>
    </row>
    <row r="50" spans="1:39">
      <c r="A50" s="35"/>
      <c r="B50" s="113" t="s">
        <v>127</v>
      </c>
      <c r="C50" s="113"/>
      <c r="D50" s="114"/>
      <c r="E50" s="114"/>
      <c r="G50" s="114"/>
      <c r="H50" s="114"/>
      <c r="I50" s="114"/>
      <c r="J50" s="114"/>
      <c r="K50" s="114"/>
      <c r="L50" s="114"/>
      <c r="M50" s="43"/>
      <c r="N50" s="43"/>
      <c r="O50" s="43"/>
      <c r="P50" s="43"/>
      <c r="Q50" s="43"/>
      <c r="R50" s="43"/>
      <c r="S50" s="43"/>
      <c r="T50" s="43"/>
      <c r="U50" s="43"/>
      <c r="V50" s="282"/>
      <c r="W50" s="282"/>
      <c r="X50" s="282"/>
      <c r="Y50" s="282"/>
      <c r="Z50" s="282"/>
      <c r="AA50" s="282"/>
      <c r="AB50" s="282"/>
      <c r="AC50" s="282"/>
      <c r="AD50" s="282"/>
      <c r="AE50" s="282"/>
      <c r="AF50" s="282"/>
      <c r="AG50" s="282"/>
    </row>
    <row r="51" spans="1:39">
      <c r="A51" s="35"/>
      <c r="C51" s="113"/>
      <c r="D51" s="114"/>
      <c r="E51" s="114"/>
      <c r="G51" s="114"/>
      <c r="H51" s="114"/>
      <c r="I51" s="114"/>
      <c r="J51" s="114"/>
      <c r="K51" s="114"/>
      <c r="L51" s="114"/>
      <c r="M51" s="783">
        <f>SUM(M29:S44)</f>
        <v>0</v>
      </c>
      <c r="N51" s="783"/>
      <c r="O51" s="783"/>
      <c r="P51" s="783"/>
      <c r="Q51" s="783"/>
      <c r="R51" s="783"/>
      <c r="S51" s="783"/>
      <c r="T51" s="43" t="s">
        <v>114</v>
      </c>
      <c r="U51" s="44"/>
      <c r="V51" s="283"/>
      <c r="W51" s="279"/>
      <c r="X51" s="282"/>
      <c r="Y51" s="279"/>
      <c r="Z51" s="784"/>
      <c r="AA51" s="784"/>
      <c r="AB51" s="784"/>
      <c r="AC51" s="784"/>
      <c r="AD51" s="784"/>
      <c r="AE51" s="784"/>
      <c r="AF51" s="784"/>
      <c r="AG51" s="282"/>
    </row>
    <row r="52" spans="1:39">
      <c r="A52" s="35"/>
      <c r="B52" s="45" t="s">
        <v>128</v>
      </c>
      <c r="C52" s="113"/>
      <c r="D52" s="114"/>
      <c r="E52" s="114"/>
      <c r="G52" s="114"/>
      <c r="H52" s="114"/>
      <c r="I52" s="114"/>
      <c r="J52" s="114"/>
      <c r="K52" s="114"/>
      <c r="L52" s="114"/>
      <c r="M52" s="43"/>
      <c r="N52" s="43"/>
      <c r="O52" s="43"/>
      <c r="P52" s="43"/>
      <c r="Q52" s="43"/>
      <c r="R52" s="43"/>
      <c r="S52" s="43"/>
      <c r="T52" s="43"/>
      <c r="U52" s="43"/>
      <c r="V52" s="282"/>
      <c r="W52" s="282"/>
      <c r="X52" s="282"/>
      <c r="Y52" s="282"/>
      <c r="Z52" s="282"/>
      <c r="AA52" s="282"/>
      <c r="AB52" s="282"/>
      <c r="AC52" s="282"/>
      <c r="AD52" s="282"/>
      <c r="AE52" s="282"/>
      <c r="AF52" s="282"/>
      <c r="AG52" s="282"/>
    </row>
    <row r="53" spans="1:39">
      <c r="A53" s="35"/>
      <c r="C53" s="113"/>
      <c r="D53" s="114"/>
      <c r="E53" s="114"/>
      <c r="G53" s="114"/>
      <c r="H53" s="114"/>
      <c r="I53" s="114"/>
      <c r="J53" s="114"/>
      <c r="K53" s="114"/>
      <c r="L53" s="114"/>
      <c r="M53" s="783">
        <f>M30*AK30+M32*AK32+M34*AK34+M36*AK36+M38*AK38+M40*AK40+M42*AK42+M44*AK44</f>
        <v>0</v>
      </c>
      <c r="N53" s="783"/>
      <c r="O53" s="783"/>
      <c r="P53" s="783"/>
      <c r="Q53" s="783"/>
      <c r="R53" s="783"/>
      <c r="S53" s="783"/>
      <c r="T53" s="43" t="s">
        <v>129</v>
      </c>
      <c r="U53" s="44"/>
      <c r="V53" s="283"/>
      <c r="W53" s="279"/>
      <c r="X53" s="282"/>
      <c r="Y53" s="279"/>
      <c r="Z53" s="784"/>
      <c r="AA53" s="784"/>
      <c r="AB53" s="784"/>
      <c r="AC53" s="784"/>
      <c r="AD53" s="784"/>
      <c r="AE53" s="784"/>
      <c r="AF53" s="784"/>
      <c r="AG53" s="282"/>
    </row>
    <row r="54" spans="1:39">
      <c r="A54" s="35"/>
      <c r="C54" s="113"/>
      <c r="D54" s="114"/>
      <c r="E54" s="114"/>
      <c r="G54" s="114"/>
      <c r="H54" s="114"/>
      <c r="I54" s="114"/>
      <c r="J54" s="114"/>
      <c r="K54" s="114"/>
      <c r="L54" s="114"/>
      <c r="M54" s="114"/>
      <c r="N54" s="114"/>
      <c r="O54" s="114"/>
      <c r="P54" s="114"/>
      <c r="Q54" s="114"/>
      <c r="R54" s="114"/>
      <c r="S54" s="114"/>
      <c r="T54" s="114"/>
      <c r="U54" s="114"/>
      <c r="V54" s="284"/>
      <c r="W54" s="284"/>
      <c r="X54" s="284"/>
      <c r="Y54" s="284"/>
      <c r="Z54" s="284"/>
      <c r="AA54" s="284"/>
      <c r="AB54" s="284"/>
      <c r="AC54" s="284"/>
      <c r="AD54" s="284"/>
      <c r="AE54" s="284"/>
      <c r="AF54" s="284"/>
      <c r="AG54" s="284"/>
    </row>
    <row r="55" spans="1:39">
      <c r="A55" s="35"/>
      <c r="B55" s="45" t="s">
        <v>131</v>
      </c>
      <c r="C55" s="113"/>
      <c r="D55" s="114"/>
      <c r="E55" s="114"/>
      <c r="G55" s="114"/>
      <c r="H55" s="114"/>
      <c r="I55" s="114"/>
      <c r="J55" s="114"/>
      <c r="K55" s="114"/>
      <c r="L55" s="114"/>
      <c r="M55" s="43"/>
      <c r="N55" s="43"/>
      <c r="O55" s="43"/>
      <c r="P55" s="43"/>
      <c r="Q55" s="43"/>
      <c r="R55" s="43"/>
      <c r="S55" s="43"/>
      <c r="T55" s="43"/>
      <c r="U55" s="43"/>
      <c r="V55" s="282"/>
      <c r="W55" s="282"/>
      <c r="X55" s="282"/>
      <c r="Y55" s="282"/>
      <c r="Z55" s="282"/>
      <c r="AA55" s="282"/>
      <c r="AB55" s="282"/>
      <c r="AC55" s="282"/>
      <c r="AD55" s="282"/>
      <c r="AE55" s="282"/>
      <c r="AF55" s="282"/>
      <c r="AG55" s="282"/>
      <c r="AH55" s="43"/>
    </row>
    <row r="56" spans="1:39">
      <c r="A56" s="35"/>
      <c r="B56" s="113"/>
      <c r="D56" s="114"/>
      <c r="E56" s="114"/>
      <c r="G56" s="114"/>
      <c r="H56" s="114"/>
      <c r="I56" s="114"/>
      <c r="J56" s="114"/>
      <c r="K56" s="114"/>
      <c r="L56" s="114"/>
      <c r="M56" s="579" t="e">
        <f>ROUNDDOWN(M53*10/M18,4)</f>
        <v>#DIV/0!</v>
      </c>
      <c r="N56" s="579"/>
      <c r="O56" s="579"/>
      <c r="P56" s="579"/>
      <c r="Q56" s="579"/>
      <c r="R56" s="579"/>
      <c r="S56" s="579"/>
      <c r="T56" s="43"/>
      <c r="U56" s="44"/>
      <c r="V56" s="283"/>
      <c r="W56" s="279"/>
      <c r="X56" s="282"/>
      <c r="Y56" s="279"/>
      <c r="Z56" s="785"/>
      <c r="AA56" s="785"/>
      <c r="AB56" s="785"/>
      <c r="AC56" s="785"/>
      <c r="AD56" s="785"/>
      <c r="AE56" s="785"/>
      <c r="AF56" s="785"/>
      <c r="AG56" s="282"/>
    </row>
    <row r="57" spans="1:39" s="294" customFormat="1" ht="19.5">
      <c r="A57" s="291"/>
      <c r="B57" s="41"/>
      <c r="C57" s="72" t="s">
        <v>1484</v>
      </c>
      <c r="D57" s="287"/>
      <c r="E57" s="287"/>
      <c r="F57" s="41"/>
      <c r="G57" s="287"/>
      <c r="H57" s="287"/>
      <c r="I57" s="287"/>
      <c r="J57" s="287"/>
      <c r="K57" s="287"/>
      <c r="L57" s="287"/>
      <c r="M57" s="287"/>
      <c r="N57" s="287"/>
      <c r="O57" s="287"/>
      <c r="P57" s="287"/>
      <c r="Q57" s="287"/>
      <c r="R57" s="287"/>
      <c r="S57" s="287"/>
      <c r="T57" s="287"/>
      <c r="U57" s="287"/>
      <c r="V57" s="287"/>
      <c r="W57" s="287"/>
      <c r="X57" s="295"/>
      <c r="Y57" s="296"/>
      <c r="Z57" s="297"/>
      <c r="AA57" s="297"/>
      <c r="AB57" s="297"/>
      <c r="AC57" s="297"/>
      <c r="AD57" s="297"/>
      <c r="AE57" s="297"/>
      <c r="AF57" s="297"/>
      <c r="AG57" s="295"/>
      <c r="AH57" s="72"/>
      <c r="AI57" s="72"/>
      <c r="AJ57" s="72"/>
      <c r="AK57" s="293"/>
      <c r="AL57" s="293"/>
      <c r="AM57" s="293"/>
    </row>
    <row r="58" spans="1:39" s="294" customFormat="1" ht="19.5">
      <c r="A58" s="291"/>
      <c r="B58" s="72"/>
      <c r="C58" s="41" t="s">
        <v>1480</v>
      </c>
      <c r="D58" s="287"/>
      <c r="E58" s="287"/>
      <c r="F58" s="72"/>
      <c r="G58" s="287"/>
      <c r="H58" s="287"/>
      <c r="I58" s="287"/>
      <c r="J58" s="287"/>
      <c r="K58" s="287"/>
      <c r="L58" s="287"/>
      <c r="M58" s="292"/>
      <c r="N58" s="292"/>
      <c r="O58" s="292"/>
      <c r="P58" s="292"/>
      <c r="Q58" s="292"/>
      <c r="R58" s="292"/>
      <c r="S58" s="292"/>
      <c r="T58" s="292"/>
      <c r="U58" s="292"/>
      <c r="V58" s="292"/>
      <c r="W58" s="292"/>
      <c r="X58" s="292"/>
      <c r="Y58" s="292"/>
      <c r="Z58" s="292"/>
      <c r="AA58" s="292"/>
      <c r="AB58" s="292"/>
      <c r="AC58" s="292"/>
      <c r="AD58" s="292"/>
      <c r="AE58" s="292"/>
      <c r="AF58" s="292"/>
      <c r="AG58" s="292"/>
      <c r="AH58" s="292"/>
      <c r="AI58" s="72"/>
      <c r="AJ58" s="72"/>
      <c r="AK58" s="293"/>
      <c r="AL58" s="293"/>
      <c r="AM58" s="293"/>
    </row>
    <row r="59" spans="1:39" s="294" customFormat="1" ht="19.5">
      <c r="A59" s="291"/>
      <c r="B59" s="72"/>
      <c r="C59" s="41" t="s">
        <v>1481</v>
      </c>
      <c r="D59" s="287"/>
      <c r="E59" s="287"/>
      <c r="F59" s="72"/>
      <c r="G59" s="287"/>
      <c r="H59" s="287"/>
      <c r="I59" s="287"/>
      <c r="J59" s="287"/>
      <c r="K59" s="287"/>
      <c r="L59" s="287"/>
      <c r="M59" s="292"/>
      <c r="N59" s="292"/>
      <c r="O59" s="292"/>
      <c r="P59" s="292"/>
      <c r="Q59" s="292"/>
      <c r="R59" s="292"/>
      <c r="S59" s="292"/>
      <c r="T59" s="292"/>
      <c r="U59" s="292"/>
      <c r="V59" s="292"/>
      <c r="W59" s="292"/>
      <c r="X59" s="292"/>
      <c r="Y59" s="292"/>
      <c r="Z59" s="292"/>
      <c r="AA59" s="292"/>
      <c r="AB59" s="292"/>
      <c r="AC59" s="292"/>
      <c r="AD59" s="292"/>
      <c r="AE59" s="292"/>
      <c r="AF59" s="292"/>
      <c r="AG59" s="292"/>
      <c r="AH59" s="292"/>
      <c r="AI59" s="72"/>
      <c r="AJ59" s="72"/>
      <c r="AK59" s="293"/>
      <c r="AL59" s="293"/>
      <c r="AM59" s="293"/>
    </row>
    <row r="60" spans="1:39" s="294" customFormat="1" ht="19.5">
      <c r="A60" s="291"/>
      <c r="B60" s="72"/>
      <c r="C60" s="41" t="s">
        <v>1482</v>
      </c>
      <c r="D60" s="287"/>
      <c r="E60" s="287"/>
      <c r="F60" s="72"/>
      <c r="G60" s="287"/>
      <c r="H60" s="287"/>
      <c r="I60" s="287"/>
      <c r="J60" s="287"/>
      <c r="K60" s="287"/>
      <c r="L60" s="287"/>
      <c r="M60" s="292"/>
      <c r="N60" s="292"/>
      <c r="O60" s="292"/>
      <c r="P60" s="292"/>
      <c r="Q60" s="292"/>
      <c r="R60" s="292"/>
      <c r="S60" s="292"/>
      <c r="T60" s="292"/>
      <c r="U60" s="292"/>
      <c r="V60" s="292"/>
      <c r="W60" s="292"/>
      <c r="X60" s="292"/>
      <c r="Y60" s="292"/>
      <c r="Z60" s="292"/>
      <c r="AA60" s="292"/>
      <c r="AB60" s="292"/>
      <c r="AC60" s="292"/>
      <c r="AD60" s="292"/>
      <c r="AE60" s="292"/>
      <c r="AF60" s="292"/>
      <c r="AG60" s="292"/>
      <c r="AH60" s="292"/>
      <c r="AI60" s="72"/>
      <c r="AJ60" s="72"/>
      <c r="AK60" s="293"/>
      <c r="AL60" s="293"/>
      <c r="AM60" s="293"/>
    </row>
    <row r="61" spans="1:39" s="294" customFormat="1" ht="19.5">
      <c r="A61" s="291"/>
      <c r="B61" s="41"/>
      <c r="C61" s="72" t="s">
        <v>1483</v>
      </c>
      <c r="D61" s="287"/>
      <c r="E61" s="287"/>
      <c r="F61" s="41"/>
      <c r="G61" s="287"/>
      <c r="H61" s="287"/>
      <c r="I61" s="287"/>
      <c r="J61" s="287"/>
      <c r="K61" s="287"/>
      <c r="L61" s="287"/>
      <c r="M61" s="287"/>
      <c r="N61" s="287"/>
      <c r="O61" s="287"/>
      <c r="P61" s="287"/>
      <c r="Q61" s="287"/>
      <c r="R61" s="287"/>
      <c r="S61" s="287"/>
      <c r="T61" s="287"/>
      <c r="U61" s="287"/>
      <c r="V61" s="287"/>
      <c r="W61" s="287"/>
      <c r="X61" s="295"/>
      <c r="Y61" s="296"/>
      <c r="Z61" s="297"/>
      <c r="AA61" s="297"/>
      <c r="AB61" s="297"/>
      <c r="AC61" s="297"/>
      <c r="AD61" s="297"/>
      <c r="AE61" s="297"/>
      <c r="AF61" s="297"/>
      <c r="AG61" s="295"/>
      <c r="AH61" s="72"/>
      <c r="AI61" s="72"/>
      <c r="AJ61" s="72"/>
      <c r="AK61" s="293"/>
      <c r="AL61" s="293"/>
      <c r="AM61" s="293"/>
    </row>
    <row r="62" spans="1:39">
      <c r="A62" s="35"/>
      <c r="B62" s="285"/>
      <c r="D62" s="286"/>
      <c r="E62" s="286"/>
      <c r="F62" s="285"/>
      <c r="G62" s="286"/>
      <c r="H62" s="286"/>
      <c r="I62" s="286"/>
      <c r="J62" s="286"/>
      <c r="K62" s="286"/>
      <c r="L62" s="286"/>
      <c r="M62" s="290"/>
      <c r="N62" s="290"/>
      <c r="O62" s="290"/>
      <c r="P62" s="290"/>
      <c r="Q62" s="290"/>
      <c r="R62" s="290"/>
      <c r="S62" s="290"/>
      <c r="T62" s="43"/>
      <c r="U62" s="44"/>
      <c r="V62" s="283"/>
      <c r="W62" s="279"/>
      <c r="X62" s="282"/>
      <c r="Y62" s="279"/>
      <c r="Z62" s="288"/>
      <c r="AA62" s="288"/>
      <c r="AB62" s="288"/>
      <c r="AC62" s="288"/>
      <c r="AD62" s="288"/>
      <c r="AE62" s="288"/>
      <c r="AF62" s="288"/>
      <c r="AG62" s="282"/>
    </row>
    <row r="63" spans="1:39">
      <c r="A63" s="35"/>
      <c r="B63" s="113"/>
      <c r="D63" s="46"/>
      <c r="E63" s="114"/>
      <c r="F63" s="41"/>
      <c r="G63" s="114"/>
      <c r="H63" s="114"/>
      <c r="I63" s="114"/>
      <c r="J63" s="114"/>
      <c r="K63" s="114"/>
      <c r="L63" s="114"/>
      <c r="M63" s="114"/>
      <c r="N63" s="114"/>
      <c r="O63" s="114"/>
      <c r="P63" s="114"/>
      <c r="Q63" s="114"/>
      <c r="R63" s="114"/>
      <c r="S63" s="114"/>
      <c r="AE63" s="158"/>
      <c r="AF63" s="158"/>
    </row>
    <row r="64" spans="1:39">
      <c r="A64" s="34" t="s">
        <v>44</v>
      </c>
    </row>
    <row r="65" spans="1:2">
      <c r="A65" s="34" t="s">
        <v>1493</v>
      </c>
    </row>
    <row r="66" spans="1:2">
      <c r="A66" s="34" t="s">
        <v>174</v>
      </c>
    </row>
    <row r="67" spans="1:2">
      <c r="B67" s="34" t="s">
        <v>175</v>
      </c>
    </row>
    <row r="68" spans="1:2">
      <c r="A68" s="34" t="s">
        <v>1494</v>
      </c>
    </row>
    <row r="69" spans="1:2">
      <c r="A69" s="34" t="s">
        <v>176</v>
      </c>
    </row>
    <row r="70" spans="1:2">
      <c r="A70" s="34" t="s">
        <v>177</v>
      </c>
    </row>
    <row r="71" spans="1:2">
      <c r="A71" s="34" t="s">
        <v>178</v>
      </c>
    </row>
    <row r="72" spans="1:2">
      <c r="A72" s="34" t="s">
        <v>1495</v>
      </c>
    </row>
    <row r="73" spans="1:2">
      <c r="A73" s="34" t="s">
        <v>179</v>
      </c>
    </row>
    <row r="74" spans="1:2">
      <c r="A74" s="34" t="s">
        <v>180</v>
      </c>
    </row>
    <row r="75" spans="1:2">
      <c r="A75" s="34" t="s">
        <v>181</v>
      </c>
    </row>
    <row r="76" spans="1:2">
      <c r="A76" s="34" t="s">
        <v>182</v>
      </c>
    </row>
    <row r="77" spans="1:2">
      <c r="A77" s="34" t="s">
        <v>183</v>
      </c>
    </row>
    <row r="78" spans="1:2">
      <c r="A78" s="34" t="s">
        <v>184</v>
      </c>
    </row>
    <row r="79" spans="1:2">
      <c r="A79" s="34" t="s">
        <v>185</v>
      </c>
    </row>
    <row r="80" spans="1:2">
      <c r="A80" s="34" t="s">
        <v>186</v>
      </c>
    </row>
    <row r="81" spans="1:1">
      <c r="A81" s="34" t="s">
        <v>187</v>
      </c>
    </row>
    <row r="82" spans="1:1">
      <c r="A82" s="34" t="s">
        <v>188</v>
      </c>
    </row>
    <row r="83" spans="1:1">
      <c r="A83" s="34" t="s">
        <v>1496</v>
      </c>
    </row>
    <row r="84" spans="1:1">
      <c r="A84" s="34" t="s">
        <v>189</v>
      </c>
    </row>
    <row r="85" spans="1:1">
      <c r="A85" s="34" t="s">
        <v>190</v>
      </c>
    </row>
    <row r="86" spans="1:1">
      <c r="A86" s="34" t="s">
        <v>1497</v>
      </c>
    </row>
    <row r="87" spans="1:1">
      <c r="A87" s="34" t="s">
        <v>191</v>
      </c>
    </row>
    <row r="88" spans="1:1">
      <c r="A88" s="34" t="s">
        <v>192</v>
      </c>
    </row>
    <row r="89" spans="1:1">
      <c r="A89" s="34" t="s">
        <v>1498</v>
      </c>
    </row>
    <row r="90" spans="1:1">
      <c r="A90" s="34" t="s">
        <v>193</v>
      </c>
    </row>
    <row r="91" spans="1:1">
      <c r="A91" s="34" t="s">
        <v>1499</v>
      </c>
    </row>
    <row r="92" spans="1:1">
      <c r="A92" s="34" t="s">
        <v>194</v>
      </c>
    </row>
    <row r="93" spans="1:1">
      <c r="A93" s="34" t="s">
        <v>195</v>
      </c>
    </row>
    <row r="94" spans="1:1">
      <c r="A94" s="34" t="s">
        <v>196</v>
      </c>
    </row>
    <row r="95" spans="1:1">
      <c r="A95" s="34" t="s">
        <v>197</v>
      </c>
    </row>
    <row r="96" spans="1:1">
      <c r="A96" s="34" t="s">
        <v>1500</v>
      </c>
    </row>
    <row r="97" spans="1:6">
      <c r="A97" s="34" t="s">
        <v>198</v>
      </c>
    </row>
    <row r="98" spans="1:6">
      <c r="A98" s="34" t="s">
        <v>1501</v>
      </c>
    </row>
    <row r="99" spans="1:6">
      <c r="A99" s="34" t="s">
        <v>199</v>
      </c>
    </row>
    <row r="100" spans="1:6">
      <c r="A100" s="34" t="s">
        <v>200</v>
      </c>
    </row>
    <row r="101" spans="1:6">
      <c r="A101" s="34" t="s">
        <v>201</v>
      </c>
    </row>
    <row r="102" spans="1:6">
      <c r="A102" s="34" t="s">
        <v>202</v>
      </c>
    </row>
    <row r="103" spans="1:6">
      <c r="A103" s="34" t="s">
        <v>203</v>
      </c>
    </row>
    <row r="104" spans="1:6">
      <c r="A104" s="34" t="s">
        <v>204</v>
      </c>
    </row>
    <row r="105" spans="1:6">
      <c r="A105" s="34" t="s">
        <v>205</v>
      </c>
    </row>
    <row r="106" spans="1:6">
      <c r="F106" s="34"/>
    </row>
    <row r="107" spans="1:6">
      <c r="F107" s="34"/>
    </row>
    <row r="108" spans="1:6">
      <c r="F108" s="34"/>
    </row>
    <row r="109" spans="1:6">
      <c r="F109" s="34"/>
    </row>
    <row r="110" spans="1:6">
      <c r="F110" s="34"/>
    </row>
    <row r="111" spans="1:6">
      <c r="F111" s="34"/>
    </row>
    <row r="112" spans="1:6">
      <c r="F112" s="34"/>
    </row>
    <row r="113" spans="6:6">
      <c r="F113" s="34"/>
    </row>
    <row r="114" spans="6:6">
      <c r="F114" s="34"/>
    </row>
    <row r="115" spans="6:6">
      <c r="F115" s="34"/>
    </row>
    <row r="116" spans="6:6">
      <c r="F116" s="34"/>
    </row>
    <row r="117" spans="6:6">
      <c r="F117" s="34"/>
    </row>
    <row r="118" spans="6:6">
      <c r="F118" s="34"/>
    </row>
    <row r="119" spans="6:6">
      <c r="F119" s="34"/>
    </row>
    <row r="120" spans="6:6">
      <c r="F120" s="34"/>
    </row>
    <row r="121" spans="6:6">
      <c r="F121" s="34"/>
    </row>
    <row r="122" spans="6:6">
      <c r="F122" s="34"/>
    </row>
    <row r="123" spans="6:6">
      <c r="F123" s="34"/>
    </row>
    <row r="124" spans="6:6">
      <c r="F124" s="34"/>
    </row>
    <row r="125" spans="6:6">
      <c r="F125" s="34"/>
    </row>
    <row r="126" spans="6:6">
      <c r="F126" s="34"/>
    </row>
    <row r="127" spans="6:6">
      <c r="F127" s="34"/>
    </row>
    <row r="128" spans="6:6">
      <c r="F128" s="34"/>
    </row>
    <row r="129" spans="6:6">
      <c r="F129" s="34"/>
    </row>
  </sheetData>
  <sheetProtection algorithmName="SHA-512" hashValue="lmlGCvTg8v6MsnwhTFPXkKopBYyuvAmPk2hboq4KlKti+0ECoVriwo47AV3buqdhI+ZQ7uXMGX9x+rgREGF3BA==" saltValue="AeUc+wwBBIviT9VDP/wUMg==" spinCount="100000" sheet="1" objects="1" scenarios="1"/>
  <mergeCells count="30">
    <mergeCell ref="H9:I9"/>
    <mergeCell ref="M18:S18"/>
    <mergeCell ref="Z18:AF18"/>
    <mergeCell ref="A3:AJ3"/>
    <mergeCell ref="B5:G5"/>
    <mergeCell ref="H5:T5"/>
    <mergeCell ref="B6:G6"/>
    <mergeCell ref="H6:T6"/>
    <mergeCell ref="Z38:AF38"/>
    <mergeCell ref="M40:S40"/>
    <mergeCell ref="Z40:AF40"/>
    <mergeCell ref="M30:S30"/>
    <mergeCell ref="Z30:AF30"/>
    <mergeCell ref="M32:S32"/>
    <mergeCell ref="Z32:AF32"/>
    <mergeCell ref="M34:S34"/>
    <mergeCell ref="Z34:AF34"/>
    <mergeCell ref="M36:S36"/>
    <mergeCell ref="Z36:AF36"/>
    <mergeCell ref="M38:S38"/>
    <mergeCell ref="M53:S53"/>
    <mergeCell ref="Z53:AF53"/>
    <mergeCell ref="M56:S56"/>
    <mergeCell ref="Z56:AF56"/>
    <mergeCell ref="M42:S42"/>
    <mergeCell ref="Z42:AF42"/>
    <mergeCell ref="M44:S44"/>
    <mergeCell ref="Z44:AF44"/>
    <mergeCell ref="M51:S51"/>
    <mergeCell ref="Z51:AF51"/>
  </mergeCells>
  <phoneticPr fontId="1"/>
  <dataValidations count="1">
    <dataValidation type="list" allowBlank="1" showInputMessage="1" showErrorMessage="1" sqref="H9:I9" xr:uid="{29127561-CF5F-4652-8BBA-4F9C19F50D8C}">
      <formula1>"3,4,5,6,7,8,9,10,11,12,1,2"</formula1>
    </dataValidation>
  </dataValidations>
  <pageMargins left="0.7" right="0.7" top="0.75" bottom="0.75" header="0.3" footer="0.3"/>
  <pageSetup paperSize="9" scale="51" orientation="portrait" r:id="rId1"/>
  <rowBreaks count="1" manualBreakCount="1">
    <brk id="62" max="3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15FE-16D4-45E4-9E69-6A651D4760D9}">
  <dimension ref="A1:ADQ2"/>
  <sheetViews>
    <sheetView showGridLines="0" topLeftCell="ADA1" workbookViewId="0">
      <selection activeCell="ADJ22" sqref="ADJ22"/>
    </sheetView>
  </sheetViews>
  <sheetFormatPr defaultRowHeight="18.75" outlineLevelCol="1"/>
  <cols>
    <col min="1" max="1" width="9" style="184"/>
    <col min="2" max="10" width="9" style="184" customWidth="1"/>
    <col min="11" max="103" width="9" style="184" hidden="1" customWidth="1" outlineLevel="1"/>
    <col min="104" max="104" width="9" style="184" customWidth="1" collapsed="1"/>
    <col min="105" max="394" width="9" style="184" customWidth="1" outlineLevel="1"/>
    <col min="395" max="407" width="9" style="184"/>
    <col min="408" max="440" width="0" style="184" hidden="1" customWidth="1" outlineLevel="1"/>
    <col min="441" max="441" width="9" style="184" collapsed="1"/>
    <col min="442" max="531" width="9" style="184"/>
    <col min="532" max="578" width="0" style="184" hidden="1" customWidth="1" outlineLevel="1"/>
    <col min="579" max="579" width="9" style="184" collapsed="1"/>
    <col min="580" max="597" width="9" style="184"/>
    <col min="598" max="625" width="0" style="184" hidden="1" customWidth="1" outlineLevel="1"/>
    <col min="626" max="626" width="9" style="184" collapsed="1"/>
    <col min="627" max="662" width="9" style="184"/>
    <col min="663" max="709" width="0" style="184" hidden="1" customWidth="1" outlineLevel="1"/>
    <col min="710" max="710" width="9" style="184" collapsed="1"/>
    <col min="711" max="16384" width="9" style="184"/>
  </cols>
  <sheetData>
    <row r="1" spans="1:797">
      <c r="A1" s="185" t="s">
        <v>490</v>
      </c>
      <c r="B1" s="185" t="s">
        <v>491</v>
      </c>
      <c r="C1" s="185" t="s">
        <v>492</v>
      </c>
      <c r="D1" s="185" t="s">
        <v>493</v>
      </c>
      <c r="E1" s="185" t="s">
        <v>494</v>
      </c>
      <c r="F1" s="185" t="s">
        <v>495</v>
      </c>
      <c r="G1" s="185" t="s">
        <v>496</v>
      </c>
      <c r="H1" s="185" t="s">
        <v>497</v>
      </c>
      <c r="I1" s="185" t="s">
        <v>498</v>
      </c>
      <c r="J1" s="185" t="s">
        <v>499</v>
      </c>
      <c r="K1" s="185" t="s">
        <v>500</v>
      </c>
      <c r="L1" s="185" t="s">
        <v>501</v>
      </c>
      <c r="M1" s="185" t="s">
        <v>502</v>
      </c>
      <c r="N1" s="185" t="s">
        <v>503</v>
      </c>
      <c r="O1" s="185" t="s">
        <v>504</v>
      </c>
      <c r="P1" s="185" t="s">
        <v>505</v>
      </c>
      <c r="Q1" s="185" t="s">
        <v>506</v>
      </c>
      <c r="R1" s="185" t="s">
        <v>507</v>
      </c>
      <c r="S1" s="185" t="s">
        <v>508</v>
      </c>
      <c r="T1" s="185" t="s">
        <v>509</v>
      </c>
      <c r="U1" s="185" t="s">
        <v>510</v>
      </c>
      <c r="V1" s="185" t="s">
        <v>511</v>
      </c>
      <c r="W1" s="185" t="s">
        <v>512</v>
      </c>
      <c r="X1" s="185" t="s">
        <v>513</v>
      </c>
      <c r="Y1" s="185" t="s">
        <v>514</v>
      </c>
      <c r="Z1" s="185" t="s">
        <v>515</v>
      </c>
      <c r="AA1" s="185" t="s">
        <v>516</v>
      </c>
      <c r="AB1" s="185" t="s">
        <v>517</v>
      </c>
      <c r="AC1" s="185" t="s">
        <v>518</v>
      </c>
      <c r="AD1" s="185" t="s">
        <v>519</v>
      </c>
      <c r="AE1" s="185" t="s">
        <v>520</v>
      </c>
      <c r="AF1" s="185" t="s">
        <v>521</v>
      </c>
      <c r="AG1" s="185" t="s">
        <v>522</v>
      </c>
      <c r="AH1" s="185" t="s">
        <v>523</v>
      </c>
      <c r="AI1" s="185" t="s">
        <v>524</v>
      </c>
      <c r="AJ1" s="185" t="s">
        <v>525</v>
      </c>
      <c r="AK1" s="185" t="s">
        <v>526</v>
      </c>
      <c r="AL1" s="185" t="s">
        <v>527</v>
      </c>
      <c r="AM1" s="185" t="s">
        <v>528</v>
      </c>
      <c r="AN1" s="185" t="s">
        <v>529</v>
      </c>
      <c r="AO1" s="185" t="s">
        <v>530</v>
      </c>
      <c r="AP1" s="185" t="s">
        <v>531</v>
      </c>
      <c r="AQ1" s="185" t="s">
        <v>532</v>
      </c>
      <c r="AR1" s="185" t="s">
        <v>533</v>
      </c>
      <c r="AS1" s="185" t="s">
        <v>534</v>
      </c>
      <c r="AT1" s="185" t="s">
        <v>535</v>
      </c>
      <c r="AU1" s="185" t="s">
        <v>536</v>
      </c>
      <c r="AV1" s="185" t="s">
        <v>537</v>
      </c>
      <c r="AW1" s="185" t="s">
        <v>538</v>
      </c>
      <c r="AX1" s="185" t="s">
        <v>539</v>
      </c>
      <c r="AY1" s="185" t="s">
        <v>540</v>
      </c>
      <c r="AZ1" s="185" t="s">
        <v>541</v>
      </c>
      <c r="BA1" s="185" t="s">
        <v>542</v>
      </c>
      <c r="BB1" s="185" t="s">
        <v>543</v>
      </c>
      <c r="BC1" s="185" t="s">
        <v>544</v>
      </c>
      <c r="BD1" s="185" t="s">
        <v>545</v>
      </c>
      <c r="BE1" s="185" t="s">
        <v>546</v>
      </c>
      <c r="BF1" s="185" t="s">
        <v>547</v>
      </c>
      <c r="BG1" s="185" t="s">
        <v>548</v>
      </c>
      <c r="BH1" s="185" t="s">
        <v>549</v>
      </c>
      <c r="BI1" s="185" t="s">
        <v>550</v>
      </c>
      <c r="BJ1" s="185" t="s">
        <v>551</v>
      </c>
      <c r="BK1" s="185" t="s">
        <v>552</v>
      </c>
      <c r="BL1" s="185" t="s">
        <v>553</v>
      </c>
      <c r="BM1" s="185" t="s">
        <v>554</v>
      </c>
      <c r="BN1" s="185" t="s">
        <v>555</v>
      </c>
      <c r="BO1" s="185" t="s">
        <v>556</v>
      </c>
      <c r="BP1" s="185" t="s">
        <v>557</v>
      </c>
      <c r="BQ1" s="185" t="s">
        <v>558</v>
      </c>
      <c r="BR1" s="185" t="s">
        <v>559</v>
      </c>
      <c r="BS1" s="185" t="s">
        <v>560</v>
      </c>
      <c r="BT1" s="185" t="s">
        <v>561</v>
      </c>
      <c r="BU1" s="185" t="s">
        <v>562</v>
      </c>
      <c r="BV1" s="185" t="s">
        <v>563</v>
      </c>
      <c r="BW1" s="185" t="s">
        <v>564</v>
      </c>
      <c r="BX1" s="185" t="s">
        <v>565</v>
      </c>
      <c r="BY1" s="185" t="s">
        <v>566</v>
      </c>
      <c r="BZ1" s="185" t="s">
        <v>567</v>
      </c>
      <c r="CA1" s="185" t="s">
        <v>568</v>
      </c>
      <c r="CB1" s="185" t="s">
        <v>569</v>
      </c>
      <c r="CC1" s="185" t="s">
        <v>570</v>
      </c>
      <c r="CD1" s="185" t="s">
        <v>571</v>
      </c>
      <c r="CE1" s="185" t="s">
        <v>572</v>
      </c>
      <c r="CF1" s="185" t="s">
        <v>573</v>
      </c>
      <c r="CG1" s="185" t="s">
        <v>574</v>
      </c>
      <c r="CH1" s="185" t="s">
        <v>575</v>
      </c>
      <c r="CI1" s="185" t="s">
        <v>576</v>
      </c>
      <c r="CJ1" s="185" t="s">
        <v>577</v>
      </c>
      <c r="CK1" s="185" t="s">
        <v>578</v>
      </c>
      <c r="CL1" s="185" t="s">
        <v>579</v>
      </c>
      <c r="CM1" s="185" t="s">
        <v>580</v>
      </c>
      <c r="CN1" s="185" t="s">
        <v>581</v>
      </c>
      <c r="CO1" s="185" t="s">
        <v>582</v>
      </c>
      <c r="CP1" s="185" t="s">
        <v>583</v>
      </c>
      <c r="CQ1" s="185" t="s">
        <v>584</v>
      </c>
      <c r="CR1" s="185" t="s">
        <v>585</v>
      </c>
      <c r="CS1" s="185" t="s">
        <v>586</v>
      </c>
      <c r="CT1" s="185" t="s">
        <v>587</v>
      </c>
      <c r="CU1" s="185" t="s">
        <v>588</v>
      </c>
      <c r="CV1" s="185" t="s">
        <v>589</v>
      </c>
      <c r="CW1" s="185" t="s">
        <v>590</v>
      </c>
      <c r="CX1" s="185" t="s">
        <v>591</v>
      </c>
      <c r="CY1" s="185" t="s">
        <v>592</v>
      </c>
      <c r="CZ1" s="185" t="s">
        <v>593</v>
      </c>
      <c r="DA1" s="185" t="s">
        <v>594</v>
      </c>
      <c r="DB1" s="185" t="s">
        <v>595</v>
      </c>
      <c r="DC1" s="185" t="s">
        <v>596</v>
      </c>
      <c r="DD1" s="185" t="s">
        <v>597</v>
      </c>
      <c r="DE1" s="185" t="s">
        <v>598</v>
      </c>
      <c r="DF1" s="185" t="s">
        <v>599</v>
      </c>
      <c r="DG1" s="185" t="s">
        <v>600</v>
      </c>
      <c r="DH1" s="185" t="s">
        <v>601</v>
      </c>
      <c r="DI1" s="185" t="s">
        <v>602</v>
      </c>
      <c r="DJ1" s="185" t="s">
        <v>603</v>
      </c>
      <c r="DK1" s="185" t="s">
        <v>604</v>
      </c>
      <c r="DL1" s="185" t="s">
        <v>605</v>
      </c>
      <c r="DM1" s="185" t="s">
        <v>606</v>
      </c>
      <c r="DN1" s="185" t="s">
        <v>607</v>
      </c>
      <c r="DO1" s="185" t="s">
        <v>608</v>
      </c>
      <c r="DP1" s="185" t="s">
        <v>609</v>
      </c>
      <c r="DQ1" s="185" t="s">
        <v>610</v>
      </c>
      <c r="DR1" s="185" t="s">
        <v>611</v>
      </c>
      <c r="DS1" s="185" t="s">
        <v>612</v>
      </c>
      <c r="DT1" s="185" t="s">
        <v>613</v>
      </c>
      <c r="DU1" s="185" t="s">
        <v>614</v>
      </c>
      <c r="DV1" s="185" t="s">
        <v>615</v>
      </c>
      <c r="DW1" s="185" t="s">
        <v>616</v>
      </c>
      <c r="DX1" s="185" t="s">
        <v>617</v>
      </c>
      <c r="DY1" s="185" t="s">
        <v>618</v>
      </c>
      <c r="DZ1" s="185" t="s">
        <v>619</v>
      </c>
      <c r="EA1" s="185" t="s">
        <v>620</v>
      </c>
      <c r="EB1" s="185" t="s">
        <v>621</v>
      </c>
      <c r="EC1" s="185" t="s">
        <v>622</v>
      </c>
      <c r="ED1" s="185" t="s">
        <v>623</v>
      </c>
      <c r="EE1" s="185" t="s">
        <v>624</v>
      </c>
      <c r="EF1" s="185" t="s">
        <v>625</v>
      </c>
      <c r="EG1" s="185" t="s">
        <v>626</v>
      </c>
      <c r="EH1" s="185" t="s">
        <v>627</v>
      </c>
      <c r="EI1" s="185" t="s">
        <v>628</v>
      </c>
      <c r="EJ1" s="185" t="s">
        <v>629</v>
      </c>
      <c r="EK1" s="185" t="s">
        <v>630</v>
      </c>
      <c r="EL1" s="185" t="s">
        <v>631</v>
      </c>
      <c r="EM1" s="185" t="s">
        <v>632</v>
      </c>
      <c r="EN1" s="185" t="s">
        <v>633</v>
      </c>
      <c r="EO1" s="185" t="s">
        <v>634</v>
      </c>
      <c r="EP1" s="185" t="s">
        <v>635</v>
      </c>
      <c r="EQ1" s="185" t="s">
        <v>636</v>
      </c>
      <c r="ER1" s="185" t="s">
        <v>637</v>
      </c>
      <c r="ES1" s="185" t="s">
        <v>638</v>
      </c>
      <c r="ET1" s="185" t="s">
        <v>639</v>
      </c>
      <c r="EU1" s="185" t="s">
        <v>640</v>
      </c>
      <c r="EV1" s="185" t="s">
        <v>641</v>
      </c>
      <c r="EW1" s="185" t="s">
        <v>642</v>
      </c>
      <c r="EX1" s="185" t="s">
        <v>643</v>
      </c>
      <c r="EY1" s="185" t="s">
        <v>644</v>
      </c>
      <c r="EZ1" s="185" t="s">
        <v>645</v>
      </c>
      <c r="FA1" s="185" t="s">
        <v>646</v>
      </c>
      <c r="FB1" s="185" t="s">
        <v>647</v>
      </c>
      <c r="FC1" s="185" t="s">
        <v>648</v>
      </c>
      <c r="FD1" s="185" t="s">
        <v>649</v>
      </c>
      <c r="FE1" s="185" t="s">
        <v>650</v>
      </c>
      <c r="FF1" s="185" t="s">
        <v>651</v>
      </c>
      <c r="FG1" s="185" t="s">
        <v>652</v>
      </c>
      <c r="FH1" s="185" t="s">
        <v>653</v>
      </c>
      <c r="FI1" s="185" t="s">
        <v>654</v>
      </c>
      <c r="FJ1" s="185" t="s">
        <v>655</v>
      </c>
      <c r="FK1" s="185" t="s">
        <v>656</v>
      </c>
      <c r="FL1" s="185" t="s">
        <v>657</v>
      </c>
      <c r="FM1" s="185" t="s">
        <v>658</v>
      </c>
      <c r="FN1" s="185" t="s">
        <v>659</v>
      </c>
      <c r="FO1" s="185" t="s">
        <v>660</v>
      </c>
      <c r="FP1" s="185" t="s">
        <v>661</v>
      </c>
      <c r="FQ1" s="185" t="s">
        <v>662</v>
      </c>
      <c r="FR1" s="185" t="s">
        <v>663</v>
      </c>
      <c r="FS1" s="185" t="s">
        <v>664</v>
      </c>
      <c r="FT1" s="185" t="s">
        <v>665</v>
      </c>
      <c r="FU1" s="185" t="s">
        <v>666</v>
      </c>
      <c r="FV1" s="185" t="s">
        <v>667</v>
      </c>
      <c r="FW1" s="185" t="s">
        <v>668</v>
      </c>
      <c r="FX1" s="185" t="s">
        <v>669</v>
      </c>
      <c r="FY1" s="185" t="s">
        <v>670</v>
      </c>
      <c r="FZ1" s="185" t="s">
        <v>671</v>
      </c>
      <c r="GA1" s="185" t="s">
        <v>672</v>
      </c>
      <c r="GB1" s="185" t="s">
        <v>673</v>
      </c>
      <c r="GC1" s="185" t="s">
        <v>674</v>
      </c>
      <c r="GD1" s="185" t="s">
        <v>675</v>
      </c>
      <c r="GE1" s="185" t="s">
        <v>676</v>
      </c>
      <c r="GF1" s="185" t="s">
        <v>677</v>
      </c>
      <c r="GG1" s="185" t="s">
        <v>678</v>
      </c>
      <c r="GH1" s="185" t="s">
        <v>679</v>
      </c>
      <c r="GI1" s="185" t="s">
        <v>680</v>
      </c>
      <c r="GJ1" s="185" t="s">
        <v>681</v>
      </c>
      <c r="GK1" s="185" t="s">
        <v>682</v>
      </c>
      <c r="GL1" s="185" t="s">
        <v>683</v>
      </c>
      <c r="GM1" s="185" t="s">
        <v>684</v>
      </c>
      <c r="GN1" s="185" t="s">
        <v>685</v>
      </c>
      <c r="GO1" s="185" t="s">
        <v>686</v>
      </c>
      <c r="GP1" s="185" t="s">
        <v>687</v>
      </c>
      <c r="GQ1" s="185" t="s">
        <v>688</v>
      </c>
      <c r="GR1" s="185" t="s">
        <v>689</v>
      </c>
      <c r="GS1" s="185" t="s">
        <v>690</v>
      </c>
      <c r="GT1" s="185" t="s">
        <v>691</v>
      </c>
      <c r="GU1" s="185" t="s">
        <v>692</v>
      </c>
      <c r="GV1" s="185" t="s">
        <v>693</v>
      </c>
      <c r="GW1" s="185" t="s">
        <v>694</v>
      </c>
      <c r="GX1" s="185" t="s">
        <v>695</v>
      </c>
      <c r="GY1" s="185" t="s">
        <v>696</v>
      </c>
      <c r="GZ1" s="185" t="s">
        <v>697</v>
      </c>
      <c r="HA1" s="185" t="s">
        <v>698</v>
      </c>
      <c r="HB1" s="185" t="s">
        <v>699</v>
      </c>
      <c r="HC1" s="185" t="s">
        <v>700</v>
      </c>
      <c r="HD1" s="185" t="s">
        <v>701</v>
      </c>
      <c r="HE1" s="185" t="s">
        <v>702</v>
      </c>
      <c r="HF1" s="185" t="s">
        <v>703</v>
      </c>
      <c r="HG1" s="185" t="s">
        <v>704</v>
      </c>
      <c r="HH1" s="185" t="s">
        <v>705</v>
      </c>
      <c r="HI1" s="185" t="s">
        <v>706</v>
      </c>
      <c r="HJ1" s="185" t="s">
        <v>707</v>
      </c>
      <c r="HK1" s="185" t="s">
        <v>708</v>
      </c>
      <c r="HL1" s="185" t="s">
        <v>709</v>
      </c>
      <c r="HM1" s="185" t="s">
        <v>710</v>
      </c>
      <c r="HN1" s="185" t="s">
        <v>711</v>
      </c>
      <c r="HO1" s="185" t="s">
        <v>712</v>
      </c>
      <c r="HP1" s="185" t="s">
        <v>713</v>
      </c>
      <c r="HQ1" s="185" t="s">
        <v>714</v>
      </c>
      <c r="HR1" s="185" t="s">
        <v>715</v>
      </c>
      <c r="HS1" s="185" t="s">
        <v>716</v>
      </c>
      <c r="HT1" s="185" t="s">
        <v>717</v>
      </c>
      <c r="HU1" s="185" t="s">
        <v>718</v>
      </c>
      <c r="HV1" s="185" t="s">
        <v>719</v>
      </c>
      <c r="HW1" s="185" t="s">
        <v>720</v>
      </c>
      <c r="HX1" s="185" t="s">
        <v>721</v>
      </c>
      <c r="HY1" s="185" t="s">
        <v>722</v>
      </c>
      <c r="HZ1" s="185" t="s">
        <v>723</v>
      </c>
      <c r="IA1" s="185" t="s">
        <v>724</v>
      </c>
      <c r="IB1" s="185" t="s">
        <v>725</v>
      </c>
      <c r="IC1" s="185" t="s">
        <v>726</v>
      </c>
      <c r="ID1" s="185" t="s">
        <v>727</v>
      </c>
      <c r="IE1" s="185" t="s">
        <v>728</v>
      </c>
      <c r="IF1" s="185" t="s">
        <v>729</v>
      </c>
      <c r="IG1" s="185" t="s">
        <v>730</v>
      </c>
      <c r="IH1" s="185" t="s">
        <v>731</v>
      </c>
      <c r="II1" s="185" t="s">
        <v>732</v>
      </c>
      <c r="IJ1" s="185" t="s">
        <v>733</v>
      </c>
      <c r="IK1" s="185" t="s">
        <v>734</v>
      </c>
      <c r="IL1" s="185" t="s">
        <v>735</v>
      </c>
      <c r="IM1" s="185" t="s">
        <v>736</v>
      </c>
      <c r="IN1" s="185" t="s">
        <v>737</v>
      </c>
      <c r="IO1" s="185" t="s">
        <v>738</v>
      </c>
      <c r="IP1" s="185" t="s">
        <v>739</v>
      </c>
      <c r="IQ1" s="185" t="s">
        <v>740</v>
      </c>
      <c r="IR1" s="185" t="s">
        <v>741</v>
      </c>
      <c r="IS1" s="185" t="s">
        <v>742</v>
      </c>
      <c r="IT1" s="185" t="s">
        <v>743</v>
      </c>
      <c r="IU1" s="185" t="s">
        <v>744</v>
      </c>
      <c r="IV1" s="185" t="s">
        <v>745</v>
      </c>
      <c r="IW1" s="185" t="s">
        <v>746</v>
      </c>
      <c r="IX1" s="185" t="s">
        <v>747</v>
      </c>
      <c r="IY1" s="185" t="s">
        <v>748</v>
      </c>
      <c r="IZ1" s="185" t="s">
        <v>749</v>
      </c>
      <c r="JA1" s="185" t="s">
        <v>750</v>
      </c>
      <c r="JB1" s="185" t="s">
        <v>751</v>
      </c>
      <c r="JC1" s="185" t="s">
        <v>752</v>
      </c>
      <c r="JD1" s="185" t="s">
        <v>753</v>
      </c>
      <c r="JE1" s="185" t="s">
        <v>754</v>
      </c>
      <c r="JF1" s="185" t="s">
        <v>755</v>
      </c>
      <c r="JG1" s="185" t="s">
        <v>756</v>
      </c>
      <c r="JH1" s="185" t="s">
        <v>757</v>
      </c>
      <c r="JI1" s="185" t="s">
        <v>758</v>
      </c>
      <c r="JJ1" s="185" t="s">
        <v>759</v>
      </c>
      <c r="JK1" s="185" t="s">
        <v>760</v>
      </c>
      <c r="JL1" s="185" t="s">
        <v>761</v>
      </c>
      <c r="JM1" s="185" t="s">
        <v>762</v>
      </c>
      <c r="JN1" s="185" t="s">
        <v>763</v>
      </c>
      <c r="JO1" s="185" t="s">
        <v>764</v>
      </c>
      <c r="JP1" s="185" t="s">
        <v>765</v>
      </c>
      <c r="JQ1" s="185" t="s">
        <v>766</v>
      </c>
      <c r="JR1" s="185" t="s">
        <v>767</v>
      </c>
      <c r="JS1" s="185" t="s">
        <v>768</v>
      </c>
      <c r="JT1" s="185" t="s">
        <v>769</v>
      </c>
      <c r="JU1" s="185" t="s">
        <v>770</v>
      </c>
      <c r="JV1" s="185" t="s">
        <v>771</v>
      </c>
      <c r="JW1" s="185" t="s">
        <v>772</v>
      </c>
      <c r="JX1" s="185" t="s">
        <v>773</v>
      </c>
      <c r="JY1" s="185" t="s">
        <v>774</v>
      </c>
      <c r="JZ1" s="185" t="s">
        <v>775</v>
      </c>
      <c r="KA1" s="185" t="s">
        <v>776</v>
      </c>
      <c r="KB1" s="185" t="s">
        <v>777</v>
      </c>
      <c r="KC1" s="185" t="s">
        <v>778</v>
      </c>
      <c r="KD1" s="185" t="s">
        <v>779</v>
      </c>
      <c r="KE1" s="185" t="s">
        <v>780</v>
      </c>
      <c r="KF1" s="185" t="s">
        <v>781</v>
      </c>
      <c r="KG1" s="185" t="s">
        <v>782</v>
      </c>
      <c r="KH1" s="185" t="s">
        <v>783</v>
      </c>
      <c r="KI1" s="185" t="s">
        <v>784</v>
      </c>
      <c r="KJ1" s="185" t="s">
        <v>785</v>
      </c>
      <c r="KK1" s="185" t="s">
        <v>786</v>
      </c>
      <c r="KL1" s="185" t="s">
        <v>787</v>
      </c>
      <c r="KM1" s="185" t="s">
        <v>788</v>
      </c>
      <c r="KN1" s="185" t="s">
        <v>789</v>
      </c>
      <c r="KO1" s="185" t="s">
        <v>790</v>
      </c>
      <c r="KP1" s="185" t="s">
        <v>791</v>
      </c>
      <c r="KQ1" s="185" t="s">
        <v>792</v>
      </c>
      <c r="KR1" s="185" t="s">
        <v>793</v>
      </c>
      <c r="KS1" s="185" t="s">
        <v>794</v>
      </c>
      <c r="KT1" s="185" t="s">
        <v>795</v>
      </c>
      <c r="KU1" s="185" t="s">
        <v>796</v>
      </c>
      <c r="KV1" s="185" t="s">
        <v>797</v>
      </c>
      <c r="KW1" s="185" t="s">
        <v>798</v>
      </c>
      <c r="KX1" s="185" t="s">
        <v>799</v>
      </c>
      <c r="KY1" s="185" t="s">
        <v>800</v>
      </c>
      <c r="KZ1" s="185" t="s">
        <v>801</v>
      </c>
      <c r="LA1" s="185" t="s">
        <v>802</v>
      </c>
      <c r="LB1" s="185" t="s">
        <v>803</v>
      </c>
      <c r="LC1" s="185" t="s">
        <v>804</v>
      </c>
      <c r="LD1" s="185" t="s">
        <v>805</v>
      </c>
      <c r="LE1" s="185" t="s">
        <v>806</v>
      </c>
      <c r="LF1" s="185" t="s">
        <v>807</v>
      </c>
      <c r="LG1" s="185" t="s">
        <v>808</v>
      </c>
      <c r="LH1" s="185" t="s">
        <v>809</v>
      </c>
      <c r="LI1" s="185" t="s">
        <v>810</v>
      </c>
      <c r="LJ1" s="185" t="s">
        <v>811</v>
      </c>
      <c r="LK1" s="185" t="s">
        <v>812</v>
      </c>
      <c r="LL1" s="185" t="s">
        <v>813</v>
      </c>
      <c r="LM1" s="185" t="s">
        <v>814</v>
      </c>
      <c r="LN1" s="185" t="s">
        <v>815</v>
      </c>
      <c r="LO1" s="185" t="s">
        <v>816</v>
      </c>
      <c r="LP1" s="185" t="s">
        <v>817</v>
      </c>
      <c r="LQ1" s="185" t="s">
        <v>818</v>
      </c>
      <c r="LR1" s="185" t="s">
        <v>819</v>
      </c>
      <c r="LS1" s="185" t="s">
        <v>820</v>
      </c>
      <c r="LT1" s="185" t="s">
        <v>821</v>
      </c>
      <c r="LU1" s="185" t="s">
        <v>822</v>
      </c>
      <c r="LV1" s="185" t="s">
        <v>823</v>
      </c>
      <c r="LW1" s="185" t="s">
        <v>824</v>
      </c>
      <c r="LX1" s="185" t="s">
        <v>825</v>
      </c>
      <c r="LY1" s="185" t="s">
        <v>826</v>
      </c>
      <c r="LZ1" s="185" t="s">
        <v>827</v>
      </c>
      <c r="MA1" s="185" t="s">
        <v>828</v>
      </c>
      <c r="MB1" s="185" t="s">
        <v>829</v>
      </c>
      <c r="MC1" s="185" t="s">
        <v>830</v>
      </c>
      <c r="MD1" s="185" t="s">
        <v>831</v>
      </c>
      <c r="ME1" s="185" t="s">
        <v>832</v>
      </c>
      <c r="MF1" s="185" t="s">
        <v>833</v>
      </c>
      <c r="MG1" s="185" t="s">
        <v>834</v>
      </c>
      <c r="MH1" s="185" t="s">
        <v>835</v>
      </c>
      <c r="MI1" s="185" t="s">
        <v>836</v>
      </c>
      <c r="MJ1" s="185" t="s">
        <v>837</v>
      </c>
      <c r="MK1" s="185" t="s">
        <v>838</v>
      </c>
      <c r="ML1" s="185" t="s">
        <v>839</v>
      </c>
      <c r="MM1" s="185" t="s">
        <v>840</v>
      </c>
      <c r="MN1" s="185" t="s">
        <v>841</v>
      </c>
      <c r="MO1" s="185" t="s">
        <v>842</v>
      </c>
      <c r="MP1" s="185" t="s">
        <v>843</v>
      </c>
      <c r="MQ1" s="185" t="s">
        <v>844</v>
      </c>
      <c r="MR1" s="185" t="s">
        <v>845</v>
      </c>
      <c r="MS1" s="185" t="s">
        <v>846</v>
      </c>
      <c r="MT1" s="185" t="s">
        <v>847</v>
      </c>
      <c r="MU1" s="185" t="s">
        <v>848</v>
      </c>
      <c r="MV1" s="185" t="s">
        <v>849</v>
      </c>
      <c r="MW1" s="185" t="s">
        <v>850</v>
      </c>
      <c r="MX1" s="185" t="s">
        <v>851</v>
      </c>
      <c r="MY1" s="185" t="s">
        <v>852</v>
      </c>
      <c r="MZ1" s="185" t="s">
        <v>853</v>
      </c>
      <c r="NA1" s="185" t="s">
        <v>854</v>
      </c>
      <c r="NB1" s="185" t="s">
        <v>855</v>
      </c>
      <c r="NC1" s="185" t="s">
        <v>856</v>
      </c>
      <c r="ND1" s="185" t="s">
        <v>857</v>
      </c>
      <c r="NE1" s="185" t="s">
        <v>858</v>
      </c>
      <c r="NF1" s="185" t="s">
        <v>859</v>
      </c>
      <c r="NG1" s="185" t="s">
        <v>860</v>
      </c>
      <c r="NH1" s="185" t="s">
        <v>861</v>
      </c>
      <c r="NI1" s="185" t="s">
        <v>862</v>
      </c>
      <c r="NJ1" s="185" t="s">
        <v>863</v>
      </c>
      <c r="NK1" s="185" t="s">
        <v>864</v>
      </c>
      <c r="NL1" s="185" t="s">
        <v>865</v>
      </c>
      <c r="NM1" s="185" t="s">
        <v>866</v>
      </c>
      <c r="NN1" s="185" t="s">
        <v>867</v>
      </c>
      <c r="NO1" s="185" t="s">
        <v>868</v>
      </c>
      <c r="NP1" s="185" t="s">
        <v>869</v>
      </c>
      <c r="NQ1" s="185" t="s">
        <v>870</v>
      </c>
      <c r="NR1" s="185" t="s">
        <v>871</v>
      </c>
      <c r="NS1" s="185" t="s">
        <v>872</v>
      </c>
      <c r="NT1" s="185" t="s">
        <v>873</v>
      </c>
      <c r="NU1" s="185" t="s">
        <v>874</v>
      </c>
      <c r="NV1" s="185" t="s">
        <v>875</v>
      </c>
      <c r="NW1" s="185" t="s">
        <v>876</v>
      </c>
      <c r="NX1" s="185" t="s">
        <v>877</v>
      </c>
      <c r="NY1" s="185" t="s">
        <v>878</v>
      </c>
      <c r="NZ1" s="185" t="s">
        <v>879</v>
      </c>
      <c r="OA1" s="185" t="s">
        <v>880</v>
      </c>
      <c r="OB1" s="185" t="s">
        <v>881</v>
      </c>
      <c r="OC1" s="185" t="s">
        <v>882</v>
      </c>
      <c r="OD1" s="185" t="s">
        <v>883</v>
      </c>
      <c r="OE1" s="185" t="s">
        <v>884</v>
      </c>
      <c r="OF1" s="185" t="s">
        <v>885</v>
      </c>
      <c r="OG1" s="185" t="s">
        <v>886</v>
      </c>
      <c r="OH1" s="185" t="s">
        <v>887</v>
      </c>
      <c r="OI1" s="185" t="s">
        <v>888</v>
      </c>
      <c r="OJ1" s="185" t="s">
        <v>889</v>
      </c>
      <c r="OK1" s="185" t="s">
        <v>890</v>
      </c>
      <c r="OL1" s="185" t="s">
        <v>891</v>
      </c>
      <c r="OM1" s="185" t="s">
        <v>892</v>
      </c>
      <c r="ON1" s="185" t="s">
        <v>893</v>
      </c>
      <c r="OO1" s="185" t="s">
        <v>894</v>
      </c>
      <c r="OP1" s="185" t="s">
        <v>895</v>
      </c>
      <c r="OQ1" s="185" t="s">
        <v>896</v>
      </c>
      <c r="OR1" s="185" t="s">
        <v>897</v>
      </c>
      <c r="OS1" s="185" t="s">
        <v>898</v>
      </c>
      <c r="OT1" s="185" t="s">
        <v>899</v>
      </c>
      <c r="OU1" s="185" t="s">
        <v>900</v>
      </c>
      <c r="OV1" s="185" t="s">
        <v>901</v>
      </c>
      <c r="OW1" s="185" t="s">
        <v>902</v>
      </c>
      <c r="OX1" s="185" t="s">
        <v>903</v>
      </c>
      <c r="OY1" s="185" t="s">
        <v>904</v>
      </c>
      <c r="OZ1" s="185" t="s">
        <v>905</v>
      </c>
      <c r="PA1" s="185" t="s">
        <v>906</v>
      </c>
      <c r="PB1" s="185" t="s">
        <v>907</v>
      </c>
      <c r="PC1" s="185" t="s">
        <v>908</v>
      </c>
      <c r="PD1" s="185" t="s">
        <v>909</v>
      </c>
      <c r="PE1" s="185" t="s">
        <v>910</v>
      </c>
      <c r="PF1" s="185" t="s">
        <v>911</v>
      </c>
      <c r="PG1" s="185" t="s">
        <v>912</v>
      </c>
      <c r="PH1" s="185" t="s">
        <v>913</v>
      </c>
      <c r="PI1" s="185" t="s">
        <v>914</v>
      </c>
      <c r="PJ1" s="185" t="s">
        <v>915</v>
      </c>
      <c r="PK1" s="185" t="s">
        <v>916</v>
      </c>
      <c r="PL1" s="185" t="s">
        <v>917</v>
      </c>
      <c r="PM1" s="185" t="s">
        <v>918</v>
      </c>
      <c r="PN1" s="185" t="s">
        <v>919</v>
      </c>
      <c r="PO1" s="185" t="s">
        <v>920</v>
      </c>
      <c r="PP1" s="185" t="s">
        <v>921</v>
      </c>
      <c r="PQ1" s="185" t="s">
        <v>922</v>
      </c>
      <c r="PR1" s="185" t="s">
        <v>923</v>
      </c>
      <c r="PS1" s="185" t="s">
        <v>924</v>
      </c>
      <c r="PT1" s="185" t="s">
        <v>925</v>
      </c>
      <c r="PU1" s="185" t="s">
        <v>926</v>
      </c>
      <c r="PV1" s="185" t="s">
        <v>927</v>
      </c>
      <c r="PW1" s="185" t="s">
        <v>928</v>
      </c>
      <c r="PX1" s="185" t="s">
        <v>929</v>
      </c>
      <c r="PY1" s="185" t="s">
        <v>930</v>
      </c>
      <c r="PZ1" s="185" t="s">
        <v>931</v>
      </c>
      <c r="QA1" s="185" t="s">
        <v>932</v>
      </c>
      <c r="QB1" s="185" t="s">
        <v>933</v>
      </c>
      <c r="QC1" s="185" t="s">
        <v>934</v>
      </c>
      <c r="QD1" s="185" t="s">
        <v>935</v>
      </c>
      <c r="QE1" s="185" t="s">
        <v>936</v>
      </c>
      <c r="QF1" s="185" t="s">
        <v>937</v>
      </c>
      <c r="QG1" s="185" t="s">
        <v>938</v>
      </c>
      <c r="QH1" s="185" t="s">
        <v>939</v>
      </c>
      <c r="QI1" s="185" t="s">
        <v>940</v>
      </c>
      <c r="QJ1" s="185" t="s">
        <v>941</v>
      </c>
      <c r="QK1" s="185" t="s">
        <v>942</v>
      </c>
      <c r="QL1" s="185" t="s">
        <v>943</v>
      </c>
      <c r="QM1" s="185" t="s">
        <v>944</v>
      </c>
      <c r="QN1" s="185" t="s">
        <v>945</v>
      </c>
      <c r="QO1" s="185" t="s">
        <v>946</v>
      </c>
      <c r="QP1" s="185" t="s">
        <v>947</v>
      </c>
      <c r="QQ1" s="185" t="s">
        <v>948</v>
      </c>
      <c r="QR1" s="185" t="s">
        <v>949</v>
      </c>
      <c r="QS1" s="185" t="s">
        <v>950</v>
      </c>
      <c r="QT1" s="185" t="s">
        <v>951</v>
      </c>
      <c r="QU1" s="185" t="s">
        <v>952</v>
      </c>
      <c r="QV1" s="185" t="s">
        <v>953</v>
      </c>
      <c r="QW1" s="185" t="s">
        <v>954</v>
      </c>
      <c r="QX1" s="185" t="s">
        <v>955</v>
      </c>
      <c r="QY1" s="185" t="s">
        <v>956</v>
      </c>
      <c r="QZ1" s="185" t="s">
        <v>957</v>
      </c>
      <c r="RA1" s="185" t="s">
        <v>958</v>
      </c>
      <c r="RB1" s="185" t="s">
        <v>959</v>
      </c>
      <c r="RC1" s="185" t="s">
        <v>960</v>
      </c>
      <c r="RD1" s="185" t="s">
        <v>961</v>
      </c>
      <c r="RE1" s="185" t="s">
        <v>962</v>
      </c>
      <c r="RF1" s="185" t="s">
        <v>963</v>
      </c>
      <c r="RG1" s="185" t="s">
        <v>964</v>
      </c>
      <c r="RH1" s="185" t="s">
        <v>965</v>
      </c>
      <c r="RI1" s="185" t="s">
        <v>966</v>
      </c>
      <c r="RJ1" s="185" t="s">
        <v>967</v>
      </c>
      <c r="RK1" s="185" t="s">
        <v>968</v>
      </c>
      <c r="RL1" s="185" t="s">
        <v>969</v>
      </c>
      <c r="RM1" s="185" t="s">
        <v>970</v>
      </c>
      <c r="RN1" s="185" t="s">
        <v>971</v>
      </c>
      <c r="RO1" s="185" t="s">
        <v>972</v>
      </c>
      <c r="RP1" s="185" t="s">
        <v>973</v>
      </c>
      <c r="RQ1" s="185" t="s">
        <v>974</v>
      </c>
      <c r="RR1" s="185" t="s">
        <v>975</v>
      </c>
      <c r="RS1" s="185" t="s">
        <v>976</v>
      </c>
      <c r="RT1" s="185" t="s">
        <v>977</v>
      </c>
      <c r="RU1" s="185" t="s">
        <v>978</v>
      </c>
      <c r="RV1" s="185" t="s">
        <v>979</v>
      </c>
      <c r="RW1" s="185" t="s">
        <v>980</v>
      </c>
      <c r="RX1" s="185" t="s">
        <v>981</v>
      </c>
      <c r="RY1" s="185" t="s">
        <v>982</v>
      </c>
      <c r="RZ1" s="185" t="s">
        <v>983</v>
      </c>
      <c r="SA1" s="185" t="s">
        <v>984</v>
      </c>
      <c r="SB1" s="185" t="s">
        <v>985</v>
      </c>
      <c r="SC1" s="185" t="s">
        <v>986</v>
      </c>
      <c r="SD1" s="185" t="s">
        <v>987</v>
      </c>
      <c r="SE1" s="185" t="s">
        <v>988</v>
      </c>
      <c r="SF1" s="185" t="s">
        <v>989</v>
      </c>
      <c r="SG1" s="185" t="s">
        <v>990</v>
      </c>
      <c r="SH1" s="185" t="s">
        <v>991</v>
      </c>
      <c r="SI1" s="185" t="s">
        <v>992</v>
      </c>
      <c r="SJ1" s="185" t="s">
        <v>993</v>
      </c>
      <c r="SK1" s="185" t="s">
        <v>994</v>
      </c>
      <c r="SL1" s="185" t="s">
        <v>995</v>
      </c>
      <c r="SM1" s="185" t="s">
        <v>996</v>
      </c>
      <c r="SN1" s="185" t="s">
        <v>997</v>
      </c>
      <c r="SO1" s="185" t="s">
        <v>998</v>
      </c>
      <c r="SP1" s="185" t="s">
        <v>999</v>
      </c>
      <c r="SQ1" s="185" t="s">
        <v>1000</v>
      </c>
      <c r="SR1" s="185" t="s">
        <v>1001</v>
      </c>
      <c r="SS1" s="185" t="s">
        <v>1002</v>
      </c>
      <c r="ST1" s="185" t="s">
        <v>1003</v>
      </c>
      <c r="SU1" s="185" t="s">
        <v>1004</v>
      </c>
      <c r="SV1" s="185" t="s">
        <v>1005</v>
      </c>
      <c r="SW1" s="185" t="s">
        <v>1006</v>
      </c>
      <c r="SX1" s="185" t="s">
        <v>1007</v>
      </c>
      <c r="SY1" s="185" t="s">
        <v>1008</v>
      </c>
      <c r="SZ1" s="185" t="s">
        <v>1009</v>
      </c>
      <c r="TA1" s="185" t="s">
        <v>1010</v>
      </c>
      <c r="TB1" s="185" t="s">
        <v>1011</v>
      </c>
      <c r="TC1" s="185" t="s">
        <v>1012</v>
      </c>
      <c r="TD1" s="185" t="s">
        <v>1013</v>
      </c>
      <c r="TE1" s="185" t="s">
        <v>1014</v>
      </c>
      <c r="TF1" s="185" t="s">
        <v>1015</v>
      </c>
      <c r="TG1" s="185" t="s">
        <v>1016</v>
      </c>
      <c r="TH1" s="185" t="s">
        <v>1017</v>
      </c>
      <c r="TI1" s="185" t="s">
        <v>1018</v>
      </c>
      <c r="TJ1" s="185" t="s">
        <v>1019</v>
      </c>
      <c r="TK1" s="185" t="s">
        <v>1020</v>
      </c>
      <c r="TL1" s="185" t="s">
        <v>1021</v>
      </c>
      <c r="TM1" s="185" t="s">
        <v>1022</v>
      </c>
      <c r="TN1" s="185" t="s">
        <v>1023</v>
      </c>
      <c r="TO1" s="185" t="s">
        <v>1024</v>
      </c>
      <c r="TP1" s="185" t="s">
        <v>1025</v>
      </c>
      <c r="TQ1" s="185" t="s">
        <v>1026</v>
      </c>
      <c r="TR1" s="185" t="s">
        <v>1027</v>
      </c>
      <c r="TS1" s="185" t="s">
        <v>1028</v>
      </c>
      <c r="TT1" s="185" t="s">
        <v>1029</v>
      </c>
      <c r="TU1" s="185" t="s">
        <v>1030</v>
      </c>
      <c r="TV1" s="185" t="s">
        <v>1031</v>
      </c>
      <c r="TW1" s="185" t="s">
        <v>1032</v>
      </c>
      <c r="TX1" s="185" t="s">
        <v>1033</v>
      </c>
      <c r="TY1" s="185" t="s">
        <v>1034</v>
      </c>
      <c r="TZ1" s="185" t="s">
        <v>1035</v>
      </c>
      <c r="UA1" s="185" t="s">
        <v>1036</v>
      </c>
      <c r="UB1" s="185" t="s">
        <v>1037</v>
      </c>
      <c r="UC1" s="185" t="s">
        <v>1038</v>
      </c>
      <c r="UD1" s="185" t="s">
        <v>1039</v>
      </c>
      <c r="UE1" s="185" t="s">
        <v>1040</v>
      </c>
      <c r="UF1" s="185" t="s">
        <v>1041</v>
      </c>
      <c r="UG1" s="185" t="s">
        <v>1042</v>
      </c>
      <c r="UH1" s="185" t="s">
        <v>1043</v>
      </c>
      <c r="UI1" s="185" t="s">
        <v>1044</v>
      </c>
      <c r="UJ1" s="185" t="s">
        <v>1045</v>
      </c>
      <c r="UK1" s="185" t="s">
        <v>1046</v>
      </c>
      <c r="UL1" s="185" t="s">
        <v>1047</v>
      </c>
      <c r="UM1" s="185" t="s">
        <v>1048</v>
      </c>
      <c r="UN1" s="185" t="s">
        <v>1049</v>
      </c>
      <c r="UO1" s="185" t="s">
        <v>1050</v>
      </c>
      <c r="UP1" s="185" t="s">
        <v>1051</v>
      </c>
      <c r="UQ1" s="185" t="s">
        <v>1052</v>
      </c>
      <c r="UR1" s="185" t="s">
        <v>1053</v>
      </c>
      <c r="US1" s="185" t="s">
        <v>1054</v>
      </c>
      <c r="UT1" s="185" t="s">
        <v>1055</v>
      </c>
      <c r="UU1" s="185" t="s">
        <v>1056</v>
      </c>
      <c r="UV1" s="185" t="s">
        <v>1057</v>
      </c>
      <c r="UW1" s="185" t="s">
        <v>1058</v>
      </c>
      <c r="UX1" s="185" t="s">
        <v>1059</v>
      </c>
      <c r="UY1" s="185" t="s">
        <v>1060</v>
      </c>
      <c r="UZ1" s="185" t="s">
        <v>1061</v>
      </c>
      <c r="VA1" s="185" t="s">
        <v>1062</v>
      </c>
      <c r="VB1" s="185" t="s">
        <v>1063</v>
      </c>
      <c r="VC1" s="185" t="s">
        <v>1064</v>
      </c>
      <c r="VD1" s="185" t="s">
        <v>1065</v>
      </c>
      <c r="VE1" s="185" t="s">
        <v>1066</v>
      </c>
      <c r="VF1" s="185" t="s">
        <v>1067</v>
      </c>
      <c r="VG1" s="185" t="s">
        <v>1068</v>
      </c>
      <c r="VH1" s="185" t="s">
        <v>1069</v>
      </c>
      <c r="VI1" s="185" t="s">
        <v>1070</v>
      </c>
      <c r="VJ1" s="185" t="s">
        <v>1071</v>
      </c>
      <c r="VK1" s="185" t="s">
        <v>1072</v>
      </c>
      <c r="VL1" s="185" t="s">
        <v>1073</v>
      </c>
      <c r="VM1" s="185" t="s">
        <v>1074</v>
      </c>
      <c r="VN1" s="185" t="s">
        <v>1075</v>
      </c>
      <c r="VO1" s="185" t="s">
        <v>1076</v>
      </c>
      <c r="VP1" s="185" t="s">
        <v>1077</v>
      </c>
      <c r="VQ1" s="185" t="s">
        <v>1078</v>
      </c>
      <c r="VR1" s="185" t="s">
        <v>1079</v>
      </c>
      <c r="VS1" s="185" t="s">
        <v>1080</v>
      </c>
      <c r="VT1" s="185" t="s">
        <v>1081</v>
      </c>
      <c r="VU1" s="185" t="s">
        <v>1082</v>
      </c>
      <c r="VV1" s="185" t="s">
        <v>1083</v>
      </c>
      <c r="VW1" s="185" t="s">
        <v>1084</v>
      </c>
      <c r="VX1" s="185" t="s">
        <v>1085</v>
      </c>
      <c r="VY1" s="185" t="s">
        <v>1086</v>
      </c>
      <c r="VZ1" s="185" t="s">
        <v>1087</v>
      </c>
      <c r="WA1" s="185" t="s">
        <v>1088</v>
      </c>
      <c r="WB1" s="185" t="s">
        <v>1089</v>
      </c>
      <c r="WC1" s="185" t="s">
        <v>1090</v>
      </c>
      <c r="WD1" s="185" t="s">
        <v>1091</v>
      </c>
      <c r="WE1" s="185" t="s">
        <v>1092</v>
      </c>
      <c r="WF1" s="185" t="s">
        <v>1093</v>
      </c>
      <c r="WG1" s="185" t="s">
        <v>1094</v>
      </c>
      <c r="WH1" s="185" t="s">
        <v>1095</v>
      </c>
      <c r="WI1" s="185" t="s">
        <v>1096</v>
      </c>
      <c r="WJ1" s="185" t="s">
        <v>1097</v>
      </c>
      <c r="WK1" s="185" t="s">
        <v>1098</v>
      </c>
      <c r="WL1" s="185" t="s">
        <v>1099</v>
      </c>
      <c r="WM1" s="185" t="s">
        <v>1100</v>
      </c>
      <c r="WN1" s="185" t="s">
        <v>1101</v>
      </c>
      <c r="WO1" s="185" t="s">
        <v>1102</v>
      </c>
      <c r="WP1" s="185" t="s">
        <v>1103</v>
      </c>
      <c r="WQ1" s="185" t="s">
        <v>1104</v>
      </c>
      <c r="WR1" s="185" t="s">
        <v>1105</v>
      </c>
      <c r="WS1" s="185" t="s">
        <v>1106</v>
      </c>
      <c r="WT1" s="185" t="s">
        <v>1107</v>
      </c>
      <c r="WU1" s="185" t="s">
        <v>1108</v>
      </c>
      <c r="WV1" s="185" t="s">
        <v>1109</v>
      </c>
      <c r="WW1" s="185" t="s">
        <v>1110</v>
      </c>
      <c r="WX1" s="185" t="s">
        <v>1111</v>
      </c>
      <c r="WY1" s="185" t="s">
        <v>1112</v>
      </c>
      <c r="WZ1" s="185" t="s">
        <v>1113</v>
      </c>
      <c r="XA1" s="185" t="s">
        <v>1114</v>
      </c>
      <c r="XB1" s="185" t="s">
        <v>1115</v>
      </c>
      <c r="XC1" s="185" t="s">
        <v>1116</v>
      </c>
      <c r="XD1" s="185" t="s">
        <v>1117</v>
      </c>
      <c r="XE1" s="185" t="s">
        <v>1118</v>
      </c>
      <c r="XF1" s="185" t="s">
        <v>1119</v>
      </c>
      <c r="XG1" s="185" t="s">
        <v>1120</v>
      </c>
      <c r="XH1" s="185" t="s">
        <v>1121</v>
      </c>
      <c r="XI1" s="185" t="s">
        <v>1122</v>
      </c>
      <c r="XJ1" s="185" t="s">
        <v>1123</v>
      </c>
      <c r="XK1" s="185" t="s">
        <v>1124</v>
      </c>
      <c r="XL1" s="185" t="s">
        <v>1125</v>
      </c>
      <c r="XM1" s="185" t="s">
        <v>1126</v>
      </c>
      <c r="XN1" s="185" t="s">
        <v>1127</v>
      </c>
      <c r="XO1" s="185" t="s">
        <v>1128</v>
      </c>
      <c r="XP1" s="185" t="s">
        <v>1129</v>
      </c>
      <c r="XQ1" s="185" t="s">
        <v>1130</v>
      </c>
      <c r="XR1" s="185" t="s">
        <v>1131</v>
      </c>
      <c r="XS1" s="185" t="s">
        <v>1132</v>
      </c>
      <c r="XT1" s="185" t="s">
        <v>1133</v>
      </c>
      <c r="XU1" s="185" t="s">
        <v>1134</v>
      </c>
      <c r="XV1" s="185" t="s">
        <v>1135</v>
      </c>
      <c r="XW1" s="185" t="s">
        <v>1136</v>
      </c>
      <c r="XX1" s="185" t="s">
        <v>1137</v>
      </c>
      <c r="XY1" s="185" t="s">
        <v>1138</v>
      </c>
      <c r="XZ1" s="185" t="s">
        <v>1139</v>
      </c>
      <c r="YA1" s="185" t="s">
        <v>1140</v>
      </c>
      <c r="YB1" s="185" t="s">
        <v>1141</v>
      </c>
      <c r="YC1" s="185" t="s">
        <v>1142</v>
      </c>
      <c r="YD1" s="185" t="s">
        <v>1143</v>
      </c>
      <c r="YE1" s="185" t="s">
        <v>1144</v>
      </c>
      <c r="YF1" s="185" t="s">
        <v>1145</v>
      </c>
      <c r="YG1" s="185" t="s">
        <v>1146</v>
      </c>
      <c r="YH1" s="185" t="s">
        <v>1147</v>
      </c>
      <c r="YI1" s="185" t="s">
        <v>1148</v>
      </c>
      <c r="YJ1" s="185" t="s">
        <v>1149</v>
      </c>
      <c r="YK1" s="185" t="s">
        <v>1150</v>
      </c>
      <c r="YL1" s="185" t="s">
        <v>1151</v>
      </c>
      <c r="YM1" s="185" t="s">
        <v>1152</v>
      </c>
      <c r="YN1" s="185" t="s">
        <v>1153</v>
      </c>
      <c r="YO1" s="185" t="s">
        <v>1154</v>
      </c>
      <c r="YP1" s="185" t="s">
        <v>1155</v>
      </c>
      <c r="YQ1" s="185" t="s">
        <v>1156</v>
      </c>
      <c r="YR1" s="185" t="s">
        <v>1157</v>
      </c>
      <c r="YS1" s="185" t="s">
        <v>1158</v>
      </c>
      <c r="YT1" s="185" t="s">
        <v>1159</v>
      </c>
      <c r="YU1" s="185" t="s">
        <v>1160</v>
      </c>
      <c r="YV1" s="185" t="s">
        <v>1161</v>
      </c>
      <c r="YW1" s="185" t="s">
        <v>1162</v>
      </c>
      <c r="YX1" s="185" t="s">
        <v>1163</v>
      </c>
      <c r="YY1" s="185" t="s">
        <v>1164</v>
      </c>
      <c r="YZ1" s="185" t="s">
        <v>1165</v>
      </c>
      <c r="ZA1" s="185" t="s">
        <v>1166</v>
      </c>
      <c r="ZB1" s="185" t="s">
        <v>1167</v>
      </c>
      <c r="ZC1" s="185" t="s">
        <v>1168</v>
      </c>
      <c r="ZD1" s="185" t="s">
        <v>1169</v>
      </c>
      <c r="ZE1" s="185" t="s">
        <v>1170</v>
      </c>
      <c r="ZF1" s="185" t="s">
        <v>1171</v>
      </c>
      <c r="ZG1" s="185" t="s">
        <v>1172</v>
      </c>
      <c r="ZH1" s="185" t="s">
        <v>1173</v>
      </c>
      <c r="ZI1" s="185" t="s">
        <v>1174</v>
      </c>
      <c r="ZJ1" s="185" t="s">
        <v>1175</v>
      </c>
      <c r="ZK1" s="185" t="s">
        <v>1176</v>
      </c>
      <c r="ZL1" s="185" t="s">
        <v>1177</v>
      </c>
      <c r="ZM1" s="185" t="s">
        <v>1178</v>
      </c>
      <c r="ZN1" s="185" t="s">
        <v>1179</v>
      </c>
      <c r="ZO1" s="185" t="s">
        <v>1180</v>
      </c>
      <c r="ZP1" s="185" t="s">
        <v>1181</v>
      </c>
      <c r="ZQ1" s="185" t="s">
        <v>1182</v>
      </c>
      <c r="ZR1" s="185" t="s">
        <v>1183</v>
      </c>
      <c r="ZS1" s="185" t="s">
        <v>1184</v>
      </c>
      <c r="ZT1" s="185" t="s">
        <v>1185</v>
      </c>
      <c r="ZU1" s="185" t="s">
        <v>1186</v>
      </c>
      <c r="ZV1" s="185" t="s">
        <v>1187</v>
      </c>
      <c r="ZW1" s="185" t="s">
        <v>1188</v>
      </c>
      <c r="ZX1" s="185" t="s">
        <v>1189</v>
      </c>
      <c r="ZY1" s="185" t="s">
        <v>1190</v>
      </c>
      <c r="ZZ1" s="185" t="s">
        <v>1191</v>
      </c>
      <c r="AAA1" s="185" t="s">
        <v>1192</v>
      </c>
      <c r="AAB1" s="185" t="s">
        <v>1193</v>
      </c>
      <c r="AAC1" s="185" t="s">
        <v>1194</v>
      </c>
      <c r="AAD1" s="185" t="s">
        <v>1195</v>
      </c>
      <c r="AAE1" s="185" t="s">
        <v>1196</v>
      </c>
      <c r="AAF1" s="185" t="s">
        <v>1197</v>
      </c>
      <c r="AAG1" s="185" t="s">
        <v>1198</v>
      </c>
      <c r="AAH1" s="185" t="s">
        <v>1199</v>
      </c>
      <c r="AAI1" s="185" t="s">
        <v>1200</v>
      </c>
      <c r="AAJ1" s="185" t="s">
        <v>1201</v>
      </c>
      <c r="AAK1" s="186" t="s">
        <v>1202</v>
      </c>
      <c r="AAL1" s="186" t="s">
        <v>1203</v>
      </c>
      <c r="AAM1" s="186" t="s">
        <v>1204</v>
      </c>
      <c r="AAN1" s="186" t="s">
        <v>1205</v>
      </c>
      <c r="AAO1" s="186" t="s">
        <v>1206</v>
      </c>
      <c r="AAP1" s="186" t="s">
        <v>1207</v>
      </c>
      <c r="AAQ1" s="186" t="s">
        <v>1208</v>
      </c>
      <c r="AAR1" s="186" t="s">
        <v>1209</v>
      </c>
      <c r="AAS1" s="186" t="s">
        <v>1210</v>
      </c>
      <c r="AAT1" s="186" t="s">
        <v>1211</v>
      </c>
      <c r="AAU1" s="186" t="s">
        <v>1212</v>
      </c>
      <c r="AAV1" s="186" t="s">
        <v>1213</v>
      </c>
      <c r="AAW1" s="186" t="s">
        <v>1214</v>
      </c>
      <c r="AAX1" s="186" t="s">
        <v>1215</v>
      </c>
      <c r="AAY1" s="186" t="s">
        <v>1216</v>
      </c>
      <c r="AAZ1" s="186" t="s">
        <v>1217</v>
      </c>
      <c r="ABA1" s="186" t="s">
        <v>1218</v>
      </c>
      <c r="ABB1" s="186" t="s">
        <v>1219</v>
      </c>
      <c r="ABC1" s="186" t="s">
        <v>1220</v>
      </c>
      <c r="ABD1" s="186" t="s">
        <v>1221</v>
      </c>
      <c r="ABE1" s="186" t="s">
        <v>1222</v>
      </c>
      <c r="ABF1" s="186" t="s">
        <v>1223</v>
      </c>
      <c r="ABG1" s="186" t="s">
        <v>1224</v>
      </c>
      <c r="ABH1" s="186" t="s">
        <v>1225</v>
      </c>
      <c r="ABI1" s="186" t="s">
        <v>1226</v>
      </c>
      <c r="ABJ1" s="186" t="s">
        <v>1227</v>
      </c>
      <c r="ABK1" s="186" t="s">
        <v>1228</v>
      </c>
      <c r="ABL1" s="186" t="s">
        <v>1229</v>
      </c>
      <c r="ABM1" s="186" t="s">
        <v>1230</v>
      </c>
      <c r="ABN1" s="186" t="s">
        <v>1231</v>
      </c>
      <c r="ABO1" s="186" t="s">
        <v>1232</v>
      </c>
      <c r="ABP1" s="186" t="s">
        <v>1233</v>
      </c>
      <c r="ABQ1" s="186" t="s">
        <v>1234</v>
      </c>
      <c r="ABR1" s="186" t="s">
        <v>1235</v>
      </c>
      <c r="ABS1" s="186" t="s">
        <v>1236</v>
      </c>
      <c r="ABT1" s="186" t="s">
        <v>1237</v>
      </c>
      <c r="ABU1" s="186" t="s">
        <v>1238</v>
      </c>
      <c r="ABV1" s="186" t="s">
        <v>1239</v>
      </c>
      <c r="ABW1" s="186" t="s">
        <v>1240</v>
      </c>
      <c r="ABX1" s="186" t="s">
        <v>1241</v>
      </c>
      <c r="ABY1" s="186" t="s">
        <v>1242</v>
      </c>
      <c r="ABZ1" s="186" t="s">
        <v>1243</v>
      </c>
      <c r="ACA1" s="186" t="s">
        <v>1244</v>
      </c>
      <c r="ACB1" s="186" t="s">
        <v>1245</v>
      </c>
      <c r="ACC1" s="186" t="s">
        <v>1246</v>
      </c>
      <c r="ACD1" s="186" t="s">
        <v>1247</v>
      </c>
      <c r="ACE1" s="186" t="s">
        <v>1248</v>
      </c>
      <c r="ACF1" s="186" t="s">
        <v>1249</v>
      </c>
      <c r="ACG1" s="186" t="s">
        <v>1250</v>
      </c>
      <c r="ACH1" s="186" t="s">
        <v>1251</v>
      </c>
      <c r="ACI1" s="186" t="s">
        <v>1252</v>
      </c>
      <c r="ACJ1" s="186" t="s">
        <v>1253</v>
      </c>
      <c r="ACK1" s="186" t="s">
        <v>1254</v>
      </c>
      <c r="ACL1" s="186" t="s">
        <v>1255</v>
      </c>
      <c r="ACM1" s="186" t="s">
        <v>1256</v>
      </c>
      <c r="ACN1" s="186" t="s">
        <v>1257</v>
      </c>
      <c r="ACO1" s="186" t="s">
        <v>1258</v>
      </c>
      <c r="ACP1" s="186" t="s">
        <v>1259</v>
      </c>
      <c r="ACQ1" s="186" t="s">
        <v>1260</v>
      </c>
      <c r="ACR1" s="186" t="s">
        <v>1261</v>
      </c>
      <c r="ACS1" s="186" t="s">
        <v>1262</v>
      </c>
      <c r="ACT1" s="186" t="s">
        <v>1263</v>
      </c>
      <c r="ACU1" s="186" t="s">
        <v>1264</v>
      </c>
      <c r="ACV1" s="186" t="s">
        <v>1265</v>
      </c>
      <c r="ACW1" s="186" t="s">
        <v>1266</v>
      </c>
      <c r="ACX1" s="186" t="s">
        <v>1267</v>
      </c>
      <c r="ACY1" s="186" t="s">
        <v>1268</v>
      </c>
      <c r="ACZ1" s="186" t="s">
        <v>1269</v>
      </c>
      <c r="ADA1" s="184" t="s">
        <v>1270</v>
      </c>
      <c r="ADB1" s="184" t="s">
        <v>1505</v>
      </c>
      <c r="ADC1" s="184" t="s">
        <v>1506</v>
      </c>
      <c r="ADD1" s="184" t="s">
        <v>1507</v>
      </c>
      <c r="ADE1" s="184" t="s">
        <v>1508</v>
      </c>
      <c r="ADF1" s="184" t="s">
        <v>1509</v>
      </c>
      <c r="ADG1" s="184" t="s">
        <v>1510</v>
      </c>
      <c r="ADH1" s="184" t="s">
        <v>1511</v>
      </c>
      <c r="ADI1" s="184" t="s">
        <v>1512</v>
      </c>
      <c r="ADJ1" s="184" t="s">
        <v>1516</v>
      </c>
      <c r="ADK1" s="184" t="s">
        <v>1527</v>
      </c>
      <c r="ADL1" s="184" t="s">
        <v>1528</v>
      </c>
      <c r="ADM1" s="184" t="s">
        <v>1529</v>
      </c>
      <c r="ADN1" s="184" t="s">
        <v>1542</v>
      </c>
      <c r="ADO1" s="184" t="s">
        <v>1543</v>
      </c>
      <c r="ADP1" s="184" t="s">
        <v>1544</v>
      </c>
      <c r="ADQ1" s="184" t="s">
        <v>1590</v>
      </c>
    </row>
    <row r="2" spans="1:797">
      <c r="A2" s="187" t="s">
        <v>1271</v>
      </c>
      <c r="B2" s="249">
        <f>別添2!E6</f>
        <v>0</v>
      </c>
      <c r="C2" s="187">
        <f>別添2!E10</f>
        <v>0</v>
      </c>
      <c r="D2" s="187">
        <f>別添2!E11</f>
        <v>0</v>
      </c>
      <c r="E2" s="187">
        <f>別添2!C25</f>
        <v>0</v>
      </c>
      <c r="F2" s="187">
        <f>別添2!E25</f>
        <v>0</v>
      </c>
      <c r="G2" s="187">
        <f>別添2!G25</f>
        <v>0</v>
      </c>
      <c r="H2" s="187">
        <f>別添2!H27</f>
        <v>0</v>
      </c>
      <c r="I2" s="187">
        <f>別添2!H28</f>
        <v>0</v>
      </c>
      <c r="J2" s="187">
        <f>別添2!I30</f>
        <v>0</v>
      </c>
      <c r="K2" s="187" t="str">
        <f>'様式95_外来・在宅ベースアップ評価料（Ⅰ）'!$H$5</f>
        <v/>
      </c>
      <c r="L2" s="187" t="str">
        <f>'様式95_外来・在宅ベースアップ評価料（Ⅰ）'!$H$6</f>
        <v/>
      </c>
      <c r="M2" s="187" t="b">
        <f>'様式95_外来・在宅ベースアップ評価料（Ⅰ）'!$AK$10</f>
        <v>0</v>
      </c>
      <c r="N2" s="187" t="b">
        <f>'様式95_外来・在宅ベースアップ評価料（Ⅰ）'!$AK$11</f>
        <v>0</v>
      </c>
      <c r="O2" s="187" t="b">
        <f>'様式95_外来・在宅ベースアップ評価料（Ⅰ）'!$AK$15</f>
        <v>0</v>
      </c>
      <c r="P2" s="187" t="b">
        <f>'様式95_外来・在宅ベースアップ評価料（Ⅰ）'!$AK$16</f>
        <v>0</v>
      </c>
      <c r="Q2" s="187">
        <f>'様式95_外来・在宅ベースアップ評価料（Ⅰ）'!$F$19</f>
        <v>0</v>
      </c>
      <c r="R2" s="187" t="str">
        <f>+'様式96_外来・在宅ベースアップ評価料（Ⅱ）'!$H$5</f>
        <v/>
      </c>
      <c r="S2" s="187" t="str">
        <f>+'様式96_外来・在宅ベースアップ評価料（Ⅱ）'!$H$6</f>
        <v/>
      </c>
      <c r="T2" s="187" t="b">
        <f>+'様式96_外来・在宅ベースアップ評価料（Ⅱ）'!$AK$10</f>
        <v>0</v>
      </c>
      <c r="U2" s="187" t="b">
        <f>+'様式96_外来・在宅ベースアップ評価料（Ⅱ）'!$AK$11</f>
        <v>0</v>
      </c>
      <c r="V2" s="187" t="b">
        <f>+'様式96_外来・在宅ベースアップ評価料（Ⅱ）'!$AK$16</f>
        <v>0</v>
      </c>
      <c r="W2" s="187" t="b">
        <f>+'様式96_外来・在宅ベースアップ評価料（Ⅱ）'!$AK$17</f>
        <v>0</v>
      </c>
      <c r="X2" s="187">
        <f>+'様式96_外来・在宅ベースアップ評価料（Ⅱ）'!$AK$15</f>
        <v>0</v>
      </c>
      <c r="Y2" s="187">
        <f>+'様式96_外来・在宅ベースアップ評価料（Ⅱ）'!$J$34</f>
        <v>0</v>
      </c>
      <c r="Z2" s="187" t="b">
        <f>+'様式96_外来・在宅ベースアップ評価料（Ⅱ）'!$AK$36</f>
        <v>0</v>
      </c>
      <c r="AA2" s="187" t="b">
        <f>+'様式96_外来・在宅ベースアップ評価料（Ⅱ）'!$AK$38</f>
        <v>0</v>
      </c>
      <c r="AB2" s="187">
        <f>+'様式96_外来・在宅ベースアップ評価料（Ⅱ）'!$AK$15</f>
        <v>0</v>
      </c>
      <c r="AC2" s="188">
        <f>+'様式96_外来・在宅ベースアップ評価料（Ⅱ）'!$M$47</f>
        <v>0</v>
      </c>
      <c r="AD2" s="189">
        <f>+'様式96_外来・在宅ベースアップ評価料（Ⅱ）'!$Z$47</f>
        <v>0</v>
      </c>
      <c r="AE2" s="187">
        <f>+'様式96_外来・在宅ベースアップ評価料（Ⅱ）'!$AK$15</f>
        <v>0</v>
      </c>
      <c r="AF2" s="187">
        <f>+'様式96_外来・在宅ベースアップ評価料（Ⅱ）'!$M$58</f>
        <v>0</v>
      </c>
      <c r="AG2" s="187">
        <f>+'様式96_外来・在宅ベースアップ評価料（Ⅱ）'!$Z$58</f>
        <v>0</v>
      </c>
      <c r="AH2" s="187">
        <f>+'様式96_外来・在宅ベースアップ評価料（Ⅱ）'!$M$60</f>
        <v>0</v>
      </c>
      <c r="AI2" s="187">
        <f>+'様式96_外来・在宅ベースアップ評価料（Ⅱ）'!$Z$60</f>
        <v>0</v>
      </c>
      <c r="AJ2" s="187">
        <f>+'様式96_外来・在宅ベースアップ評価料（Ⅱ）'!$M$62</f>
        <v>0</v>
      </c>
      <c r="AK2" s="187">
        <f>+'様式96_外来・在宅ベースアップ評価料（Ⅱ）'!$Z$62</f>
        <v>0</v>
      </c>
      <c r="AL2" s="187">
        <f>+'様式96_外来・在宅ベースアップ評価料（Ⅱ）'!$M$64</f>
        <v>0</v>
      </c>
      <c r="AM2" s="187">
        <f>+'様式96_外来・在宅ベースアップ評価料（Ⅱ）'!$Z$64</f>
        <v>0</v>
      </c>
      <c r="AN2" s="187">
        <f>+'様式96_外来・在宅ベースアップ評価料（Ⅱ）'!$M$66</f>
        <v>0</v>
      </c>
      <c r="AO2" s="187">
        <f>+'様式96_外来・在宅ベースアップ評価料（Ⅱ）'!$Z$66</f>
        <v>0</v>
      </c>
      <c r="AP2" s="187">
        <f>+'様式96_外来・在宅ベースアップ評価料（Ⅱ）'!$M$68</f>
        <v>0</v>
      </c>
      <c r="AQ2" s="187">
        <f>+'様式96_外来・在宅ベースアップ評価料（Ⅱ）'!$Z$68</f>
        <v>0</v>
      </c>
      <c r="AR2" s="187">
        <f>+'様式96_外来・在宅ベースアップ評価料（Ⅱ）'!$M$70</f>
        <v>0</v>
      </c>
      <c r="AS2" s="187">
        <f>+'様式96_外来・在宅ベースアップ評価料（Ⅱ）'!$Z$70</f>
        <v>0</v>
      </c>
      <c r="AT2" s="187">
        <f>+'様式96_外来・在宅ベースアップ評価料（Ⅱ）'!$M$72</f>
        <v>0</v>
      </c>
      <c r="AU2" s="187">
        <f>+'様式96_外来・在宅ベースアップ評価料（Ⅱ）'!$Z$72</f>
        <v>0</v>
      </c>
      <c r="AV2" s="187">
        <f>+'様式96_外来・在宅ベースアップ評価料（Ⅱ）'!$M$79</f>
        <v>0</v>
      </c>
      <c r="AW2" s="187">
        <f>+'様式96_外来・在宅ベースアップ評価料（Ⅱ）'!$Z$79</f>
        <v>0</v>
      </c>
      <c r="AX2" s="187">
        <f>+'様式96_外来・在宅ベースアップ評価料（Ⅱ）'!$M$81</f>
        <v>0</v>
      </c>
      <c r="AY2" s="189">
        <f>+'様式96_外来・在宅ベースアップ評価料（Ⅱ）'!$Z$81</f>
        <v>0</v>
      </c>
      <c r="AZ2" s="190" t="str">
        <f>+'様式96_外来・在宅ベースアップ評価料（Ⅱ）'!$M$84</f>
        <v/>
      </c>
      <c r="BA2" s="191" t="str">
        <f>+'様式96_外来・在宅ベースアップ評価料（Ⅱ）'!$Z$84</f>
        <v/>
      </c>
      <c r="BB2" s="187" t="str">
        <f>+'様式96_外来・在宅ベースアップ評価料（Ⅱ）'!$M$87</f>
        <v/>
      </c>
      <c r="BC2" s="187" t="str">
        <f>+'様式96_外来・在宅ベースアップ評価料（Ⅱ）'!$Z$87</f>
        <v/>
      </c>
      <c r="BD2" s="187" t="str">
        <f>IF('様式96_外来・在宅ベースアップ評価料（Ⅱ）'!AK98&lt;=1.1,IF('様式96_外来・在宅ベースアップ評価料（Ⅱ）'!AK98&gt;=0.9,"TRUE","FALSE"),"FALSE")</f>
        <v>FALSE</v>
      </c>
      <c r="BE2" s="187" t="str">
        <f>IF('様式96_外来・在宅ベースアップ評価料（Ⅱ）'!AK99&lt;=1.1,IF('様式96_外来・在宅ベースアップ評価料（Ⅱ）'!AK99&gt;=0.9,"TRUE","FALSE"),"FALSE")</f>
        <v>FALSE</v>
      </c>
      <c r="BF2" s="187" t="str">
        <f>IF('様式96_外来・在宅ベースアップ評価料（Ⅱ）'!AK100&lt;=1.1,IF('様式96_外来・在宅ベースアップ評価料（Ⅱ）'!AK100&gt;=0.9,"TRUE","FALSE"),"FALSE")</f>
        <v>FALSE</v>
      </c>
      <c r="BG2" s="187" t="str">
        <f>IF('様式96_外来・在宅ベースアップ評価料（Ⅱ）'!AK101&lt;=1.1,IF('様式96_外来・在宅ベースアップ評価料（Ⅱ）'!AK101&gt;=0.9,"TRUE","FALSE"),"FALSE")</f>
        <v>FALSE</v>
      </c>
      <c r="BH2" s="187" t="str">
        <f>+'様式96_外来・在宅ベースアップ評価料（Ⅱ）'!$D$106</f>
        <v>算定不可</v>
      </c>
      <c r="BI2" s="187" t="str">
        <f>+'様式96_外来・在宅ベースアップ評価料（Ⅱ）'!$R$106</f>
        <v>算定不可</v>
      </c>
      <c r="BJ2" s="187">
        <f>+'様式96_外来・在宅ベースアップ評価料（Ⅱ）'!$AM$108</f>
        <v>7</v>
      </c>
      <c r="BK2" s="187">
        <f>+'様式96_外来・在宅ベースアップ評価料（Ⅱ）'!$AN$108</f>
        <v>7</v>
      </c>
      <c r="BL2" s="187" t="str">
        <f>+様式97_入院ベースアップ評価料!$H$5</f>
        <v/>
      </c>
      <c r="BM2" s="187" t="str">
        <f>+様式97_入院ベースアップ評価料!$H$6</f>
        <v/>
      </c>
      <c r="BN2" s="187" t="b">
        <f>+様式97_入院ベースアップ評価料!$AM$10</f>
        <v>0</v>
      </c>
      <c r="BO2" s="187" t="b">
        <f>+様式97_入院ベースアップ評価料!$AM$11</f>
        <v>1</v>
      </c>
      <c r="BP2" s="187">
        <f>+様式97_入院ベースアップ評価料!$AK$10</f>
        <v>1</v>
      </c>
      <c r="BQ2" s="187" t="b">
        <f>+様式97_入院ベースアップ評価料!$AK$28</f>
        <v>0</v>
      </c>
      <c r="BR2" s="187">
        <f>+様式97_入院ベースアップ評価料!$AK$10</f>
        <v>1</v>
      </c>
      <c r="BS2" s="189">
        <f>+様式97_入院ベースアップ評価料!$M$37</f>
        <v>0</v>
      </c>
      <c r="BT2" s="189">
        <f>+様式97_入院ベースアップ評価料!$Z$37</f>
        <v>0</v>
      </c>
      <c r="BU2" s="187">
        <f>+様式97_入院ベースアップ評価料!$AK$10</f>
        <v>1</v>
      </c>
      <c r="BV2" s="187">
        <f>+様式97_入院ベースアップ評価料!$M$48</f>
        <v>0</v>
      </c>
      <c r="BW2" s="187">
        <f>+様式97_入院ベースアップ評価料!$Z$48</f>
        <v>0</v>
      </c>
      <c r="BX2" s="187">
        <f>+様式97_入院ベースアップ評価料!$M$50</f>
        <v>0</v>
      </c>
      <c r="BY2" s="187">
        <f>+様式97_入院ベースアップ評価料!$Z$50</f>
        <v>0</v>
      </c>
      <c r="BZ2" s="187">
        <f>+様式97_入院ベースアップ評価料!$M$52</f>
        <v>0</v>
      </c>
      <c r="CA2" s="187">
        <f>+様式97_入院ベースアップ評価料!$Z$52</f>
        <v>0</v>
      </c>
      <c r="CB2" s="187">
        <f>+様式97_入院ベースアップ評価料!$M$54</f>
        <v>0</v>
      </c>
      <c r="CC2" s="187">
        <f>+様式97_入院ベースアップ評価料!$Z$54</f>
        <v>0</v>
      </c>
      <c r="CD2" s="187">
        <f>+様式97_入院ベースアップ評価料!$M$56</f>
        <v>0</v>
      </c>
      <c r="CE2" s="187">
        <f>+様式97_入院ベースアップ評価料!$Z$56</f>
        <v>0</v>
      </c>
      <c r="CF2" s="187">
        <f>+様式97_入院ベースアップ評価料!$M$58</f>
        <v>0</v>
      </c>
      <c r="CG2" s="187">
        <f>+様式97_入院ベースアップ評価料!$Z$58</f>
        <v>0</v>
      </c>
      <c r="CH2" s="187">
        <f>+様式97_入院ベースアップ評価料!$M$60</f>
        <v>0</v>
      </c>
      <c r="CI2" s="187">
        <f>+様式97_入院ベースアップ評価料!$Z$60</f>
        <v>0</v>
      </c>
      <c r="CJ2" s="187">
        <f>+様式97_入院ベースアップ評価料!$M$62</f>
        <v>0</v>
      </c>
      <c r="CK2" s="187">
        <f>+様式97_入院ベースアップ評価料!$Z$62</f>
        <v>0</v>
      </c>
      <c r="CL2" s="189">
        <f>+様式97_入院ベースアップ評価料!$M$69</f>
        <v>0</v>
      </c>
      <c r="CM2" s="189">
        <f>+様式97_入院ベースアップ評価料!$Z$69</f>
        <v>0</v>
      </c>
      <c r="CN2" s="189">
        <f>+様式97_入院ベースアップ評価料!$M$71</f>
        <v>0</v>
      </c>
      <c r="CO2" s="189">
        <f>+様式97_入院ベースアップ評価料!$Z$71</f>
        <v>0</v>
      </c>
      <c r="CP2" s="192" t="str">
        <f>+様式97_入院ベースアップ評価料!$M$73</f>
        <v/>
      </c>
      <c r="CQ2" s="187">
        <f>+様式97_入院ベースアップ評価料!$M$76</f>
        <v>0</v>
      </c>
      <c r="CR2" s="187">
        <f>+様式97_入院ベースアップ評価料!$Z$76</f>
        <v>0</v>
      </c>
      <c r="CS2" s="187" t="str">
        <f>+様式97_入院ベースアップ評価料!$I$84</f>
        <v/>
      </c>
      <c r="CT2" s="187" t="str">
        <f>+様式97_入院ベースアップ評価料!$V$84</f>
        <v/>
      </c>
      <c r="CU2" s="187" t="str">
        <f>IF(様式97_入院ベースアップ評価料!AK91&lt;=1.1,IF(様式97_入院ベースアップ評価料!AK91&gt;=0.9,"TRUE","FALSE"),"FALSE")</f>
        <v>FALSE</v>
      </c>
      <c r="CV2" s="187" t="str">
        <f>IF(様式97_入院ベースアップ評価料!AK92&lt;=1.1,IF(様式97_入院ベースアップ評価料!AK92&gt;=0.9,"TRUE","FALSE"),"FALSE")</f>
        <v>FALSE</v>
      </c>
      <c r="CW2" s="187" t="str">
        <f>IF(様式97_入院ベースアップ評価料!AK93&lt;=1.1,IF(様式97_入院ベースアップ評価料!AK93&gt;=0.9,"TRUE","FALSE"),"FALSE")</f>
        <v>FALSE</v>
      </c>
      <c r="CX2" s="187" t="str">
        <f>IF(様式97_入院ベースアップ評価料!AK94&lt;=1.1,IF(様式97_入院ベースアップ評価料!AK94&gt;=0.9,"TRUE","FALSE"),"FALSE")</f>
        <v>FALSE</v>
      </c>
      <c r="CY2" s="187" t="str">
        <f>+様式97_入院ベースアップ評価料!$P$97</f>
        <v>算定不可</v>
      </c>
      <c r="CZ2" s="187" t="str">
        <f>+'別添_計画書（病院及び有床診療所）'!$V$4</f>
        <v/>
      </c>
      <c r="DA2" s="187" t="str">
        <f>+'別添_計画書（病院及び有床診療所）'!$V$5</f>
        <v/>
      </c>
      <c r="DB2" s="187">
        <f>+'別添_計画書（病院及び有床診療所）'!$AJ$9</f>
        <v>0</v>
      </c>
      <c r="DC2" s="187">
        <f>+'別添_計画書（病院及び有床診療所）'!$E$16</f>
        <v>0</v>
      </c>
      <c r="DD2" s="187">
        <f>+'別添_計画書（病院及び有床診療所）'!$H$16</f>
        <v>0</v>
      </c>
      <c r="DE2" s="187">
        <f>+'別添_計画書（病院及び有床診療所）'!$O$16</f>
        <v>0</v>
      </c>
      <c r="DF2" s="187">
        <f>+'別添_計画書（病院及び有床診療所）'!$R$16</f>
        <v>0</v>
      </c>
      <c r="DG2" s="187">
        <f>+'別添_計画書（病院及び有床診療所）'!$V$16</f>
        <v>1</v>
      </c>
      <c r="DH2" s="187">
        <f>+'別添_計画書（病院及び有床診療所）'!$E$21</f>
        <v>0</v>
      </c>
      <c r="DI2" s="187">
        <f>+'別添_計画書（病院及び有床診療所）'!$H$21</f>
        <v>0</v>
      </c>
      <c r="DJ2" s="187">
        <f>+'別添_計画書（病院及び有床診療所）'!$O$21</f>
        <v>0</v>
      </c>
      <c r="DK2" s="187">
        <f>+'別添_計画書（病院及び有床診療所）'!$R$21</f>
        <v>0</v>
      </c>
      <c r="DL2" s="187">
        <f>+'別添_計画書（病院及び有床診療所）'!$V$21</f>
        <v>1</v>
      </c>
      <c r="DM2" s="188">
        <f>+'別添_計画書（病院及び有床診療所）'!$AB$28</f>
        <v>0</v>
      </c>
      <c r="DN2" s="188">
        <f>+'別添_計画書（病院及び有床診療所）'!$AB$29</f>
        <v>0</v>
      </c>
      <c r="DO2" s="188">
        <f>+'別添_計画書（病院及び有床診療所）'!$AB$30</f>
        <v>0</v>
      </c>
      <c r="DP2" s="187" t="str">
        <f>+'別添_計画書（病院及び有床診療所）'!$P$31</f>
        <v>算定不可</v>
      </c>
      <c r="DQ2" s="187" t="str">
        <f>+'別添_計画書（病院及び有床診療所）'!$AB$31</f>
        <v>-</v>
      </c>
      <c r="DR2" s="188" t="str">
        <f>+'別添_計画書（病院及び有床診療所）'!$AB$32</f>
        <v>0</v>
      </c>
      <c r="DS2" s="188">
        <f>+'別添_計画書（病院及び有床診療所）'!$AB$33</f>
        <v>0</v>
      </c>
      <c r="DT2" s="188">
        <f>+'別添_計画書（病院及び有床診療所）'!$AB$34</f>
        <v>0</v>
      </c>
      <c r="DU2" s="188">
        <f>+'別添_計画書（病院及び有床診療所）'!$AB$35</f>
        <v>0</v>
      </c>
      <c r="DV2" s="188">
        <f>+'別添_計画書（病院及び有床診療所）'!$AB$42</f>
        <v>0</v>
      </c>
      <c r="DW2" s="252" t="str">
        <f>'別添_計画書（病院及び有床診療所）'!AJ42</f>
        <v>OK</v>
      </c>
      <c r="DX2" s="188">
        <f>+'別添_計画書（病院及び有床診療所）'!$AB$43</f>
        <v>0</v>
      </c>
      <c r="DY2" s="188">
        <f>+'別添_計画書（病院及び有床診療所）'!$AB$44</f>
        <v>0</v>
      </c>
      <c r="DZ2" s="188">
        <f>+'別添_計画書（病院及び有床診療所）'!$AB$45</f>
        <v>0</v>
      </c>
      <c r="EA2" s="188">
        <f>+'別添_計画書（病院及び有床診療所）'!$AB$46</f>
        <v>0</v>
      </c>
      <c r="EB2" s="187">
        <f>+'別添_計画書（病院及び有床診療所）'!$AB$71</f>
        <v>0</v>
      </c>
      <c r="EC2" s="188">
        <f>+'別添_計画書（病院及び有床診療所）'!$AB$72</f>
        <v>0</v>
      </c>
      <c r="ED2" s="188">
        <f>+'別添_計画書（病院及び有床診療所）'!$AB$73</f>
        <v>0</v>
      </c>
      <c r="EE2" s="188">
        <f>+'別添_計画書（病院及び有床診療所）'!$AB$74</f>
        <v>0</v>
      </c>
      <c r="EF2" s="188">
        <f>+'別添_計画書（病院及び有床診療所）'!$AB$75</f>
        <v>0</v>
      </c>
      <c r="EG2" s="188">
        <f>+'別添_計画書（病院及び有床診療所）'!$AB$76</f>
        <v>0</v>
      </c>
      <c r="EH2" s="193">
        <f>+'別添_計画書（病院及び有床診療所）'!$AB$77</f>
        <v>0</v>
      </c>
      <c r="EI2" s="187">
        <f>+'別添_計画書（病院及び有床診療所）'!$AB$80</f>
        <v>0</v>
      </c>
      <c r="EJ2" s="188">
        <f>+'別添_計画書（病院及び有床診療所）'!$AB$81</f>
        <v>0</v>
      </c>
      <c r="EK2" s="188">
        <f>+'別添_計画書（病院及び有床診療所）'!$AB$82</f>
        <v>0</v>
      </c>
      <c r="EL2" s="188">
        <f>+'別添_計画書（病院及び有床診療所）'!$AB$83</f>
        <v>0</v>
      </c>
      <c r="EM2" s="188">
        <f>+'別添_計画書（病院及び有床診療所）'!$AB$84</f>
        <v>0</v>
      </c>
      <c r="EN2" s="188">
        <f>+'別添_計画書（病院及び有床診療所）'!$AB$85</f>
        <v>0</v>
      </c>
      <c r="EO2" s="193">
        <f>+'別添_計画書（病院及び有床診療所）'!$AB$86</f>
        <v>0</v>
      </c>
      <c r="EP2" s="187">
        <f>+'別添_計画書（病院及び有床診療所）'!$AB$89</f>
        <v>0</v>
      </c>
      <c r="EQ2" s="188">
        <f>+'別添_計画書（病院及び有床診療所）'!$AB$90</f>
        <v>0</v>
      </c>
      <c r="ER2" s="188">
        <f>+'別添_計画書（病院及び有床診療所）'!$AB$91</f>
        <v>0</v>
      </c>
      <c r="ES2" s="188">
        <f>+'別添_計画書（病院及び有床診療所）'!$AB$92</f>
        <v>0</v>
      </c>
      <c r="ET2" s="188">
        <f>+'別添_計画書（病院及び有床診療所）'!$AB$93</f>
        <v>0</v>
      </c>
      <c r="EU2" s="188">
        <f>+'別添_計画書（病院及び有床診療所）'!$AB$94</f>
        <v>0</v>
      </c>
      <c r="EV2" s="193">
        <f>+'別添_計画書（病院及び有床診療所）'!$AB$95</f>
        <v>0</v>
      </c>
      <c r="EW2" s="187">
        <f>+'別添_計画書（病院及び有床診療所）'!$AB$98</f>
        <v>0</v>
      </c>
      <c r="EX2" s="188">
        <f>+'別添_計画書（病院及び有床診療所）'!$AB$99</f>
        <v>0</v>
      </c>
      <c r="EY2" s="188">
        <f>+'別添_計画書（病院及び有床診療所）'!$AB$100</f>
        <v>0</v>
      </c>
      <c r="EZ2" s="188">
        <f>+'別添_計画書（病院及び有床診療所）'!$AB$101</f>
        <v>0</v>
      </c>
      <c r="FA2" s="188">
        <f>+'別添_計画書（病院及び有床診療所）'!$AB$102</f>
        <v>0</v>
      </c>
      <c r="FB2" s="188">
        <f>+'別添_計画書（病院及び有床診療所）'!$AB$103</f>
        <v>0</v>
      </c>
      <c r="FC2" s="193">
        <f>+'別添_計画書（病院及び有床診療所）'!$AB$104</f>
        <v>0</v>
      </c>
      <c r="FD2" s="187">
        <f>+'別添_計画書（病院及び有床診療所）'!$AB$107</f>
        <v>0</v>
      </c>
      <c r="FE2" s="188">
        <f>+'別添_計画書（病院及び有床診療所）'!$AB$108</f>
        <v>0</v>
      </c>
      <c r="FF2" s="188">
        <f>+'別添_計画書（病院及び有床診療所）'!$AB$109</f>
        <v>0</v>
      </c>
      <c r="FG2" s="188">
        <f>+'別添_計画書（病院及び有床診療所）'!$AB$110</f>
        <v>0</v>
      </c>
      <c r="FH2" s="188">
        <f>+'別添_計画書（病院及び有床診療所）'!$AB$111</f>
        <v>0</v>
      </c>
      <c r="FI2" s="188">
        <f>+'別添_計画書（病院及び有床診療所）'!$AB$112</f>
        <v>0</v>
      </c>
      <c r="FJ2" s="193">
        <f>+'別添_計画書（病院及び有床診療所）'!$AB$113</f>
        <v>0</v>
      </c>
      <c r="FK2" s="187">
        <f>+'別添_計画書（病院及び有床診療所）'!$AB$116</f>
        <v>0</v>
      </c>
      <c r="FL2" s="188">
        <f>+'別添_計画書（病院及び有床診療所）'!$AB$117</f>
        <v>0</v>
      </c>
      <c r="FM2" s="188">
        <f>+'別添_計画書（病院及び有床診療所）'!$AB$118</f>
        <v>0</v>
      </c>
      <c r="FN2" s="188">
        <f>+'別添_計画書（病院及び有床診療所）'!$AB$119</f>
        <v>0</v>
      </c>
      <c r="FO2" s="188">
        <f>+'別添_計画書（病院及び有床診療所）'!$AB$120</f>
        <v>0</v>
      </c>
      <c r="FP2" s="188">
        <f>+'別添_計画書（病院及び有床診療所）'!$AB$121</f>
        <v>0</v>
      </c>
      <c r="FQ2" s="193">
        <f>+'別添_計画書（病院及び有床診療所）'!$AB$122</f>
        <v>0</v>
      </c>
      <c r="FR2" s="187">
        <f>+'別添_計画書（病院及び有床診療所）'!$AB$126</f>
        <v>0</v>
      </c>
      <c r="FS2" s="188">
        <f>+'別添_計画書（病院及び有床診療所）'!$AB$127</f>
        <v>0</v>
      </c>
      <c r="FT2" s="188">
        <f>+'別添_計画書（病院及び有床診療所）'!$AB$128</f>
        <v>0</v>
      </c>
      <c r="FU2" s="188">
        <f>+'別添_計画書（病院及び有床診療所）'!$AB$129</f>
        <v>0</v>
      </c>
      <c r="FV2" s="188">
        <f>+'別添_計画書（病院及び有床診療所）'!$AB$130</f>
        <v>0</v>
      </c>
      <c r="FW2" s="188">
        <f>+'別添_計画書（病院及び有床診療所）'!$AB$131</f>
        <v>0</v>
      </c>
      <c r="FX2" s="188">
        <f>+'別添_計画書（病院及び有床診療所）'!$AB$132</f>
        <v>0</v>
      </c>
      <c r="FY2" s="188">
        <f>+'別添_計画書（病院及び有床診療所）'!$AB$133</f>
        <v>0</v>
      </c>
      <c r="FZ2" s="188">
        <f>+'別添_計画書（病院及び有床診療所）'!$AB$134</f>
        <v>0</v>
      </c>
      <c r="GA2" s="193">
        <f>+'別添_計画書（病院及び有床診療所）'!$AB$135</f>
        <v>0</v>
      </c>
      <c r="GB2" s="187">
        <f>+'別添_計画書（病院及び有床診療所）'!$AB$138</f>
        <v>0</v>
      </c>
      <c r="GC2" s="188">
        <f>+'別添_計画書（病院及び有床診療所）'!$AB$139</f>
        <v>0</v>
      </c>
      <c r="GD2" s="188">
        <f>+'別添_計画書（病院及び有床診療所）'!$AB$140</f>
        <v>0</v>
      </c>
      <c r="GE2" s="188">
        <f>+'別添_計画書（病院及び有床診療所）'!$AB$141</f>
        <v>0</v>
      </c>
      <c r="GF2" s="188">
        <f>+'別添_計画書（病院及び有床診療所）'!$AB$142</f>
        <v>0</v>
      </c>
      <c r="GG2" s="188">
        <f>+'別添_計画書（病院及び有床診療所）'!$AB$143</f>
        <v>0</v>
      </c>
      <c r="GH2" s="188">
        <f>+'別添_計画書（病院及び有床診療所）'!$AB$144</f>
        <v>0</v>
      </c>
      <c r="GI2" s="188">
        <f>+'別添_計画書（病院及び有床診療所）'!$AB$145</f>
        <v>0</v>
      </c>
      <c r="GJ2" s="188">
        <f>+'別添_計画書（病院及び有床診療所）'!$AB$146</f>
        <v>0</v>
      </c>
      <c r="GK2" s="193">
        <f>+'別添_計画書（病院及び有床診療所）'!$AB$147</f>
        <v>0</v>
      </c>
      <c r="GL2" s="187" t="b">
        <f>+'別添_計画書（病院及び有床診療所）'!$AJ$150</f>
        <v>0</v>
      </c>
      <c r="GM2" s="187" t="b">
        <f>+'別添_計画書（病院及び有床診療所）'!$AJ$151</f>
        <v>0</v>
      </c>
      <c r="GN2" s="187" t="b">
        <f>+'別添_計画書（病院及び有床診療所）'!$AJ$152</f>
        <v>0</v>
      </c>
      <c r="GO2" s="187">
        <f>+'別添_計画書（病院及び有床診療所）'!$J$152</f>
        <v>0</v>
      </c>
      <c r="GP2" s="187">
        <f>+'別添_計画書（病院及び有床診療所）'!$C$155</f>
        <v>0</v>
      </c>
      <c r="GQ2" s="187">
        <f>+'別添_計画書（病院及び有床診療所）'!$E$160</f>
        <v>0</v>
      </c>
      <c r="GR2" s="187">
        <f>+'別添_計画書（病院及び有床診療所）'!$H$160</f>
        <v>0</v>
      </c>
      <c r="GS2" s="187">
        <f>+'別添_計画書（病院及び有床診療所）'!$K$160</f>
        <v>0</v>
      </c>
      <c r="GT2" s="187">
        <f>+'別添_計画書（病院及び有床診療所）'!$T$160</f>
        <v>0</v>
      </c>
      <c r="GU2" s="187" t="str">
        <f>+'（別添）_計画書（無床診療所及びⅡを算定する有床診療所）'!$V$4</f>
        <v/>
      </c>
      <c r="GV2" s="187" t="str">
        <f>+'（別添）_計画書（無床診療所及びⅡを算定する有床診療所）'!$V$5</f>
        <v/>
      </c>
      <c r="GW2" s="187">
        <f>+'（別添）_計画書（無床診療所及びⅡを算定する有床診療所）'!$AJ$9</f>
        <v>0</v>
      </c>
      <c r="GX2" s="187">
        <f>+'（別添）_計画書（無床診療所及びⅡを算定する有床診療所）'!$E$16</f>
        <v>0</v>
      </c>
      <c r="GY2" s="187">
        <f>+'（別添）_計画書（無床診療所及びⅡを算定する有床診療所）'!$H$16</f>
        <v>0</v>
      </c>
      <c r="GZ2" s="187">
        <f>+'（別添）_計画書（無床診療所及びⅡを算定する有床診療所）'!$O$16</f>
        <v>0</v>
      </c>
      <c r="HA2" s="187">
        <f>+'（別添）_計画書（無床診療所及びⅡを算定する有床診療所）'!$R$16</f>
        <v>0</v>
      </c>
      <c r="HB2" s="187">
        <f>+'（別添）_計画書（無床診療所及びⅡを算定する有床診療所）'!$V$16</f>
        <v>1</v>
      </c>
      <c r="HC2" s="187">
        <f>+'（別添）_計画書（無床診療所及びⅡを算定する有床診療所）'!$E$21</f>
        <v>0</v>
      </c>
      <c r="HD2" s="187">
        <f>+'（別添）_計画書（無床診療所及びⅡを算定する有床診療所）'!$H$21</f>
        <v>0</v>
      </c>
      <c r="HE2" s="187">
        <f>+'（別添）_計画書（無床診療所及びⅡを算定する有床診療所）'!$O$21</f>
        <v>0</v>
      </c>
      <c r="HF2" s="187">
        <f>+'（別添）_計画書（無床診療所及びⅡを算定する有床診療所）'!$R$21</f>
        <v>0</v>
      </c>
      <c r="HG2" s="187">
        <f>+'（別添）_計画書（無床診療所及びⅡを算定する有床診療所）'!$V$21</f>
        <v>1</v>
      </c>
      <c r="HH2" s="187" t="b">
        <f>+'（別添）_計画書（無床診療所及びⅡを算定する有床診療所）'!$AH$27</f>
        <v>1</v>
      </c>
      <c r="HI2" s="188">
        <f>+'（別添）_計画書（無床診療所及びⅡを算定する有床診療所）'!$AB$33</f>
        <v>0</v>
      </c>
      <c r="HJ2" s="188">
        <f>+'（別添）_計画書（無床診療所及びⅡを算定する有床診療所）'!$AB$34</f>
        <v>0</v>
      </c>
      <c r="HK2" s="188">
        <f>+'（別添）_計画書（無床診療所及びⅡを算定する有床診療所）'!$AB$35</f>
        <v>0</v>
      </c>
      <c r="HL2" s="188" t="str">
        <f>+'（別添）_計画書（無床診療所及びⅡを算定する有床診療所）'!$AB$36</f>
        <v>-</v>
      </c>
      <c r="HM2" s="187" t="str">
        <f>+'（別添）_計画書（無床診療所及びⅡを算定する有床診療所）'!$R$37</f>
        <v>届出なし</v>
      </c>
      <c r="HN2" s="187" t="str">
        <f>+'（別添）_計画書（無床診療所及びⅡを算定する有床診療所）'!$AA$37</f>
        <v>-</v>
      </c>
      <c r="HO2" s="187" t="str">
        <f>+'（別添）_計画書（無床診療所及びⅡを算定する有床診療所）'!$AF$37</f>
        <v>-</v>
      </c>
      <c r="HP2" s="187" t="str">
        <f>+'（別添）_計画書（無床診療所及びⅡを算定する有床診療所）'!$AB$38</f>
        <v>-</v>
      </c>
      <c r="HQ2" s="188" t="str">
        <f>+'（別添）_計画書（無床診療所及びⅡを算定する有床診療所）'!$AB$39</f>
        <v>-</v>
      </c>
      <c r="HR2" s="188">
        <f>+'（別添）_計画書（無床診療所及びⅡを算定する有床診療所）'!$AB$40</f>
        <v>0</v>
      </c>
      <c r="HS2" s="188">
        <f>+'（別添）_計画書（無床診療所及びⅡを算定する有床診療所）'!$AB$41</f>
        <v>0</v>
      </c>
      <c r="HT2" s="188">
        <f>+'（別添）_計画書（無床診療所及びⅡを算定する有床診療所）'!$AB$42</f>
        <v>0</v>
      </c>
      <c r="HU2" s="188">
        <f>+'（別添）_計画書（無床診療所及びⅡを算定する有床診療所）'!$AB$49</f>
        <v>0</v>
      </c>
      <c r="HV2" s="252" t="str">
        <f>'（別添）_計画書（無床診療所及びⅡを算定する有床診療所）'!AH49</f>
        <v>OK</v>
      </c>
      <c r="HW2" s="188">
        <f>+'（別添）_計画書（無床診療所及びⅡを算定する有床診療所）'!$AB$50</f>
        <v>0</v>
      </c>
      <c r="HX2" s="188">
        <f>+'（別添）_計画書（無床診療所及びⅡを算定する有床診療所）'!$AB$51</f>
        <v>0</v>
      </c>
      <c r="HY2" s="188">
        <f>+'（別添）_計画書（無床診療所及びⅡを算定する有床診療所）'!$AB$52</f>
        <v>0</v>
      </c>
      <c r="HZ2" s="188">
        <f>+'（別添）_計画書（無床診療所及びⅡを算定する有床診療所）'!$AB$53</f>
        <v>0</v>
      </c>
      <c r="IA2" s="187">
        <f>+'（別添）_計画書（無床診療所及びⅡを算定する有床診療所）'!$AB$76</f>
        <v>0</v>
      </c>
      <c r="IB2" s="188">
        <f>+'（別添）_計画書（無床診療所及びⅡを算定する有床診療所）'!$AB$77</f>
        <v>0</v>
      </c>
      <c r="IC2" s="188">
        <f>+'（別添）_計画書（無床診療所及びⅡを算定する有床診療所）'!$AB$78</f>
        <v>0</v>
      </c>
      <c r="ID2" s="188">
        <f>+'（別添）_計画書（無床診療所及びⅡを算定する有床診療所）'!$AB$79</f>
        <v>0</v>
      </c>
      <c r="IE2" s="188">
        <f>+'（別添）_計画書（無床診療所及びⅡを算定する有床診療所）'!$AB$80</f>
        <v>0</v>
      </c>
      <c r="IF2" s="188">
        <f>+'（別添）_計画書（無床診療所及びⅡを算定する有床診療所）'!$AB$81</f>
        <v>0</v>
      </c>
      <c r="IG2" s="193">
        <f>+'（別添）_計画書（無床診療所及びⅡを算定する有床診療所）'!$AB$82</f>
        <v>0</v>
      </c>
      <c r="IH2" s="187">
        <f>+'（別添）_計画書（無床診療所及びⅡを算定する有床診療所）'!$AB$85</f>
        <v>0</v>
      </c>
      <c r="II2" s="188">
        <f>+'（別添）_計画書（無床診療所及びⅡを算定する有床診療所）'!$AB$86</f>
        <v>0</v>
      </c>
      <c r="IJ2" s="188">
        <f>+'（別添）_計画書（無床診療所及びⅡを算定する有床診療所）'!$AB$87</f>
        <v>0</v>
      </c>
      <c r="IK2" s="188">
        <f>+'（別添）_計画書（無床診療所及びⅡを算定する有床診療所）'!$AB$88</f>
        <v>0</v>
      </c>
      <c r="IL2" s="188">
        <f>+'（別添）_計画書（無床診療所及びⅡを算定する有床診療所）'!$AB$89</f>
        <v>0</v>
      </c>
      <c r="IM2" s="188">
        <f>+'（別添）_計画書（無床診療所及びⅡを算定する有床診療所）'!$AB$90</f>
        <v>0</v>
      </c>
      <c r="IN2" s="193">
        <f>+'（別添）_計画書（無床診療所及びⅡを算定する有床診療所）'!$AB$91</f>
        <v>0</v>
      </c>
      <c r="IO2" s="187">
        <f>+'（別添）_計画書（無床診療所及びⅡを算定する有床診療所）'!$AB$94</f>
        <v>0</v>
      </c>
      <c r="IP2" s="188">
        <f>+'（別添）_計画書（無床診療所及びⅡを算定する有床診療所）'!$AB$95</f>
        <v>0</v>
      </c>
      <c r="IQ2" s="188">
        <f>+'（別添）_計画書（無床診療所及びⅡを算定する有床診療所）'!$AB$96</f>
        <v>0</v>
      </c>
      <c r="IR2" s="188">
        <f>+'（別添）_計画書（無床診療所及びⅡを算定する有床診療所）'!$AB$97</f>
        <v>0</v>
      </c>
      <c r="IS2" s="188">
        <f>+'（別添）_計画書（無床診療所及びⅡを算定する有床診療所）'!$AB$98</f>
        <v>0</v>
      </c>
      <c r="IT2" s="188">
        <f>+'（別添）_計画書（無床診療所及びⅡを算定する有床診療所）'!$AB$99</f>
        <v>0</v>
      </c>
      <c r="IU2" s="193">
        <f>+'（別添）_計画書（無床診療所及びⅡを算定する有床診療所）'!$AB$100</f>
        <v>0</v>
      </c>
      <c r="IV2" s="187">
        <f>+'（別添）_計画書（無床診療所及びⅡを算定する有床診療所）'!$AB$103</f>
        <v>0</v>
      </c>
      <c r="IW2" s="188">
        <f>+'（別添）_計画書（無床診療所及びⅡを算定する有床診療所）'!$AB$104</f>
        <v>0</v>
      </c>
      <c r="IX2" s="188">
        <f>+'（別添）_計画書（無床診療所及びⅡを算定する有床診療所）'!$AB$105</f>
        <v>0</v>
      </c>
      <c r="IY2" s="188">
        <f>+'（別添）_計画書（無床診療所及びⅡを算定する有床診療所）'!$AB$106</f>
        <v>0</v>
      </c>
      <c r="IZ2" s="188">
        <f>+'（別添）_計画書（無床診療所及びⅡを算定する有床診療所）'!$AB$107</f>
        <v>0</v>
      </c>
      <c r="JA2" s="188">
        <f>+'（別添）_計画書（無床診療所及びⅡを算定する有床診療所）'!$AB$108</f>
        <v>0</v>
      </c>
      <c r="JB2" s="193">
        <f>+'（別添）_計画書（無床診療所及びⅡを算定する有床診療所）'!$AB$109</f>
        <v>0</v>
      </c>
      <c r="JC2" s="187">
        <f>+'（別添）_計画書（無床診療所及びⅡを算定する有床診療所）'!$AB$112</f>
        <v>0</v>
      </c>
      <c r="JD2" s="188">
        <f>+'（別添）_計画書（無床診療所及びⅡを算定する有床診療所）'!$AB$113</f>
        <v>0</v>
      </c>
      <c r="JE2" s="188">
        <f>+'（別添）_計画書（無床診療所及びⅡを算定する有床診療所）'!$AB$114</f>
        <v>0</v>
      </c>
      <c r="JF2" s="188">
        <f>+'（別添）_計画書（無床診療所及びⅡを算定する有床診療所）'!$AB$115</f>
        <v>0</v>
      </c>
      <c r="JG2" s="188">
        <f>+'（別添）_計画書（無床診療所及びⅡを算定する有床診療所）'!$AB$116</f>
        <v>0</v>
      </c>
      <c r="JH2" s="188">
        <f>+'（別添）_計画書（無床診療所及びⅡを算定する有床診療所）'!$AB$117</f>
        <v>0</v>
      </c>
      <c r="JI2" s="193">
        <f>+'（別添）_計画書（無床診療所及びⅡを算定する有床診療所）'!$AB$118</f>
        <v>0</v>
      </c>
      <c r="JJ2" s="187">
        <f>+'（別添）_計画書（無床診療所及びⅡを算定する有床診療所）'!$AB$122</f>
        <v>0</v>
      </c>
      <c r="JK2" s="188">
        <f>+'（別添）_計画書（無床診療所及びⅡを算定する有床診療所）'!$AB$123</f>
        <v>0</v>
      </c>
      <c r="JL2" s="188">
        <f>+'（別添）_計画書（無床診療所及びⅡを算定する有床診療所）'!$AB$124</f>
        <v>0</v>
      </c>
      <c r="JM2" s="188">
        <f>+'（別添）_計画書（無床診療所及びⅡを算定する有床診療所）'!$AB$125</f>
        <v>0</v>
      </c>
      <c r="JN2" s="188">
        <f>+'（別添）_計画書（無床診療所及びⅡを算定する有床診療所）'!$AB$126</f>
        <v>0</v>
      </c>
      <c r="JO2" s="188">
        <f>+'（別添）_計画書（無床診療所及びⅡを算定する有床診療所）'!$AB$127</f>
        <v>0</v>
      </c>
      <c r="JP2" s="188">
        <f>+'（別添）_計画書（無床診療所及びⅡを算定する有床診療所）'!$AB$128</f>
        <v>0</v>
      </c>
      <c r="JQ2" s="188">
        <f>+'（別添）_計画書（無床診療所及びⅡを算定する有床診療所）'!$AB$129</f>
        <v>0</v>
      </c>
      <c r="JR2" s="188">
        <f>+'（別添）_計画書（無床診療所及びⅡを算定する有床診療所）'!$AB$130</f>
        <v>0</v>
      </c>
      <c r="JS2" s="187">
        <f>+'（別添）_計画書（無床診療所及びⅡを算定する有床診療所）'!$AB$131</f>
        <v>0</v>
      </c>
      <c r="JT2" s="187">
        <f>+'（別添）_計画書（無床診療所及びⅡを算定する有床診療所）'!$AB$134</f>
        <v>0</v>
      </c>
      <c r="JU2" s="188">
        <f>+'（別添）_計画書（無床診療所及びⅡを算定する有床診療所）'!$AB$135</f>
        <v>0</v>
      </c>
      <c r="JV2" s="188">
        <f>+'（別添）_計画書（無床診療所及びⅡを算定する有床診療所）'!$AB$136</f>
        <v>0</v>
      </c>
      <c r="JW2" s="188">
        <f>+'（別添）_計画書（無床診療所及びⅡを算定する有床診療所）'!$AB$137</f>
        <v>0</v>
      </c>
      <c r="JX2" s="188">
        <f>+'（別添）_計画書（無床診療所及びⅡを算定する有床診療所）'!$AB$138</f>
        <v>0</v>
      </c>
      <c r="JY2" s="188">
        <f>+'（別添）_計画書（無床診療所及びⅡを算定する有床診療所）'!$AB$139</f>
        <v>0</v>
      </c>
      <c r="JZ2" s="188">
        <f>+'（別添）_計画書（無床診療所及びⅡを算定する有床診療所）'!$AB$140</f>
        <v>0</v>
      </c>
      <c r="KA2" s="188">
        <f>+'（別添）_計画書（無床診療所及びⅡを算定する有床診療所）'!$AB$141</f>
        <v>0</v>
      </c>
      <c r="KB2" s="188">
        <f>+'（別添）_計画書（無床診療所及びⅡを算定する有床診療所）'!$AB$142</f>
        <v>0</v>
      </c>
      <c r="KC2" s="193">
        <f>+'（別添）_計画書（無床診療所及びⅡを算定する有床診療所）'!$AB$143</f>
        <v>0</v>
      </c>
      <c r="KD2" s="187" t="b">
        <f>+'（別添）_計画書（無床診療所及びⅡを算定する有床診療所）'!$AJ$146</f>
        <v>0</v>
      </c>
      <c r="KE2" s="187" t="b">
        <f>+'（別添）_計画書（無床診療所及びⅡを算定する有床診療所）'!$AJ$147</f>
        <v>0</v>
      </c>
      <c r="KF2" s="187" t="b">
        <f>+'（別添）_計画書（無床診療所及びⅡを算定する有床診療所）'!$AJ$148</f>
        <v>0</v>
      </c>
      <c r="KG2" s="187">
        <f>+'（別添）_計画書（無床診療所及びⅡを算定する有床診療所）'!$J$148</f>
        <v>0</v>
      </c>
      <c r="KH2" s="187">
        <f>+'（別添）_計画書（無床診療所及びⅡを算定する有床診療所）'!$C$151</f>
        <v>0</v>
      </c>
      <c r="KI2" s="187">
        <f>+'（別添）_計画書（無床診療所及びⅡを算定する有床診療所）'!$E$156</f>
        <v>0</v>
      </c>
      <c r="KJ2" s="187">
        <f>+'（別添）_計画書（無床診療所及びⅡを算定する有床診療所）'!$H$156</f>
        <v>0</v>
      </c>
      <c r="KK2" s="187">
        <f>+'（別添）_計画書（無床診療所及びⅡを算定する有床診療所）'!$K$156</f>
        <v>0</v>
      </c>
      <c r="KL2" s="187">
        <f>+'（別添）_計画書（無床診療所及びⅡを算定する有床診療所）'!$T$156</f>
        <v>0</v>
      </c>
      <c r="KM2" s="187" t="str">
        <f>+'（別添）_計画書（歯科診療所及びⅡを算定する有床診療所）'!$V$4</f>
        <v/>
      </c>
      <c r="KN2" s="187" t="str">
        <f>+'（別添）_計画書（歯科診療所及びⅡを算定する有床診療所）'!$V$5</f>
        <v/>
      </c>
      <c r="KO2" s="187">
        <f>+'（別添）_計画書（歯科診療所及びⅡを算定する有床診療所）'!$AK$9</f>
        <v>0</v>
      </c>
      <c r="KP2" s="187">
        <f>+'（別添）_計画書（歯科診療所及びⅡを算定する有床診療所）'!$E$16</f>
        <v>0</v>
      </c>
      <c r="KQ2" s="187">
        <f>+'（別添）_計画書（歯科診療所及びⅡを算定する有床診療所）'!$H$16</f>
        <v>0</v>
      </c>
      <c r="KR2" s="187">
        <f>+'（別添）_計画書（歯科診療所及びⅡを算定する有床診療所）'!$O$16</f>
        <v>0</v>
      </c>
      <c r="KS2" s="187">
        <f>+'（別添）_計画書（歯科診療所及びⅡを算定する有床診療所）'!$R$16</f>
        <v>0</v>
      </c>
      <c r="KT2" s="187">
        <f>+'（別添）_計画書（歯科診療所及びⅡを算定する有床診療所）'!$V$16</f>
        <v>1</v>
      </c>
      <c r="KU2" s="187">
        <f>+'（別添）_計画書（歯科診療所及びⅡを算定する有床診療所）'!$E$21</f>
        <v>0</v>
      </c>
      <c r="KV2" s="187">
        <f>+'（別添）_計画書（歯科診療所及びⅡを算定する有床診療所）'!$H$21</f>
        <v>0</v>
      </c>
      <c r="KW2" s="187">
        <f>+'（別添）_計画書（歯科診療所及びⅡを算定する有床診療所）'!$O$21</f>
        <v>0</v>
      </c>
      <c r="KX2" s="187">
        <f>+'（別添）_計画書（歯科診療所及びⅡを算定する有床診療所）'!$R$21</f>
        <v>0</v>
      </c>
      <c r="KY2" s="187">
        <f>+'（別添）_計画書（歯科診療所及びⅡを算定する有床診療所）'!$V$21</f>
        <v>1</v>
      </c>
      <c r="KZ2" s="187" t="b">
        <f>+'（別添）_計画書（歯科診療所及びⅡを算定する有床診療所）'!$AI$27</f>
        <v>1</v>
      </c>
      <c r="LA2" s="188">
        <f>+'（別添）_計画書（歯科診療所及びⅡを算定する有床診療所）'!$AB$33</f>
        <v>0</v>
      </c>
      <c r="LB2" s="188">
        <f>+'（別添）_計画書（歯科診療所及びⅡを算定する有床診療所）'!$AB$34</f>
        <v>0</v>
      </c>
      <c r="LC2" s="188">
        <f>+'（別添）_計画書（歯科診療所及びⅡを算定する有床診療所）'!$AB$35</f>
        <v>0</v>
      </c>
      <c r="LD2" s="188" t="str">
        <f>+'（別添）_計画書（歯科診療所及びⅡを算定する有床診療所）'!$AB$36</f>
        <v>-</v>
      </c>
      <c r="LE2" s="187" t="str">
        <f>+'（別添）_計画書（歯科診療所及びⅡを算定する有床診療所）'!$R$37</f>
        <v>届出なし</v>
      </c>
      <c r="LF2" s="187" t="str">
        <f>+'（別添）_計画書（歯科診療所及びⅡを算定する有床診療所）'!$AA$37</f>
        <v>-</v>
      </c>
      <c r="LG2" s="187" t="str">
        <f>+'（別添）_計画書（歯科診療所及びⅡを算定する有床診療所）'!$AF$37</f>
        <v>-</v>
      </c>
      <c r="LH2" s="187" t="str">
        <f>+'（別添）_計画書（歯科診療所及びⅡを算定する有床診療所）'!$AB$38</f>
        <v>-</v>
      </c>
      <c r="LI2" s="188" t="str">
        <f>+'（別添）_計画書（歯科診療所及びⅡを算定する有床診療所）'!$AB$39</f>
        <v>-</v>
      </c>
      <c r="LJ2" s="188">
        <f>+'（別添）_計画書（歯科診療所及びⅡを算定する有床診療所）'!$AB$40</f>
        <v>0</v>
      </c>
      <c r="LK2" s="188">
        <f>+'（別添）_計画書（歯科診療所及びⅡを算定する有床診療所）'!$AB$41</f>
        <v>0</v>
      </c>
      <c r="LL2" s="188">
        <f>+'（別添）_計画書（歯科診療所及びⅡを算定する有床診療所）'!$AB$42</f>
        <v>0</v>
      </c>
      <c r="LM2" s="188">
        <f>+'（別添）_計画書（歯科診療所及びⅡを算定する有床診療所）'!$AB$49</f>
        <v>0</v>
      </c>
      <c r="LN2" s="252" t="str">
        <f>'（別添）_計画書（歯科診療所及びⅡを算定する有床診療所）'!AI49</f>
        <v>OK</v>
      </c>
      <c r="LO2" s="188">
        <f>+'（別添）_計画書（歯科診療所及びⅡを算定する有床診療所）'!$AB$50</f>
        <v>0</v>
      </c>
      <c r="LP2" s="188">
        <f>+'（別添）_計画書（歯科診療所及びⅡを算定する有床診療所）'!$AB$51</f>
        <v>0</v>
      </c>
      <c r="LQ2" s="188">
        <f>+'（別添）_計画書（歯科診療所及びⅡを算定する有床診療所）'!$AB$52</f>
        <v>0</v>
      </c>
      <c r="LR2" s="188">
        <f>+'（別添）_計画書（歯科診療所及びⅡを算定する有床診療所）'!$AB$53</f>
        <v>0</v>
      </c>
      <c r="LS2" s="187">
        <f>+'（別添）_計画書（歯科診療所及びⅡを算定する有床診療所）'!$AB$76</f>
        <v>0</v>
      </c>
      <c r="LT2" s="188">
        <f>+'（別添）_計画書（歯科診療所及びⅡを算定する有床診療所）'!$AB$77</f>
        <v>0</v>
      </c>
      <c r="LU2" s="188">
        <f>+'（別添）_計画書（歯科診療所及びⅡを算定する有床診療所）'!$AB$78</f>
        <v>0</v>
      </c>
      <c r="LV2" s="188">
        <f>+'（別添）_計画書（歯科診療所及びⅡを算定する有床診療所）'!$AB$79</f>
        <v>0</v>
      </c>
      <c r="LW2" s="188">
        <f>+'（別添）_計画書（歯科診療所及びⅡを算定する有床診療所）'!$AB$80</f>
        <v>0</v>
      </c>
      <c r="LX2" s="188">
        <f>+'（別添）_計画書（歯科診療所及びⅡを算定する有床診療所）'!$AB$81</f>
        <v>0</v>
      </c>
      <c r="LY2" s="193">
        <f>+'（別添）_計画書（歯科診療所及びⅡを算定する有床診療所）'!$AB$82</f>
        <v>0</v>
      </c>
      <c r="LZ2" s="187">
        <f>+'（別添）_計画書（歯科診療所及びⅡを算定する有床診療所）'!$AB$85</f>
        <v>0</v>
      </c>
      <c r="MA2" s="188">
        <f>+'（別添）_計画書（歯科診療所及びⅡを算定する有床診療所）'!$AB$86</f>
        <v>0</v>
      </c>
      <c r="MB2" s="188">
        <f>+'（別添）_計画書（歯科診療所及びⅡを算定する有床診療所）'!$AB$87</f>
        <v>0</v>
      </c>
      <c r="MC2" s="188">
        <f>+'（別添）_計画書（歯科診療所及びⅡを算定する有床診療所）'!$AB$88</f>
        <v>0</v>
      </c>
      <c r="MD2" s="188">
        <f>+'（別添）_計画書（歯科診療所及びⅡを算定する有床診療所）'!$AB$89</f>
        <v>0</v>
      </c>
      <c r="ME2" s="188">
        <f>+'（別添）_計画書（歯科診療所及びⅡを算定する有床診療所）'!$AB$90</f>
        <v>0</v>
      </c>
      <c r="MF2" s="193">
        <f>+'（別添）_計画書（歯科診療所及びⅡを算定する有床診療所）'!$AB$91</f>
        <v>0</v>
      </c>
      <c r="MG2" s="187">
        <f>+'（別添）_計画書（歯科診療所及びⅡを算定する有床診療所）'!$AB$94</f>
        <v>0</v>
      </c>
      <c r="MH2" s="188">
        <f>+'（別添）_計画書（歯科診療所及びⅡを算定する有床診療所）'!$AB$95</f>
        <v>0</v>
      </c>
      <c r="MI2" s="188">
        <f>+'（別添）_計画書（歯科診療所及びⅡを算定する有床診療所）'!$AB$96</f>
        <v>0</v>
      </c>
      <c r="MJ2" s="188">
        <f>+'（別添）_計画書（歯科診療所及びⅡを算定する有床診療所）'!$AB$97</f>
        <v>0</v>
      </c>
      <c r="MK2" s="188">
        <f>+'（別添）_計画書（歯科診療所及びⅡを算定する有床診療所）'!$AB$98</f>
        <v>0</v>
      </c>
      <c r="ML2" s="188">
        <f>+'（別添）_計画書（歯科診療所及びⅡを算定する有床診療所）'!$AB$99</f>
        <v>0</v>
      </c>
      <c r="MM2" s="193">
        <f>+'（別添）_計画書（歯科診療所及びⅡを算定する有床診療所）'!$AB$100</f>
        <v>0</v>
      </c>
      <c r="MN2" s="187">
        <f>+'（別添）_計画書（歯科診療所及びⅡを算定する有床診療所）'!$AB$103</f>
        <v>0</v>
      </c>
      <c r="MO2" s="188">
        <f>+'（別添）_計画書（歯科診療所及びⅡを算定する有床診療所）'!$AB$104</f>
        <v>0</v>
      </c>
      <c r="MP2" s="188">
        <f>+'（別添）_計画書（歯科診療所及びⅡを算定する有床診療所）'!$AB$105</f>
        <v>0</v>
      </c>
      <c r="MQ2" s="188">
        <f>+'（別添）_計画書（歯科診療所及びⅡを算定する有床診療所）'!$AB$106</f>
        <v>0</v>
      </c>
      <c r="MR2" s="188">
        <f>+'（別添）_計画書（歯科診療所及びⅡを算定する有床診療所）'!$AB$107</f>
        <v>0</v>
      </c>
      <c r="MS2" s="188">
        <f>+'（別添）_計画書（歯科診療所及びⅡを算定する有床診療所）'!$AB$108</f>
        <v>0</v>
      </c>
      <c r="MT2" s="193">
        <f>+'（別添）_計画書（歯科診療所及びⅡを算定する有床診療所）'!$AB$109</f>
        <v>0</v>
      </c>
      <c r="MU2" s="187">
        <f>+'（別添）_計画書（歯科診療所及びⅡを算定する有床診療所）'!$AB$112</f>
        <v>0</v>
      </c>
      <c r="MV2" s="188">
        <f>+'（別添）_計画書（歯科診療所及びⅡを算定する有床診療所）'!$AB$113</f>
        <v>0</v>
      </c>
      <c r="MW2" s="188">
        <f>+'（別添）_計画書（歯科診療所及びⅡを算定する有床診療所）'!$AB$114</f>
        <v>0</v>
      </c>
      <c r="MX2" s="188">
        <f>+'（別添）_計画書（歯科診療所及びⅡを算定する有床診療所）'!$AB$115</f>
        <v>0</v>
      </c>
      <c r="MY2" s="188">
        <f>+'（別添）_計画書（歯科診療所及びⅡを算定する有床診療所）'!$AB$116</f>
        <v>0</v>
      </c>
      <c r="MZ2" s="188">
        <f>+'（別添）_計画書（歯科診療所及びⅡを算定する有床診療所）'!$AB$117</f>
        <v>0</v>
      </c>
      <c r="NA2" s="193">
        <f>+'（別添）_計画書（歯科診療所及びⅡを算定する有床診療所）'!$AB$118</f>
        <v>0</v>
      </c>
      <c r="NB2" s="187">
        <f>+'（別添）_計画書（歯科診療所及びⅡを算定する有床診療所）'!$AB$122</f>
        <v>0</v>
      </c>
      <c r="NC2" s="188">
        <f>+'（別添）_計画書（歯科診療所及びⅡを算定する有床診療所）'!$AB$123</f>
        <v>0</v>
      </c>
      <c r="ND2" s="188">
        <f>+'（別添）_計画書（歯科診療所及びⅡを算定する有床診療所）'!$AB$124</f>
        <v>0</v>
      </c>
      <c r="NE2" s="188">
        <f>+'（別添）_計画書（歯科診療所及びⅡを算定する有床診療所）'!$AB$125</f>
        <v>0</v>
      </c>
      <c r="NF2" s="188">
        <f>+'（別添）_計画書（歯科診療所及びⅡを算定する有床診療所）'!$AB$126</f>
        <v>0</v>
      </c>
      <c r="NG2" s="188">
        <f>+'（別添）_計画書（歯科診療所及びⅡを算定する有床診療所）'!$AB$127</f>
        <v>0</v>
      </c>
      <c r="NH2" s="188">
        <f>+'（別添）_計画書（歯科診療所及びⅡを算定する有床診療所）'!$AB$128</f>
        <v>0</v>
      </c>
      <c r="NI2" s="188">
        <f>+'（別添）_計画書（歯科診療所及びⅡを算定する有床診療所）'!$AB$129</f>
        <v>0</v>
      </c>
      <c r="NJ2" s="188">
        <f>+'（別添）_計画書（歯科診療所及びⅡを算定する有床診療所）'!$AB$130</f>
        <v>0</v>
      </c>
      <c r="NK2" s="187">
        <f>+'（別添）_計画書（歯科診療所及びⅡを算定する有床診療所）'!$AB$131</f>
        <v>0</v>
      </c>
      <c r="NL2" s="187">
        <f>+'（別添）_計画書（歯科診療所及びⅡを算定する有床診療所）'!$AB$134</f>
        <v>0</v>
      </c>
      <c r="NM2" s="188">
        <f>+'（別添）_計画書（歯科診療所及びⅡを算定する有床診療所）'!$AB$135</f>
        <v>0</v>
      </c>
      <c r="NN2" s="188">
        <f>+'（別添）_計画書（歯科診療所及びⅡを算定する有床診療所）'!$AB$136</f>
        <v>0</v>
      </c>
      <c r="NO2" s="188">
        <f>+'（別添）_計画書（歯科診療所及びⅡを算定する有床診療所）'!$AB$137</f>
        <v>0</v>
      </c>
      <c r="NP2" s="188">
        <f>+'（別添）_計画書（歯科診療所及びⅡを算定する有床診療所）'!$AB$138</f>
        <v>0</v>
      </c>
      <c r="NQ2" s="188">
        <f>+'（別添）_計画書（歯科診療所及びⅡを算定する有床診療所）'!$AB$139</f>
        <v>0</v>
      </c>
      <c r="NR2" s="188">
        <f>+'（別添）_計画書（歯科診療所及びⅡを算定する有床診療所）'!$AB$140</f>
        <v>0</v>
      </c>
      <c r="NS2" s="188">
        <f>+'（別添）_計画書（歯科診療所及びⅡを算定する有床診療所）'!$AB$141</f>
        <v>0</v>
      </c>
      <c r="NT2" s="188">
        <f>+'（別添）_計画書（歯科診療所及びⅡを算定する有床診療所）'!$AB$142</f>
        <v>0</v>
      </c>
      <c r="NU2" s="187">
        <f>+'（別添）_計画書（歯科診療所及びⅡを算定する有床診療所）'!$AB$143</f>
        <v>0</v>
      </c>
      <c r="NV2" s="187" t="b">
        <f>+'（別添）_計画書（歯科診療所及びⅡを算定する有床診療所）'!$AI$146</f>
        <v>0</v>
      </c>
      <c r="NW2" s="187" t="b">
        <f>+'（別添）_計画書（歯科診療所及びⅡを算定する有床診療所）'!$AI$147</f>
        <v>0</v>
      </c>
      <c r="NX2" s="187" t="b">
        <f>+'（別添）_計画書（歯科診療所及びⅡを算定する有床診療所）'!$AI$148</f>
        <v>0</v>
      </c>
      <c r="NY2" s="187">
        <f>+'（別添）_計画書（歯科診療所及びⅡを算定する有床診療所）'!$J$148</f>
        <v>0</v>
      </c>
      <c r="NZ2" s="187">
        <f>+'（別添）_計画書（歯科診療所及びⅡを算定する有床診療所）'!$C$151</f>
        <v>0</v>
      </c>
      <c r="OA2" s="187">
        <f>+'（別添）_計画書（歯科診療所及びⅡを算定する有床診療所）'!$E$156</f>
        <v>0</v>
      </c>
      <c r="OB2" s="187">
        <f>+'（別添）_計画書（歯科診療所及びⅡを算定する有床診療所）'!$H$156</f>
        <v>0</v>
      </c>
      <c r="OC2" s="187">
        <f>+'（別添）_計画書（歯科診療所及びⅡを算定する有床診療所）'!$K$156</f>
        <v>0</v>
      </c>
      <c r="OD2" s="187">
        <f>+'（別添）_計画書（歯科診療所及びⅡを算定する有床診療所）'!$T$156</f>
        <v>0</v>
      </c>
      <c r="OE2" s="187" t="str">
        <f>+'（別添）_実績報告書（病院及び有床診療所）'!$X$4</f>
        <v/>
      </c>
      <c r="OF2" s="187" t="str">
        <f>+'（別添）_実績報告書（病院及び有床診療所）'!$X$5</f>
        <v/>
      </c>
      <c r="OG2" s="187" t="s">
        <v>1504</v>
      </c>
      <c r="OH2" s="187" t="str">
        <f>+'（別添）_実績報告書（病院及び有床診療所）'!$E$13</f>
        <v/>
      </c>
      <c r="OI2" s="187" t="str">
        <f>+'（別添）_実績報告書（病院及び有床診療所）'!$H$13</f>
        <v/>
      </c>
      <c r="OJ2" s="187" t="str">
        <f>+'（別添）_実績報告書（病院及び有床診療所）'!$O$13</f>
        <v/>
      </c>
      <c r="OK2" s="187" t="str">
        <f>+'（別添）_実績報告書（病院及び有床診療所）'!$R$13</f>
        <v/>
      </c>
      <c r="OL2" s="187">
        <f>+'（別添）_実績報告書（病院及び有床診療所）'!$V$13</f>
        <v>1</v>
      </c>
      <c r="OM2" s="187" t="str">
        <f>+'（別添）_実績報告書（病院及び有床診療所）'!$E$16</f>
        <v/>
      </c>
      <c r="ON2" s="187" t="str">
        <f>+'（別添）_実績報告書（病院及び有床診療所）'!$H$16</f>
        <v/>
      </c>
      <c r="OO2" s="187">
        <f>+'（別添）_実績報告書（病院及び有床診療所）'!$O$16</f>
        <v>0</v>
      </c>
      <c r="OP2" s="187">
        <f>+'（別添）_実績報告書（病院及び有床診療所）'!$R$16</f>
        <v>0</v>
      </c>
      <c r="OQ2" s="187">
        <f>+'（別添）_実績報告書（病院及び有床診療所）'!$V$16</f>
        <v>1</v>
      </c>
      <c r="OR2" s="187" t="s">
        <v>1504</v>
      </c>
      <c r="OS2" s="187" t="s">
        <v>1504</v>
      </c>
      <c r="OT2" s="187" t="s">
        <v>1504</v>
      </c>
      <c r="OU2" s="187" t="s">
        <v>1504</v>
      </c>
      <c r="OV2" s="187" t="s">
        <v>1504</v>
      </c>
      <c r="OW2" s="187" t="s">
        <v>1504</v>
      </c>
      <c r="OX2" s="187" t="s">
        <v>1504</v>
      </c>
      <c r="OY2" s="187" t="s">
        <v>1504</v>
      </c>
      <c r="OZ2" s="187" t="s">
        <v>1504</v>
      </c>
      <c r="PA2" s="187" t="s">
        <v>1504</v>
      </c>
      <c r="PB2" s="187" t="s">
        <v>1504</v>
      </c>
      <c r="PC2" s="187" t="s">
        <v>1504</v>
      </c>
      <c r="PD2" s="187" t="s">
        <v>1504</v>
      </c>
      <c r="PE2" s="187" t="s">
        <v>1504</v>
      </c>
      <c r="PF2" s="187" t="s">
        <v>1504</v>
      </c>
      <c r="PG2" s="187" t="s">
        <v>1504</v>
      </c>
      <c r="PH2" s="187" t="s">
        <v>1504</v>
      </c>
      <c r="PI2" s="187" t="s">
        <v>1504</v>
      </c>
      <c r="PJ2" s="187" t="s">
        <v>1504</v>
      </c>
      <c r="PK2" s="187" t="s">
        <v>1504</v>
      </c>
      <c r="PL2" s="187" t="s">
        <v>1504</v>
      </c>
      <c r="PM2" s="187" t="s">
        <v>1504</v>
      </c>
      <c r="PN2" s="187" t="s">
        <v>1504</v>
      </c>
      <c r="PO2" s="187" t="s">
        <v>1504</v>
      </c>
      <c r="PP2" s="187" t="s">
        <v>1504</v>
      </c>
      <c r="PQ2" s="187" t="s">
        <v>1504</v>
      </c>
      <c r="PR2" s="187" t="s">
        <v>1504</v>
      </c>
      <c r="PS2" s="187" t="s">
        <v>1504</v>
      </c>
      <c r="PT2" s="187" t="s">
        <v>1504</v>
      </c>
      <c r="PU2" s="187" t="s">
        <v>1504</v>
      </c>
      <c r="PV2" s="187" t="s">
        <v>1504</v>
      </c>
      <c r="PW2" s="187" t="s">
        <v>1504</v>
      </c>
      <c r="PX2" s="187" t="s">
        <v>1504</v>
      </c>
      <c r="PY2" s="188">
        <f>'（別添）_実績報告書（病院及び有床診療所）'!AB50</f>
        <v>0</v>
      </c>
      <c r="PZ2" s="188">
        <f>'（別添）_実績報告書（病院及び有床診療所）'!AB51</f>
        <v>0</v>
      </c>
      <c r="QA2" s="188">
        <f>'（別添）_実績報告書（病院及び有床診療所）'!AB54</f>
        <v>0</v>
      </c>
      <c r="QB2" s="188">
        <f>+'（別添）_実績報告書（病院及び有床診療所）'!$AB$59</f>
        <v>0</v>
      </c>
      <c r="QC2" s="187" t="s">
        <v>1504</v>
      </c>
      <c r="QD2" s="187" t="s">
        <v>1504</v>
      </c>
      <c r="QE2" s="187" t="s">
        <v>1504</v>
      </c>
      <c r="QF2" s="187" t="s">
        <v>1504</v>
      </c>
      <c r="QG2" s="188">
        <f>+'（別添）_実績報告書（病院及び有床診療所）'!$AB$64</f>
        <v>0</v>
      </c>
      <c r="QH2" s="188">
        <f>+'（別添）_実績報告書（病院及び有床診療所）'!$AB$65</f>
        <v>0</v>
      </c>
      <c r="QI2" s="188">
        <f>+'（別添）_実績報告書（病院及び有床診療所）'!$AB$66</f>
        <v>0</v>
      </c>
      <c r="QJ2" s="187" t="b">
        <f>+'（別添）_実績報告書（病院及び有床診療所）'!$AH$55</f>
        <v>0</v>
      </c>
      <c r="QK2" s="187">
        <f>+'（別添）_実績報告書（病院及び有床診療所）'!$AB$87</f>
        <v>0</v>
      </c>
      <c r="QL2" s="188">
        <f>+'（別添）_実績報告書（病院及び有床診療所）'!$AB$88</f>
        <v>0</v>
      </c>
      <c r="QM2" s="188">
        <f>+'（別添）_実績報告書（病院及び有床診療所）'!$AB$89</f>
        <v>0</v>
      </c>
      <c r="QN2" s="188">
        <f>+'（別添）_実績報告書（病院及び有床診療所）'!$AB$90</f>
        <v>0</v>
      </c>
      <c r="QO2" s="188">
        <f>+'（別添）_実績報告書（病院及び有床診療所）'!$AB$91</f>
        <v>0</v>
      </c>
      <c r="QP2" s="188">
        <f>+'（別添）_実績報告書（病院及び有床診療所）'!$AB$92</f>
        <v>0</v>
      </c>
      <c r="QQ2" s="187">
        <f>+'（別添）_実績報告書（病院及び有床診療所）'!$AB$93</f>
        <v>0</v>
      </c>
      <c r="QR2" s="193">
        <f>+'（別添）_実績報告書（病院及び有床診療所）'!$AB$96</f>
        <v>0</v>
      </c>
      <c r="QS2" s="188">
        <f>+'（別添）_実績報告書（病院及び有床診療所）'!$AB$97</f>
        <v>0</v>
      </c>
      <c r="QT2" s="188">
        <f>+'（別添）_実績報告書（病院及び有床診療所）'!$AB$98</f>
        <v>0</v>
      </c>
      <c r="QU2" s="188">
        <f>+'（別添）_実績報告書（病院及び有床診療所）'!$AB$99</f>
        <v>0</v>
      </c>
      <c r="QV2" s="188">
        <f>+'（別添）_実績報告書（病院及び有床診療所）'!$AB$100</f>
        <v>0</v>
      </c>
      <c r="QW2" s="188">
        <f>+'（別添）_実績報告書（病院及び有床診療所）'!$AB$101</f>
        <v>0</v>
      </c>
      <c r="QX2" s="187">
        <f>+'（別添）_実績報告書（病院及び有床診療所）'!$AB$102</f>
        <v>0</v>
      </c>
      <c r="QY2" s="193">
        <f>+'（別添）_実績報告書（病院及び有床診療所）'!$AB$105</f>
        <v>0</v>
      </c>
      <c r="QZ2" s="188">
        <f>+'（別添）_実績報告書（病院及び有床診療所）'!$AB$106</f>
        <v>0</v>
      </c>
      <c r="RA2" s="188">
        <f>+'（別添）_実績報告書（病院及び有床診療所）'!$AB$107</f>
        <v>0</v>
      </c>
      <c r="RB2" s="188">
        <f>+'（別添）_実績報告書（病院及び有床診療所）'!$AB$108</f>
        <v>0</v>
      </c>
      <c r="RC2" s="188">
        <f>+'（別添）_実績報告書（病院及び有床診療所）'!$AB$109</f>
        <v>0</v>
      </c>
      <c r="RD2" s="188">
        <f>+'（別添）_実績報告書（病院及び有床診療所）'!$AB$110</f>
        <v>0</v>
      </c>
      <c r="RE2" s="187">
        <f>+'（別添）_実績報告書（病院及び有床診療所）'!$AB$111</f>
        <v>0</v>
      </c>
      <c r="RF2" s="193">
        <f>+'（別添）_実績報告書（病院及び有床診療所）'!$AB$114</f>
        <v>0</v>
      </c>
      <c r="RG2" s="188">
        <f>+'（別添）_実績報告書（病院及び有床診療所）'!$AB$115</f>
        <v>0</v>
      </c>
      <c r="RH2" s="188">
        <f>+'（別添）_実績報告書（病院及び有床診療所）'!$AB$116</f>
        <v>0</v>
      </c>
      <c r="RI2" s="188">
        <f>+'（別添）_実績報告書（病院及び有床診療所）'!$AB$117</f>
        <v>0</v>
      </c>
      <c r="RJ2" s="188">
        <f>+'（別添）_実績報告書（病院及び有床診療所）'!$AB$118</f>
        <v>0</v>
      </c>
      <c r="RK2" s="188">
        <f>+'（別添）_実績報告書（病院及び有床診療所）'!$AB$119</f>
        <v>0</v>
      </c>
      <c r="RL2" s="187">
        <f>+'（別添）_実績報告書（病院及び有床診療所）'!$AB$120</f>
        <v>0</v>
      </c>
      <c r="RM2" s="193">
        <f>+'（別添）_実績報告書（病院及び有床診療所）'!$AB$123</f>
        <v>0</v>
      </c>
      <c r="RN2" s="188">
        <f>+'（別添）_実績報告書（病院及び有床診療所）'!$AB$124</f>
        <v>0</v>
      </c>
      <c r="RO2" s="188">
        <f>+'（別添）_実績報告書（病院及び有床診療所）'!$AB$125</f>
        <v>0</v>
      </c>
      <c r="RP2" s="188">
        <f>+'（別添）_実績報告書（病院及び有床診療所）'!$AB$126</f>
        <v>0</v>
      </c>
      <c r="RQ2" s="188">
        <f>+'（別添）_実績報告書（病院及び有床診療所）'!$AB$127</f>
        <v>0</v>
      </c>
      <c r="RR2" s="188">
        <f>+'（別添）_実績報告書（病院及び有床診療所）'!$AB$128</f>
        <v>0</v>
      </c>
      <c r="RS2" s="187">
        <f>+'（別添）_実績報告書（病院及び有床診療所）'!$AB$129</f>
        <v>0</v>
      </c>
      <c r="RT2" s="193">
        <f>+'（別添）_実績報告書（病院及び有床診療所）'!$AB$132</f>
        <v>0</v>
      </c>
      <c r="RU2" s="188">
        <f>+'（別添）_実績報告書（病院及び有床診療所）'!$AB$133</f>
        <v>0</v>
      </c>
      <c r="RV2" s="188">
        <f>+'（別添）_実績報告書（病院及び有床診療所）'!$AB$134</f>
        <v>0</v>
      </c>
      <c r="RW2" s="188">
        <f>+'（別添）_実績報告書（病院及び有床診療所）'!$AB$135</f>
        <v>0</v>
      </c>
      <c r="RX2" s="188">
        <f>+'（別添）_実績報告書（病院及び有床診療所）'!$AB$136</f>
        <v>0</v>
      </c>
      <c r="RY2" s="188">
        <f>+'（別添）_実績報告書（病院及び有床診療所）'!$AB$137</f>
        <v>0</v>
      </c>
      <c r="RZ2" s="188">
        <f>+'（別添）_実績報告書（病院及び有床診療所）'!$AB$138</f>
        <v>0</v>
      </c>
      <c r="SA2" s="188">
        <f>+'（別添）_実績報告書（病院及び有床診療所）'!$AB$142</f>
        <v>0</v>
      </c>
      <c r="SB2" s="187" t="s">
        <v>1504</v>
      </c>
      <c r="SC2" s="188">
        <f>+'（別添）_実績報告書（病院及び有床診療所）'!$AB$144</f>
        <v>0</v>
      </c>
      <c r="SD2" s="187" t="s">
        <v>1504</v>
      </c>
      <c r="SE2" s="188">
        <f>+'（別添）_実績報告書（病院及び有床診療所）'!$AB$146</f>
        <v>0</v>
      </c>
      <c r="SF2" s="187" t="s">
        <v>1504</v>
      </c>
      <c r="SG2" s="188">
        <f>+'（別添）_実績報告書（病院及び有床診療所）'!$AB$148</f>
        <v>0</v>
      </c>
      <c r="SH2" s="188">
        <f>+'（別添）_実績報告書（病院及び有床診療所）'!$AB$149</f>
        <v>0</v>
      </c>
      <c r="SI2" s="188">
        <f>+'（別添）_実績報告書（病院及び有床診療所）'!$AB$150</f>
        <v>0</v>
      </c>
      <c r="SJ2" s="329">
        <f>+'（別添）_実績報告書（病院及び有床診療所）'!$AB$151</f>
        <v>0</v>
      </c>
      <c r="SK2" s="188">
        <f>+'（別添）_実績報告書（病院及び有床診療所）'!$AB$154</f>
        <v>0</v>
      </c>
      <c r="SL2" s="187" t="s">
        <v>1504</v>
      </c>
      <c r="SM2" s="188">
        <f>+'（別添）_実績報告書（病院及び有床診療所）'!$AB$156</f>
        <v>0</v>
      </c>
      <c r="SN2" s="187" t="s">
        <v>1504</v>
      </c>
      <c r="SO2" s="188">
        <f>+'（別添）_実績報告書（病院及び有床診療所）'!$AB$158</f>
        <v>0</v>
      </c>
      <c r="SP2" s="187" t="s">
        <v>1504</v>
      </c>
      <c r="SQ2" s="188">
        <f>+'（別添）_実績報告書（病院及び有床診療所）'!$AB$160</f>
        <v>0</v>
      </c>
      <c r="SR2" s="188">
        <f>+'（別添）_実績報告書（病院及び有床診療所）'!$AB$161</f>
        <v>0</v>
      </c>
      <c r="SS2" s="188">
        <f>+'（別添）_実績報告書（病院及び有床診療所）'!$AB$162</f>
        <v>0</v>
      </c>
      <c r="ST2" s="329">
        <f>+'（別添）_実績報告書（病院及び有床診療所）'!$AB$163</f>
        <v>0</v>
      </c>
      <c r="SU2" s="187">
        <f>+'（別添）_実績報告書（病院及び有床診療所）'!$F$168</f>
        <v>0</v>
      </c>
      <c r="SV2" s="187">
        <f>+'（別添）_実績報告書（病院及び有床診療所）'!$I$168</f>
        <v>0</v>
      </c>
      <c r="SW2" s="187">
        <f>+'（別添）_実績報告書（病院及び有床診療所）'!$L$168</f>
        <v>0</v>
      </c>
      <c r="SX2" s="187">
        <f>+'（別添）_実績報告書（病院及び有床診療所）'!$U$168</f>
        <v>0</v>
      </c>
      <c r="SY2" s="187" t="str">
        <f>'（別添）実績報告書（診療所）'!X4</f>
        <v/>
      </c>
      <c r="SZ2" s="187" t="str">
        <f>'（別添）実績報告書（診療所）'!X5</f>
        <v/>
      </c>
      <c r="TA2" s="187" t="s">
        <v>1539</v>
      </c>
      <c r="TB2" s="187" t="str">
        <f>'（別添）実績報告書（診療所）'!E12</f>
        <v/>
      </c>
      <c r="TC2" s="187" t="str">
        <f>'（別添）実績報告書（診療所）'!H12</f>
        <v/>
      </c>
      <c r="TD2" s="187" t="str">
        <f>'（別添）実績報告書（診療所）'!O12</f>
        <v/>
      </c>
      <c r="TE2" s="187" t="str">
        <f>'（別添）実績報告書（診療所）'!$R$12</f>
        <v/>
      </c>
      <c r="TF2" s="187">
        <f>'（別添）実績報告書（診療所）'!$V$12</f>
        <v>1</v>
      </c>
      <c r="TG2" s="187" t="str">
        <f>+'（別添）実績報告書（診療所）'!$E$15</f>
        <v/>
      </c>
      <c r="TH2" s="187" t="str">
        <f>+'（別添）実績報告書（診療所）'!$H$15</f>
        <v/>
      </c>
      <c r="TI2" s="187">
        <f>+'（別添）実績報告書（診療所）'!$O$15</f>
        <v>0</v>
      </c>
      <c r="TJ2" s="187">
        <f>+'（別添）実績報告書（診療所）'!$R$15</f>
        <v>0</v>
      </c>
      <c r="TK2" s="187">
        <f>+'（別添）実績報告書（診療所）'!$V$15</f>
        <v>1</v>
      </c>
      <c r="TL2" s="187" t="s">
        <v>1539</v>
      </c>
      <c r="TM2" s="187" t="s">
        <v>1539</v>
      </c>
      <c r="TN2" s="187" t="s">
        <v>1539</v>
      </c>
      <c r="TO2" s="187" t="s">
        <v>1539</v>
      </c>
      <c r="TP2" s="187" t="s">
        <v>1539</v>
      </c>
      <c r="TQ2" s="187" t="s">
        <v>1539</v>
      </c>
      <c r="TR2" s="187" t="s">
        <v>1539</v>
      </c>
      <c r="TS2" s="187" t="s">
        <v>1539</v>
      </c>
      <c r="TT2" s="187" t="s">
        <v>1539</v>
      </c>
      <c r="TU2" s="187" t="s">
        <v>1539</v>
      </c>
      <c r="TV2" s="187" t="s">
        <v>1539</v>
      </c>
      <c r="TW2" s="187" t="s">
        <v>1539</v>
      </c>
      <c r="TX2" s="187" t="s">
        <v>1539</v>
      </c>
      <c r="TY2" s="187" t="s">
        <v>1539</v>
      </c>
      <c r="TZ2" s="187" t="s">
        <v>1539</v>
      </c>
      <c r="UA2" s="187" t="s">
        <v>1539</v>
      </c>
      <c r="UB2" s="187" t="s">
        <v>1539</v>
      </c>
      <c r="UC2" s="187" t="s">
        <v>1539</v>
      </c>
      <c r="UD2" s="187" t="s">
        <v>1539</v>
      </c>
      <c r="UE2" s="187" t="s">
        <v>1539</v>
      </c>
      <c r="UF2" s="187" t="s">
        <v>1539</v>
      </c>
      <c r="UG2" s="187" t="s">
        <v>1539</v>
      </c>
      <c r="UH2" s="187" t="s">
        <v>1539</v>
      </c>
      <c r="UI2" s="187" t="s">
        <v>1539</v>
      </c>
      <c r="UJ2" s="187" t="s">
        <v>1539</v>
      </c>
      <c r="UK2" s="187" t="s">
        <v>1539</v>
      </c>
      <c r="UL2" s="187" t="s">
        <v>1539</v>
      </c>
      <c r="UM2" s="187" t="s">
        <v>1539</v>
      </c>
      <c r="UN2" s="187" t="s">
        <v>1539</v>
      </c>
      <c r="UO2" s="187" t="s">
        <v>1539</v>
      </c>
      <c r="UP2" s="187" t="s">
        <v>1539</v>
      </c>
      <c r="UQ2" s="187" t="s">
        <v>1539</v>
      </c>
      <c r="UR2" s="187" t="s">
        <v>1539</v>
      </c>
      <c r="US2" s="187" t="s">
        <v>1539</v>
      </c>
      <c r="UT2" s="187" t="s">
        <v>1539</v>
      </c>
      <c r="UU2" s="187" t="s">
        <v>1539</v>
      </c>
      <c r="UV2" s="187" t="s">
        <v>1539</v>
      </c>
      <c r="UW2" s="187" t="s">
        <v>1539</v>
      </c>
      <c r="UX2" s="187" t="s">
        <v>1539</v>
      </c>
      <c r="UY2" s="187" t="s">
        <v>1539</v>
      </c>
      <c r="UZ2" s="187" t="s">
        <v>1539</v>
      </c>
      <c r="VA2" s="187" t="s">
        <v>1539</v>
      </c>
      <c r="VB2" s="187" t="s">
        <v>1539</v>
      </c>
      <c r="VC2" s="187" t="s">
        <v>1539</v>
      </c>
      <c r="VD2" s="187" t="s">
        <v>1539</v>
      </c>
      <c r="VE2" s="187" t="s">
        <v>1539</v>
      </c>
      <c r="VF2" s="187" t="s">
        <v>1539</v>
      </c>
      <c r="VG2" s="188">
        <f>'（別添）実績報告書（診療所）'!AB50</f>
        <v>0</v>
      </c>
      <c r="VH2" s="188">
        <f>'（別添）実績報告書（診療所）'!AB51</f>
        <v>0</v>
      </c>
      <c r="VI2" s="188">
        <f>'（別添）実績報告書（診療所）'!AB54</f>
        <v>0</v>
      </c>
      <c r="VJ2" s="188">
        <f>+'（別添）実績報告書（診療所）'!$AB$59</f>
        <v>0</v>
      </c>
      <c r="VK2" s="188" t="s">
        <v>1539</v>
      </c>
      <c r="VL2" s="188" t="s">
        <v>1539</v>
      </c>
      <c r="VM2" s="188" t="s">
        <v>1539</v>
      </c>
      <c r="VN2" s="188" t="s">
        <v>1539</v>
      </c>
      <c r="VO2" s="188">
        <f>+'（別添）実績報告書（診療所）'!$AB$64</f>
        <v>0</v>
      </c>
      <c r="VP2" s="188">
        <f>+'（別添）実績報告書（診療所）'!$AB$65</f>
        <v>0</v>
      </c>
      <c r="VQ2" s="188">
        <f>+'（別添）実績報告書（診療所）'!$AB$66</f>
        <v>0</v>
      </c>
      <c r="VR2" s="187" t="b">
        <f>+'（別添）実績報告書（診療所）'!$AH$55</f>
        <v>0</v>
      </c>
      <c r="VS2" s="187">
        <f>+'（別添）実績報告書（診療所）'!$AB$85</f>
        <v>0</v>
      </c>
      <c r="VT2" s="188">
        <f>+'（別添）実績報告書（診療所）'!$AB$86</f>
        <v>0</v>
      </c>
      <c r="VU2" s="188">
        <f>+'（別添）実績報告書（診療所）'!$AB$87</f>
        <v>0</v>
      </c>
      <c r="VV2" s="188">
        <f>+'（別添）実績報告書（診療所）'!$AB$88</f>
        <v>0</v>
      </c>
      <c r="VW2" s="188">
        <f>+'（別添）実績報告書（診療所）'!$AB$89</f>
        <v>0</v>
      </c>
      <c r="VX2" s="188">
        <f>+'（別添）実績報告書（診療所）'!$AB$90</f>
        <v>0</v>
      </c>
      <c r="VY2" s="193">
        <f>+'（別添）実績報告書（診療所）'!$AB$91</f>
        <v>0</v>
      </c>
      <c r="VZ2" s="187">
        <f>+'（別添）実績報告書（診療所）'!$AB$94</f>
        <v>0</v>
      </c>
      <c r="WA2" s="188">
        <f>+'（別添）実績報告書（診療所）'!$AB$95</f>
        <v>0</v>
      </c>
      <c r="WB2" s="188">
        <f>+'（別添）実績報告書（診療所）'!$AB$96</f>
        <v>0</v>
      </c>
      <c r="WC2" s="188">
        <f>+'（別添）実績報告書（診療所）'!$AB$97</f>
        <v>0</v>
      </c>
      <c r="WD2" s="188">
        <f>+'（別添）実績報告書（診療所）'!$AB$98</f>
        <v>0</v>
      </c>
      <c r="WE2" s="188">
        <f>+'（別添）実績報告書（診療所）'!$AB$99</f>
        <v>0</v>
      </c>
      <c r="WF2" s="193">
        <f>+'（別添）実績報告書（診療所）'!$AB$100</f>
        <v>0</v>
      </c>
      <c r="WG2" s="187">
        <f>+'（別添）実績報告書（診療所）'!$AB$103</f>
        <v>0</v>
      </c>
      <c r="WH2" s="188">
        <f>+'（別添）実績報告書（診療所）'!$AB$104</f>
        <v>0</v>
      </c>
      <c r="WI2" s="188">
        <f>+'（別添）実績報告書（診療所）'!$AB$105</f>
        <v>0</v>
      </c>
      <c r="WJ2" s="188">
        <f>+'（別添）実績報告書（診療所）'!$AB$106</f>
        <v>0</v>
      </c>
      <c r="WK2" s="188">
        <f>+'（別添）実績報告書（診療所）'!$AB$107</f>
        <v>0</v>
      </c>
      <c r="WL2" s="188">
        <f>+'（別添）実績報告書（診療所）'!$AB$108</f>
        <v>0</v>
      </c>
      <c r="WM2" s="193">
        <f>+'（別添）実績報告書（診療所）'!$AB$109</f>
        <v>0</v>
      </c>
      <c r="WN2" s="187">
        <f>+'（別添）実績報告書（診療所）'!$AB$112</f>
        <v>0</v>
      </c>
      <c r="WO2" s="188">
        <f>+'（別添）実績報告書（診療所）'!$AB$113</f>
        <v>0</v>
      </c>
      <c r="WP2" s="188">
        <f>+'（別添）実績報告書（診療所）'!$AB$114</f>
        <v>0</v>
      </c>
      <c r="WQ2" s="188">
        <f>+'（別添）実績報告書（診療所）'!$AB$115</f>
        <v>0</v>
      </c>
      <c r="WR2" s="188">
        <f>+'（別添）実績報告書（診療所）'!$AB$116</f>
        <v>0</v>
      </c>
      <c r="WS2" s="188">
        <f>+'（別添）実績報告書（診療所）'!$AB$117</f>
        <v>0</v>
      </c>
      <c r="WT2" s="193">
        <f>+'（別添）実績報告書（診療所）'!$AB$118</f>
        <v>0</v>
      </c>
      <c r="WU2" s="187">
        <f>+'（別添）実績報告書（診療所）'!$AB$121</f>
        <v>0</v>
      </c>
      <c r="WV2" s="188">
        <f>+'（別添）実績報告書（診療所）'!$AB$122</f>
        <v>0</v>
      </c>
      <c r="WW2" s="188">
        <f>+'（別添）実績報告書（診療所）'!$AB$123</f>
        <v>0</v>
      </c>
      <c r="WX2" s="188">
        <f>+'（別添）実績報告書（診療所）'!$AB$124</f>
        <v>0</v>
      </c>
      <c r="WY2" s="188">
        <f>+'（別添）実績報告書（診療所）'!$AB$125</f>
        <v>0</v>
      </c>
      <c r="WZ2" s="188">
        <f>+'（別添）実績報告書（診療所）'!$AB$126</f>
        <v>0</v>
      </c>
      <c r="XA2" s="193">
        <f>+'（別添）実績報告書（診療所）'!$AB$127</f>
        <v>0</v>
      </c>
      <c r="XB2" s="187">
        <f>+'（別添）実績報告書（診療所）'!$AB$131</f>
        <v>0</v>
      </c>
      <c r="XC2" s="187" t="s">
        <v>1504</v>
      </c>
      <c r="XD2" s="188">
        <f>+'（別添）実績報告書（診療所）'!$AB$133</f>
        <v>0</v>
      </c>
      <c r="XE2" s="187" t="s">
        <v>1504</v>
      </c>
      <c r="XF2" s="188">
        <f>+'（別添）実績報告書（診療所）'!$AB$135</f>
        <v>0</v>
      </c>
      <c r="XG2" s="187" t="s">
        <v>1504</v>
      </c>
      <c r="XH2" s="188">
        <f>+'（別添）実績報告書（診療所）'!$AB$137</f>
        <v>0</v>
      </c>
      <c r="XI2" s="188">
        <f>+'（別添）実績報告書（診療所）'!$AB$138</f>
        <v>0</v>
      </c>
      <c r="XJ2" s="188">
        <f>+'（別添）実績報告書（診療所）'!$AB$139</f>
        <v>0</v>
      </c>
      <c r="XK2" s="193">
        <f>+'（別添）実績報告書（診療所）'!$AB$140</f>
        <v>0</v>
      </c>
      <c r="XL2" s="187">
        <f>+'（別添）実績報告書（診療所）'!$AB$143</f>
        <v>0</v>
      </c>
      <c r="XM2" s="187" t="s">
        <v>1504</v>
      </c>
      <c r="XN2" s="188">
        <f>+'（別添）実績報告書（診療所）'!$AB$145</f>
        <v>0</v>
      </c>
      <c r="XO2" s="187" t="s">
        <v>1504</v>
      </c>
      <c r="XP2" s="188">
        <f>+'（別添）実績報告書（診療所）'!$AB$147</f>
        <v>0</v>
      </c>
      <c r="XQ2" s="187" t="s">
        <v>1504</v>
      </c>
      <c r="XR2" s="188">
        <f>+'（別添）実績報告書（診療所）'!$AB$149</f>
        <v>0</v>
      </c>
      <c r="XS2" s="188">
        <f>+'（別添）実績報告書（診療所）'!$AB$150</f>
        <v>0</v>
      </c>
      <c r="XT2" s="188">
        <f>+'（別添）実績報告書（診療所）'!$AB$151</f>
        <v>0</v>
      </c>
      <c r="XU2" s="193">
        <f>+'（別添）実績報告書（診療所）'!$AB$152</f>
        <v>0</v>
      </c>
      <c r="XV2" s="187">
        <f>+'（別添）実績報告書（診療所）'!$F$157</f>
        <v>0</v>
      </c>
      <c r="XW2" s="187">
        <f>+'（別添）実績報告書（診療所）'!$I$157</f>
        <v>0</v>
      </c>
      <c r="XX2" s="187">
        <f>+'（別添）実績報告書（診療所）'!$L$157</f>
        <v>0</v>
      </c>
      <c r="XY2" s="187">
        <f>+'（別添）実績報告書（診療所）'!$U$157</f>
        <v>0</v>
      </c>
      <c r="XZ2" s="187" t="str">
        <f>+'（別添）_実績報告書（歯科診療所及びⅡを算定する有床診療所）'!$X$4</f>
        <v/>
      </c>
      <c r="YA2" s="187" t="str">
        <f>+'（別添）_実績報告書（歯科診療所及びⅡを算定する有床診療所）'!$X$5</f>
        <v/>
      </c>
      <c r="YB2" s="187">
        <f>+'（別添）_実績報告書（歯科診療所及びⅡを算定する有床診療所）'!$AH$8</f>
        <v>0</v>
      </c>
      <c r="YC2" s="187" t="str">
        <f>+'（別添）_実績報告書（歯科診療所及びⅡを算定する有床診療所）'!$E$12</f>
        <v/>
      </c>
      <c r="YD2" s="187" t="str">
        <f>+'（別添）_実績報告書（歯科診療所及びⅡを算定する有床診療所）'!$H$12</f>
        <v/>
      </c>
      <c r="YE2" s="187" t="str">
        <f>+'（別添）_実績報告書（歯科診療所及びⅡを算定する有床診療所）'!$O$12</f>
        <v/>
      </c>
      <c r="YF2" s="187" t="str">
        <f>+'（別添）_実績報告書（歯科診療所及びⅡを算定する有床診療所）'!$R$12</f>
        <v/>
      </c>
      <c r="YG2" s="187">
        <f>+'（別添）_実績報告書（歯科診療所及びⅡを算定する有床診療所）'!$V$12</f>
        <v>1</v>
      </c>
      <c r="YH2" s="187" t="str">
        <f>+'（別添）_実績報告書（歯科診療所及びⅡを算定する有床診療所）'!$E$15</f>
        <v/>
      </c>
      <c r="YI2" s="187" t="str">
        <f>+'（別添）_実績報告書（歯科診療所及びⅡを算定する有床診療所）'!$H$15</f>
        <v/>
      </c>
      <c r="YJ2" s="187">
        <f>+'（別添）_実績報告書（歯科診療所及びⅡを算定する有床診療所）'!$O$15</f>
        <v>7</v>
      </c>
      <c r="YK2" s="187">
        <f>+'（別添）_実績報告書（歯科診療所及びⅡを算定する有床診療所）'!$R$15</f>
        <v>3</v>
      </c>
      <c r="YL2" s="187">
        <f>+'（別添）_実績報告書（歯科診療所及びⅡを算定する有床診療所）'!$V$15</f>
        <v>1</v>
      </c>
      <c r="YM2" s="187" t="s">
        <v>1504</v>
      </c>
      <c r="YN2" s="187" t="s">
        <v>1504</v>
      </c>
      <c r="YO2" s="187" t="s">
        <v>1504</v>
      </c>
      <c r="YP2" s="187" t="s">
        <v>1504</v>
      </c>
      <c r="YQ2" s="187" t="s">
        <v>1504</v>
      </c>
      <c r="YR2" s="187" t="s">
        <v>1504</v>
      </c>
      <c r="YS2" s="187" t="s">
        <v>1504</v>
      </c>
      <c r="YT2" s="187" t="s">
        <v>1504</v>
      </c>
      <c r="YU2" s="187" t="s">
        <v>1504</v>
      </c>
      <c r="YV2" s="187" t="s">
        <v>1504</v>
      </c>
      <c r="YW2" s="187" t="s">
        <v>1504</v>
      </c>
      <c r="YX2" s="187" t="s">
        <v>1504</v>
      </c>
      <c r="YY2" s="187" t="s">
        <v>1504</v>
      </c>
      <c r="YZ2" s="187" t="s">
        <v>1504</v>
      </c>
      <c r="ZA2" s="187" t="s">
        <v>1504</v>
      </c>
      <c r="ZB2" s="187" t="s">
        <v>1504</v>
      </c>
      <c r="ZC2" s="187" t="s">
        <v>1504</v>
      </c>
      <c r="ZD2" s="187" t="s">
        <v>1504</v>
      </c>
      <c r="ZE2" s="187" t="s">
        <v>1504</v>
      </c>
      <c r="ZF2" s="187" t="s">
        <v>1504</v>
      </c>
      <c r="ZG2" s="187" t="s">
        <v>1504</v>
      </c>
      <c r="ZH2" s="187" t="s">
        <v>1504</v>
      </c>
      <c r="ZI2" s="187" t="s">
        <v>1504</v>
      </c>
      <c r="ZJ2" s="187" t="s">
        <v>1504</v>
      </c>
      <c r="ZK2" s="187" t="s">
        <v>1504</v>
      </c>
      <c r="ZL2" s="187" t="s">
        <v>1504</v>
      </c>
      <c r="ZM2" s="187" t="s">
        <v>1504</v>
      </c>
      <c r="ZN2" s="187" t="s">
        <v>1504</v>
      </c>
      <c r="ZO2" s="187" t="s">
        <v>1504</v>
      </c>
      <c r="ZP2" s="187" t="s">
        <v>1504</v>
      </c>
      <c r="ZQ2" s="187" t="s">
        <v>1504</v>
      </c>
      <c r="ZR2" s="187" t="s">
        <v>1504</v>
      </c>
      <c r="ZS2" s="187" t="s">
        <v>1504</v>
      </c>
      <c r="ZT2" s="187" t="s">
        <v>1504</v>
      </c>
      <c r="ZU2" s="187" t="s">
        <v>1504</v>
      </c>
      <c r="ZV2" s="187" t="s">
        <v>1504</v>
      </c>
      <c r="ZW2" s="187" t="s">
        <v>1504</v>
      </c>
      <c r="ZX2" s="187" t="s">
        <v>1504</v>
      </c>
      <c r="ZY2" s="187" t="s">
        <v>1504</v>
      </c>
      <c r="ZZ2" s="187" t="s">
        <v>1504</v>
      </c>
      <c r="AAA2" s="187" t="s">
        <v>1504</v>
      </c>
      <c r="AAB2" s="187" t="s">
        <v>1504</v>
      </c>
      <c r="AAC2" s="187" t="s">
        <v>1504</v>
      </c>
      <c r="AAD2" s="187" t="s">
        <v>1504</v>
      </c>
      <c r="AAE2" s="187" t="s">
        <v>1504</v>
      </c>
      <c r="AAF2" s="187" t="s">
        <v>1504</v>
      </c>
      <c r="AAG2" s="187" t="s">
        <v>1504</v>
      </c>
      <c r="AAH2" s="188">
        <f>'（別添）_実績報告書（歯科診療所及びⅡを算定する有床診療所）'!AB50</f>
        <v>0</v>
      </c>
      <c r="AAI2" s="188">
        <f>'（別添）_実績報告書（歯科診療所及びⅡを算定する有床診療所）'!AB51</f>
        <v>0</v>
      </c>
      <c r="AAJ2" s="188">
        <f>'（別添）_実績報告書（歯科診療所及びⅡを算定する有床診療所）'!AB54</f>
        <v>0</v>
      </c>
      <c r="AAK2" s="188">
        <f>+'（別添）_実績報告書（歯科診療所及びⅡを算定する有床診療所）'!$AB$59</f>
        <v>0</v>
      </c>
      <c r="AAL2" s="188" t="s">
        <v>1504</v>
      </c>
      <c r="AAM2" s="188" t="s">
        <v>1504</v>
      </c>
      <c r="AAN2" s="188" t="s">
        <v>1504</v>
      </c>
      <c r="AAO2" s="188" t="s">
        <v>1504</v>
      </c>
      <c r="AAP2" s="188">
        <f>+'（別添）_実績報告書（歯科診療所及びⅡを算定する有床診療所）'!$AB$64</f>
        <v>0</v>
      </c>
      <c r="AAQ2" s="188">
        <f>+'（別添）_実績報告書（歯科診療所及びⅡを算定する有床診療所）'!$AB$65</f>
        <v>0</v>
      </c>
      <c r="AAR2" s="188">
        <f>+'（別添）_実績報告書（歯科診療所及びⅡを算定する有床診療所）'!$AB$66</f>
        <v>0</v>
      </c>
      <c r="AAS2" s="187" t="b">
        <f>+'（別添）_実績報告書（歯科診療所及びⅡを算定する有床診療所）'!$AH$55</f>
        <v>0</v>
      </c>
      <c r="AAT2" s="187">
        <f>+'（別添）_実績報告書（歯科診療所及びⅡを算定する有床診療所）'!$AB$85</f>
        <v>0</v>
      </c>
      <c r="AAU2" s="188">
        <f>+'（別添）_実績報告書（歯科診療所及びⅡを算定する有床診療所）'!$AB$86</f>
        <v>0</v>
      </c>
      <c r="AAV2" s="188">
        <f>+'（別添）_実績報告書（歯科診療所及びⅡを算定する有床診療所）'!$AB$87</f>
        <v>0</v>
      </c>
      <c r="AAW2" s="188">
        <f>+'（別添）_実績報告書（歯科診療所及びⅡを算定する有床診療所）'!$AB$88</f>
        <v>0</v>
      </c>
      <c r="AAX2" s="188">
        <f>+'（別添）_実績報告書（歯科診療所及びⅡを算定する有床診療所）'!$AB$89</f>
        <v>0</v>
      </c>
      <c r="AAY2" s="188">
        <f>+'（別添）_実績報告書（歯科診療所及びⅡを算定する有床診療所）'!$AB$90</f>
        <v>0</v>
      </c>
      <c r="AAZ2" s="187">
        <f>+'（別添）_実績報告書（歯科診療所及びⅡを算定する有床診療所）'!$AB$91</f>
        <v>0</v>
      </c>
      <c r="ABA2" s="188" t="s">
        <v>1504</v>
      </c>
      <c r="ABB2" s="188" t="s">
        <v>1504</v>
      </c>
      <c r="ABC2" s="188" t="s">
        <v>1504</v>
      </c>
      <c r="ABD2" s="188" t="s">
        <v>1504</v>
      </c>
      <c r="ABE2" s="188" t="s">
        <v>1504</v>
      </c>
      <c r="ABF2" s="188" t="s">
        <v>1504</v>
      </c>
      <c r="ABG2" s="188" t="s">
        <v>1504</v>
      </c>
      <c r="ABH2" s="188" t="s">
        <v>1504</v>
      </c>
      <c r="ABI2" s="188" t="s">
        <v>1504</v>
      </c>
      <c r="ABJ2" s="188" t="s">
        <v>1504</v>
      </c>
      <c r="ABK2" s="188" t="s">
        <v>1504</v>
      </c>
      <c r="ABL2" s="188" t="s">
        <v>1504</v>
      </c>
      <c r="ABM2" s="188" t="s">
        <v>1504</v>
      </c>
      <c r="ABN2" s="188" t="s">
        <v>1504</v>
      </c>
      <c r="ABO2" s="188" t="s">
        <v>1504</v>
      </c>
      <c r="ABP2" s="188" t="s">
        <v>1504</v>
      </c>
      <c r="ABQ2" s="188" t="s">
        <v>1504</v>
      </c>
      <c r="ABR2" s="188" t="s">
        <v>1504</v>
      </c>
      <c r="ABS2" s="188" t="s">
        <v>1504</v>
      </c>
      <c r="ABT2" s="188" t="s">
        <v>1504</v>
      </c>
      <c r="ABU2" s="188" t="s">
        <v>1504</v>
      </c>
      <c r="ABV2" s="188" t="s">
        <v>1504</v>
      </c>
      <c r="ABW2" s="188" t="s">
        <v>1504</v>
      </c>
      <c r="ABX2" s="188" t="s">
        <v>1504</v>
      </c>
      <c r="ABY2" s="188" t="s">
        <v>1504</v>
      </c>
      <c r="ABZ2" s="188" t="s">
        <v>1504</v>
      </c>
      <c r="ACA2" s="188" t="s">
        <v>1504</v>
      </c>
      <c r="ACB2" s="188" t="s">
        <v>1504</v>
      </c>
      <c r="ACC2" s="187">
        <f>+'（別添）_実績報告書（歯科診療所及びⅡを算定する有床診療所）'!$AB$131</f>
        <v>0</v>
      </c>
      <c r="ACD2" s="188" t="s">
        <v>1504</v>
      </c>
      <c r="ACE2" s="188">
        <f>+'（別添）_実績報告書（歯科診療所及びⅡを算定する有床診療所）'!$AB$133</f>
        <v>0</v>
      </c>
      <c r="ACF2" s="188" t="s">
        <v>1504</v>
      </c>
      <c r="ACG2" s="188">
        <f>+'（別添）_実績報告書（歯科診療所及びⅡを算定する有床診療所）'!$AB$135</f>
        <v>0</v>
      </c>
      <c r="ACH2" s="188" t="s">
        <v>1504</v>
      </c>
      <c r="ACI2" s="188">
        <f>+'（別添）_実績報告書（歯科診療所及びⅡを算定する有床診療所）'!$AB$137</f>
        <v>0</v>
      </c>
      <c r="ACJ2" s="188">
        <f>+'（別添）_実績報告書（歯科診療所及びⅡを算定する有床診療所）'!$AB$138</f>
        <v>0</v>
      </c>
      <c r="ACK2" s="188">
        <f>+'（別添）_実績報告書（歯科診療所及びⅡを算定する有床診療所）'!$AB$139</f>
        <v>0</v>
      </c>
      <c r="ACL2" s="187">
        <f>+'（別添）_実績報告書（歯科診療所及びⅡを算定する有床診療所）'!$AB$140</f>
        <v>0</v>
      </c>
      <c r="ACM2" s="187">
        <f>+'（別添）_実績報告書（歯科診療所及びⅡを算定する有床診療所）'!$AB$143</f>
        <v>0</v>
      </c>
      <c r="ACN2" s="188" t="s">
        <v>1504</v>
      </c>
      <c r="ACO2" s="188">
        <f>+'（別添）_実績報告書（歯科診療所及びⅡを算定する有床診療所）'!$AB$145</f>
        <v>0</v>
      </c>
      <c r="ACP2" s="188" t="s">
        <v>1504</v>
      </c>
      <c r="ACQ2" s="188">
        <f>+'（別添）_実績報告書（歯科診療所及びⅡを算定する有床診療所）'!$AB$147</f>
        <v>0</v>
      </c>
      <c r="ACR2" s="188" t="s">
        <v>1504</v>
      </c>
      <c r="ACS2" s="188">
        <f>+'（別添）_実績報告書（歯科診療所及びⅡを算定する有床診療所）'!$AB$149</f>
        <v>0</v>
      </c>
      <c r="ACT2" s="188">
        <f>+'（別添）_実績報告書（歯科診療所及びⅡを算定する有床診療所）'!$AB$150</f>
        <v>0</v>
      </c>
      <c r="ACU2" s="188">
        <f>+'（別添）_実績報告書（歯科診療所及びⅡを算定する有床診療所）'!$AB$151</f>
        <v>0</v>
      </c>
      <c r="ACV2" s="187">
        <f>+'（別添）_実績報告書（歯科診療所及びⅡを算定する有床診療所）'!$AB$152</f>
        <v>0</v>
      </c>
      <c r="ACW2" s="187">
        <f>+'（別添）_実績報告書（歯科診療所及びⅡを算定する有床診療所）'!$F$156</f>
        <v>0</v>
      </c>
      <c r="ACX2" s="187">
        <f>+'（別添）_実績報告書（歯科診療所及びⅡを算定する有床診療所）'!$I$156</f>
        <v>0</v>
      </c>
      <c r="ACY2" s="187">
        <f>+'（別添）_実績報告書（歯科診療所及びⅡを算定する有床診療所）'!$L$156</f>
        <v>0</v>
      </c>
      <c r="ACZ2" s="187">
        <f>+'（別添）_実績報告書（歯科診療所及びⅡを算定する有床診療所）'!$U$156</f>
        <v>0</v>
      </c>
      <c r="ADA2" s="184">
        <f>別添2!M1</f>
        <v>202503</v>
      </c>
      <c r="ADG2" s="312">
        <f>'（別添）_実績報告書（病院及び有床診療所）'!AB42</f>
        <v>0</v>
      </c>
      <c r="ADH2" s="312">
        <f>'（別添）_実績報告書（病院及び有床診療所）'!AB43</f>
        <v>0</v>
      </c>
      <c r="ADI2" s="312">
        <f>'（別添）_実績報告書（病院及び有床診療所）'!AB44</f>
        <v>0</v>
      </c>
      <c r="ADJ2" s="312">
        <f>'（別添）_実績報告書（病院及び有床診療所）'!AB46</f>
        <v>0</v>
      </c>
      <c r="ADK2" s="312">
        <f>'（別添）実績報告書（診療所）'!AB43</f>
        <v>0</v>
      </c>
      <c r="ADL2" s="312">
        <f>'（別添）実績報告書（診療所）'!AB44</f>
        <v>0</v>
      </c>
      <c r="ADM2" s="312">
        <f>'（別添）実績報告書（診療所）'!AB46</f>
        <v>0</v>
      </c>
      <c r="ADN2" s="312">
        <f>'（別添）_実績報告書（歯科診療所及びⅡを算定する有床診療所）'!AB43</f>
        <v>0</v>
      </c>
      <c r="ADO2" s="312">
        <f>'（別添）_実績報告書（歯科診療所及びⅡを算定する有床診療所）'!AB44</f>
        <v>0</v>
      </c>
      <c r="ADP2" s="312">
        <f>'（別添）_実績報告書（歯科診療所及びⅡを算定する有床診療所）'!AB46</f>
        <v>0</v>
      </c>
      <c r="ADQ2" s="184" t="str">
        <f>別添2!C14</f>
        <v>（選択してください）</v>
      </c>
    </row>
  </sheetData>
  <phoneticPr fontId="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1"/>
  <dimension ref="A1:K170"/>
  <sheetViews>
    <sheetView showGridLines="0" workbookViewId="0"/>
  </sheetViews>
  <sheetFormatPr defaultRowHeight="13.5"/>
  <cols>
    <col min="1" max="2" width="9" style="29"/>
    <col min="3" max="3" width="31.625" style="29" customWidth="1"/>
    <col min="4" max="16384" width="9" style="29"/>
  </cols>
  <sheetData>
    <row r="1" spans="1:11">
      <c r="A1" s="33"/>
      <c r="B1" s="33"/>
    </row>
    <row r="2" spans="1:11">
      <c r="A2" s="790" t="s">
        <v>1272</v>
      </c>
      <c r="B2" s="790"/>
      <c r="C2" s="790" t="s">
        <v>1273</v>
      </c>
      <c r="D2" s="790" t="s">
        <v>1274</v>
      </c>
    </row>
    <row r="3" spans="1:11">
      <c r="A3" s="32" t="s">
        <v>1275</v>
      </c>
      <c r="B3" s="32" t="s">
        <v>1276</v>
      </c>
      <c r="C3" s="790"/>
      <c r="D3" s="790"/>
      <c r="I3" s="29" t="s">
        <v>1277</v>
      </c>
      <c r="J3" s="29" t="s">
        <v>1278</v>
      </c>
    </row>
    <row r="4" spans="1:11">
      <c r="B4" s="29">
        <v>1.5</v>
      </c>
      <c r="C4" s="29" t="s">
        <v>1279</v>
      </c>
      <c r="D4" s="29">
        <v>1</v>
      </c>
      <c r="F4" s="29" t="e">
        <f>様式97_入院ベースアップ評価料!$I$84-A4</f>
        <v>#VALUE!</v>
      </c>
      <c r="G4" s="29" t="e">
        <f>様式97_入院ベースアップ評価料!$I$84-B4</f>
        <v>#VALUE!</v>
      </c>
      <c r="H4" s="29" t="e">
        <f>F4*G4</f>
        <v>#VALUE!</v>
      </c>
      <c r="I4" s="29" t="e">
        <f>IF(様式97_入院ベースアップ評価料!$I$84=B4,"",IF(H4&lt;=0,"該当",""))</f>
        <v>#VALUE!</v>
      </c>
      <c r="J4" s="29" t="str">
        <f>IF(B4&gt;様式97_入院ベースアップ評価料!$V$84,"該当","")</f>
        <v/>
      </c>
      <c r="K4" s="29" t="s">
        <v>1279</v>
      </c>
    </row>
    <row r="5" spans="1:11">
      <c r="A5" s="29">
        <v>1.5</v>
      </c>
      <c r="B5" s="29">
        <v>2.5</v>
      </c>
      <c r="C5" s="29" t="s">
        <v>1280</v>
      </c>
      <c r="D5" s="29">
        <v>2</v>
      </c>
      <c r="F5" s="29" t="e">
        <f>様式97_入院ベースアップ評価料!$I$84-A5</f>
        <v>#VALUE!</v>
      </c>
      <c r="G5" s="29" t="e">
        <f>様式97_入院ベースアップ評価料!$I$84-B5</f>
        <v>#VALUE!</v>
      </c>
      <c r="H5" s="29" t="e">
        <f t="shared" ref="H5:H35" si="0">F5*G5</f>
        <v>#VALUE!</v>
      </c>
      <c r="I5" s="29" t="e">
        <f>IF(様式97_入院ベースアップ評価料!$I$84=B5,"",IF(H5&lt;=0,"該当",""))</f>
        <v>#VALUE!</v>
      </c>
      <c r="J5" s="29" t="str">
        <f>IF(AND(A5&lt;=様式97_入院ベースアップ評価料!$V$84,様式97_入院ベースアップ評価料!$V$84&lt;'リスト（入院）'!B5),"該当","")</f>
        <v/>
      </c>
      <c r="K5" s="29" t="s">
        <v>1280</v>
      </c>
    </row>
    <row r="6" spans="1:11">
      <c r="A6" s="29">
        <v>2.5</v>
      </c>
      <c r="B6" s="29">
        <v>3.5</v>
      </c>
      <c r="C6" s="29" t="s">
        <v>1281</v>
      </c>
      <c r="D6" s="29">
        <v>3</v>
      </c>
      <c r="F6" s="29" t="e">
        <f>様式97_入院ベースアップ評価料!$I$84-A6</f>
        <v>#VALUE!</v>
      </c>
      <c r="G6" s="29" t="e">
        <f>様式97_入院ベースアップ評価料!$I$84-B6</f>
        <v>#VALUE!</v>
      </c>
      <c r="H6" s="29" t="e">
        <f t="shared" si="0"/>
        <v>#VALUE!</v>
      </c>
      <c r="I6" s="29" t="e">
        <f>IF(様式97_入院ベースアップ評価料!$I$84=B6,"",IF(H6&lt;=0,"該当",""))</f>
        <v>#VALUE!</v>
      </c>
      <c r="J6" s="29" t="str">
        <f>IF(AND(A6&lt;=様式97_入院ベースアップ評価料!$V$84,様式97_入院ベースアップ評価料!$V$84&lt;'リスト（入院）'!B6),"該当","")</f>
        <v/>
      </c>
      <c r="K6" s="29" t="s">
        <v>1281</v>
      </c>
    </row>
    <row r="7" spans="1:11">
      <c r="A7" s="29">
        <v>3.5</v>
      </c>
      <c r="B7" s="29">
        <v>4.5</v>
      </c>
      <c r="C7" s="29" t="s">
        <v>1282</v>
      </c>
      <c r="D7" s="29">
        <v>4</v>
      </c>
      <c r="F7" s="29" t="e">
        <f>様式97_入院ベースアップ評価料!$I$84-A7</f>
        <v>#VALUE!</v>
      </c>
      <c r="G7" s="29" t="e">
        <f>様式97_入院ベースアップ評価料!$I$84-B7</f>
        <v>#VALUE!</v>
      </c>
      <c r="H7" s="29" t="e">
        <f t="shared" si="0"/>
        <v>#VALUE!</v>
      </c>
      <c r="I7" s="29" t="e">
        <f>IF(様式97_入院ベースアップ評価料!$I$84=B7,"",IF(H7&lt;=0,"該当",""))</f>
        <v>#VALUE!</v>
      </c>
      <c r="J7" s="29" t="str">
        <f>IF(AND(A7&lt;=様式97_入院ベースアップ評価料!$V$84,様式97_入院ベースアップ評価料!$V$84&lt;'リスト（入院）'!B7),"該当","")</f>
        <v/>
      </c>
      <c r="K7" s="29" t="s">
        <v>1282</v>
      </c>
    </row>
    <row r="8" spans="1:11">
      <c r="A8" s="29">
        <v>4.5</v>
      </c>
      <c r="B8" s="29">
        <v>5.5</v>
      </c>
      <c r="C8" s="29" t="s">
        <v>1283</v>
      </c>
      <c r="D8" s="29">
        <v>5</v>
      </c>
      <c r="F8" s="29" t="e">
        <f>様式97_入院ベースアップ評価料!$I$84-A8</f>
        <v>#VALUE!</v>
      </c>
      <c r="G8" s="29" t="e">
        <f>様式97_入院ベースアップ評価料!$I$84-B8</f>
        <v>#VALUE!</v>
      </c>
      <c r="H8" s="29" t="e">
        <f t="shared" si="0"/>
        <v>#VALUE!</v>
      </c>
      <c r="I8" s="29" t="e">
        <f>IF(様式97_入院ベースアップ評価料!$I$84=B8,"",IF(H8&lt;=0,"該当",""))</f>
        <v>#VALUE!</v>
      </c>
      <c r="J8" s="29" t="str">
        <f>IF(AND(A8&lt;=様式97_入院ベースアップ評価料!$V$84,様式97_入院ベースアップ評価料!$V$84&lt;'リスト（入院）'!B8),"該当","")</f>
        <v/>
      </c>
      <c r="K8" s="29" t="s">
        <v>1283</v>
      </c>
    </row>
    <row r="9" spans="1:11">
      <c r="A9" s="29">
        <v>5.5</v>
      </c>
      <c r="B9" s="29">
        <v>6.5</v>
      </c>
      <c r="C9" s="29" t="s">
        <v>1284</v>
      </c>
      <c r="D9" s="29">
        <v>6</v>
      </c>
      <c r="F9" s="29" t="e">
        <f>様式97_入院ベースアップ評価料!$I$84-A9</f>
        <v>#VALUE!</v>
      </c>
      <c r="G9" s="29" t="e">
        <f>様式97_入院ベースアップ評価料!$I$84-B9</f>
        <v>#VALUE!</v>
      </c>
      <c r="H9" s="29" t="e">
        <f t="shared" si="0"/>
        <v>#VALUE!</v>
      </c>
      <c r="I9" s="29" t="e">
        <f>IF(様式97_入院ベースアップ評価料!$I$84=B9,"",IF(H9&lt;=0,"該当",""))</f>
        <v>#VALUE!</v>
      </c>
      <c r="J9" s="29" t="str">
        <f>IF(AND(A9&lt;=様式97_入院ベースアップ評価料!$V$84,様式97_入院ベースアップ評価料!$V$84&lt;'リスト（入院）'!B9),"該当","")</f>
        <v/>
      </c>
      <c r="K9" s="29" t="s">
        <v>1284</v>
      </c>
    </row>
    <row r="10" spans="1:11">
      <c r="A10" s="29">
        <v>6.5</v>
      </c>
      <c r="B10" s="29">
        <v>7.5</v>
      </c>
      <c r="C10" s="29" t="s">
        <v>1285</v>
      </c>
      <c r="D10" s="29">
        <v>7</v>
      </c>
      <c r="F10" s="29" t="e">
        <f>様式97_入院ベースアップ評価料!$I$84-A10</f>
        <v>#VALUE!</v>
      </c>
      <c r="G10" s="29" t="e">
        <f>様式97_入院ベースアップ評価料!$I$84-B10</f>
        <v>#VALUE!</v>
      </c>
      <c r="H10" s="29" t="e">
        <f t="shared" si="0"/>
        <v>#VALUE!</v>
      </c>
      <c r="I10" s="29" t="e">
        <f>IF(様式97_入院ベースアップ評価料!$I$84=B10,"",IF(H10&lt;=0,"該当",""))</f>
        <v>#VALUE!</v>
      </c>
      <c r="J10" s="29" t="str">
        <f>IF(AND(A10&lt;=様式97_入院ベースアップ評価料!$V$84,様式97_入院ベースアップ評価料!$V$84&lt;'リスト（入院）'!B10),"該当","")</f>
        <v/>
      </c>
      <c r="K10" s="29" t="s">
        <v>1285</v>
      </c>
    </row>
    <row r="11" spans="1:11">
      <c r="A11" s="29">
        <v>7.5</v>
      </c>
      <c r="B11" s="29">
        <v>8.5</v>
      </c>
      <c r="C11" s="29" t="s">
        <v>1286</v>
      </c>
      <c r="D11" s="29">
        <v>8</v>
      </c>
      <c r="F11" s="29" t="e">
        <f>様式97_入院ベースアップ評価料!$I$84-A11</f>
        <v>#VALUE!</v>
      </c>
      <c r="G11" s="29" t="e">
        <f>様式97_入院ベースアップ評価料!$I$84-B11</f>
        <v>#VALUE!</v>
      </c>
      <c r="H11" s="29" t="e">
        <f t="shared" si="0"/>
        <v>#VALUE!</v>
      </c>
      <c r="I11" s="29" t="e">
        <f>IF(様式97_入院ベースアップ評価料!$I$84=B11,"",IF(H11&lt;=0,"該当",""))</f>
        <v>#VALUE!</v>
      </c>
      <c r="J11" s="29" t="str">
        <f>IF(AND(A11&lt;=様式97_入院ベースアップ評価料!$V$84,様式97_入院ベースアップ評価料!$V$84&lt;'リスト（入院）'!B11),"該当","")</f>
        <v/>
      </c>
      <c r="K11" s="29" t="s">
        <v>1286</v>
      </c>
    </row>
    <row r="12" spans="1:11">
      <c r="A12" s="29">
        <v>8.5</v>
      </c>
      <c r="B12" s="29">
        <v>9.5</v>
      </c>
      <c r="C12" s="29" t="s">
        <v>1287</v>
      </c>
      <c r="D12" s="29">
        <v>9</v>
      </c>
      <c r="F12" s="29" t="e">
        <f>様式97_入院ベースアップ評価料!$I$84-A12</f>
        <v>#VALUE!</v>
      </c>
      <c r="G12" s="29" t="e">
        <f>様式97_入院ベースアップ評価料!$I$84-B12</f>
        <v>#VALUE!</v>
      </c>
      <c r="H12" s="29" t="e">
        <f t="shared" si="0"/>
        <v>#VALUE!</v>
      </c>
      <c r="I12" s="29" t="e">
        <f>IF(様式97_入院ベースアップ評価料!$I$84=B12,"",IF(H12&lt;=0,"該当",""))</f>
        <v>#VALUE!</v>
      </c>
      <c r="J12" s="29" t="str">
        <f>IF(AND(A12&lt;=様式97_入院ベースアップ評価料!$V$84,様式97_入院ベースアップ評価料!$V$84&lt;'リスト（入院）'!B12),"該当","")</f>
        <v/>
      </c>
      <c r="K12" s="29" t="s">
        <v>1287</v>
      </c>
    </row>
    <row r="13" spans="1:11">
      <c r="A13" s="29">
        <v>9.5</v>
      </c>
      <c r="B13" s="29">
        <v>10.5</v>
      </c>
      <c r="C13" s="29" t="s">
        <v>1288</v>
      </c>
      <c r="D13" s="29">
        <v>10</v>
      </c>
      <c r="F13" s="29" t="e">
        <f>様式97_入院ベースアップ評価料!$I$84-A13</f>
        <v>#VALUE!</v>
      </c>
      <c r="G13" s="29" t="e">
        <f>様式97_入院ベースアップ評価料!$I$84-B13</f>
        <v>#VALUE!</v>
      </c>
      <c r="H13" s="29" t="e">
        <f t="shared" si="0"/>
        <v>#VALUE!</v>
      </c>
      <c r="I13" s="29" t="e">
        <f>IF(様式97_入院ベースアップ評価料!$I$84=B13,"",IF(H13&lt;=0,"該当",""))</f>
        <v>#VALUE!</v>
      </c>
      <c r="J13" s="29" t="str">
        <f>IF(AND(A13&lt;=様式97_入院ベースアップ評価料!$V$84,様式97_入院ベースアップ評価料!$V$84&lt;'リスト（入院）'!B13),"該当","")</f>
        <v/>
      </c>
      <c r="K13" s="29" t="s">
        <v>1288</v>
      </c>
    </row>
    <row r="14" spans="1:11">
      <c r="A14" s="29">
        <v>10.5</v>
      </c>
      <c r="B14" s="29">
        <v>11.5</v>
      </c>
      <c r="C14" s="29" t="s">
        <v>1289</v>
      </c>
      <c r="D14" s="29">
        <v>11</v>
      </c>
      <c r="F14" s="29" t="e">
        <f>様式97_入院ベースアップ評価料!$I$84-A14</f>
        <v>#VALUE!</v>
      </c>
      <c r="G14" s="29" t="e">
        <f>様式97_入院ベースアップ評価料!$I$84-B14</f>
        <v>#VALUE!</v>
      </c>
      <c r="H14" s="29" t="e">
        <f t="shared" si="0"/>
        <v>#VALUE!</v>
      </c>
      <c r="I14" s="29" t="e">
        <f>IF(様式97_入院ベースアップ評価料!$I$84=B14,"",IF(H14&lt;=0,"該当",""))</f>
        <v>#VALUE!</v>
      </c>
      <c r="J14" s="29" t="str">
        <f>IF(AND(A14&lt;=様式97_入院ベースアップ評価料!$V$84,様式97_入院ベースアップ評価料!$V$84&lt;'リスト（入院）'!B14),"該当","")</f>
        <v/>
      </c>
      <c r="K14" s="29" t="s">
        <v>1289</v>
      </c>
    </row>
    <row r="15" spans="1:11">
      <c r="A15" s="29">
        <v>11.5</v>
      </c>
      <c r="B15" s="29">
        <v>12.5</v>
      </c>
      <c r="C15" s="29" t="s">
        <v>1290</v>
      </c>
      <c r="D15" s="29">
        <v>12</v>
      </c>
      <c r="F15" s="29" t="e">
        <f>様式97_入院ベースアップ評価料!$I$84-A15</f>
        <v>#VALUE!</v>
      </c>
      <c r="G15" s="29" t="e">
        <f>様式97_入院ベースアップ評価料!$I$84-B15</f>
        <v>#VALUE!</v>
      </c>
      <c r="H15" s="29" t="e">
        <f t="shared" si="0"/>
        <v>#VALUE!</v>
      </c>
      <c r="I15" s="29" t="e">
        <f>IF(様式97_入院ベースアップ評価料!$I$84=B15,"",IF(H15&lt;=0,"該当",""))</f>
        <v>#VALUE!</v>
      </c>
      <c r="J15" s="29" t="str">
        <f>IF(AND(A15&lt;=様式97_入院ベースアップ評価料!$V$84,様式97_入院ベースアップ評価料!$V$84&lt;'リスト（入院）'!B15),"該当","")</f>
        <v/>
      </c>
      <c r="K15" s="29" t="s">
        <v>1290</v>
      </c>
    </row>
    <row r="16" spans="1:11">
      <c r="A16" s="29">
        <v>12.5</v>
      </c>
      <c r="B16" s="29">
        <v>13.5</v>
      </c>
      <c r="C16" s="29" t="s">
        <v>1291</v>
      </c>
      <c r="D16" s="29">
        <v>13</v>
      </c>
      <c r="F16" s="29" t="e">
        <f>様式97_入院ベースアップ評価料!$I$84-A16</f>
        <v>#VALUE!</v>
      </c>
      <c r="G16" s="29" t="e">
        <f>様式97_入院ベースアップ評価料!$I$84-B16</f>
        <v>#VALUE!</v>
      </c>
      <c r="H16" s="29" t="e">
        <f t="shared" si="0"/>
        <v>#VALUE!</v>
      </c>
      <c r="I16" s="29" t="e">
        <f>IF(様式97_入院ベースアップ評価料!$I$84=B16,"",IF(H16&lt;=0,"該当",""))</f>
        <v>#VALUE!</v>
      </c>
      <c r="J16" s="29" t="str">
        <f>IF(AND(A16&lt;=様式97_入院ベースアップ評価料!$V$84,様式97_入院ベースアップ評価料!$V$84&lt;'リスト（入院）'!B16),"該当","")</f>
        <v/>
      </c>
      <c r="K16" s="29" t="s">
        <v>1291</v>
      </c>
    </row>
    <row r="17" spans="1:11">
      <c r="A17" s="29">
        <v>13.5</v>
      </c>
      <c r="B17" s="29">
        <v>14.5</v>
      </c>
      <c r="C17" s="29" t="s">
        <v>1292</v>
      </c>
      <c r="D17" s="29">
        <v>14</v>
      </c>
      <c r="F17" s="29" t="e">
        <f>様式97_入院ベースアップ評価料!$I$84-A17</f>
        <v>#VALUE!</v>
      </c>
      <c r="G17" s="29" t="e">
        <f>様式97_入院ベースアップ評価料!$I$84-B17</f>
        <v>#VALUE!</v>
      </c>
      <c r="H17" s="29" t="e">
        <f t="shared" si="0"/>
        <v>#VALUE!</v>
      </c>
      <c r="I17" s="29" t="e">
        <f>IF(様式97_入院ベースアップ評価料!$I$84=B17,"",IF(H17&lt;=0,"該当",""))</f>
        <v>#VALUE!</v>
      </c>
      <c r="J17" s="29" t="str">
        <f>IF(AND(A17&lt;=様式97_入院ベースアップ評価料!$V$84,様式97_入院ベースアップ評価料!$V$84&lt;'リスト（入院）'!B17),"該当","")</f>
        <v/>
      </c>
      <c r="K17" s="29" t="s">
        <v>1292</v>
      </c>
    </row>
    <row r="18" spans="1:11">
      <c r="A18" s="29">
        <v>14.5</v>
      </c>
      <c r="B18" s="29">
        <v>15.5</v>
      </c>
      <c r="C18" s="29" t="s">
        <v>1293</v>
      </c>
      <c r="D18" s="29">
        <v>15</v>
      </c>
      <c r="F18" s="29" t="e">
        <f>様式97_入院ベースアップ評価料!$I$84-A18</f>
        <v>#VALUE!</v>
      </c>
      <c r="G18" s="29" t="e">
        <f>様式97_入院ベースアップ評価料!$I$84-B18</f>
        <v>#VALUE!</v>
      </c>
      <c r="H18" s="29" t="e">
        <f t="shared" si="0"/>
        <v>#VALUE!</v>
      </c>
      <c r="I18" s="29" t="e">
        <f>IF(様式97_入院ベースアップ評価料!$I$84=B18,"",IF(H18&lt;=0,"該当",""))</f>
        <v>#VALUE!</v>
      </c>
      <c r="J18" s="29" t="str">
        <f>IF(AND(A18&lt;=様式97_入院ベースアップ評価料!$V$84,様式97_入院ベースアップ評価料!$V$84&lt;'リスト（入院）'!B18),"該当","")</f>
        <v/>
      </c>
      <c r="K18" s="29" t="s">
        <v>1293</v>
      </c>
    </row>
    <row r="19" spans="1:11">
      <c r="A19" s="29">
        <v>15.5</v>
      </c>
      <c r="B19" s="29">
        <v>16.5</v>
      </c>
      <c r="C19" s="29" t="s">
        <v>1294</v>
      </c>
      <c r="D19" s="29">
        <v>16</v>
      </c>
      <c r="F19" s="29" t="e">
        <f>様式97_入院ベースアップ評価料!$I$84-A19</f>
        <v>#VALUE!</v>
      </c>
      <c r="G19" s="29" t="e">
        <f>様式97_入院ベースアップ評価料!$I$84-B19</f>
        <v>#VALUE!</v>
      </c>
      <c r="H19" s="29" t="e">
        <f t="shared" si="0"/>
        <v>#VALUE!</v>
      </c>
      <c r="I19" s="29" t="e">
        <f>IF(様式97_入院ベースアップ評価料!$I$84=B19,"",IF(H19&lt;=0,"該当",""))</f>
        <v>#VALUE!</v>
      </c>
      <c r="J19" s="29" t="str">
        <f>IF(AND(A19&lt;=様式97_入院ベースアップ評価料!$V$84,様式97_入院ベースアップ評価料!$V$84&lt;'リスト（入院）'!B19),"該当","")</f>
        <v/>
      </c>
      <c r="K19" s="29" t="s">
        <v>1294</v>
      </c>
    </row>
    <row r="20" spans="1:11">
      <c r="A20" s="29">
        <v>16.5</v>
      </c>
      <c r="B20" s="29">
        <v>17.5</v>
      </c>
      <c r="C20" s="29" t="s">
        <v>1295</v>
      </c>
      <c r="D20" s="29">
        <v>17</v>
      </c>
      <c r="F20" s="29" t="e">
        <f>様式97_入院ベースアップ評価料!$I$84-A20</f>
        <v>#VALUE!</v>
      </c>
      <c r="G20" s="29" t="e">
        <f>様式97_入院ベースアップ評価料!$I$84-B20</f>
        <v>#VALUE!</v>
      </c>
      <c r="H20" s="29" t="e">
        <f t="shared" si="0"/>
        <v>#VALUE!</v>
      </c>
      <c r="I20" s="29" t="e">
        <f>IF(様式97_入院ベースアップ評価料!$I$84=B20,"",IF(H20&lt;=0,"該当",""))</f>
        <v>#VALUE!</v>
      </c>
      <c r="J20" s="29" t="str">
        <f>IF(AND(A20&lt;=様式97_入院ベースアップ評価料!$V$84,様式97_入院ベースアップ評価料!$V$84&lt;'リスト（入院）'!B20),"該当","")</f>
        <v/>
      </c>
      <c r="K20" s="29" t="s">
        <v>1295</v>
      </c>
    </row>
    <row r="21" spans="1:11">
      <c r="A21" s="29">
        <v>17.5</v>
      </c>
      <c r="B21" s="29">
        <v>18.5</v>
      </c>
      <c r="C21" s="29" t="s">
        <v>1296</v>
      </c>
      <c r="D21" s="29">
        <v>18</v>
      </c>
      <c r="F21" s="29" t="e">
        <f>様式97_入院ベースアップ評価料!$I$84-A21</f>
        <v>#VALUE!</v>
      </c>
      <c r="G21" s="29" t="e">
        <f>様式97_入院ベースアップ評価料!$I$84-B21</f>
        <v>#VALUE!</v>
      </c>
      <c r="H21" s="29" t="e">
        <f t="shared" si="0"/>
        <v>#VALUE!</v>
      </c>
      <c r="I21" s="29" t="e">
        <f>IF(様式97_入院ベースアップ評価料!$I$84=B21,"",IF(H21&lt;=0,"該当",""))</f>
        <v>#VALUE!</v>
      </c>
      <c r="J21" s="29" t="str">
        <f>IF(AND(A21&lt;=様式97_入院ベースアップ評価料!$V$84,様式97_入院ベースアップ評価料!$V$84&lt;'リスト（入院）'!B21),"該当","")</f>
        <v/>
      </c>
      <c r="K21" s="29" t="s">
        <v>1296</v>
      </c>
    </row>
    <row r="22" spans="1:11">
      <c r="A22" s="29">
        <v>18.5</v>
      </c>
      <c r="B22" s="29">
        <v>19.5</v>
      </c>
      <c r="C22" s="29" t="s">
        <v>1297</v>
      </c>
      <c r="D22" s="29">
        <v>19</v>
      </c>
      <c r="F22" s="29" t="e">
        <f>様式97_入院ベースアップ評価料!$I$84-A22</f>
        <v>#VALUE!</v>
      </c>
      <c r="G22" s="29" t="e">
        <f>様式97_入院ベースアップ評価料!$I$84-B22</f>
        <v>#VALUE!</v>
      </c>
      <c r="H22" s="29" t="e">
        <f t="shared" si="0"/>
        <v>#VALUE!</v>
      </c>
      <c r="I22" s="29" t="e">
        <f>IF(様式97_入院ベースアップ評価料!$I$84=B22,"",IF(H22&lt;=0,"該当",""))</f>
        <v>#VALUE!</v>
      </c>
      <c r="J22" s="29" t="str">
        <f>IF(AND(A22&lt;=様式97_入院ベースアップ評価料!$V$84,様式97_入院ベースアップ評価料!$V$84&lt;'リスト（入院）'!B22),"該当","")</f>
        <v/>
      </c>
      <c r="K22" s="29" t="s">
        <v>1297</v>
      </c>
    </row>
    <row r="23" spans="1:11">
      <c r="A23" s="29">
        <v>19.5</v>
      </c>
      <c r="B23" s="29">
        <v>20.5</v>
      </c>
      <c r="C23" s="29" t="s">
        <v>1298</v>
      </c>
      <c r="D23" s="29">
        <v>20</v>
      </c>
      <c r="F23" s="29" t="e">
        <f>様式97_入院ベースアップ評価料!$I$84-A23</f>
        <v>#VALUE!</v>
      </c>
      <c r="G23" s="29" t="e">
        <f>様式97_入院ベースアップ評価料!$I$84-B23</f>
        <v>#VALUE!</v>
      </c>
      <c r="H23" s="29" t="e">
        <f t="shared" si="0"/>
        <v>#VALUE!</v>
      </c>
      <c r="I23" s="29" t="e">
        <f>IF(様式97_入院ベースアップ評価料!$I$84=B23,"",IF(H23&lt;=0,"該当",""))</f>
        <v>#VALUE!</v>
      </c>
      <c r="J23" s="29" t="str">
        <f>IF(AND(A23&lt;=様式97_入院ベースアップ評価料!$V$84,様式97_入院ベースアップ評価料!$V$84&lt;'リスト（入院）'!B23),"該当","")</f>
        <v/>
      </c>
      <c r="K23" s="29" t="s">
        <v>1298</v>
      </c>
    </row>
    <row r="24" spans="1:11">
      <c r="A24" s="29">
        <v>20.5</v>
      </c>
      <c r="B24" s="29">
        <v>21.5</v>
      </c>
      <c r="C24" s="29" t="s">
        <v>1299</v>
      </c>
      <c r="D24" s="29">
        <v>21</v>
      </c>
      <c r="F24" s="29" t="e">
        <f>様式97_入院ベースアップ評価料!$I$84-A24</f>
        <v>#VALUE!</v>
      </c>
      <c r="G24" s="29" t="e">
        <f>様式97_入院ベースアップ評価料!$I$84-B24</f>
        <v>#VALUE!</v>
      </c>
      <c r="H24" s="29" t="e">
        <f t="shared" si="0"/>
        <v>#VALUE!</v>
      </c>
      <c r="I24" s="29" t="e">
        <f>IF(様式97_入院ベースアップ評価料!$I$84=B24,"",IF(H24&lt;=0,"該当",""))</f>
        <v>#VALUE!</v>
      </c>
      <c r="J24" s="29" t="str">
        <f>IF(AND(A24&lt;=様式97_入院ベースアップ評価料!$V$84,様式97_入院ベースアップ評価料!$V$84&lt;'リスト（入院）'!B24),"該当","")</f>
        <v/>
      </c>
      <c r="K24" s="29" t="s">
        <v>1299</v>
      </c>
    </row>
    <row r="25" spans="1:11">
      <c r="A25" s="29">
        <v>21.5</v>
      </c>
      <c r="B25" s="29">
        <v>22.5</v>
      </c>
      <c r="C25" s="29" t="s">
        <v>1300</v>
      </c>
      <c r="D25" s="29">
        <v>22</v>
      </c>
      <c r="F25" s="29" t="e">
        <f>様式97_入院ベースアップ評価料!$I$84-A25</f>
        <v>#VALUE!</v>
      </c>
      <c r="G25" s="29" t="e">
        <f>様式97_入院ベースアップ評価料!$I$84-B25</f>
        <v>#VALUE!</v>
      </c>
      <c r="H25" s="29" t="e">
        <f t="shared" si="0"/>
        <v>#VALUE!</v>
      </c>
      <c r="I25" s="29" t="e">
        <f>IF(様式97_入院ベースアップ評価料!$I$84=B25,"",IF(H25&lt;=0,"該当",""))</f>
        <v>#VALUE!</v>
      </c>
      <c r="J25" s="29" t="str">
        <f>IF(AND(A25&lt;=様式97_入院ベースアップ評価料!$V$84,様式97_入院ベースアップ評価料!$V$84&lt;'リスト（入院）'!B25),"該当","")</f>
        <v/>
      </c>
      <c r="K25" s="29" t="s">
        <v>1300</v>
      </c>
    </row>
    <row r="26" spans="1:11">
      <c r="A26" s="29">
        <v>22.5</v>
      </c>
      <c r="B26" s="29">
        <v>23.5</v>
      </c>
      <c r="C26" s="29" t="s">
        <v>1301</v>
      </c>
      <c r="D26" s="29">
        <v>23</v>
      </c>
      <c r="F26" s="29" t="e">
        <f>様式97_入院ベースアップ評価料!$I$84-A26</f>
        <v>#VALUE!</v>
      </c>
      <c r="G26" s="29" t="e">
        <f>様式97_入院ベースアップ評価料!$I$84-B26</f>
        <v>#VALUE!</v>
      </c>
      <c r="H26" s="29" t="e">
        <f t="shared" si="0"/>
        <v>#VALUE!</v>
      </c>
      <c r="I26" s="29" t="e">
        <f>IF(様式97_入院ベースアップ評価料!$I$84=B26,"",IF(H26&lt;=0,"該当",""))</f>
        <v>#VALUE!</v>
      </c>
      <c r="J26" s="29" t="str">
        <f>IF(AND(A26&lt;=様式97_入院ベースアップ評価料!$V$84,様式97_入院ベースアップ評価料!$V$84&lt;'リスト（入院）'!B26),"該当","")</f>
        <v/>
      </c>
      <c r="K26" s="29" t="s">
        <v>1301</v>
      </c>
    </row>
    <row r="27" spans="1:11">
      <c r="A27" s="29">
        <v>23.5</v>
      </c>
      <c r="B27" s="29">
        <v>24.5</v>
      </c>
      <c r="C27" s="29" t="s">
        <v>1302</v>
      </c>
      <c r="D27" s="29">
        <v>24</v>
      </c>
      <c r="F27" s="29" t="e">
        <f>様式97_入院ベースアップ評価料!$I$84-A27</f>
        <v>#VALUE!</v>
      </c>
      <c r="G27" s="29" t="e">
        <f>様式97_入院ベースアップ評価料!$I$84-B27</f>
        <v>#VALUE!</v>
      </c>
      <c r="H27" s="29" t="e">
        <f t="shared" si="0"/>
        <v>#VALUE!</v>
      </c>
      <c r="I27" s="29" t="e">
        <f>IF(様式97_入院ベースアップ評価料!$I$84=B27,"",IF(H27&lt;=0,"該当",""))</f>
        <v>#VALUE!</v>
      </c>
      <c r="J27" s="29" t="str">
        <f>IF(AND(A27&lt;=様式97_入院ベースアップ評価料!$V$84,様式97_入院ベースアップ評価料!$V$84&lt;'リスト（入院）'!B27),"該当","")</f>
        <v/>
      </c>
      <c r="K27" s="29" t="s">
        <v>1302</v>
      </c>
    </row>
    <row r="28" spans="1:11">
      <c r="A28" s="29">
        <v>24.5</v>
      </c>
      <c r="B28" s="29">
        <v>25.5</v>
      </c>
      <c r="C28" s="29" t="s">
        <v>1303</v>
      </c>
      <c r="D28" s="29">
        <v>25</v>
      </c>
      <c r="F28" s="29" t="e">
        <f>様式97_入院ベースアップ評価料!$I$84-A28</f>
        <v>#VALUE!</v>
      </c>
      <c r="G28" s="29" t="e">
        <f>様式97_入院ベースアップ評価料!$I$84-B28</f>
        <v>#VALUE!</v>
      </c>
      <c r="H28" s="29" t="e">
        <f t="shared" si="0"/>
        <v>#VALUE!</v>
      </c>
      <c r="I28" s="29" t="e">
        <f>IF(様式97_入院ベースアップ評価料!$I$84=B28,"",IF(H28&lt;=0,"該当",""))</f>
        <v>#VALUE!</v>
      </c>
      <c r="J28" s="29" t="str">
        <f>IF(AND(A28&lt;=様式97_入院ベースアップ評価料!$V$84,様式97_入院ベースアップ評価料!$V$84&lt;'リスト（入院）'!B28),"該当","")</f>
        <v/>
      </c>
      <c r="K28" s="29" t="s">
        <v>1303</v>
      </c>
    </row>
    <row r="29" spans="1:11">
      <c r="A29" s="29">
        <v>25.5</v>
      </c>
      <c r="B29" s="29">
        <v>26.5</v>
      </c>
      <c r="C29" s="29" t="s">
        <v>1304</v>
      </c>
      <c r="D29" s="29">
        <v>26</v>
      </c>
      <c r="F29" s="29" t="e">
        <f>様式97_入院ベースアップ評価料!$I$84-A29</f>
        <v>#VALUE!</v>
      </c>
      <c r="G29" s="29" t="e">
        <f>様式97_入院ベースアップ評価料!$I$84-B29</f>
        <v>#VALUE!</v>
      </c>
      <c r="H29" s="29" t="e">
        <f t="shared" si="0"/>
        <v>#VALUE!</v>
      </c>
      <c r="I29" s="29" t="e">
        <f>IF(様式97_入院ベースアップ評価料!$I$84=B29,"",IF(H29&lt;=0,"該当",""))</f>
        <v>#VALUE!</v>
      </c>
      <c r="J29" s="29" t="str">
        <f>IF(AND(A29&lt;=様式97_入院ベースアップ評価料!$V$84,様式97_入院ベースアップ評価料!$V$84&lt;'リスト（入院）'!B29),"該当","")</f>
        <v/>
      </c>
      <c r="K29" s="29" t="s">
        <v>1304</v>
      </c>
    </row>
    <row r="30" spans="1:11">
      <c r="A30" s="29">
        <v>26.5</v>
      </c>
      <c r="B30" s="29">
        <v>27.5</v>
      </c>
      <c r="C30" s="29" t="s">
        <v>1305</v>
      </c>
      <c r="D30" s="29">
        <v>27</v>
      </c>
      <c r="F30" s="29" t="e">
        <f>様式97_入院ベースアップ評価料!$I$84-A30</f>
        <v>#VALUE!</v>
      </c>
      <c r="G30" s="29" t="e">
        <f>様式97_入院ベースアップ評価料!$I$84-B30</f>
        <v>#VALUE!</v>
      </c>
      <c r="H30" s="29" t="e">
        <f t="shared" si="0"/>
        <v>#VALUE!</v>
      </c>
      <c r="I30" s="29" t="e">
        <f>IF(様式97_入院ベースアップ評価料!$I$84=B30,"",IF(H30&lt;=0,"該当",""))</f>
        <v>#VALUE!</v>
      </c>
      <c r="J30" s="29" t="str">
        <f>IF(AND(A30&lt;=様式97_入院ベースアップ評価料!$V$84,様式97_入院ベースアップ評価料!$V$84&lt;'リスト（入院）'!B30),"該当","")</f>
        <v/>
      </c>
      <c r="K30" s="29" t="s">
        <v>1305</v>
      </c>
    </row>
    <row r="31" spans="1:11">
      <c r="A31" s="29">
        <v>27.5</v>
      </c>
      <c r="B31" s="29">
        <v>28.5</v>
      </c>
      <c r="C31" s="29" t="s">
        <v>1306</v>
      </c>
      <c r="D31" s="29">
        <v>28</v>
      </c>
      <c r="F31" s="29" t="e">
        <f>様式97_入院ベースアップ評価料!$I$84-A31</f>
        <v>#VALUE!</v>
      </c>
      <c r="G31" s="29" t="e">
        <f>様式97_入院ベースアップ評価料!$I$84-B31</f>
        <v>#VALUE!</v>
      </c>
      <c r="H31" s="29" t="e">
        <f t="shared" si="0"/>
        <v>#VALUE!</v>
      </c>
      <c r="I31" s="29" t="e">
        <f>IF(様式97_入院ベースアップ評価料!$I$84=B31,"",IF(H31&lt;=0,"該当",""))</f>
        <v>#VALUE!</v>
      </c>
      <c r="J31" s="29" t="str">
        <f>IF(AND(A31&lt;=様式97_入院ベースアップ評価料!$V$84,様式97_入院ベースアップ評価料!$V$84&lt;'リスト（入院）'!B31),"該当","")</f>
        <v/>
      </c>
      <c r="K31" s="29" t="s">
        <v>1306</v>
      </c>
    </row>
    <row r="32" spans="1:11">
      <c r="A32" s="29">
        <v>28.5</v>
      </c>
      <c r="B32" s="29">
        <v>29.5</v>
      </c>
      <c r="C32" s="29" t="s">
        <v>1307</v>
      </c>
      <c r="D32" s="29">
        <v>29</v>
      </c>
      <c r="F32" s="29" t="e">
        <f>様式97_入院ベースアップ評価料!$I$84-A32</f>
        <v>#VALUE!</v>
      </c>
      <c r="G32" s="29" t="e">
        <f>様式97_入院ベースアップ評価料!$I$84-B32</f>
        <v>#VALUE!</v>
      </c>
      <c r="H32" s="29" t="e">
        <f t="shared" si="0"/>
        <v>#VALUE!</v>
      </c>
      <c r="I32" s="29" t="e">
        <f>IF(様式97_入院ベースアップ評価料!$I$84=B32,"",IF(H32&lt;=0,"該当",""))</f>
        <v>#VALUE!</v>
      </c>
      <c r="J32" s="29" t="str">
        <f>IF(AND(A32&lt;=様式97_入院ベースアップ評価料!$V$84,様式97_入院ベースアップ評価料!$V$84&lt;'リスト（入院）'!B32),"該当","")</f>
        <v/>
      </c>
      <c r="K32" s="29" t="s">
        <v>1307</v>
      </c>
    </row>
    <row r="33" spans="1:11">
      <c r="A33" s="29">
        <v>29.5</v>
      </c>
      <c r="B33" s="29">
        <v>30.5</v>
      </c>
      <c r="C33" s="29" t="s">
        <v>1308</v>
      </c>
      <c r="D33" s="29">
        <v>30</v>
      </c>
      <c r="F33" s="29" t="e">
        <f>様式97_入院ベースアップ評価料!$I$84-A33</f>
        <v>#VALUE!</v>
      </c>
      <c r="G33" s="29" t="e">
        <f>様式97_入院ベースアップ評価料!$I$84-B33</f>
        <v>#VALUE!</v>
      </c>
      <c r="H33" s="29" t="e">
        <f t="shared" si="0"/>
        <v>#VALUE!</v>
      </c>
      <c r="I33" s="29" t="e">
        <f>IF(様式97_入院ベースアップ評価料!$I$84=B33,"",IF(H33&lt;=0,"該当",""))</f>
        <v>#VALUE!</v>
      </c>
      <c r="J33" s="29" t="str">
        <f>IF(AND(A33&lt;=様式97_入院ベースアップ評価料!$V$84,様式97_入院ベースアップ評価料!$V$84&lt;'リスト（入院）'!B33),"該当","")</f>
        <v/>
      </c>
      <c r="K33" s="29" t="s">
        <v>1308</v>
      </c>
    </row>
    <row r="34" spans="1:11">
      <c r="A34" s="29">
        <v>30.5</v>
      </c>
      <c r="B34" s="29">
        <v>31.5</v>
      </c>
      <c r="C34" s="29" t="s">
        <v>1309</v>
      </c>
      <c r="D34" s="29">
        <v>31</v>
      </c>
      <c r="F34" s="29" t="e">
        <f>様式97_入院ベースアップ評価料!$I$84-A34</f>
        <v>#VALUE!</v>
      </c>
      <c r="G34" s="29" t="e">
        <f>様式97_入院ベースアップ評価料!$I$84-B34</f>
        <v>#VALUE!</v>
      </c>
      <c r="H34" s="29" t="e">
        <f t="shared" si="0"/>
        <v>#VALUE!</v>
      </c>
      <c r="I34" s="29" t="e">
        <f>IF(様式97_入院ベースアップ評価料!$I$84=B34,"",IF(H34&lt;=0,"該当",""))</f>
        <v>#VALUE!</v>
      </c>
      <c r="J34" s="29" t="str">
        <f>IF(AND(A34&lt;=様式97_入院ベースアップ評価料!$V$84,様式97_入院ベースアップ評価料!$V$84&lt;'リスト（入院）'!B34),"該当","")</f>
        <v/>
      </c>
      <c r="K34" s="29" t="s">
        <v>1309</v>
      </c>
    </row>
    <row r="35" spans="1:11">
      <c r="A35" s="29">
        <v>31.5</v>
      </c>
      <c r="B35" s="29">
        <v>32.5</v>
      </c>
      <c r="C35" s="29" t="s">
        <v>1310</v>
      </c>
      <c r="D35" s="29">
        <v>32</v>
      </c>
      <c r="F35" s="29" t="e">
        <f>様式97_入院ベースアップ評価料!$I$84-A35</f>
        <v>#VALUE!</v>
      </c>
      <c r="G35" s="29" t="e">
        <f>様式97_入院ベースアップ評価料!$I$84-B35</f>
        <v>#VALUE!</v>
      </c>
      <c r="H35" s="29" t="e">
        <f t="shared" si="0"/>
        <v>#VALUE!</v>
      </c>
      <c r="I35" s="29" t="e">
        <f>IF(様式97_入院ベースアップ評価料!$I$84=B35,"",IF(H35&lt;=0,"該当",""))</f>
        <v>#VALUE!</v>
      </c>
      <c r="J35" s="29" t="str">
        <f>IF(AND(A35&lt;=様式97_入院ベースアップ評価料!$V$84,様式97_入院ベースアップ評価料!$V$84&lt;'リスト（入院）'!B35),"該当","")</f>
        <v/>
      </c>
      <c r="K35" s="29" t="s">
        <v>1310</v>
      </c>
    </row>
    <row r="36" spans="1:11">
      <c r="A36" s="29">
        <v>32.5</v>
      </c>
      <c r="B36" s="29">
        <v>33.5</v>
      </c>
      <c r="C36" s="29" t="s">
        <v>1311</v>
      </c>
      <c r="D36" s="29">
        <v>33</v>
      </c>
      <c r="F36" s="29" t="e">
        <f>様式97_入院ベースアップ評価料!$I$84-A36</f>
        <v>#VALUE!</v>
      </c>
      <c r="G36" s="29" t="e">
        <f>様式97_入院ベースアップ評価料!$I$84-B36</f>
        <v>#VALUE!</v>
      </c>
      <c r="H36" s="29" t="e">
        <f t="shared" ref="H36:H67" si="1">F36*G36</f>
        <v>#VALUE!</v>
      </c>
      <c r="I36" s="29" t="e">
        <f>IF(様式97_入院ベースアップ評価料!$I$84=B36,"",IF(H36&lt;=0,"該当",""))</f>
        <v>#VALUE!</v>
      </c>
      <c r="J36" s="29" t="str">
        <f>IF(AND(A36&lt;=様式97_入院ベースアップ評価料!$V$84,様式97_入院ベースアップ評価料!$V$84&lt;'リスト（入院）'!B36),"該当","")</f>
        <v/>
      </c>
      <c r="K36" s="29" t="s">
        <v>1311</v>
      </c>
    </row>
    <row r="37" spans="1:11">
      <c r="A37" s="29">
        <v>33.5</v>
      </c>
      <c r="B37" s="29">
        <v>34.5</v>
      </c>
      <c r="C37" s="29" t="s">
        <v>1312</v>
      </c>
      <c r="D37" s="29">
        <v>34</v>
      </c>
      <c r="F37" s="29" t="e">
        <f>様式97_入院ベースアップ評価料!$I$84-A37</f>
        <v>#VALUE!</v>
      </c>
      <c r="G37" s="29" t="e">
        <f>様式97_入院ベースアップ評価料!$I$84-B37</f>
        <v>#VALUE!</v>
      </c>
      <c r="H37" s="29" t="e">
        <f t="shared" si="1"/>
        <v>#VALUE!</v>
      </c>
      <c r="I37" s="29" t="e">
        <f>IF(様式97_入院ベースアップ評価料!$I$84=B37,"",IF(H37&lt;=0,"該当",""))</f>
        <v>#VALUE!</v>
      </c>
      <c r="J37" s="29" t="str">
        <f>IF(AND(A37&lt;=様式97_入院ベースアップ評価料!$V$84,様式97_入院ベースアップ評価料!$V$84&lt;'リスト（入院）'!B37),"該当","")</f>
        <v/>
      </c>
      <c r="K37" s="29" t="s">
        <v>1312</v>
      </c>
    </row>
    <row r="38" spans="1:11">
      <c r="A38" s="29">
        <v>34.5</v>
      </c>
      <c r="B38" s="29">
        <v>35.5</v>
      </c>
      <c r="C38" s="29" t="s">
        <v>1313</v>
      </c>
      <c r="D38" s="29">
        <v>35</v>
      </c>
      <c r="F38" s="29" t="e">
        <f>様式97_入院ベースアップ評価料!$I$84-A38</f>
        <v>#VALUE!</v>
      </c>
      <c r="G38" s="29" t="e">
        <f>様式97_入院ベースアップ評価料!$I$84-B38</f>
        <v>#VALUE!</v>
      </c>
      <c r="H38" s="29" t="e">
        <f t="shared" si="1"/>
        <v>#VALUE!</v>
      </c>
      <c r="I38" s="29" t="e">
        <f>IF(様式97_入院ベースアップ評価料!$I$84=B38,"",IF(H38&lt;=0,"該当",""))</f>
        <v>#VALUE!</v>
      </c>
      <c r="J38" s="29" t="str">
        <f>IF(AND(A38&lt;=様式97_入院ベースアップ評価料!$V$84,様式97_入院ベースアップ評価料!$V$84&lt;'リスト（入院）'!B38),"該当","")</f>
        <v/>
      </c>
      <c r="K38" s="29" t="s">
        <v>1313</v>
      </c>
    </row>
    <row r="39" spans="1:11">
      <c r="A39" s="29">
        <v>35.5</v>
      </c>
      <c r="B39" s="29">
        <v>36.5</v>
      </c>
      <c r="C39" s="29" t="s">
        <v>1314</v>
      </c>
      <c r="D39" s="29">
        <v>36</v>
      </c>
      <c r="F39" s="29" t="e">
        <f>様式97_入院ベースアップ評価料!$I$84-A39</f>
        <v>#VALUE!</v>
      </c>
      <c r="G39" s="29" t="e">
        <f>様式97_入院ベースアップ評価料!$I$84-B39</f>
        <v>#VALUE!</v>
      </c>
      <c r="H39" s="29" t="e">
        <f t="shared" si="1"/>
        <v>#VALUE!</v>
      </c>
      <c r="I39" s="29" t="e">
        <f>IF(様式97_入院ベースアップ評価料!$I$84=B39,"",IF(H39&lt;=0,"該当",""))</f>
        <v>#VALUE!</v>
      </c>
      <c r="J39" s="29" t="str">
        <f>IF(AND(A39&lt;=様式97_入院ベースアップ評価料!$V$84,様式97_入院ベースアップ評価料!$V$84&lt;'リスト（入院）'!B39),"該当","")</f>
        <v/>
      </c>
      <c r="K39" s="29" t="s">
        <v>1314</v>
      </c>
    </row>
    <row r="40" spans="1:11">
      <c r="A40" s="29">
        <v>36.5</v>
      </c>
      <c r="B40" s="29">
        <v>37.5</v>
      </c>
      <c r="C40" s="29" t="s">
        <v>1315</v>
      </c>
      <c r="D40" s="29">
        <v>37</v>
      </c>
      <c r="F40" s="29" t="e">
        <f>様式97_入院ベースアップ評価料!$I$84-A40</f>
        <v>#VALUE!</v>
      </c>
      <c r="G40" s="29" t="e">
        <f>様式97_入院ベースアップ評価料!$I$84-B40</f>
        <v>#VALUE!</v>
      </c>
      <c r="H40" s="29" t="e">
        <f t="shared" si="1"/>
        <v>#VALUE!</v>
      </c>
      <c r="I40" s="29" t="e">
        <f>IF(様式97_入院ベースアップ評価料!$I$84=B40,"",IF(H40&lt;=0,"該当",""))</f>
        <v>#VALUE!</v>
      </c>
      <c r="J40" s="29" t="str">
        <f>IF(AND(A40&lt;=様式97_入院ベースアップ評価料!$V$84,様式97_入院ベースアップ評価料!$V$84&lt;'リスト（入院）'!B40),"該当","")</f>
        <v/>
      </c>
      <c r="K40" s="29" t="s">
        <v>1315</v>
      </c>
    </row>
    <row r="41" spans="1:11">
      <c r="A41" s="29">
        <v>37.5</v>
      </c>
      <c r="B41" s="29">
        <v>38.5</v>
      </c>
      <c r="C41" s="29" t="s">
        <v>1316</v>
      </c>
      <c r="D41" s="29">
        <v>38</v>
      </c>
      <c r="F41" s="29" t="e">
        <f>様式97_入院ベースアップ評価料!$I$84-A41</f>
        <v>#VALUE!</v>
      </c>
      <c r="G41" s="29" t="e">
        <f>様式97_入院ベースアップ評価料!$I$84-B41</f>
        <v>#VALUE!</v>
      </c>
      <c r="H41" s="29" t="e">
        <f t="shared" si="1"/>
        <v>#VALUE!</v>
      </c>
      <c r="I41" s="29" t="e">
        <f>IF(様式97_入院ベースアップ評価料!$I$84=B41,"",IF(H41&lt;=0,"該当",""))</f>
        <v>#VALUE!</v>
      </c>
      <c r="J41" s="29" t="str">
        <f>IF(AND(A41&lt;=様式97_入院ベースアップ評価料!$V$84,様式97_入院ベースアップ評価料!$V$84&lt;'リスト（入院）'!B41),"該当","")</f>
        <v/>
      </c>
      <c r="K41" s="29" t="s">
        <v>1316</v>
      </c>
    </row>
    <row r="42" spans="1:11">
      <c r="A42" s="29">
        <v>38.5</v>
      </c>
      <c r="B42" s="29">
        <v>39.5</v>
      </c>
      <c r="C42" s="29" t="s">
        <v>1317</v>
      </c>
      <c r="D42" s="29">
        <v>39</v>
      </c>
      <c r="F42" s="29" t="e">
        <f>様式97_入院ベースアップ評価料!$I$84-A42</f>
        <v>#VALUE!</v>
      </c>
      <c r="G42" s="29" t="e">
        <f>様式97_入院ベースアップ評価料!$I$84-B42</f>
        <v>#VALUE!</v>
      </c>
      <c r="H42" s="29" t="e">
        <f t="shared" si="1"/>
        <v>#VALUE!</v>
      </c>
      <c r="I42" s="29" t="e">
        <f>IF(様式97_入院ベースアップ評価料!$I$84=B42,"",IF(H42&lt;=0,"該当",""))</f>
        <v>#VALUE!</v>
      </c>
      <c r="J42" s="29" t="str">
        <f>IF(AND(A42&lt;=様式97_入院ベースアップ評価料!$V$84,様式97_入院ベースアップ評価料!$V$84&lt;'リスト（入院）'!B42),"該当","")</f>
        <v/>
      </c>
      <c r="K42" s="29" t="s">
        <v>1317</v>
      </c>
    </row>
    <row r="43" spans="1:11">
      <c r="A43" s="29">
        <v>39.5</v>
      </c>
      <c r="B43" s="29">
        <v>40.5</v>
      </c>
      <c r="C43" s="29" t="s">
        <v>1318</v>
      </c>
      <c r="D43" s="29">
        <v>40</v>
      </c>
      <c r="F43" s="29" t="e">
        <f>様式97_入院ベースアップ評価料!$I$84-A43</f>
        <v>#VALUE!</v>
      </c>
      <c r="G43" s="29" t="e">
        <f>様式97_入院ベースアップ評価料!$I$84-B43</f>
        <v>#VALUE!</v>
      </c>
      <c r="H43" s="29" t="e">
        <f t="shared" si="1"/>
        <v>#VALUE!</v>
      </c>
      <c r="I43" s="29" t="e">
        <f>IF(様式97_入院ベースアップ評価料!$I$84=B43,"",IF(H43&lt;=0,"該当",""))</f>
        <v>#VALUE!</v>
      </c>
      <c r="J43" s="29" t="str">
        <f>IF(AND(A43&lt;=様式97_入院ベースアップ評価料!$V$84,様式97_入院ベースアップ評価料!$V$84&lt;'リスト（入院）'!B43),"該当","")</f>
        <v/>
      </c>
      <c r="K43" s="29" t="s">
        <v>1318</v>
      </c>
    </row>
    <row r="44" spans="1:11">
      <c r="A44" s="29">
        <v>40.5</v>
      </c>
      <c r="B44" s="29">
        <v>41.5</v>
      </c>
      <c r="C44" s="29" t="s">
        <v>1319</v>
      </c>
      <c r="D44" s="29">
        <v>41</v>
      </c>
      <c r="F44" s="29" t="e">
        <f>様式97_入院ベースアップ評価料!$I$84-A44</f>
        <v>#VALUE!</v>
      </c>
      <c r="G44" s="29" t="e">
        <f>様式97_入院ベースアップ評価料!$I$84-B44</f>
        <v>#VALUE!</v>
      </c>
      <c r="H44" s="29" t="e">
        <f t="shared" si="1"/>
        <v>#VALUE!</v>
      </c>
      <c r="I44" s="29" t="e">
        <f>IF(様式97_入院ベースアップ評価料!$I$84=B44,"",IF(H44&lt;=0,"該当",""))</f>
        <v>#VALUE!</v>
      </c>
      <c r="J44" s="29" t="str">
        <f>IF(AND(A44&lt;=様式97_入院ベースアップ評価料!$V$84,様式97_入院ベースアップ評価料!$V$84&lt;'リスト（入院）'!B44),"該当","")</f>
        <v/>
      </c>
      <c r="K44" s="29" t="s">
        <v>1319</v>
      </c>
    </row>
    <row r="45" spans="1:11">
      <c r="A45" s="29">
        <v>41.5</v>
      </c>
      <c r="B45" s="29">
        <v>42.5</v>
      </c>
      <c r="C45" s="29" t="s">
        <v>1320</v>
      </c>
      <c r="D45" s="29">
        <v>42</v>
      </c>
      <c r="F45" s="29" t="e">
        <f>様式97_入院ベースアップ評価料!$I$84-A45</f>
        <v>#VALUE!</v>
      </c>
      <c r="G45" s="29" t="e">
        <f>様式97_入院ベースアップ評価料!$I$84-B45</f>
        <v>#VALUE!</v>
      </c>
      <c r="H45" s="29" t="e">
        <f t="shared" si="1"/>
        <v>#VALUE!</v>
      </c>
      <c r="I45" s="29" t="e">
        <f>IF(様式97_入院ベースアップ評価料!$I$84=B45,"",IF(H45&lt;=0,"該当",""))</f>
        <v>#VALUE!</v>
      </c>
      <c r="J45" s="29" t="str">
        <f>IF(AND(A45&lt;=様式97_入院ベースアップ評価料!$V$84,様式97_入院ベースアップ評価料!$V$84&lt;'リスト（入院）'!B45),"該当","")</f>
        <v/>
      </c>
      <c r="K45" s="29" t="s">
        <v>1320</v>
      </c>
    </row>
    <row r="46" spans="1:11">
      <c r="A46" s="29">
        <v>42.5</v>
      </c>
      <c r="B46" s="29">
        <v>43.5</v>
      </c>
      <c r="C46" s="29" t="s">
        <v>1321</v>
      </c>
      <c r="D46" s="29">
        <v>43</v>
      </c>
      <c r="F46" s="29" t="e">
        <f>様式97_入院ベースアップ評価料!$I$84-A46</f>
        <v>#VALUE!</v>
      </c>
      <c r="G46" s="29" t="e">
        <f>様式97_入院ベースアップ評価料!$I$84-B46</f>
        <v>#VALUE!</v>
      </c>
      <c r="H46" s="29" t="e">
        <f t="shared" si="1"/>
        <v>#VALUE!</v>
      </c>
      <c r="I46" s="29" t="e">
        <f>IF(様式97_入院ベースアップ評価料!$I$84=B46,"",IF(H46&lt;=0,"該当",""))</f>
        <v>#VALUE!</v>
      </c>
      <c r="J46" s="29" t="str">
        <f>IF(AND(A46&lt;=様式97_入院ベースアップ評価料!$V$84,様式97_入院ベースアップ評価料!$V$84&lt;'リスト（入院）'!B46),"該当","")</f>
        <v/>
      </c>
      <c r="K46" s="29" t="s">
        <v>1321</v>
      </c>
    </row>
    <row r="47" spans="1:11">
      <c r="A47" s="29">
        <v>43.5</v>
      </c>
      <c r="B47" s="29">
        <v>44.5</v>
      </c>
      <c r="C47" s="29" t="s">
        <v>1322</v>
      </c>
      <c r="D47" s="29">
        <v>44</v>
      </c>
      <c r="F47" s="29" t="e">
        <f>様式97_入院ベースアップ評価料!$I$84-A47</f>
        <v>#VALUE!</v>
      </c>
      <c r="G47" s="29" t="e">
        <f>様式97_入院ベースアップ評価料!$I$84-B47</f>
        <v>#VALUE!</v>
      </c>
      <c r="H47" s="29" t="e">
        <f t="shared" si="1"/>
        <v>#VALUE!</v>
      </c>
      <c r="I47" s="29" t="e">
        <f>IF(様式97_入院ベースアップ評価料!$I$84=B47,"",IF(H47&lt;=0,"該当",""))</f>
        <v>#VALUE!</v>
      </c>
      <c r="J47" s="29" t="str">
        <f>IF(AND(A47&lt;=様式97_入院ベースアップ評価料!$V$84,様式97_入院ベースアップ評価料!$V$84&lt;'リスト（入院）'!B47),"該当","")</f>
        <v/>
      </c>
      <c r="K47" s="29" t="s">
        <v>1322</v>
      </c>
    </row>
    <row r="48" spans="1:11">
      <c r="A48" s="29">
        <v>44.5</v>
      </c>
      <c r="B48" s="29">
        <v>45.5</v>
      </c>
      <c r="C48" s="29" t="s">
        <v>1323</v>
      </c>
      <c r="D48" s="29">
        <v>45</v>
      </c>
      <c r="F48" s="29" t="e">
        <f>様式97_入院ベースアップ評価料!$I$84-A48</f>
        <v>#VALUE!</v>
      </c>
      <c r="G48" s="29" t="e">
        <f>様式97_入院ベースアップ評価料!$I$84-B48</f>
        <v>#VALUE!</v>
      </c>
      <c r="H48" s="29" t="e">
        <f t="shared" si="1"/>
        <v>#VALUE!</v>
      </c>
      <c r="I48" s="29" t="e">
        <f>IF(様式97_入院ベースアップ評価料!$I$84=B48,"",IF(H48&lt;=0,"該当",""))</f>
        <v>#VALUE!</v>
      </c>
      <c r="J48" s="29" t="str">
        <f>IF(AND(A48&lt;=様式97_入院ベースアップ評価料!$V$84,様式97_入院ベースアップ評価料!$V$84&lt;'リスト（入院）'!B48),"該当","")</f>
        <v/>
      </c>
      <c r="K48" s="29" t="s">
        <v>1323</v>
      </c>
    </row>
    <row r="49" spans="1:11">
      <c r="A49" s="29">
        <v>45.5</v>
      </c>
      <c r="B49" s="29">
        <v>46.5</v>
      </c>
      <c r="C49" s="29" t="s">
        <v>1324</v>
      </c>
      <c r="D49" s="29">
        <v>46</v>
      </c>
      <c r="F49" s="29" t="e">
        <f>様式97_入院ベースアップ評価料!$I$84-A49</f>
        <v>#VALUE!</v>
      </c>
      <c r="G49" s="29" t="e">
        <f>様式97_入院ベースアップ評価料!$I$84-B49</f>
        <v>#VALUE!</v>
      </c>
      <c r="H49" s="29" t="e">
        <f t="shared" si="1"/>
        <v>#VALUE!</v>
      </c>
      <c r="I49" s="29" t="e">
        <f>IF(様式97_入院ベースアップ評価料!$I$84=B49,"",IF(H49&lt;=0,"該当",""))</f>
        <v>#VALUE!</v>
      </c>
      <c r="J49" s="29" t="str">
        <f>IF(AND(A49&lt;=様式97_入院ベースアップ評価料!$V$84,様式97_入院ベースアップ評価料!$V$84&lt;'リスト（入院）'!B49),"該当","")</f>
        <v/>
      </c>
      <c r="K49" s="29" t="s">
        <v>1324</v>
      </c>
    </row>
    <row r="50" spans="1:11">
      <c r="A50" s="29">
        <v>46.5</v>
      </c>
      <c r="B50" s="29">
        <v>47.5</v>
      </c>
      <c r="C50" s="29" t="s">
        <v>1325</v>
      </c>
      <c r="D50" s="29">
        <v>47</v>
      </c>
      <c r="F50" s="29" t="e">
        <f>様式97_入院ベースアップ評価料!$I$84-A50</f>
        <v>#VALUE!</v>
      </c>
      <c r="G50" s="29" t="e">
        <f>様式97_入院ベースアップ評価料!$I$84-B50</f>
        <v>#VALUE!</v>
      </c>
      <c r="H50" s="29" t="e">
        <f t="shared" si="1"/>
        <v>#VALUE!</v>
      </c>
      <c r="I50" s="29" t="e">
        <f>IF(様式97_入院ベースアップ評価料!$I$84=B50,"",IF(H50&lt;=0,"該当",""))</f>
        <v>#VALUE!</v>
      </c>
      <c r="J50" s="29" t="str">
        <f>IF(AND(A50&lt;=様式97_入院ベースアップ評価料!$V$84,様式97_入院ベースアップ評価料!$V$84&lt;'リスト（入院）'!B50),"該当","")</f>
        <v/>
      </c>
      <c r="K50" s="29" t="s">
        <v>1325</v>
      </c>
    </row>
    <row r="51" spans="1:11">
      <c r="A51" s="29">
        <v>47.5</v>
      </c>
      <c r="B51" s="29">
        <v>48.5</v>
      </c>
      <c r="C51" s="29" t="s">
        <v>1326</v>
      </c>
      <c r="D51" s="29">
        <v>48</v>
      </c>
      <c r="F51" s="29" t="e">
        <f>様式97_入院ベースアップ評価料!$I$84-A51</f>
        <v>#VALUE!</v>
      </c>
      <c r="G51" s="29" t="e">
        <f>様式97_入院ベースアップ評価料!$I$84-B51</f>
        <v>#VALUE!</v>
      </c>
      <c r="H51" s="29" t="e">
        <f t="shared" si="1"/>
        <v>#VALUE!</v>
      </c>
      <c r="I51" s="29" t="e">
        <f>IF(様式97_入院ベースアップ評価料!$I$84=B51,"",IF(H51&lt;=0,"該当",""))</f>
        <v>#VALUE!</v>
      </c>
      <c r="J51" s="29" t="str">
        <f>IF(AND(A51&lt;=様式97_入院ベースアップ評価料!$V$84,様式97_入院ベースアップ評価料!$V$84&lt;'リスト（入院）'!B51),"該当","")</f>
        <v/>
      </c>
      <c r="K51" s="29" t="s">
        <v>1326</v>
      </c>
    </row>
    <row r="52" spans="1:11">
      <c r="A52" s="29">
        <v>48.5</v>
      </c>
      <c r="B52" s="29">
        <v>49.5</v>
      </c>
      <c r="C52" s="29" t="s">
        <v>1327</v>
      </c>
      <c r="D52" s="29">
        <v>49</v>
      </c>
      <c r="F52" s="29" t="e">
        <f>様式97_入院ベースアップ評価料!$I$84-A52</f>
        <v>#VALUE!</v>
      </c>
      <c r="G52" s="29" t="e">
        <f>様式97_入院ベースアップ評価料!$I$84-B52</f>
        <v>#VALUE!</v>
      </c>
      <c r="H52" s="29" t="e">
        <f t="shared" si="1"/>
        <v>#VALUE!</v>
      </c>
      <c r="I52" s="29" t="e">
        <f>IF(様式97_入院ベースアップ評価料!$I$84=B52,"",IF(H52&lt;=0,"該当",""))</f>
        <v>#VALUE!</v>
      </c>
      <c r="J52" s="29" t="str">
        <f>IF(AND(A52&lt;=様式97_入院ベースアップ評価料!$V$84,様式97_入院ベースアップ評価料!$V$84&lt;'リスト（入院）'!B52),"該当","")</f>
        <v/>
      </c>
      <c r="K52" s="29" t="s">
        <v>1327</v>
      </c>
    </row>
    <row r="53" spans="1:11">
      <c r="A53" s="29">
        <v>49.5</v>
      </c>
      <c r="B53" s="29">
        <v>50.5</v>
      </c>
      <c r="C53" s="29" t="s">
        <v>1328</v>
      </c>
      <c r="D53" s="29">
        <v>50</v>
      </c>
      <c r="F53" s="29" t="e">
        <f>様式97_入院ベースアップ評価料!$I$84-A53</f>
        <v>#VALUE!</v>
      </c>
      <c r="G53" s="29" t="e">
        <f>様式97_入院ベースアップ評価料!$I$84-B53</f>
        <v>#VALUE!</v>
      </c>
      <c r="H53" s="29" t="e">
        <f t="shared" si="1"/>
        <v>#VALUE!</v>
      </c>
      <c r="I53" s="29" t="e">
        <f>IF(様式97_入院ベースアップ評価料!$I$84=B53,"",IF(H53&lt;=0,"該当",""))</f>
        <v>#VALUE!</v>
      </c>
      <c r="J53" s="29" t="str">
        <f>IF(AND(A53&lt;=様式97_入院ベースアップ評価料!$V$84,様式97_入院ベースアップ評価料!$V$84&lt;'リスト（入院）'!B53),"該当","")</f>
        <v/>
      </c>
      <c r="K53" s="29" t="s">
        <v>1328</v>
      </c>
    </row>
    <row r="54" spans="1:11">
      <c r="A54" s="29">
        <v>50.5</v>
      </c>
      <c r="B54" s="29">
        <v>51.5</v>
      </c>
      <c r="C54" s="29" t="s">
        <v>1329</v>
      </c>
      <c r="D54" s="29">
        <v>51</v>
      </c>
      <c r="F54" s="29" t="e">
        <f>様式97_入院ベースアップ評価料!$I$84-A54</f>
        <v>#VALUE!</v>
      </c>
      <c r="G54" s="29" t="e">
        <f>様式97_入院ベースアップ評価料!$I$84-B54</f>
        <v>#VALUE!</v>
      </c>
      <c r="H54" s="29" t="e">
        <f t="shared" si="1"/>
        <v>#VALUE!</v>
      </c>
      <c r="I54" s="29" t="e">
        <f>IF(様式97_入院ベースアップ評価料!$I$84=B54,"",IF(H54&lt;=0,"該当",""))</f>
        <v>#VALUE!</v>
      </c>
      <c r="J54" s="29" t="str">
        <f>IF(AND(A54&lt;=様式97_入院ベースアップ評価料!$V$84,様式97_入院ベースアップ評価料!$V$84&lt;'リスト（入院）'!B54),"該当","")</f>
        <v/>
      </c>
      <c r="K54" s="29" t="s">
        <v>1329</v>
      </c>
    </row>
    <row r="55" spans="1:11">
      <c r="A55" s="29">
        <v>51.5</v>
      </c>
      <c r="B55" s="29">
        <v>52.5</v>
      </c>
      <c r="C55" s="29" t="s">
        <v>1330</v>
      </c>
      <c r="D55" s="29">
        <v>52</v>
      </c>
      <c r="F55" s="29" t="e">
        <f>様式97_入院ベースアップ評価料!$I$84-A55</f>
        <v>#VALUE!</v>
      </c>
      <c r="G55" s="29" t="e">
        <f>様式97_入院ベースアップ評価料!$I$84-B55</f>
        <v>#VALUE!</v>
      </c>
      <c r="H55" s="29" t="e">
        <f t="shared" si="1"/>
        <v>#VALUE!</v>
      </c>
      <c r="I55" s="29" t="e">
        <f>IF(様式97_入院ベースアップ評価料!$I$84=B55,"",IF(H55&lt;=0,"該当",""))</f>
        <v>#VALUE!</v>
      </c>
      <c r="J55" s="29" t="str">
        <f>IF(AND(A55&lt;=様式97_入院ベースアップ評価料!$V$84,様式97_入院ベースアップ評価料!$V$84&lt;'リスト（入院）'!B55),"該当","")</f>
        <v/>
      </c>
      <c r="K55" s="29" t="s">
        <v>1330</v>
      </c>
    </row>
    <row r="56" spans="1:11">
      <c r="A56" s="29">
        <v>52.5</v>
      </c>
      <c r="B56" s="29">
        <v>53.5</v>
      </c>
      <c r="C56" s="29" t="s">
        <v>1331</v>
      </c>
      <c r="D56" s="29">
        <v>53</v>
      </c>
      <c r="F56" s="29" t="e">
        <f>様式97_入院ベースアップ評価料!$I$84-A56</f>
        <v>#VALUE!</v>
      </c>
      <c r="G56" s="29" t="e">
        <f>様式97_入院ベースアップ評価料!$I$84-B56</f>
        <v>#VALUE!</v>
      </c>
      <c r="H56" s="29" t="e">
        <f t="shared" si="1"/>
        <v>#VALUE!</v>
      </c>
      <c r="I56" s="29" t="e">
        <f>IF(様式97_入院ベースアップ評価料!$I$84=B56,"",IF(H56&lt;=0,"該当",""))</f>
        <v>#VALUE!</v>
      </c>
      <c r="J56" s="29" t="str">
        <f>IF(AND(A56&lt;=様式97_入院ベースアップ評価料!$V$84,様式97_入院ベースアップ評価料!$V$84&lt;'リスト（入院）'!B56),"該当","")</f>
        <v/>
      </c>
      <c r="K56" s="29" t="s">
        <v>1331</v>
      </c>
    </row>
    <row r="57" spans="1:11">
      <c r="A57" s="29">
        <v>53.5</v>
      </c>
      <c r="B57" s="29">
        <v>54.5</v>
      </c>
      <c r="C57" s="29" t="s">
        <v>1332</v>
      </c>
      <c r="D57" s="29">
        <v>54</v>
      </c>
      <c r="F57" s="29" t="e">
        <f>様式97_入院ベースアップ評価料!$I$84-A57</f>
        <v>#VALUE!</v>
      </c>
      <c r="G57" s="29" t="e">
        <f>様式97_入院ベースアップ評価料!$I$84-B57</f>
        <v>#VALUE!</v>
      </c>
      <c r="H57" s="29" t="e">
        <f t="shared" si="1"/>
        <v>#VALUE!</v>
      </c>
      <c r="I57" s="29" t="e">
        <f>IF(様式97_入院ベースアップ評価料!$I$84=B57,"",IF(H57&lt;=0,"該当",""))</f>
        <v>#VALUE!</v>
      </c>
      <c r="J57" s="29" t="str">
        <f>IF(AND(A57&lt;=様式97_入院ベースアップ評価料!$V$84,様式97_入院ベースアップ評価料!$V$84&lt;'リスト（入院）'!B57),"該当","")</f>
        <v/>
      </c>
      <c r="K57" s="29" t="s">
        <v>1332</v>
      </c>
    </row>
    <row r="58" spans="1:11">
      <c r="A58" s="29">
        <v>54.5</v>
      </c>
      <c r="B58" s="29">
        <v>55.5</v>
      </c>
      <c r="C58" s="29" t="s">
        <v>1333</v>
      </c>
      <c r="D58" s="29">
        <v>55</v>
      </c>
      <c r="F58" s="29" t="e">
        <f>様式97_入院ベースアップ評価料!$I$84-A58</f>
        <v>#VALUE!</v>
      </c>
      <c r="G58" s="29" t="e">
        <f>様式97_入院ベースアップ評価料!$I$84-B58</f>
        <v>#VALUE!</v>
      </c>
      <c r="H58" s="29" t="e">
        <f t="shared" si="1"/>
        <v>#VALUE!</v>
      </c>
      <c r="I58" s="29" t="e">
        <f>IF(様式97_入院ベースアップ評価料!$I$84=B58,"",IF(H58&lt;=0,"該当",""))</f>
        <v>#VALUE!</v>
      </c>
      <c r="J58" s="29" t="str">
        <f>IF(AND(A58&lt;=様式97_入院ベースアップ評価料!$V$84,様式97_入院ベースアップ評価料!$V$84&lt;'リスト（入院）'!B58),"該当","")</f>
        <v/>
      </c>
      <c r="K58" s="29" t="s">
        <v>1333</v>
      </c>
    </row>
    <row r="59" spans="1:11">
      <c r="A59" s="29">
        <v>55.5</v>
      </c>
      <c r="B59" s="29">
        <v>56.5</v>
      </c>
      <c r="C59" s="29" t="s">
        <v>1334</v>
      </c>
      <c r="D59" s="29">
        <v>56</v>
      </c>
      <c r="F59" s="29" t="e">
        <f>様式97_入院ベースアップ評価料!$I$84-A59</f>
        <v>#VALUE!</v>
      </c>
      <c r="G59" s="29" t="e">
        <f>様式97_入院ベースアップ評価料!$I$84-B59</f>
        <v>#VALUE!</v>
      </c>
      <c r="H59" s="29" t="e">
        <f t="shared" si="1"/>
        <v>#VALUE!</v>
      </c>
      <c r="I59" s="29" t="e">
        <f>IF(様式97_入院ベースアップ評価料!$I$84=B59,"",IF(H59&lt;=0,"該当",""))</f>
        <v>#VALUE!</v>
      </c>
      <c r="J59" s="29" t="str">
        <f>IF(AND(A59&lt;=様式97_入院ベースアップ評価料!$V$84,様式97_入院ベースアップ評価料!$V$84&lt;'リスト（入院）'!B59),"該当","")</f>
        <v/>
      </c>
      <c r="K59" s="29" t="s">
        <v>1334</v>
      </c>
    </row>
    <row r="60" spans="1:11">
      <c r="A60" s="29">
        <v>56.5</v>
      </c>
      <c r="B60" s="29">
        <v>57.5</v>
      </c>
      <c r="C60" s="29" t="s">
        <v>1335</v>
      </c>
      <c r="D60" s="29">
        <v>57</v>
      </c>
      <c r="F60" s="29" t="e">
        <f>様式97_入院ベースアップ評価料!$I$84-A60</f>
        <v>#VALUE!</v>
      </c>
      <c r="G60" s="29" t="e">
        <f>様式97_入院ベースアップ評価料!$I$84-B60</f>
        <v>#VALUE!</v>
      </c>
      <c r="H60" s="29" t="e">
        <f t="shared" si="1"/>
        <v>#VALUE!</v>
      </c>
      <c r="I60" s="29" t="e">
        <f>IF(様式97_入院ベースアップ評価料!$I$84=B60,"",IF(H60&lt;=0,"該当",""))</f>
        <v>#VALUE!</v>
      </c>
      <c r="J60" s="29" t="str">
        <f>IF(AND(A60&lt;=様式97_入院ベースアップ評価料!$V$84,様式97_入院ベースアップ評価料!$V$84&lt;'リスト（入院）'!B60),"該当","")</f>
        <v/>
      </c>
      <c r="K60" s="29" t="s">
        <v>1335</v>
      </c>
    </row>
    <row r="61" spans="1:11">
      <c r="A61" s="29">
        <v>57.5</v>
      </c>
      <c r="B61" s="29">
        <v>58.5</v>
      </c>
      <c r="C61" s="29" t="s">
        <v>1336</v>
      </c>
      <c r="D61" s="29">
        <v>58</v>
      </c>
      <c r="F61" s="29" t="e">
        <f>様式97_入院ベースアップ評価料!$I$84-A61</f>
        <v>#VALUE!</v>
      </c>
      <c r="G61" s="29" t="e">
        <f>様式97_入院ベースアップ評価料!$I$84-B61</f>
        <v>#VALUE!</v>
      </c>
      <c r="H61" s="29" t="e">
        <f t="shared" si="1"/>
        <v>#VALUE!</v>
      </c>
      <c r="I61" s="29" t="e">
        <f>IF(様式97_入院ベースアップ評価料!$I$84=B61,"",IF(H61&lt;=0,"該当",""))</f>
        <v>#VALUE!</v>
      </c>
      <c r="J61" s="29" t="str">
        <f>IF(AND(A61&lt;=様式97_入院ベースアップ評価料!$V$84,様式97_入院ベースアップ評価料!$V$84&lt;'リスト（入院）'!B61),"該当","")</f>
        <v/>
      </c>
      <c r="K61" s="29" t="s">
        <v>1336</v>
      </c>
    </row>
    <row r="62" spans="1:11">
      <c r="A62" s="29">
        <v>58.5</v>
      </c>
      <c r="B62" s="29">
        <v>59.5</v>
      </c>
      <c r="C62" s="29" t="s">
        <v>1337</v>
      </c>
      <c r="D62" s="29">
        <v>59</v>
      </c>
      <c r="F62" s="29" t="e">
        <f>様式97_入院ベースアップ評価料!$I$84-A62</f>
        <v>#VALUE!</v>
      </c>
      <c r="G62" s="29" t="e">
        <f>様式97_入院ベースアップ評価料!$I$84-B62</f>
        <v>#VALUE!</v>
      </c>
      <c r="H62" s="29" t="e">
        <f t="shared" si="1"/>
        <v>#VALUE!</v>
      </c>
      <c r="I62" s="29" t="e">
        <f>IF(様式97_入院ベースアップ評価料!$I$84=B62,"",IF(H62&lt;=0,"該当",""))</f>
        <v>#VALUE!</v>
      </c>
      <c r="J62" s="29" t="str">
        <f>IF(AND(A62&lt;=様式97_入院ベースアップ評価料!$V$84,様式97_入院ベースアップ評価料!$V$84&lt;'リスト（入院）'!B62),"該当","")</f>
        <v/>
      </c>
      <c r="K62" s="29" t="s">
        <v>1337</v>
      </c>
    </row>
    <row r="63" spans="1:11">
      <c r="A63" s="29">
        <v>59.5</v>
      </c>
      <c r="B63" s="29">
        <v>60.5</v>
      </c>
      <c r="C63" s="29" t="s">
        <v>1338</v>
      </c>
      <c r="D63" s="29">
        <v>60</v>
      </c>
      <c r="F63" s="29" t="e">
        <f>様式97_入院ベースアップ評価料!$I$84-A63</f>
        <v>#VALUE!</v>
      </c>
      <c r="G63" s="29" t="e">
        <f>様式97_入院ベースアップ評価料!$I$84-B63</f>
        <v>#VALUE!</v>
      </c>
      <c r="H63" s="29" t="e">
        <f t="shared" si="1"/>
        <v>#VALUE!</v>
      </c>
      <c r="I63" s="29" t="e">
        <f>IF(様式97_入院ベースアップ評価料!$I$84=B63,"",IF(H63&lt;=0,"該当",""))</f>
        <v>#VALUE!</v>
      </c>
      <c r="J63" s="29" t="str">
        <f>IF(AND(A63&lt;=様式97_入院ベースアップ評価料!$V$84,様式97_入院ベースアップ評価料!$V$84&lt;'リスト（入院）'!B63),"該当","")</f>
        <v/>
      </c>
      <c r="K63" s="29" t="s">
        <v>1338</v>
      </c>
    </row>
    <row r="64" spans="1:11">
      <c r="A64" s="29">
        <v>60.5</v>
      </c>
      <c r="B64" s="29">
        <v>61.5</v>
      </c>
      <c r="C64" s="29" t="s">
        <v>1339</v>
      </c>
      <c r="D64" s="29">
        <v>61</v>
      </c>
      <c r="F64" s="29" t="e">
        <f>様式97_入院ベースアップ評価料!$I$84-A64</f>
        <v>#VALUE!</v>
      </c>
      <c r="G64" s="29" t="e">
        <f>様式97_入院ベースアップ評価料!$I$84-B64</f>
        <v>#VALUE!</v>
      </c>
      <c r="H64" s="29" t="e">
        <f t="shared" si="1"/>
        <v>#VALUE!</v>
      </c>
      <c r="I64" s="29" t="e">
        <f>IF(様式97_入院ベースアップ評価料!$I$84=B64,"",IF(H64&lt;=0,"該当",""))</f>
        <v>#VALUE!</v>
      </c>
      <c r="J64" s="29" t="str">
        <f>IF(AND(A64&lt;=様式97_入院ベースアップ評価料!$V$84,様式97_入院ベースアップ評価料!$V$84&lt;'リスト（入院）'!B64),"該当","")</f>
        <v/>
      </c>
      <c r="K64" s="29" t="s">
        <v>1339</v>
      </c>
    </row>
    <row r="65" spans="1:11">
      <c r="A65" s="29">
        <v>61.5</v>
      </c>
      <c r="B65" s="29">
        <v>62.5</v>
      </c>
      <c r="C65" s="29" t="s">
        <v>1340</v>
      </c>
      <c r="D65" s="29">
        <v>62</v>
      </c>
      <c r="F65" s="29" t="e">
        <f>様式97_入院ベースアップ評価料!$I$84-A65</f>
        <v>#VALUE!</v>
      </c>
      <c r="G65" s="29" t="e">
        <f>様式97_入院ベースアップ評価料!$I$84-B65</f>
        <v>#VALUE!</v>
      </c>
      <c r="H65" s="29" t="e">
        <f t="shared" si="1"/>
        <v>#VALUE!</v>
      </c>
      <c r="I65" s="29" t="e">
        <f>IF(様式97_入院ベースアップ評価料!$I$84=B65,"",IF(H65&lt;=0,"該当",""))</f>
        <v>#VALUE!</v>
      </c>
      <c r="J65" s="29" t="str">
        <f>IF(AND(A65&lt;=様式97_入院ベースアップ評価料!$V$84,様式97_入院ベースアップ評価料!$V$84&lt;'リスト（入院）'!B65),"該当","")</f>
        <v/>
      </c>
      <c r="K65" s="29" t="s">
        <v>1340</v>
      </c>
    </row>
    <row r="66" spans="1:11">
      <c r="A66" s="29">
        <v>62.5</v>
      </c>
      <c r="B66" s="29">
        <v>63.5</v>
      </c>
      <c r="C66" s="29" t="s">
        <v>1341</v>
      </c>
      <c r="D66" s="29">
        <v>63</v>
      </c>
      <c r="F66" s="29" t="e">
        <f>様式97_入院ベースアップ評価料!$I$84-A66</f>
        <v>#VALUE!</v>
      </c>
      <c r="G66" s="29" t="e">
        <f>様式97_入院ベースアップ評価料!$I$84-B66</f>
        <v>#VALUE!</v>
      </c>
      <c r="H66" s="29" t="e">
        <f t="shared" si="1"/>
        <v>#VALUE!</v>
      </c>
      <c r="I66" s="29" t="e">
        <f>IF(様式97_入院ベースアップ評価料!$I$84=B66,"",IF(H66&lt;=0,"該当",""))</f>
        <v>#VALUE!</v>
      </c>
      <c r="J66" s="29" t="str">
        <f>IF(AND(A66&lt;=様式97_入院ベースアップ評価料!$V$84,様式97_入院ベースアップ評価料!$V$84&lt;'リスト（入院）'!B66),"該当","")</f>
        <v/>
      </c>
      <c r="K66" s="29" t="s">
        <v>1341</v>
      </c>
    </row>
    <row r="67" spans="1:11">
      <c r="A67" s="29">
        <v>63.5</v>
      </c>
      <c r="B67" s="29">
        <v>64.5</v>
      </c>
      <c r="C67" s="29" t="s">
        <v>1342</v>
      </c>
      <c r="D67" s="29">
        <v>64</v>
      </c>
      <c r="F67" s="29" t="e">
        <f>様式97_入院ベースアップ評価料!$I$84-A67</f>
        <v>#VALUE!</v>
      </c>
      <c r="G67" s="29" t="e">
        <f>様式97_入院ベースアップ評価料!$I$84-B67</f>
        <v>#VALUE!</v>
      </c>
      <c r="H67" s="29" t="e">
        <f t="shared" si="1"/>
        <v>#VALUE!</v>
      </c>
      <c r="I67" s="29" t="e">
        <f>IF(様式97_入院ベースアップ評価料!$I$84=B67,"",IF(H67&lt;=0,"該当",""))</f>
        <v>#VALUE!</v>
      </c>
      <c r="J67" s="29" t="str">
        <f>IF(AND(A67&lt;=様式97_入院ベースアップ評価料!$V$84,様式97_入院ベースアップ評価料!$V$84&lt;'リスト（入院）'!B67),"該当","")</f>
        <v/>
      </c>
      <c r="K67" s="29" t="s">
        <v>1342</v>
      </c>
    </row>
    <row r="68" spans="1:11">
      <c r="A68" s="29">
        <v>64.5</v>
      </c>
      <c r="B68" s="29">
        <v>65.5</v>
      </c>
      <c r="C68" s="29" t="s">
        <v>1343</v>
      </c>
      <c r="D68" s="29">
        <v>65</v>
      </c>
      <c r="F68" s="29" t="e">
        <f>様式97_入院ベースアップ評価料!$I$84-A68</f>
        <v>#VALUE!</v>
      </c>
      <c r="G68" s="29" t="e">
        <f>様式97_入院ベースアップ評価料!$I$84-B68</f>
        <v>#VALUE!</v>
      </c>
      <c r="H68" s="29" t="e">
        <f t="shared" ref="H68:H99" si="2">F68*G68</f>
        <v>#VALUE!</v>
      </c>
      <c r="I68" s="29" t="e">
        <f>IF(様式97_入院ベースアップ評価料!$I$84=B68,"",IF(H68&lt;=0,"該当",""))</f>
        <v>#VALUE!</v>
      </c>
      <c r="J68" s="29" t="str">
        <f>IF(AND(A68&lt;=様式97_入院ベースアップ評価料!$V$84,様式97_入院ベースアップ評価料!$V$84&lt;'リスト（入院）'!B68),"該当","")</f>
        <v/>
      </c>
      <c r="K68" s="29" t="s">
        <v>1343</v>
      </c>
    </row>
    <row r="69" spans="1:11">
      <c r="A69" s="29">
        <v>65.5</v>
      </c>
      <c r="B69" s="29">
        <v>66.5</v>
      </c>
      <c r="C69" s="29" t="s">
        <v>1344</v>
      </c>
      <c r="D69" s="29">
        <v>66</v>
      </c>
      <c r="F69" s="29" t="e">
        <f>様式97_入院ベースアップ評価料!$I$84-A69</f>
        <v>#VALUE!</v>
      </c>
      <c r="G69" s="29" t="e">
        <f>様式97_入院ベースアップ評価料!$I$84-B69</f>
        <v>#VALUE!</v>
      </c>
      <c r="H69" s="29" t="e">
        <f t="shared" si="2"/>
        <v>#VALUE!</v>
      </c>
      <c r="I69" s="29" t="e">
        <f>IF(様式97_入院ベースアップ評価料!$I$84=B69,"",IF(H69&lt;=0,"該当",""))</f>
        <v>#VALUE!</v>
      </c>
      <c r="J69" s="29" t="str">
        <f>IF(AND(A69&lt;=様式97_入院ベースアップ評価料!$V$84,様式97_入院ベースアップ評価料!$V$84&lt;'リスト（入院）'!B69),"該当","")</f>
        <v/>
      </c>
      <c r="K69" s="29" t="s">
        <v>1344</v>
      </c>
    </row>
    <row r="70" spans="1:11">
      <c r="A70" s="29">
        <v>66.5</v>
      </c>
      <c r="B70" s="29">
        <v>67.5</v>
      </c>
      <c r="C70" s="29" t="s">
        <v>1345</v>
      </c>
      <c r="D70" s="29">
        <v>67</v>
      </c>
      <c r="F70" s="29" t="e">
        <f>様式97_入院ベースアップ評価料!$I$84-A70</f>
        <v>#VALUE!</v>
      </c>
      <c r="G70" s="29" t="e">
        <f>様式97_入院ベースアップ評価料!$I$84-B70</f>
        <v>#VALUE!</v>
      </c>
      <c r="H70" s="29" t="e">
        <f t="shared" si="2"/>
        <v>#VALUE!</v>
      </c>
      <c r="I70" s="29" t="e">
        <f>IF(様式97_入院ベースアップ評価料!$I$84=B70,"",IF(H70&lt;=0,"該当",""))</f>
        <v>#VALUE!</v>
      </c>
      <c r="J70" s="29" t="str">
        <f>IF(AND(A70&lt;=様式97_入院ベースアップ評価料!$V$84,様式97_入院ベースアップ評価料!$V$84&lt;'リスト（入院）'!B70),"該当","")</f>
        <v/>
      </c>
      <c r="K70" s="29" t="s">
        <v>1345</v>
      </c>
    </row>
    <row r="71" spans="1:11">
      <c r="A71" s="29">
        <v>67.5</v>
      </c>
      <c r="B71" s="29">
        <v>68.5</v>
      </c>
      <c r="C71" s="29" t="s">
        <v>1346</v>
      </c>
      <c r="D71" s="29">
        <v>68</v>
      </c>
      <c r="F71" s="29" t="e">
        <f>様式97_入院ベースアップ評価料!$I$84-A71</f>
        <v>#VALUE!</v>
      </c>
      <c r="G71" s="29" t="e">
        <f>様式97_入院ベースアップ評価料!$I$84-B71</f>
        <v>#VALUE!</v>
      </c>
      <c r="H71" s="29" t="e">
        <f t="shared" si="2"/>
        <v>#VALUE!</v>
      </c>
      <c r="I71" s="29" t="e">
        <f>IF(様式97_入院ベースアップ評価料!$I$84=B71,"",IF(H71&lt;=0,"該当",""))</f>
        <v>#VALUE!</v>
      </c>
      <c r="J71" s="29" t="str">
        <f>IF(AND(A71&lt;=様式97_入院ベースアップ評価料!$V$84,様式97_入院ベースアップ評価料!$V$84&lt;'リスト（入院）'!B71),"該当","")</f>
        <v/>
      </c>
      <c r="K71" s="29" t="s">
        <v>1346</v>
      </c>
    </row>
    <row r="72" spans="1:11">
      <c r="A72" s="29">
        <v>68.5</v>
      </c>
      <c r="B72" s="29">
        <v>69.5</v>
      </c>
      <c r="C72" s="29" t="s">
        <v>1347</v>
      </c>
      <c r="D72" s="29">
        <v>69</v>
      </c>
      <c r="F72" s="29" t="e">
        <f>様式97_入院ベースアップ評価料!$I$84-A72</f>
        <v>#VALUE!</v>
      </c>
      <c r="G72" s="29" t="e">
        <f>様式97_入院ベースアップ評価料!$I$84-B72</f>
        <v>#VALUE!</v>
      </c>
      <c r="H72" s="29" t="e">
        <f t="shared" si="2"/>
        <v>#VALUE!</v>
      </c>
      <c r="I72" s="29" t="e">
        <f>IF(様式97_入院ベースアップ評価料!$I$84=B72,"",IF(H72&lt;=0,"該当",""))</f>
        <v>#VALUE!</v>
      </c>
      <c r="J72" s="29" t="str">
        <f>IF(AND(A72&lt;=様式97_入院ベースアップ評価料!$V$84,様式97_入院ベースアップ評価料!$V$84&lt;'リスト（入院）'!B72),"該当","")</f>
        <v/>
      </c>
      <c r="K72" s="29" t="s">
        <v>1347</v>
      </c>
    </row>
    <row r="73" spans="1:11">
      <c r="A73" s="29">
        <v>69.5</v>
      </c>
      <c r="B73" s="29">
        <v>70.5</v>
      </c>
      <c r="C73" s="29" t="s">
        <v>1348</v>
      </c>
      <c r="D73" s="29">
        <v>70</v>
      </c>
      <c r="F73" s="29" t="e">
        <f>様式97_入院ベースアップ評価料!$I$84-A73</f>
        <v>#VALUE!</v>
      </c>
      <c r="G73" s="29" t="e">
        <f>様式97_入院ベースアップ評価料!$I$84-B73</f>
        <v>#VALUE!</v>
      </c>
      <c r="H73" s="29" t="e">
        <f t="shared" si="2"/>
        <v>#VALUE!</v>
      </c>
      <c r="I73" s="29" t="e">
        <f>IF(様式97_入院ベースアップ評価料!$I$84=B73,"",IF(H73&lt;=0,"該当",""))</f>
        <v>#VALUE!</v>
      </c>
      <c r="J73" s="29" t="str">
        <f>IF(AND(A73&lt;=様式97_入院ベースアップ評価料!$V$84,様式97_入院ベースアップ評価料!$V$84&lt;'リスト（入院）'!B73),"該当","")</f>
        <v/>
      </c>
      <c r="K73" s="29" t="s">
        <v>1348</v>
      </c>
    </row>
    <row r="74" spans="1:11">
      <c r="A74" s="29">
        <v>70.5</v>
      </c>
      <c r="B74" s="29">
        <v>71.5</v>
      </c>
      <c r="C74" s="29" t="s">
        <v>1349</v>
      </c>
      <c r="D74" s="29">
        <v>71</v>
      </c>
      <c r="F74" s="29" t="e">
        <f>様式97_入院ベースアップ評価料!$I$84-A74</f>
        <v>#VALUE!</v>
      </c>
      <c r="G74" s="29" t="e">
        <f>様式97_入院ベースアップ評価料!$I$84-B74</f>
        <v>#VALUE!</v>
      </c>
      <c r="H74" s="29" t="e">
        <f t="shared" si="2"/>
        <v>#VALUE!</v>
      </c>
      <c r="I74" s="29" t="e">
        <f>IF(様式97_入院ベースアップ評価料!$I$84=B74,"",IF(H74&lt;=0,"該当",""))</f>
        <v>#VALUE!</v>
      </c>
      <c r="J74" s="29" t="str">
        <f>IF(AND(A74&lt;=様式97_入院ベースアップ評価料!$V$84,様式97_入院ベースアップ評価料!$V$84&lt;'リスト（入院）'!B74),"該当","")</f>
        <v/>
      </c>
      <c r="K74" s="29" t="s">
        <v>1349</v>
      </c>
    </row>
    <row r="75" spans="1:11">
      <c r="A75" s="29">
        <v>71.5</v>
      </c>
      <c r="B75" s="29">
        <v>72.5</v>
      </c>
      <c r="C75" s="29" t="s">
        <v>1350</v>
      </c>
      <c r="D75" s="29">
        <v>72</v>
      </c>
      <c r="F75" s="29" t="e">
        <f>様式97_入院ベースアップ評価料!$I$84-A75</f>
        <v>#VALUE!</v>
      </c>
      <c r="G75" s="29" t="e">
        <f>様式97_入院ベースアップ評価料!$I$84-B75</f>
        <v>#VALUE!</v>
      </c>
      <c r="H75" s="29" t="e">
        <f t="shared" si="2"/>
        <v>#VALUE!</v>
      </c>
      <c r="I75" s="29" t="e">
        <f>IF(様式97_入院ベースアップ評価料!$I$84=B75,"",IF(H75&lt;=0,"該当",""))</f>
        <v>#VALUE!</v>
      </c>
      <c r="J75" s="29" t="str">
        <f>IF(AND(A75&lt;=様式97_入院ベースアップ評価料!$V$84,様式97_入院ベースアップ評価料!$V$84&lt;'リスト（入院）'!B75),"該当","")</f>
        <v/>
      </c>
      <c r="K75" s="29" t="s">
        <v>1350</v>
      </c>
    </row>
    <row r="76" spans="1:11">
      <c r="A76" s="29">
        <v>72.5</v>
      </c>
      <c r="B76" s="29">
        <v>73.5</v>
      </c>
      <c r="C76" s="29" t="s">
        <v>1351</v>
      </c>
      <c r="D76" s="29">
        <v>73</v>
      </c>
      <c r="F76" s="29" t="e">
        <f>様式97_入院ベースアップ評価料!$I$84-A76</f>
        <v>#VALUE!</v>
      </c>
      <c r="G76" s="29" t="e">
        <f>様式97_入院ベースアップ評価料!$I$84-B76</f>
        <v>#VALUE!</v>
      </c>
      <c r="H76" s="29" t="e">
        <f t="shared" si="2"/>
        <v>#VALUE!</v>
      </c>
      <c r="I76" s="29" t="e">
        <f>IF(様式97_入院ベースアップ評価料!$I$84=B76,"",IF(H76&lt;=0,"該当",""))</f>
        <v>#VALUE!</v>
      </c>
      <c r="J76" s="29" t="str">
        <f>IF(AND(A76&lt;=様式97_入院ベースアップ評価料!$V$84,様式97_入院ベースアップ評価料!$V$84&lt;'リスト（入院）'!B76),"該当","")</f>
        <v/>
      </c>
      <c r="K76" s="29" t="s">
        <v>1351</v>
      </c>
    </row>
    <row r="77" spans="1:11">
      <c r="A77" s="29">
        <v>73.5</v>
      </c>
      <c r="B77" s="29">
        <v>74.5</v>
      </c>
      <c r="C77" s="29" t="s">
        <v>1352</v>
      </c>
      <c r="D77" s="29">
        <v>74</v>
      </c>
      <c r="F77" s="29" t="e">
        <f>様式97_入院ベースアップ評価料!$I$84-A77</f>
        <v>#VALUE!</v>
      </c>
      <c r="G77" s="29" t="e">
        <f>様式97_入院ベースアップ評価料!$I$84-B77</f>
        <v>#VALUE!</v>
      </c>
      <c r="H77" s="29" t="e">
        <f t="shared" si="2"/>
        <v>#VALUE!</v>
      </c>
      <c r="I77" s="29" t="e">
        <f>IF(様式97_入院ベースアップ評価料!$I$84=B77,"",IF(H77&lt;=0,"該当",""))</f>
        <v>#VALUE!</v>
      </c>
      <c r="J77" s="29" t="str">
        <f>IF(AND(A77&lt;=様式97_入院ベースアップ評価料!$V$84,様式97_入院ベースアップ評価料!$V$84&lt;'リスト（入院）'!B77),"該当","")</f>
        <v/>
      </c>
      <c r="K77" s="29" t="s">
        <v>1352</v>
      </c>
    </row>
    <row r="78" spans="1:11">
      <c r="A78" s="29">
        <v>74.5</v>
      </c>
      <c r="B78" s="29">
        <v>75.5</v>
      </c>
      <c r="C78" s="29" t="s">
        <v>1353</v>
      </c>
      <c r="D78" s="29">
        <v>75</v>
      </c>
      <c r="F78" s="29" t="e">
        <f>様式97_入院ベースアップ評価料!$I$84-A78</f>
        <v>#VALUE!</v>
      </c>
      <c r="G78" s="29" t="e">
        <f>様式97_入院ベースアップ評価料!$I$84-B78</f>
        <v>#VALUE!</v>
      </c>
      <c r="H78" s="29" t="e">
        <f t="shared" si="2"/>
        <v>#VALUE!</v>
      </c>
      <c r="I78" s="29" t="e">
        <f>IF(様式97_入院ベースアップ評価料!$I$84=B78,"",IF(H78&lt;=0,"該当",""))</f>
        <v>#VALUE!</v>
      </c>
      <c r="J78" s="29" t="str">
        <f>IF(AND(A78&lt;=様式97_入院ベースアップ評価料!$V$84,様式97_入院ベースアップ評価料!$V$84&lt;'リスト（入院）'!B78),"該当","")</f>
        <v/>
      </c>
      <c r="K78" s="29" t="s">
        <v>1353</v>
      </c>
    </row>
    <row r="79" spans="1:11">
      <c r="A79" s="29">
        <v>75.5</v>
      </c>
      <c r="B79" s="29">
        <v>76.5</v>
      </c>
      <c r="C79" s="29" t="s">
        <v>1354</v>
      </c>
      <c r="D79" s="29">
        <v>76</v>
      </c>
      <c r="F79" s="29" t="e">
        <f>様式97_入院ベースアップ評価料!$I$84-A79</f>
        <v>#VALUE!</v>
      </c>
      <c r="G79" s="29" t="e">
        <f>様式97_入院ベースアップ評価料!$I$84-B79</f>
        <v>#VALUE!</v>
      </c>
      <c r="H79" s="29" t="e">
        <f t="shared" si="2"/>
        <v>#VALUE!</v>
      </c>
      <c r="I79" s="29" t="e">
        <f>IF(様式97_入院ベースアップ評価料!$I$84=B79,"",IF(H79&lt;=0,"該当",""))</f>
        <v>#VALUE!</v>
      </c>
      <c r="J79" s="29" t="str">
        <f>IF(AND(A79&lt;=様式97_入院ベースアップ評価料!$V$84,様式97_入院ベースアップ評価料!$V$84&lt;'リスト（入院）'!B79),"該当","")</f>
        <v/>
      </c>
      <c r="K79" s="29" t="s">
        <v>1354</v>
      </c>
    </row>
    <row r="80" spans="1:11">
      <c r="A80" s="29">
        <v>76.5</v>
      </c>
      <c r="B80" s="29">
        <v>77.5</v>
      </c>
      <c r="C80" s="29" t="s">
        <v>1355</v>
      </c>
      <c r="D80" s="29">
        <v>77</v>
      </c>
      <c r="F80" s="29" t="e">
        <f>様式97_入院ベースアップ評価料!$I$84-A80</f>
        <v>#VALUE!</v>
      </c>
      <c r="G80" s="29" t="e">
        <f>様式97_入院ベースアップ評価料!$I$84-B80</f>
        <v>#VALUE!</v>
      </c>
      <c r="H80" s="29" t="e">
        <f t="shared" si="2"/>
        <v>#VALUE!</v>
      </c>
      <c r="I80" s="29" t="e">
        <f>IF(様式97_入院ベースアップ評価料!$I$84=B80,"",IF(H80&lt;=0,"該当",""))</f>
        <v>#VALUE!</v>
      </c>
      <c r="J80" s="29" t="str">
        <f>IF(AND(A80&lt;=様式97_入院ベースアップ評価料!$V$84,様式97_入院ベースアップ評価料!$V$84&lt;'リスト（入院）'!B80),"該当","")</f>
        <v/>
      </c>
      <c r="K80" s="29" t="s">
        <v>1355</v>
      </c>
    </row>
    <row r="81" spans="1:11">
      <c r="A81" s="29">
        <v>77.5</v>
      </c>
      <c r="B81" s="29">
        <v>78.5</v>
      </c>
      <c r="C81" s="29" t="s">
        <v>1356</v>
      </c>
      <c r="D81" s="29">
        <v>78</v>
      </c>
      <c r="F81" s="29" t="e">
        <f>様式97_入院ベースアップ評価料!$I$84-A81</f>
        <v>#VALUE!</v>
      </c>
      <c r="G81" s="29" t="e">
        <f>様式97_入院ベースアップ評価料!$I$84-B81</f>
        <v>#VALUE!</v>
      </c>
      <c r="H81" s="29" t="e">
        <f t="shared" si="2"/>
        <v>#VALUE!</v>
      </c>
      <c r="I81" s="29" t="e">
        <f>IF(様式97_入院ベースアップ評価料!$I$84=B81,"",IF(H81&lt;=0,"該当",""))</f>
        <v>#VALUE!</v>
      </c>
      <c r="J81" s="29" t="str">
        <f>IF(AND(A81&lt;=様式97_入院ベースアップ評価料!$V$84,様式97_入院ベースアップ評価料!$V$84&lt;'リスト（入院）'!B81),"該当","")</f>
        <v/>
      </c>
      <c r="K81" s="29" t="s">
        <v>1356</v>
      </c>
    </row>
    <row r="82" spans="1:11">
      <c r="A82" s="29">
        <v>78.5</v>
      </c>
      <c r="B82" s="29">
        <v>79.5</v>
      </c>
      <c r="C82" s="29" t="s">
        <v>1357</v>
      </c>
      <c r="D82" s="29">
        <v>79</v>
      </c>
      <c r="F82" s="29" t="e">
        <f>様式97_入院ベースアップ評価料!$I$84-A82</f>
        <v>#VALUE!</v>
      </c>
      <c r="G82" s="29" t="e">
        <f>様式97_入院ベースアップ評価料!$I$84-B82</f>
        <v>#VALUE!</v>
      </c>
      <c r="H82" s="29" t="e">
        <f t="shared" si="2"/>
        <v>#VALUE!</v>
      </c>
      <c r="I82" s="29" t="e">
        <f>IF(様式97_入院ベースアップ評価料!$I$84=B82,"",IF(H82&lt;=0,"該当",""))</f>
        <v>#VALUE!</v>
      </c>
      <c r="J82" s="29" t="str">
        <f>IF(AND(A82&lt;=様式97_入院ベースアップ評価料!$V$84,様式97_入院ベースアップ評価料!$V$84&lt;'リスト（入院）'!B82),"該当","")</f>
        <v/>
      </c>
      <c r="K82" s="29" t="s">
        <v>1357</v>
      </c>
    </row>
    <row r="83" spans="1:11">
      <c r="A83" s="29">
        <v>79.5</v>
      </c>
      <c r="B83" s="29">
        <v>80.5</v>
      </c>
      <c r="C83" s="29" t="s">
        <v>1358</v>
      </c>
      <c r="D83" s="29">
        <v>80</v>
      </c>
      <c r="F83" s="29" t="e">
        <f>様式97_入院ベースアップ評価料!$I$84-A83</f>
        <v>#VALUE!</v>
      </c>
      <c r="G83" s="29" t="e">
        <f>様式97_入院ベースアップ評価料!$I$84-B83</f>
        <v>#VALUE!</v>
      </c>
      <c r="H83" s="29" t="e">
        <f t="shared" si="2"/>
        <v>#VALUE!</v>
      </c>
      <c r="I83" s="29" t="e">
        <f>IF(様式97_入院ベースアップ評価料!$I$84=B83,"",IF(H83&lt;=0,"該当",""))</f>
        <v>#VALUE!</v>
      </c>
      <c r="J83" s="29" t="str">
        <f>IF(AND(A83&lt;=様式97_入院ベースアップ評価料!$V$84,様式97_入院ベースアップ評価料!$V$84&lt;'リスト（入院）'!B83),"該当","")</f>
        <v/>
      </c>
      <c r="K83" s="29" t="s">
        <v>1358</v>
      </c>
    </row>
    <row r="84" spans="1:11">
      <c r="A84" s="29">
        <v>80.5</v>
      </c>
      <c r="B84" s="29">
        <v>81.5</v>
      </c>
      <c r="C84" s="29" t="s">
        <v>1359</v>
      </c>
      <c r="D84" s="29">
        <v>81</v>
      </c>
      <c r="F84" s="29" t="e">
        <f>様式97_入院ベースアップ評価料!$I$84-A84</f>
        <v>#VALUE!</v>
      </c>
      <c r="G84" s="29" t="e">
        <f>様式97_入院ベースアップ評価料!$I$84-B84</f>
        <v>#VALUE!</v>
      </c>
      <c r="H84" s="29" t="e">
        <f t="shared" si="2"/>
        <v>#VALUE!</v>
      </c>
      <c r="I84" s="29" t="e">
        <f>IF(様式97_入院ベースアップ評価料!$I$84=B84,"",IF(H84&lt;=0,"該当",""))</f>
        <v>#VALUE!</v>
      </c>
      <c r="J84" s="29" t="str">
        <f>IF(AND(A84&lt;=様式97_入院ベースアップ評価料!$V$84,様式97_入院ベースアップ評価料!$V$84&lt;'リスト（入院）'!B84),"該当","")</f>
        <v/>
      </c>
      <c r="K84" s="29" t="s">
        <v>1359</v>
      </c>
    </row>
    <row r="85" spans="1:11">
      <c r="A85" s="29">
        <v>81.5</v>
      </c>
      <c r="B85" s="29">
        <v>82.5</v>
      </c>
      <c r="C85" s="29" t="s">
        <v>1360</v>
      </c>
      <c r="D85" s="29">
        <v>82</v>
      </c>
      <c r="F85" s="29" t="e">
        <f>様式97_入院ベースアップ評価料!$I$84-A85</f>
        <v>#VALUE!</v>
      </c>
      <c r="G85" s="29" t="e">
        <f>様式97_入院ベースアップ評価料!$I$84-B85</f>
        <v>#VALUE!</v>
      </c>
      <c r="H85" s="29" t="e">
        <f t="shared" si="2"/>
        <v>#VALUE!</v>
      </c>
      <c r="I85" s="29" t="e">
        <f>IF(様式97_入院ベースアップ評価料!$I$84=B85,"",IF(H85&lt;=0,"該当",""))</f>
        <v>#VALUE!</v>
      </c>
      <c r="J85" s="29" t="str">
        <f>IF(AND(A85&lt;=様式97_入院ベースアップ評価料!$V$84,様式97_入院ベースアップ評価料!$V$84&lt;'リスト（入院）'!B85),"該当","")</f>
        <v/>
      </c>
      <c r="K85" s="29" t="s">
        <v>1360</v>
      </c>
    </row>
    <row r="86" spans="1:11">
      <c r="A86" s="29">
        <v>82.5</v>
      </c>
      <c r="B86" s="29">
        <v>83.5</v>
      </c>
      <c r="C86" s="29" t="s">
        <v>1361</v>
      </c>
      <c r="D86" s="29">
        <v>83</v>
      </c>
      <c r="F86" s="29" t="e">
        <f>様式97_入院ベースアップ評価料!$I$84-A86</f>
        <v>#VALUE!</v>
      </c>
      <c r="G86" s="29" t="e">
        <f>様式97_入院ベースアップ評価料!$I$84-B86</f>
        <v>#VALUE!</v>
      </c>
      <c r="H86" s="29" t="e">
        <f t="shared" si="2"/>
        <v>#VALUE!</v>
      </c>
      <c r="I86" s="29" t="e">
        <f>IF(様式97_入院ベースアップ評価料!$I$84=B86,"",IF(H86&lt;=0,"該当",""))</f>
        <v>#VALUE!</v>
      </c>
      <c r="J86" s="29" t="str">
        <f>IF(AND(A86&lt;=様式97_入院ベースアップ評価料!$V$84,様式97_入院ベースアップ評価料!$V$84&lt;'リスト（入院）'!B86),"該当","")</f>
        <v/>
      </c>
      <c r="K86" s="29" t="s">
        <v>1361</v>
      </c>
    </row>
    <row r="87" spans="1:11">
      <c r="A87" s="29">
        <v>83.5</v>
      </c>
      <c r="B87" s="29">
        <v>84.5</v>
      </c>
      <c r="C87" s="29" t="s">
        <v>1362</v>
      </c>
      <c r="D87" s="29">
        <v>84</v>
      </c>
      <c r="F87" s="29" t="e">
        <f>様式97_入院ベースアップ評価料!$I$84-A87</f>
        <v>#VALUE!</v>
      </c>
      <c r="G87" s="29" t="e">
        <f>様式97_入院ベースアップ評価料!$I$84-B87</f>
        <v>#VALUE!</v>
      </c>
      <c r="H87" s="29" t="e">
        <f t="shared" si="2"/>
        <v>#VALUE!</v>
      </c>
      <c r="I87" s="29" t="e">
        <f>IF(様式97_入院ベースアップ評価料!$I$84=B87,"",IF(H87&lt;=0,"該当",""))</f>
        <v>#VALUE!</v>
      </c>
      <c r="J87" s="29" t="str">
        <f>IF(AND(A87&lt;=様式97_入院ベースアップ評価料!$V$84,様式97_入院ベースアップ評価料!$V$84&lt;'リスト（入院）'!B87),"該当","")</f>
        <v/>
      </c>
      <c r="K87" s="29" t="s">
        <v>1362</v>
      </c>
    </row>
    <row r="88" spans="1:11">
      <c r="A88" s="29">
        <v>84.5</v>
      </c>
      <c r="B88" s="29">
        <v>85.5</v>
      </c>
      <c r="C88" s="29" t="s">
        <v>1363</v>
      </c>
      <c r="D88" s="29">
        <v>85</v>
      </c>
      <c r="F88" s="29" t="e">
        <f>様式97_入院ベースアップ評価料!$I$84-A88</f>
        <v>#VALUE!</v>
      </c>
      <c r="G88" s="29" t="e">
        <f>様式97_入院ベースアップ評価料!$I$84-B88</f>
        <v>#VALUE!</v>
      </c>
      <c r="H88" s="29" t="e">
        <f t="shared" si="2"/>
        <v>#VALUE!</v>
      </c>
      <c r="I88" s="29" t="e">
        <f>IF(様式97_入院ベースアップ評価料!$I$84=B88,"",IF(H88&lt;=0,"該当",""))</f>
        <v>#VALUE!</v>
      </c>
      <c r="J88" s="29" t="str">
        <f>IF(AND(A88&lt;=様式97_入院ベースアップ評価料!$V$84,様式97_入院ベースアップ評価料!$V$84&lt;'リスト（入院）'!B88),"該当","")</f>
        <v/>
      </c>
      <c r="K88" s="29" t="s">
        <v>1363</v>
      </c>
    </row>
    <row r="89" spans="1:11">
      <c r="A89" s="29">
        <v>85.5</v>
      </c>
      <c r="B89" s="29">
        <v>86.5</v>
      </c>
      <c r="C89" s="29" t="s">
        <v>1364</v>
      </c>
      <c r="D89" s="29">
        <v>86</v>
      </c>
      <c r="F89" s="29" t="e">
        <f>様式97_入院ベースアップ評価料!$I$84-A89</f>
        <v>#VALUE!</v>
      </c>
      <c r="G89" s="29" t="e">
        <f>様式97_入院ベースアップ評価料!$I$84-B89</f>
        <v>#VALUE!</v>
      </c>
      <c r="H89" s="29" t="e">
        <f t="shared" si="2"/>
        <v>#VALUE!</v>
      </c>
      <c r="I89" s="29" t="e">
        <f>IF(様式97_入院ベースアップ評価料!$I$84=B89,"",IF(H89&lt;=0,"該当",""))</f>
        <v>#VALUE!</v>
      </c>
      <c r="J89" s="29" t="str">
        <f>IF(AND(A89&lt;=様式97_入院ベースアップ評価料!$V$84,様式97_入院ベースアップ評価料!$V$84&lt;'リスト（入院）'!B89),"該当","")</f>
        <v/>
      </c>
      <c r="K89" s="29" t="s">
        <v>1364</v>
      </c>
    </row>
    <row r="90" spans="1:11">
      <c r="A90" s="29">
        <v>86.5</v>
      </c>
      <c r="B90" s="29">
        <v>87.5</v>
      </c>
      <c r="C90" s="29" t="s">
        <v>1365</v>
      </c>
      <c r="D90" s="29">
        <v>87</v>
      </c>
      <c r="F90" s="29" t="e">
        <f>様式97_入院ベースアップ評価料!$I$84-A90</f>
        <v>#VALUE!</v>
      </c>
      <c r="G90" s="29" t="e">
        <f>様式97_入院ベースアップ評価料!$I$84-B90</f>
        <v>#VALUE!</v>
      </c>
      <c r="H90" s="29" t="e">
        <f t="shared" si="2"/>
        <v>#VALUE!</v>
      </c>
      <c r="I90" s="29" t="e">
        <f>IF(様式97_入院ベースアップ評価料!$I$84=B90,"",IF(H90&lt;=0,"該当",""))</f>
        <v>#VALUE!</v>
      </c>
      <c r="J90" s="29" t="str">
        <f>IF(AND(A90&lt;=様式97_入院ベースアップ評価料!$V$84,様式97_入院ベースアップ評価料!$V$84&lt;'リスト（入院）'!B90),"該当","")</f>
        <v/>
      </c>
      <c r="K90" s="29" t="s">
        <v>1365</v>
      </c>
    </row>
    <row r="91" spans="1:11">
      <c r="A91" s="29">
        <v>87.5</v>
      </c>
      <c r="B91" s="29">
        <v>88.5</v>
      </c>
      <c r="C91" s="29" t="s">
        <v>1366</v>
      </c>
      <c r="D91" s="29">
        <v>88</v>
      </c>
      <c r="F91" s="29" t="e">
        <f>様式97_入院ベースアップ評価料!$I$84-A91</f>
        <v>#VALUE!</v>
      </c>
      <c r="G91" s="29" t="e">
        <f>様式97_入院ベースアップ評価料!$I$84-B91</f>
        <v>#VALUE!</v>
      </c>
      <c r="H91" s="29" t="e">
        <f t="shared" si="2"/>
        <v>#VALUE!</v>
      </c>
      <c r="I91" s="29" t="e">
        <f>IF(様式97_入院ベースアップ評価料!$I$84=B91,"",IF(H91&lt;=0,"該当",""))</f>
        <v>#VALUE!</v>
      </c>
      <c r="J91" s="29" t="str">
        <f>IF(AND(A91&lt;=様式97_入院ベースアップ評価料!$V$84,様式97_入院ベースアップ評価料!$V$84&lt;'リスト（入院）'!B91),"該当","")</f>
        <v/>
      </c>
      <c r="K91" s="29" t="s">
        <v>1366</v>
      </c>
    </row>
    <row r="92" spans="1:11">
      <c r="A92" s="29">
        <v>88.5</v>
      </c>
      <c r="B92" s="29">
        <v>89.5</v>
      </c>
      <c r="C92" s="29" t="s">
        <v>1367</v>
      </c>
      <c r="D92" s="29">
        <v>89</v>
      </c>
      <c r="F92" s="29" t="e">
        <f>様式97_入院ベースアップ評価料!$I$84-A92</f>
        <v>#VALUE!</v>
      </c>
      <c r="G92" s="29" t="e">
        <f>様式97_入院ベースアップ評価料!$I$84-B92</f>
        <v>#VALUE!</v>
      </c>
      <c r="H92" s="29" t="e">
        <f t="shared" si="2"/>
        <v>#VALUE!</v>
      </c>
      <c r="I92" s="29" t="e">
        <f>IF(様式97_入院ベースアップ評価料!$I$84=B92,"",IF(H92&lt;=0,"該当",""))</f>
        <v>#VALUE!</v>
      </c>
      <c r="J92" s="29" t="str">
        <f>IF(AND(A92&lt;=様式97_入院ベースアップ評価料!$V$84,様式97_入院ベースアップ評価料!$V$84&lt;'リスト（入院）'!B92),"該当","")</f>
        <v/>
      </c>
      <c r="K92" s="29" t="s">
        <v>1367</v>
      </c>
    </row>
    <row r="93" spans="1:11">
      <c r="A93" s="29">
        <v>89.5</v>
      </c>
      <c r="B93" s="29">
        <v>90.5</v>
      </c>
      <c r="C93" s="29" t="s">
        <v>1368</v>
      </c>
      <c r="D93" s="29">
        <v>90</v>
      </c>
      <c r="F93" s="29" t="e">
        <f>様式97_入院ベースアップ評価料!$I$84-A93</f>
        <v>#VALUE!</v>
      </c>
      <c r="G93" s="29" t="e">
        <f>様式97_入院ベースアップ評価料!$I$84-B93</f>
        <v>#VALUE!</v>
      </c>
      <c r="H93" s="29" t="e">
        <f t="shared" si="2"/>
        <v>#VALUE!</v>
      </c>
      <c r="I93" s="29" t="e">
        <f>IF(様式97_入院ベースアップ評価料!$I$84=B93,"",IF(H93&lt;=0,"該当",""))</f>
        <v>#VALUE!</v>
      </c>
      <c r="J93" s="29" t="str">
        <f>IF(AND(A93&lt;=様式97_入院ベースアップ評価料!$V$84,様式97_入院ベースアップ評価料!$V$84&lt;'リスト（入院）'!B93),"該当","")</f>
        <v/>
      </c>
      <c r="K93" s="29" t="s">
        <v>1368</v>
      </c>
    </row>
    <row r="94" spans="1:11">
      <c r="A94" s="29">
        <v>90.5</v>
      </c>
      <c r="B94" s="29">
        <v>91.5</v>
      </c>
      <c r="C94" s="29" t="s">
        <v>1369</v>
      </c>
      <c r="D94" s="29">
        <v>91</v>
      </c>
      <c r="F94" s="29" t="e">
        <f>様式97_入院ベースアップ評価料!$I$84-A94</f>
        <v>#VALUE!</v>
      </c>
      <c r="G94" s="29" t="e">
        <f>様式97_入院ベースアップ評価料!$I$84-B94</f>
        <v>#VALUE!</v>
      </c>
      <c r="H94" s="29" t="e">
        <f t="shared" si="2"/>
        <v>#VALUE!</v>
      </c>
      <c r="I94" s="29" t="e">
        <f>IF(様式97_入院ベースアップ評価料!$I$84=B94,"",IF(H94&lt;=0,"該当",""))</f>
        <v>#VALUE!</v>
      </c>
      <c r="J94" s="29" t="str">
        <f>IF(AND(A94&lt;=様式97_入院ベースアップ評価料!$V$84,様式97_入院ベースアップ評価料!$V$84&lt;'リスト（入院）'!B94),"該当","")</f>
        <v/>
      </c>
      <c r="K94" s="29" t="s">
        <v>1369</v>
      </c>
    </row>
    <row r="95" spans="1:11">
      <c r="A95" s="29">
        <v>91.5</v>
      </c>
      <c r="B95" s="29">
        <v>92.5</v>
      </c>
      <c r="C95" s="29" t="s">
        <v>1370</v>
      </c>
      <c r="D95" s="29">
        <v>92</v>
      </c>
      <c r="F95" s="29" t="e">
        <f>様式97_入院ベースアップ評価料!$I$84-A95</f>
        <v>#VALUE!</v>
      </c>
      <c r="G95" s="29" t="e">
        <f>様式97_入院ベースアップ評価料!$I$84-B95</f>
        <v>#VALUE!</v>
      </c>
      <c r="H95" s="29" t="e">
        <f t="shared" si="2"/>
        <v>#VALUE!</v>
      </c>
      <c r="I95" s="29" t="e">
        <f>IF(様式97_入院ベースアップ評価料!$I$84=B95,"",IF(H95&lt;=0,"該当",""))</f>
        <v>#VALUE!</v>
      </c>
      <c r="J95" s="29" t="str">
        <f>IF(AND(A95&lt;=様式97_入院ベースアップ評価料!$V$84,様式97_入院ベースアップ評価料!$V$84&lt;'リスト（入院）'!B95),"該当","")</f>
        <v/>
      </c>
      <c r="K95" s="29" t="s">
        <v>1370</v>
      </c>
    </row>
    <row r="96" spans="1:11">
      <c r="A96" s="29">
        <v>92.5</v>
      </c>
      <c r="B96" s="29">
        <v>93.5</v>
      </c>
      <c r="C96" s="29" t="s">
        <v>1371</v>
      </c>
      <c r="D96" s="29">
        <v>93</v>
      </c>
      <c r="F96" s="29" t="e">
        <f>様式97_入院ベースアップ評価料!$I$84-A96</f>
        <v>#VALUE!</v>
      </c>
      <c r="G96" s="29" t="e">
        <f>様式97_入院ベースアップ評価料!$I$84-B96</f>
        <v>#VALUE!</v>
      </c>
      <c r="H96" s="29" t="e">
        <f t="shared" si="2"/>
        <v>#VALUE!</v>
      </c>
      <c r="I96" s="29" t="e">
        <f>IF(様式97_入院ベースアップ評価料!$I$84=B96,"",IF(H96&lt;=0,"該当",""))</f>
        <v>#VALUE!</v>
      </c>
      <c r="J96" s="29" t="str">
        <f>IF(AND(A96&lt;=様式97_入院ベースアップ評価料!$V$84,様式97_入院ベースアップ評価料!$V$84&lt;'リスト（入院）'!B96),"該当","")</f>
        <v/>
      </c>
      <c r="K96" s="29" t="s">
        <v>1371</v>
      </c>
    </row>
    <row r="97" spans="1:11">
      <c r="A97" s="29">
        <v>93.5</v>
      </c>
      <c r="B97" s="29">
        <v>94.5</v>
      </c>
      <c r="C97" s="29" t="s">
        <v>1372</v>
      </c>
      <c r="D97" s="29">
        <v>94</v>
      </c>
      <c r="F97" s="29" t="e">
        <f>様式97_入院ベースアップ評価料!$I$84-A97</f>
        <v>#VALUE!</v>
      </c>
      <c r="G97" s="29" t="e">
        <f>様式97_入院ベースアップ評価料!$I$84-B97</f>
        <v>#VALUE!</v>
      </c>
      <c r="H97" s="29" t="e">
        <f t="shared" si="2"/>
        <v>#VALUE!</v>
      </c>
      <c r="I97" s="29" t="e">
        <f>IF(様式97_入院ベースアップ評価料!$I$84=B97,"",IF(H97&lt;=0,"該当",""))</f>
        <v>#VALUE!</v>
      </c>
      <c r="J97" s="29" t="str">
        <f>IF(AND(A97&lt;=様式97_入院ベースアップ評価料!$V$84,様式97_入院ベースアップ評価料!$V$84&lt;'リスト（入院）'!B97),"該当","")</f>
        <v/>
      </c>
      <c r="K97" s="29" t="s">
        <v>1372</v>
      </c>
    </row>
    <row r="98" spans="1:11">
      <c r="A98" s="29">
        <v>94.5</v>
      </c>
      <c r="B98" s="29">
        <v>95.5</v>
      </c>
      <c r="C98" s="29" t="s">
        <v>1373</v>
      </c>
      <c r="D98" s="29">
        <v>95</v>
      </c>
      <c r="F98" s="29" t="e">
        <f>様式97_入院ベースアップ評価料!$I$84-A98</f>
        <v>#VALUE!</v>
      </c>
      <c r="G98" s="29" t="e">
        <f>様式97_入院ベースアップ評価料!$I$84-B98</f>
        <v>#VALUE!</v>
      </c>
      <c r="H98" s="29" t="e">
        <f t="shared" si="2"/>
        <v>#VALUE!</v>
      </c>
      <c r="I98" s="29" t="e">
        <f>IF(様式97_入院ベースアップ評価料!$I$84=B98,"",IF(H98&lt;=0,"該当",""))</f>
        <v>#VALUE!</v>
      </c>
      <c r="J98" s="29" t="str">
        <f>IF(AND(A98&lt;=様式97_入院ベースアップ評価料!$V$84,様式97_入院ベースアップ評価料!$V$84&lt;'リスト（入院）'!B98),"該当","")</f>
        <v/>
      </c>
      <c r="K98" s="29" t="s">
        <v>1373</v>
      </c>
    </row>
    <row r="99" spans="1:11">
      <c r="A99" s="29">
        <v>95.5</v>
      </c>
      <c r="B99" s="29">
        <v>96.5</v>
      </c>
      <c r="C99" s="29" t="s">
        <v>1374</v>
      </c>
      <c r="D99" s="29">
        <v>96</v>
      </c>
      <c r="F99" s="29" t="e">
        <f>様式97_入院ベースアップ評価料!$I$84-A99</f>
        <v>#VALUE!</v>
      </c>
      <c r="G99" s="29" t="e">
        <f>様式97_入院ベースアップ評価料!$I$84-B99</f>
        <v>#VALUE!</v>
      </c>
      <c r="H99" s="29" t="e">
        <f t="shared" si="2"/>
        <v>#VALUE!</v>
      </c>
      <c r="I99" s="29" t="e">
        <f>IF(様式97_入院ベースアップ評価料!$I$84=B99,"",IF(H99&lt;=0,"該当",""))</f>
        <v>#VALUE!</v>
      </c>
      <c r="J99" s="29" t="str">
        <f>IF(AND(A99&lt;=様式97_入院ベースアップ評価料!$V$84,様式97_入院ベースアップ評価料!$V$84&lt;'リスト（入院）'!B99),"該当","")</f>
        <v/>
      </c>
      <c r="K99" s="29" t="s">
        <v>1374</v>
      </c>
    </row>
    <row r="100" spans="1:11">
      <c r="A100" s="29">
        <v>96.5</v>
      </c>
      <c r="B100" s="29">
        <v>97.5</v>
      </c>
      <c r="C100" s="29" t="s">
        <v>1375</v>
      </c>
      <c r="D100" s="29">
        <v>97</v>
      </c>
      <c r="F100" s="29" t="e">
        <f>様式97_入院ベースアップ評価料!$I$84-A100</f>
        <v>#VALUE!</v>
      </c>
      <c r="G100" s="29" t="e">
        <f>様式97_入院ベースアップ評価料!$I$84-B100</f>
        <v>#VALUE!</v>
      </c>
      <c r="H100" s="29" t="e">
        <f t="shared" ref="H100:H131" si="3">F100*G100</f>
        <v>#VALUE!</v>
      </c>
      <c r="I100" s="29" t="e">
        <f>IF(様式97_入院ベースアップ評価料!$I$84=B100,"",IF(H100&lt;=0,"該当",""))</f>
        <v>#VALUE!</v>
      </c>
      <c r="J100" s="29" t="str">
        <f>IF(AND(A100&lt;=様式97_入院ベースアップ評価料!$V$84,様式97_入院ベースアップ評価料!$V$84&lt;'リスト（入院）'!B100),"該当","")</f>
        <v/>
      </c>
      <c r="K100" s="29" t="s">
        <v>1375</v>
      </c>
    </row>
    <row r="101" spans="1:11">
      <c r="A101" s="29">
        <v>97.5</v>
      </c>
      <c r="B101" s="29">
        <v>98.5</v>
      </c>
      <c r="C101" s="29" t="s">
        <v>1376</v>
      </c>
      <c r="D101" s="29">
        <v>98</v>
      </c>
      <c r="F101" s="29" t="e">
        <f>様式97_入院ベースアップ評価料!$I$84-A101</f>
        <v>#VALUE!</v>
      </c>
      <c r="G101" s="29" t="e">
        <f>様式97_入院ベースアップ評価料!$I$84-B101</f>
        <v>#VALUE!</v>
      </c>
      <c r="H101" s="29" t="e">
        <f t="shared" si="3"/>
        <v>#VALUE!</v>
      </c>
      <c r="I101" s="29" t="e">
        <f>IF(様式97_入院ベースアップ評価料!$I$84=B101,"",IF(H101&lt;=0,"該当",""))</f>
        <v>#VALUE!</v>
      </c>
      <c r="J101" s="29" t="str">
        <f>IF(AND(A101&lt;=様式97_入院ベースアップ評価料!$V$84,様式97_入院ベースアップ評価料!$V$84&lt;'リスト（入院）'!B101),"該当","")</f>
        <v/>
      </c>
      <c r="K101" s="29" t="s">
        <v>1376</v>
      </c>
    </row>
    <row r="102" spans="1:11">
      <c r="A102" s="29">
        <v>98.5</v>
      </c>
      <c r="B102" s="29">
        <v>99.5</v>
      </c>
      <c r="C102" s="29" t="s">
        <v>1377</v>
      </c>
      <c r="D102" s="29">
        <v>99</v>
      </c>
      <c r="F102" s="29" t="e">
        <f>様式97_入院ベースアップ評価料!$I$84-A102</f>
        <v>#VALUE!</v>
      </c>
      <c r="G102" s="29" t="e">
        <f>様式97_入院ベースアップ評価料!$I$84-B102</f>
        <v>#VALUE!</v>
      </c>
      <c r="H102" s="29" t="e">
        <f t="shared" si="3"/>
        <v>#VALUE!</v>
      </c>
      <c r="I102" s="29" t="e">
        <f>IF(様式97_入院ベースアップ評価料!$I$84=B102,"",IF(H102&lt;=0,"該当",""))</f>
        <v>#VALUE!</v>
      </c>
      <c r="J102" s="29" t="str">
        <f>IF(AND(A102&lt;=様式97_入院ベースアップ評価料!$V$84,様式97_入院ベースアップ評価料!$V$84&lt;'リスト（入院）'!B102),"該当","")</f>
        <v/>
      </c>
      <c r="K102" s="29" t="s">
        <v>1377</v>
      </c>
    </row>
    <row r="103" spans="1:11">
      <c r="A103" s="29">
        <v>99.5</v>
      </c>
      <c r="B103" s="29">
        <v>100.5</v>
      </c>
      <c r="C103" s="29" t="s">
        <v>1378</v>
      </c>
      <c r="D103" s="29">
        <v>100</v>
      </c>
      <c r="F103" s="29" t="e">
        <f>様式97_入院ベースアップ評価料!$I$84-A103</f>
        <v>#VALUE!</v>
      </c>
      <c r="G103" s="29" t="e">
        <f>様式97_入院ベースアップ評価料!$I$84-B103</f>
        <v>#VALUE!</v>
      </c>
      <c r="H103" s="29" t="e">
        <f t="shared" si="3"/>
        <v>#VALUE!</v>
      </c>
      <c r="I103" s="29" t="e">
        <f>IF(様式97_入院ベースアップ評価料!$I$84=B103,"",IF(H103&lt;=0,"該当",""))</f>
        <v>#VALUE!</v>
      </c>
      <c r="J103" s="29" t="str">
        <f>IF(AND(A103&lt;=様式97_入院ベースアップ評価料!$V$84,様式97_入院ベースアップ評価料!$V$84&lt;'リスト（入院）'!B103),"該当","")</f>
        <v/>
      </c>
      <c r="K103" s="29" t="s">
        <v>1378</v>
      </c>
    </row>
    <row r="104" spans="1:11">
      <c r="A104" s="29">
        <v>100.5</v>
      </c>
      <c r="B104" s="29">
        <v>101.5</v>
      </c>
      <c r="C104" s="29" t="s">
        <v>1379</v>
      </c>
      <c r="D104" s="29">
        <v>101</v>
      </c>
      <c r="F104" s="29" t="e">
        <f>様式97_入院ベースアップ評価料!$I$84-A104</f>
        <v>#VALUE!</v>
      </c>
      <c r="G104" s="29" t="e">
        <f>様式97_入院ベースアップ評価料!$I$84-B104</f>
        <v>#VALUE!</v>
      </c>
      <c r="H104" s="29" t="e">
        <f t="shared" si="3"/>
        <v>#VALUE!</v>
      </c>
      <c r="I104" s="29" t="e">
        <f>IF(様式97_入院ベースアップ評価料!$I$84=B104,"",IF(H104&lt;=0,"該当",""))</f>
        <v>#VALUE!</v>
      </c>
      <c r="J104" s="29" t="str">
        <f>IF(AND(A104&lt;=様式97_入院ベースアップ評価料!$V$84,様式97_入院ベースアップ評価料!$V$84&lt;'リスト（入院）'!B104),"該当","")</f>
        <v/>
      </c>
      <c r="K104" s="29" t="s">
        <v>1379</v>
      </c>
    </row>
    <row r="105" spans="1:11">
      <c r="A105" s="29">
        <v>101.5</v>
      </c>
      <c r="B105" s="29">
        <v>102.5</v>
      </c>
      <c r="C105" s="29" t="s">
        <v>1380</v>
      </c>
      <c r="D105" s="29">
        <v>102</v>
      </c>
      <c r="F105" s="29" t="e">
        <f>様式97_入院ベースアップ評価料!$I$84-A105</f>
        <v>#VALUE!</v>
      </c>
      <c r="G105" s="29" t="e">
        <f>様式97_入院ベースアップ評価料!$I$84-B105</f>
        <v>#VALUE!</v>
      </c>
      <c r="H105" s="29" t="e">
        <f t="shared" si="3"/>
        <v>#VALUE!</v>
      </c>
      <c r="I105" s="29" t="e">
        <f>IF(様式97_入院ベースアップ評価料!$I$84=B105,"",IF(H105&lt;=0,"該当",""))</f>
        <v>#VALUE!</v>
      </c>
      <c r="J105" s="29" t="str">
        <f>IF(AND(A105&lt;=様式97_入院ベースアップ評価料!$V$84,様式97_入院ベースアップ評価料!$V$84&lt;'リスト（入院）'!B105),"該当","")</f>
        <v/>
      </c>
      <c r="K105" s="29" t="s">
        <v>1380</v>
      </c>
    </row>
    <row r="106" spans="1:11">
      <c r="A106" s="29">
        <v>102.5</v>
      </c>
      <c r="B106" s="29">
        <v>103.5</v>
      </c>
      <c r="C106" s="29" t="s">
        <v>1381</v>
      </c>
      <c r="D106" s="29">
        <v>103</v>
      </c>
      <c r="F106" s="29" t="e">
        <f>様式97_入院ベースアップ評価料!$I$84-A106</f>
        <v>#VALUE!</v>
      </c>
      <c r="G106" s="29" t="e">
        <f>様式97_入院ベースアップ評価料!$I$84-B106</f>
        <v>#VALUE!</v>
      </c>
      <c r="H106" s="29" t="e">
        <f t="shared" si="3"/>
        <v>#VALUE!</v>
      </c>
      <c r="I106" s="29" t="e">
        <f>IF(様式97_入院ベースアップ評価料!$I$84=B106,"",IF(H106&lt;=0,"該当",""))</f>
        <v>#VALUE!</v>
      </c>
      <c r="J106" s="29" t="str">
        <f>IF(AND(A106&lt;=様式97_入院ベースアップ評価料!$V$84,様式97_入院ベースアップ評価料!$V$84&lt;'リスト（入院）'!B106),"該当","")</f>
        <v/>
      </c>
      <c r="K106" s="29" t="s">
        <v>1381</v>
      </c>
    </row>
    <row r="107" spans="1:11">
      <c r="A107" s="29">
        <v>103.5</v>
      </c>
      <c r="B107" s="29">
        <v>104.5</v>
      </c>
      <c r="C107" s="29" t="s">
        <v>1382</v>
      </c>
      <c r="D107" s="29">
        <v>104</v>
      </c>
      <c r="F107" s="29" t="e">
        <f>様式97_入院ベースアップ評価料!$I$84-A107</f>
        <v>#VALUE!</v>
      </c>
      <c r="G107" s="29" t="e">
        <f>様式97_入院ベースアップ評価料!$I$84-B107</f>
        <v>#VALUE!</v>
      </c>
      <c r="H107" s="29" t="e">
        <f t="shared" si="3"/>
        <v>#VALUE!</v>
      </c>
      <c r="I107" s="29" t="e">
        <f>IF(様式97_入院ベースアップ評価料!$I$84=B107,"",IF(H107&lt;=0,"該当",""))</f>
        <v>#VALUE!</v>
      </c>
      <c r="J107" s="29" t="str">
        <f>IF(AND(A107&lt;=様式97_入院ベースアップ評価料!$V$84,様式97_入院ベースアップ評価料!$V$84&lt;'リスト（入院）'!B107),"該当","")</f>
        <v/>
      </c>
      <c r="K107" s="29" t="s">
        <v>1382</v>
      </c>
    </row>
    <row r="108" spans="1:11">
      <c r="A108" s="29">
        <v>104.5</v>
      </c>
      <c r="B108" s="29">
        <v>105.5</v>
      </c>
      <c r="C108" s="29" t="s">
        <v>1383</v>
      </c>
      <c r="D108" s="29">
        <v>105</v>
      </c>
      <c r="F108" s="29" t="e">
        <f>様式97_入院ベースアップ評価料!$I$84-A108</f>
        <v>#VALUE!</v>
      </c>
      <c r="G108" s="29" t="e">
        <f>様式97_入院ベースアップ評価料!$I$84-B108</f>
        <v>#VALUE!</v>
      </c>
      <c r="H108" s="29" t="e">
        <f t="shared" si="3"/>
        <v>#VALUE!</v>
      </c>
      <c r="I108" s="29" t="e">
        <f>IF(様式97_入院ベースアップ評価料!$I$84=B108,"",IF(H108&lt;=0,"該当",""))</f>
        <v>#VALUE!</v>
      </c>
      <c r="J108" s="29" t="str">
        <f>IF(AND(A108&lt;=様式97_入院ベースアップ評価料!$V$84,様式97_入院ベースアップ評価料!$V$84&lt;'リスト（入院）'!B108),"該当","")</f>
        <v/>
      </c>
      <c r="K108" s="29" t="s">
        <v>1383</v>
      </c>
    </row>
    <row r="109" spans="1:11">
      <c r="A109" s="29">
        <v>105.5</v>
      </c>
      <c r="B109" s="29">
        <v>106.5</v>
      </c>
      <c r="C109" s="29" t="s">
        <v>1384</v>
      </c>
      <c r="D109" s="29">
        <v>106</v>
      </c>
      <c r="F109" s="29" t="e">
        <f>様式97_入院ベースアップ評価料!$I$84-A109</f>
        <v>#VALUE!</v>
      </c>
      <c r="G109" s="29" t="e">
        <f>様式97_入院ベースアップ評価料!$I$84-B109</f>
        <v>#VALUE!</v>
      </c>
      <c r="H109" s="29" t="e">
        <f t="shared" si="3"/>
        <v>#VALUE!</v>
      </c>
      <c r="I109" s="29" t="e">
        <f>IF(様式97_入院ベースアップ評価料!$I$84=B109,"",IF(H109&lt;=0,"該当",""))</f>
        <v>#VALUE!</v>
      </c>
      <c r="J109" s="29" t="str">
        <f>IF(AND(A109&lt;=様式97_入院ベースアップ評価料!$V$84,様式97_入院ベースアップ評価料!$V$84&lt;'リスト（入院）'!B109),"該当","")</f>
        <v/>
      </c>
      <c r="K109" s="29" t="s">
        <v>1384</v>
      </c>
    </row>
    <row r="110" spans="1:11">
      <c r="A110" s="29">
        <v>106.5</v>
      </c>
      <c r="B110" s="29">
        <v>107.5</v>
      </c>
      <c r="C110" s="29" t="s">
        <v>1385</v>
      </c>
      <c r="D110" s="29">
        <v>107</v>
      </c>
      <c r="F110" s="29" t="e">
        <f>様式97_入院ベースアップ評価料!$I$84-A110</f>
        <v>#VALUE!</v>
      </c>
      <c r="G110" s="29" t="e">
        <f>様式97_入院ベースアップ評価料!$I$84-B110</f>
        <v>#VALUE!</v>
      </c>
      <c r="H110" s="29" t="e">
        <f t="shared" si="3"/>
        <v>#VALUE!</v>
      </c>
      <c r="I110" s="29" t="e">
        <f>IF(様式97_入院ベースアップ評価料!$I$84=B110,"",IF(H110&lt;=0,"該当",""))</f>
        <v>#VALUE!</v>
      </c>
      <c r="J110" s="29" t="str">
        <f>IF(AND(A110&lt;=様式97_入院ベースアップ評価料!$V$84,様式97_入院ベースアップ評価料!$V$84&lt;'リスト（入院）'!B110),"該当","")</f>
        <v/>
      </c>
      <c r="K110" s="29" t="s">
        <v>1385</v>
      </c>
    </row>
    <row r="111" spans="1:11">
      <c r="A111" s="29">
        <v>107.5</v>
      </c>
      <c r="B111" s="29">
        <v>108.5</v>
      </c>
      <c r="C111" s="29" t="s">
        <v>1386</v>
      </c>
      <c r="D111" s="29">
        <v>108</v>
      </c>
      <c r="F111" s="29" t="e">
        <f>様式97_入院ベースアップ評価料!$I$84-A111</f>
        <v>#VALUE!</v>
      </c>
      <c r="G111" s="29" t="e">
        <f>様式97_入院ベースアップ評価料!$I$84-B111</f>
        <v>#VALUE!</v>
      </c>
      <c r="H111" s="29" t="e">
        <f t="shared" si="3"/>
        <v>#VALUE!</v>
      </c>
      <c r="I111" s="29" t="e">
        <f>IF(様式97_入院ベースアップ評価料!$I$84=B111,"",IF(H111&lt;=0,"該当",""))</f>
        <v>#VALUE!</v>
      </c>
      <c r="J111" s="29" t="str">
        <f>IF(AND(A111&lt;=様式97_入院ベースアップ評価料!$V$84,様式97_入院ベースアップ評価料!$V$84&lt;'リスト（入院）'!B111),"該当","")</f>
        <v/>
      </c>
      <c r="K111" s="29" t="s">
        <v>1386</v>
      </c>
    </row>
    <row r="112" spans="1:11">
      <c r="A112" s="29">
        <v>108.5</v>
      </c>
      <c r="B112" s="29">
        <v>109.5</v>
      </c>
      <c r="C112" s="29" t="s">
        <v>1387</v>
      </c>
      <c r="D112" s="29">
        <v>109</v>
      </c>
      <c r="F112" s="29" t="e">
        <f>様式97_入院ベースアップ評価料!$I$84-A112</f>
        <v>#VALUE!</v>
      </c>
      <c r="G112" s="29" t="e">
        <f>様式97_入院ベースアップ評価料!$I$84-B112</f>
        <v>#VALUE!</v>
      </c>
      <c r="H112" s="29" t="e">
        <f t="shared" si="3"/>
        <v>#VALUE!</v>
      </c>
      <c r="I112" s="29" t="e">
        <f>IF(様式97_入院ベースアップ評価料!$I$84=B112,"",IF(H112&lt;=0,"該当",""))</f>
        <v>#VALUE!</v>
      </c>
      <c r="J112" s="29" t="str">
        <f>IF(AND(A112&lt;=様式97_入院ベースアップ評価料!$V$84,様式97_入院ベースアップ評価料!$V$84&lt;'リスト（入院）'!B112),"該当","")</f>
        <v/>
      </c>
      <c r="K112" s="29" t="s">
        <v>1387</v>
      </c>
    </row>
    <row r="113" spans="1:11">
      <c r="A113" s="29">
        <v>109.5</v>
      </c>
      <c r="B113" s="29">
        <v>110.5</v>
      </c>
      <c r="C113" s="29" t="s">
        <v>1388</v>
      </c>
      <c r="D113" s="29">
        <v>110</v>
      </c>
      <c r="F113" s="29" t="e">
        <f>様式97_入院ベースアップ評価料!$I$84-A113</f>
        <v>#VALUE!</v>
      </c>
      <c r="G113" s="29" t="e">
        <f>様式97_入院ベースアップ評価料!$I$84-B113</f>
        <v>#VALUE!</v>
      </c>
      <c r="H113" s="29" t="e">
        <f t="shared" si="3"/>
        <v>#VALUE!</v>
      </c>
      <c r="I113" s="29" t="e">
        <f>IF(様式97_入院ベースアップ評価料!$I$84=B113,"",IF(H113&lt;=0,"該当",""))</f>
        <v>#VALUE!</v>
      </c>
      <c r="J113" s="29" t="str">
        <f>IF(AND(A113&lt;=様式97_入院ベースアップ評価料!$V$84,様式97_入院ベースアップ評価料!$V$84&lt;'リスト（入院）'!B113),"該当","")</f>
        <v/>
      </c>
      <c r="K113" s="29" t="s">
        <v>1388</v>
      </c>
    </row>
    <row r="114" spans="1:11">
      <c r="A114" s="29">
        <v>110.5</v>
      </c>
      <c r="B114" s="29">
        <v>111.5</v>
      </c>
      <c r="C114" s="29" t="s">
        <v>1389</v>
      </c>
      <c r="D114" s="29">
        <v>111</v>
      </c>
      <c r="F114" s="29" t="e">
        <f>様式97_入院ベースアップ評価料!$I$84-A114</f>
        <v>#VALUE!</v>
      </c>
      <c r="G114" s="29" t="e">
        <f>様式97_入院ベースアップ評価料!$I$84-B114</f>
        <v>#VALUE!</v>
      </c>
      <c r="H114" s="29" t="e">
        <f t="shared" si="3"/>
        <v>#VALUE!</v>
      </c>
      <c r="I114" s="29" t="e">
        <f>IF(様式97_入院ベースアップ評価料!$I$84=B114,"",IF(H114&lt;=0,"該当",""))</f>
        <v>#VALUE!</v>
      </c>
      <c r="J114" s="29" t="str">
        <f>IF(AND(A114&lt;=様式97_入院ベースアップ評価料!$V$84,様式97_入院ベースアップ評価料!$V$84&lt;'リスト（入院）'!B114),"該当","")</f>
        <v/>
      </c>
      <c r="K114" s="29" t="s">
        <v>1389</v>
      </c>
    </row>
    <row r="115" spans="1:11">
      <c r="A115" s="29">
        <v>111.5</v>
      </c>
      <c r="B115" s="29">
        <v>112.5</v>
      </c>
      <c r="C115" s="29" t="s">
        <v>1390</v>
      </c>
      <c r="D115" s="29">
        <v>112</v>
      </c>
      <c r="F115" s="29" t="e">
        <f>様式97_入院ベースアップ評価料!$I$84-A115</f>
        <v>#VALUE!</v>
      </c>
      <c r="G115" s="29" t="e">
        <f>様式97_入院ベースアップ評価料!$I$84-B115</f>
        <v>#VALUE!</v>
      </c>
      <c r="H115" s="29" t="e">
        <f t="shared" si="3"/>
        <v>#VALUE!</v>
      </c>
      <c r="I115" s="29" t="e">
        <f>IF(様式97_入院ベースアップ評価料!$I$84=B115,"",IF(H115&lt;=0,"該当",""))</f>
        <v>#VALUE!</v>
      </c>
      <c r="J115" s="29" t="str">
        <f>IF(AND(A115&lt;=様式97_入院ベースアップ評価料!$V$84,様式97_入院ベースアップ評価料!$V$84&lt;'リスト（入院）'!B115),"該当","")</f>
        <v/>
      </c>
      <c r="K115" s="29" t="s">
        <v>1390</v>
      </c>
    </row>
    <row r="116" spans="1:11">
      <c r="A116" s="29">
        <v>112.5</v>
      </c>
      <c r="B116" s="29">
        <v>113.5</v>
      </c>
      <c r="C116" s="29" t="s">
        <v>1391</v>
      </c>
      <c r="D116" s="29">
        <v>113</v>
      </c>
      <c r="F116" s="29" t="e">
        <f>様式97_入院ベースアップ評価料!$I$84-A116</f>
        <v>#VALUE!</v>
      </c>
      <c r="G116" s="29" t="e">
        <f>様式97_入院ベースアップ評価料!$I$84-B116</f>
        <v>#VALUE!</v>
      </c>
      <c r="H116" s="29" t="e">
        <f t="shared" si="3"/>
        <v>#VALUE!</v>
      </c>
      <c r="I116" s="29" t="e">
        <f>IF(様式97_入院ベースアップ評価料!$I$84=B116,"",IF(H116&lt;=0,"該当",""))</f>
        <v>#VALUE!</v>
      </c>
      <c r="J116" s="29" t="str">
        <f>IF(AND(A116&lt;=様式97_入院ベースアップ評価料!$V$84,様式97_入院ベースアップ評価料!$V$84&lt;'リスト（入院）'!B116),"該当","")</f>
        <v/>
      </c>
      <c r="K116" s="29" t="s">
        <v>1391</v>
      </c>
    </row>
    <row r="117" spans="1:11">
      <c r="A117" s="29">
        <v>113.5</v>
      </c>
      <c r="B117" s="29">
        <v>114.5</v>
      </c>
      <c r="C117" s="29" t="s">
        <v>1392</v>
      </c>
      <c r="D117" s="29">
        <v>114</v>
      </c>
      <c r="F117" s="29" t="e">
        <f>様式97_入院ベースアップ評価料!$I$84-A117</f>
        <v>#VALUE!</v>
      </c>
      <c r="G117" s="29" t="e">
        <f>様式97_入院ベースアップ評価料!$I$84-B117</f>
        <v>#VALUE!</v>
      </c>
      <c r="H117" s="29" t="e">
        <f t="shared" si="3"/>
        <v>#VALUE!</v>
      </c>
      <c r="I117" s="29" t="e">
        <f>IF(様式97_入院ベースアップ評価料!$I$84=B117,"",IF(H117&lt;=0,"該当",""))</f>
        <v>#VALUE!</v>
      </c>
      <c r="J117" s="29" t="str">
        <f>IF(AND(A117&lt;=様式97_入院ベースアップ評価料!$V$84,様式97_入院ベースアップ評価料!$V$84&lt;'リスト（入院）'!B117),"該当","")</f>
        <v/>
      </c>
      <c r="K117" s="29" t="s">
        <v>1392</v>
      </c>
    </row>
    <row r="118" spans="1:11">
      <c r="A118" s="29">
        <v>114.5</v>
      </c>
      <c r="B118" s="29">
        <v>115.5</v>
      </c>
      <c r="C118" s="29" t="s">
        <v>1393</v>
      </c>
      <c r="D118" s="29">
        <v>115</v>
      </c>
      <c r="F118" s="29" t="e">
        <f>様式97_入院ベースアップ評価料!$I$84-A118</f>
        <v>#VALUE!</v>
      </c>
      <c r="G118" s="29" t="e">
        <f>様式97_入院ベースアップ評価料!$I$84-B118</f>
        <v>#VALUE!</v>
      </c>
      <c r="H118" s="29" t="e">
        <f t="shared" si="3"/>
        <v>#VALUE!</v>
      </c>
      <c r="I118" s="29" t="e">
        <f>IF(様式97_入院ベースアップ評価料!$I$84=B118,"",IF(H118&lt;=0,"該当",""))</f>
        <v>#VALUE!</v>
      </c>
      <c r="J118" s="29" t="str">
        <f>IF(AND(A118&lt;=様式97_入院ベースアップ評価料!$V$84,様式97_入院ベースアップ評価料!$V$84&lt;'リスト（入院）'!B118),"該当","")</f>
        <v/>
      </c>
      <c r="K118" s="29" t="s">
        <v>1393</v>
      </c>
    </row>
    <row r="119" spans="1:11">
      <c r="A119" s="29">
        <v>115.5</v>
      </c>
      <c r="B119" s="29">
        <v>116.5</v>
      </c>
      <c r="C119" s="29" t="s">
        <v>1394</v>
      </c>
      <c r="D119" s="29">
        <v>116</v>
      </c>
      <c r="F119" s="29" t="e">
        <f>様式97_入院ベースアップ評価料!$I$84-A119</f>
        <v>#VALUE!</v>
      </c>
      <c r="G119" s="29" t="e">
        <f>様式97_入院ベースアップ評価料!$I$84-B119</f>
        <v>#VALUE!</v>
      </c>
      <c r="H119" s="29" t="e">
        <f t="shared" si="3"/>
        <v>#VALUE!</v>
      </c>
      <c r="I119" s="29" t="e">
        <f>IF(様式97_入院ベースアップ評価料!$I$84=B119,"",IF(H119&lt;=0,"該当",""))</f>
        <v>#VALUE!</v>
      </c>
      <c r="J119" s="29" t="str">
        <f>IF(AND(A119&lt;=様式97_入院ベースアップ評価料!$V$84,様式97_入院ベースアップ評価料!$V$84&lt;'リスト（入院）'!B119),"該当","")</f>
        <v/>
      </c>
      <c r="K119" s="29" t="s">
        <v>1394</v>
      </c>
    </row>
    <row r="120" spans="1:11">
      <c r="A120" s="29">
        <v>116.5</v>
      </c>
      <c r="B120" s="29">
        <v>117.5</v>
      </c>
      <c r="C120" s="29" t="s">
        <v>1395</v>
      </c>
      <c r="D120" s="29">
        <v>117</v>
      </c>
      <c r="F120" s="29" t="e">
        <f>様式97_入院ベースアップ評価料!$I$84-A120</f>
        <v>#VALUE!</v>
      </c>
      <c r="G120" s="29" t="e">
        <f>様式97_入院ベースアップ評価料!$I$84-B120</f>
        <v>#VALUE!</v>
      </c>
      <c r="H120" s="29" t="e">
        <f t="shared" si="3"/>
        <v>#VALUE!</v>
      </c>
      <c r="I120" s="29" t="e">
        <f>IF(様式97_入院ベースアップ評価料!$I$84=B120,"",IF(H120&lt;=0,"該当",""))</f>
        <v>#VALUE!</v>
      </c>
      <c r="J120" s="29" t="str">
        <f>IF(AND(A120&lt;=様式97_入院ベースアップ評価料!$V$84,様式97_入院ベースアップ評価料!$V$84&lt;'リスト（入院）'!B120),"該当","")</f>
        <v/>
      </c>
      <c r="K120" s="29" t="s">
        <v>1395</v>
      </c>
    </row>
    <row r="121" spans="1:11">
      <c r="A121" s="29">
        <v>117.5</v>
      </c>
      <c r="B121" s="29">
        <v>118.5</v>
      </c>
      <c r="C121" s="29" t="s">
        <v>1396</v>
      </c>
      <c r="D121" s="29">
        <v>118</v>
      </c>
      <c r="F121" s="29" t="e">
        <f>様式97_入院ベースアップ評価料!$I$84-A121</f>
        <v>#VALUE!</v>
      </c>
      <c r="G121" s="29" t="e">
        <f>様式97_入院ベースアップ評価料!$I$84-B121</f>
        <v>#VALUE!</v>
      </c>
      <c r="H121" s="29" t="e">
        <f t="shared" si="3"/>
        <v>#VALUE!</v>
      </c>
      <c r="I121" s="29" t="e">
        <f>IF(様式97_入院ベースアップ評価料!$I$84=B121,"",IF(H121&lt;=0,"該当",""))</f>
        <v>#VALUE!</v>
      </c>
      <c r="J121" s="29" t="str">
        <f>IF(AND(A121&lt;=様式97_入院ベースアップ評価料!$V$84,様式97_入院ベースアップ評価料!$V$84&lt;'リスト（入院）'!B121),"該当","")</f>
        <v/>
      </c>
      <c r="K121" s="29" t="s">
        <v>1396</v>
      </c>
    </row>
    <row r="122" spans="1:11">
      <c r="A122" s="29">
        <v>118.5</v>
      </c>
      <c r="B122" s="29">
        <v>119.5</v>
      </c>
      <c r="C122" s="29" t="s">
        <v>1397</v>
      </c>
      <c r="D122" s="29">
        <v>119</v>
      </c>
      <c r="F122" s="29" t="e">
        <f>様式97_入院ベースアップ評価料!$I$84-A122</f>
        <v>#VALUE!</v>
      </c>
      <c r="G122" s="29" t="e">
        <f>様式97_入院ベースアップ評価料!$I$84-B122</f>
        <v>#VALUE!</v>
      </c>
      <c r="H122" s="29" t="e">
        <f t="shared" si="3"/>
        <v>#VALUE!</v>
      </c>
      <c r="I122" s="29" t="e">
        <f>IF(様式97_入院ベースアップ評価料!$I$84=B122,"",IF(H122&lt;=0,"該当",""))</f>
        <v>#VALUE!</v>
      </c>
      <c r="J122" s="29" t="str">
        <f>IF(AND(A122&lt;=様式97_入院ベースアップ評価料!$V$84,様式97_入院ベースアップ評価料!$V$84&lt;'リスト（入院）'!B122),"該当","")</f>
        <v/>
      </c>
      <c r="K122" s="29" t="s">
        <v>1397</v>
      </c>
    </row>
    <row r="123" spans="1:11">
      <c r="A123" s="29">
        <v>119.5</v>
      </c>
      <c r="B123" s="29">
        <v>120.5</v>
      </c>
      <c r="C123" s="29" t="s">
        <v>1398</v>
      </c>
      <c r="D123" s="29">
        <v>120</v>
      </c>
      <c r="F123" s="29" t="e">
        <f>様式97_入院ベースアップ評価料!$I$84-A123</f>
        <v>#VALUE!</v>
      </c>
      <c r="G123" s="29" t="e">
        <f>様式97_入院ベースアップ評価料!$I$84-B123</f>
        <v>#VALUE!</v>
      </c>
      <c r="H123" s="29" t="e">
        <f t="shared" si="3"/>
        <v>#VALUE!</v>
      </c>
      <c r="I123" s="29" t="e">
        <f>IF(様式97_入院ベースアップ評価料!$I$84=B123,"",IF(H123&lt;=0,"該当",""))</f>
        <v>#VALUE!</v>
      </c>
      <c r="J123" s="29" t="str">
        <f>IF(AND(A123&lt;=様式97_入院ベースアップ評価料!$V$84,様式97_入院ベースアップ評価料!$V$84&lt;'リスト（入院）'!B123),"該当","")</f>
        <v/>
      </c>
      <c r="K123" s="29" t="s">
        <v>1398</v>
      </c>
    </row>
    <row r="124" spans="1:11">
      <c r="A124" s="29">
        <v>120.5</v>
      </c>
      <c r="B124" s="29">
        <v>121.5</v>
      </c>
      <c r="C124" s="29" t="s">
        <v>1399</v>
      </c>
      <c r="D124" s="29">
        <v>121</v>
      </c>
      <c r="F124" s="29" t="e">
        <f>様式97_入院ベースアップ評価料!$I$84-A124</f>
        <v>#VALUE!</v>
      </c>
      <c r="G124" s="29" t="e">
        <f>様式97_入院ベースアップ評価料!$I$84-B124</f>
        <v>#VALUE!</v>
      </c>
      <c r="H124" s="29" t="e">
        <f t="shared" si="3"/>
        <v>#VALUE!</v>
      </c>
      <c r="I124" s="29" t="e">
        <f>IF(様式97_入院ベースアップ評価料!$I$84=B124,"",IF(H124&lt;=0,"該当",""))</f>
        <v>#VALUE!</v>
      </c>
      <c r="J124" s="29" t="str">
        <f>IF(AND(A124&lt;=様式97_入院ベースアップ評価料!$V$84,様式97_入院ベースアップ評価料!$V$84&lt;'リスト（入院）'!B124),"該当","")</f>
        <v/>
      </c>
      <c r="K124" s="29" t="s">
        <v>1399</v>
      </c>
    </row>
    <row r="125" spans="1:11">
      <c r="A125" s="29">
        <v>121.5</v>
      </c>
      <c r="B125" s="29">
        <v>122.5</v>
      </c>
      <c r="C125" s="29" t="s">
        <v>1400</v>
      </c>
      <c r="D125" s="29">
        <v>122</v>
      </c>
      <c r="F125" s="29" t="e">
        <f>様式97_入院ベースアップ評価料!$I$84-A125</f>
        <v>#VALUE!</v>
      </c>
      <c r="G125" s="29" t="e">
        <f>様式97_入院ベースアップ評価料!$I$84-B125</f>
        <v>#VALUE!</v>
      </c>
      <c r="H125" s="29" t="e">
        <f t="shared" si="3"/>
        <v>#VALUE!</v>
      </c>
      <c r="I125" s="29" t="e">
        <f>IF(様式97_入院ベースアップ評価料!$I$84=B125,"",IF(H125&lt;=0,"該当",""))</f>
        <v>#VALUE!</v>
      </c>
      <c r="J125" s="29" t="str">
        <f>IF(AND(A125&lt;=様式97_入院ベースアップ評価料!$V$84,様式97_入院ベースアップ評価料!$V$84&lt;'リスト（入院）'!B125),"該当","")</f>
        <v/>
      </c>
      <c r="K125" s="29" t="s">
        <v>1400</v>
      </c>
    </row>
    <row r="126" spans="1:11">
      <c r="A126" s="29">
        <v>122.5</v>
      </c>
      <c r="B126" s="29">
        <v>123.5</v>
      </c>
      <c r="C126" s="29" t="s">
        <v>1401</v>
      </c>
      <c r="D126" s="29">
        <v>123</v>
      </c>
      <c r="F126" s="29" t="e">
        <f>様式97_入院ベースアップ評価料!$I$84-A126</f>
        <v>#VALUE!</v>
      </c>
      <c r="G126" s="29" t="e">
        <f>様式97_入院ベースアップ評価料!$I$84-B126</f>
        <v>#VALUE!</v>
      </c>
      <c r="H126" s="29" t="e">
        <f t="shared" si="3"/>
        <v>#VALUE!</v>
      </c>
      <c r="I126" s="29" t="e">
        <f>IF(様式97_入院ベースアップ評価料!$I$84=B126,"",IF(H126&lt;=0,"該当",""))</f>
        <v>#VALUE!</v>
      </c>
      <c r="J126" s="29" t="str">
        <f>IF(AND(A126&lt;=様式97_入院ベースアップ評価料!$V$84,様式97_入院ベースアップ評価料!$V$84&lt;'リスト（入院）'!B126),"該当","")</f>
        <v/>
      </c>
      <c r="K126" s="29" t="s">
        <v>1401</v>
      </c>
    </row>
    <row r="127" spans="1:11">
      <c r="A127" s="29">
        <v>123.5</v>
      </c>
      <c r="B127" s="29">
        <v>124.5</v>
      </c>
      <c r="C127" s="29" t="s">
        <v>1402</v>
      </c>
      <c r="D127" s="29">
        <v>124</v>
      </c>
      <c r="F127" s="29" t="e">
        <f>様式97_入院ベースアップ評価料!$I$84-A127</f>
        <v>#VALUE!</v>
      </c>
      <c r="G127" s="29" t="e">
        <f>様式97_入院ベースアップ評価料!$I$84-B127</f>
        <v>#VALUE!</v>
      </c>
      <c r="H127" s="29" t="e">
        <f t="shared" si="3"/>
        <v>#VALUE!</v>
      </c>
      <c r="I127" s="29" t="e">
        <f>IF(様式97_入院ベースアップ評価料!$I$84=B127,"",IF(H127&lt;=0,"該当",""))</f>
        <v>#VALUE!</v>
      </c>
      <c r="J127" s="29" t="str">
        <f>IF(AND(A127&lt;=様式97_入院ベースアップ評価料!$V$84,様式97_入院ベースアップ評価料!$V$84&lt;'リスト（入院）'!B127),"該当","")</f>
        <v/>
      </c>
      <c r="K127" s="29" t="s">
        <v>1402</v>
      </c>
    </row>
    <row r="128" spans="1:11">
      <c r="A128" s="29">
        <v>124.5</v>
      </c>
      <c r="B128" s="29">
        <v>125.5</v>
      </c>
      <c r="C128" s="29" t="s">
        <v>1403</v>
      </c>
      <c r="D128" s="29">
        <v>125</v>
      </c>
      <c r="F128" s="29" t="e">
        <f>様式97_入院ベースアップ評価料!$I$84-A128</f>
        <v>#VALUE!</v>
      </c>
      <c r="G128" s="29" t="e">
        <f>様式97_入院ベースアップ評価料!$I$84-B128</f>
        <v>#VALUE!</v>
      </c>
      <c r="H128" s="29" t="e">
        <f t="shared" si="3"/>
        <v>#VALUE!</v>
      </c>
      <c r="I128" s="29" t="e">
        <f>IF(様式97_入院ベースアップ評価料!$I$84=B128,"",IF(H128&lt;=0,"該当",""))</f>
        <v>#VALUE!</v>
      </c>
      <c r="J128" s="29" t="str">
        <f>IF(AND(A128&lt;=様式97_入院ベースアップ評価料!$V$84,様式97_入院ベースアップ評価料!$V$84&lt;'リスト（入院）'!B128),"該当","")</f>
        <v/>
      </c>
      <c r="K128" s="29" t="s">
        <v>1403</v>
      </c>
    </row>
    <row r="129" spans="1:11">
      <c r="A129" s="29">
        <v>125.5</v>
      </c>
      <c r="B129" s="29">
        <v>126.5</v>
      </c>
      <c r="C129" s="29" t="s">
        <v>1404</v>
      </c>
      <c r="D129" s="29">
        <v>126</v>
      </c>
      <c r="F129" s="29" t="e">
        <f>様式97_入院ベースアップ評価料!$I$84-A129</f>
        <v>#VALUE!</v>
      </c>
      <c r="G129" s="29" t="e">
        <f>様式97_入院ベースアップ評価料!$I$84-B129</f>
        <v>#VALUE!</v>
      </c>
      <c r="H129" s="29" t="e">
        <f t="shared" si="3"/>
        <v>#VALUE!</v>
      </c>
      <c r="I129" s="29" t="e">
        <f>IF(様式97_入院ベースアップ評価料!$I$84=B129,"",IF(H129&lt;=0,"該当",""))</f>
        <v>#VALUE!</v>
      </c>
      <c r="J129" s="29" t="str">
        <f>IF(AND(A129&lt;=様式97_入院ベースアップ評価料!$V$84,様式97_入院ベースアップ評価料!$V$84&lt;'リスト（入院）'!B129),"該当","")</f>
        <v/>
      </c>
      <c r="K129" s="29" t="s">
        <v>1404</v>
      </c>
    </row>
    <row r="130" spans="1:11">
      <c r="A130" s="29">
        <v>126.5</v>
      </c>
      <c r="B130" s="29">
        <v>127.5</v>
      </c>
      <c r="C130" s="29" t="s">
        <v>1405</v>
      </c>
      <c r="D130" s="29">
        <v>127</v>
      </c>
      <c r="F130" s="29" t="e">
        <f>様式97_入院ベースアップ評価料!$I$84-A130</f>
        <v>#VALUE!</v>
      </c>
      <c r="G130" s="29" t="e">
        <f>様式97_入院ベースアップ評価料!$I$84-B130</f>
        <v>#VALUE!</v>
      </c>
      <c r="H130" s="29" t="e">
        <f t="shared" si="3"/>
        <v>#VALUE!</v>
      </c>
      <c r="I130" s="29" t="e">
        <f>IF(様式97_入院ベースアップ評価料!$I$84=B130,"",IF(H130&lt;=0,"該当",""))</f>
        <v>#VALUE!</v>
      </c>
      <c r="J130" s="29" t="str">
        <f>IF(AND(A130&lt;=様式97_入院ベースアップ評価料!$V$84,様式97_入院ベースアップ評価料!$V$84&lt;'リスト（入院）'!B130),"該当","")</f>
        <v/>
      </c>
      <c r="K130" s="29" t="s">
        <v>1405</v>
      </c>
    </row>
    <row r="131" spans="1:11">
      <c r="A131" s="29">
        <v>127.5</v>
      </c>
      <c r="B131" s="29">
        <v>128.5</v>
      </c>
      <c r="C131" s="29" t="s">
        <v>1406</v>
      </c>
      <c r="D131" s="29">
        <v>128</v>
      </c>
      <c r="F131" s="29" t="e">
        <f>様式97_入院ベースアップ評価料!$I$84-A131</f>
        <v>#VALUE!</v>
      </c>
      <c r="G131" s="29" t="e">
        <f>様式97_入院ベースアップ評価料!$I$84-B131</f>
        <v>#VALUE!</v>
      </c>
      <c r="H131" s="29" t="e">
        <f t="shared" si="3"/>
        <v>#VALUE!</v>
      </c>
      <c r="I131" s="29" t="e">
        <f>IF(様式97_入院ベースアップ評価料!$I$84=B131,"",IF(H131&lt;=0,"該当",""))</f>
        <v>#VALUE!</v>
      </c>
      <c r="J131" s="29" t="str">
        <f>IF(AND(A131&lt;=様式97_入院ベースアップ評価料!$V$84,様式97_入院ベースアップ評価料!$V$84&lt;'リスト（入院）'!B131),"該当","")</f>
        <v/>
      </c>
      <c r="K131" s="29" t="s">
        <v>1406</v>
      </c>
    </row>
    <row r="132" spans="1:11">
      <c r="A132" s="29">
        <v>128.5</v>
      </c>
      <c r="B132" s="29">
        <v>129.5</v>
      </c>
      <c r="C132" s="29" t="s">
        <v>1407</v>
      </c>
      <c r="D132" s="29">
        <v>129</v>
      </c>
      <c r="F132" s="29" t="e">
        <f>様式97_入院ベースアップ評価料!$I$84-A132</f>
        <v>#VALUE!</v>
      </c>
      <c r="G132" s="29" t="e">
        <f>様式97_入院ベースアップ評価料!$I$84-B132</f>
        <v>#VALUE!</v>
      </c>
      <c r="H132" s="29" t="e">
        <f t="shared" ref="H132:H153" si="4">F132*G132</f>
        <v>#VALUE!</v>
      </c>
      <c r="I132" s="29" t="e">
        <f>IF(様式97_入院ベースアップ評価料!$I$84=B132,"",IF(H132&lt;=0,"該当",""))</f>
        <v>#VALUE!</v>
      </c>
      <c r="J132" s="29" t="str">
        <f>IF(AND(A132&lt;=様式97_入院ベースアップ評価料!$V$84,様式97_入院ベースアップ評価料!$V$84&lt;'リスト（入院）'!B132),"該当","")</f>
        <v/>
      </c>
      <c r="K132" s="29" t="s">
        <v>1407</v>
      </c>
    </row>
    <row r="133" spans="1:11">
      <c r="A133" s="29">
        <v>129.5</v>
      </c>
      <c r="B133" s="29">
        <v>130.5</v>
      </c>
      <c r="C133" s="29" t="s">
        <v>1408</v>
      </c>
      <c r="D133" s="29">
        <v>130</v>
      </c>
      <c r="F133" s="29" t="e">
        <f>様式97_入院ベースアップ評価料!$I$84-A133</f>
        <v>#VALUE!</v>
      </c>
      <c r="G133" s="29" t="e">
        <f>様式97_入院ベースアップ評価料!$I$84-B133</f>
        <v>#VALUE!</v>
      </c>
      <c r="H133" s="29" t="e">
        <f t="shared" si="4"/>
        <v>#VALUE!</v>
      </c>
      <c r="I133" s="29" t="e">
        <f>IF(様式97_入院ベースアップ評価料!$I$84=B133,"",IF(H133&lt;=0,"該当",""))</f>
        <v>#VALUE!</v>
      </c>
      <c r="J133" s="29" t="str">
        <f>IF(AND(A133&lt;=様式97_入院ベースアップ評価料!$V$84,様式97_入院ベースアップ評価料!$V$84&lt;'リスト（入院）'!B133),"該当","")</f>
        <v/>
      </c>
      <c r="K133" s="29" t="s">
        <v>1408</v>
      </c>
    </row>
    <row r="134" spans="1:11">
      <c r="A134" s="29">
        <v>130.5</v>
      </c>
      <c r="B134" s="29">
        <v>131.5</v>
      </c>
      <c r="C134" s="29" t="s">
        <v>1409</v>
      </c>
      <c r="D134" s="29">
        <v>131</v>
      </c>
      <c r="F134" s="29" t="e">
        <f>様式97_入院ベースアップ評価料!$I$84-A134</f>
        <v>#VALUE!</v>
      </c>
      <c r="G134" s="29" t="e">
        <f>様式97_入院ベースアップ評価料!$I$84-B134</f>
        <v>#VALUE!</v>
      </c>
      <c r="H134" s="29" t="e">
        <f t="shared" si="4"/>
        <v>#VALUE!</v>
      </c>
      <c r="I134" s="29" t="e">
        <f>IF(様式97_入院ベースアップ評価料!$I$84=B134,"",IF(H134&lt;=0,"該当",""))</f>
        <v>#VALUE!</v>
      </c>
      <c r="J134" s="29" t="str">
        <f>IF(AND(A134&lt;=様式97_入院ベースアップ評価料!$V$84,様式97_入院ベースアップ評価料!$V$84&lt;'リスト（入院）'!B134),"該当","")</f>
        <v/>
      </c>
      <c r="K134" s="29" t="s">
        <v>1409</v>
      </c>
    </row>
    <row r="135" spans="1:11">
      <c r="A135" s="29">
        <v>131.5</v>
      </c>
      <c r="B135" s="29">
        <v>132.5</v>
      </c>
      <c r="C135" s="29" t="s">
        <v>1410</v>
      </c>
      <c r="D135" s="29">
        <v>132</v>
      </c>
      <c r="F135" s="29" t="e">
        <f>様式97_入院ベースアップ評価料!$I$84-A135</f>
        <v>#VALUE!</v>
      </c>
      <c r="G135" s="29" t="e">
        <f>様式97_入院ベースアップ評価料!$I$84-B135</f>
        <v>#VALUE!</v>
      </c>
      <c r="H135" s="29" t="e">
        <f t="shared" si="4"/>
        <v>#VALUE!</v>
      </c>
      <c r="I135" s="29" t="e">
        <f>IF(様式97_入院ベースアップ評価料!$I$84=B135,"",IF(H135&lt;=0,"該当",""))</f>
        <v>#VALUE!</v>
      </c>
      <c r="J135" s="29" t="str">
        <f>IF(AND(A135&lt;=様式97_入院ベースアップ評価料!$V$84,様式97_入院ベースアップ評価料!$V$84&lt;'リスト（入院）'!B135),"該当","")</f>
        <v/>
      </c>
      <c r="K135" s="29" t="s">
        <v>1410</v>
      </c>
    </row>
    <row r="136" spans="1:11">
      <c r="A136" s="29">
        <v>132.5</v>
      </c>
      <c r="B136" s="29">
        <v>133.5</v>
      </c>
      <c r="C136" s="29" t="s">
        <v>1411</v>
      </c>
      <c r="D136" s="29">
        <v>133</v>
      </c>
      <c r="F136" s="29" t="e">
        <f>様式97_入院ベースアップ評価料!$I$84-A136</f>
        <v>#VALUE!</v>
      </c>
      <c r="G136" s="29" t="e">
        <f>様式97_入院ベースアップ評価料!$I$84-B136</f>
        <v>#VALUE!</v>
      </c>
      <c r="H136" s="29" t="e">
        <f t="shared" si="4"/>
        <v>#VALUE!</v>
      </c>
      <c r="I136" s="29" t="e">
        <f>IF(様式97_入院ベースアップ評価料!$I$84=B136,"",IF(H136&lt;=0,"該当",""))</f>
        <v>#VALUE!</v>
      </c>
      <c r="J136" s="29" t="str">
        <f>IF(AND(A136&lt;=様式97_入院ベースアップ評価料!$V$84,様式97_入院ベースアップ評価料!$V$84&lt;'リスト（入院）'!B136),"該当","")</f>
        <v/>
      </c>
      <c r="K136" s="29" t="s">
        <v>1411</v>
      </c>
    </row>
    <row r="137" spans="1:11">
      <c r="A137" s="29">
        <v>133.5</v>
      </c>
      <c r="B137" s="29">
        <v>134.5</v>
      </c>
      <c r="C137" s="29" t="s">
        <v>1412</v>
      </c>
      <c r="D137" s="29">
        <v>134</v>
      </c>
      <c r="F137" s="29" t="e">
        <f>様式97_入院ベースアップ評価料!$I$84-A137</f>
        <v>#VALUE!</v>
      </c>
      <c r="G137" s="29" t="e">
        <f>様式97_入院ベースアップ評価料!$I$84-B137</f>
        <v>#VALUE!</v>
      </c>
      <c r="H137" s="29" t="e">
        <f t="shared" si="4"/>
        <v>#VALUE!</v>
      </c>
      <c r="I137" s="29" t="e">
        <f>IF(様式97_入院ベースアップ評価料!$I$84=B137,"",IF(H137&lt;=0,"該当",""))</f>
        <v>#VALUE!</v>
      </c>
      <c r="J137" s="29" t="str">
        <f>IF(AND(A137&lt;=様式97_入院ベースアップ評価料!$V$84,様式97_入院ベースアップ評価料!$V$84&lt;'リスト（入院）'!B137),"該当","")</f>
        <v/>
      </c>
      <c r="K137" s="29" t="s">
        <v>1412</v>
      </c>
    </row>
    <row r="138" spans="1:11">
      <c r="A138" s="29">
        <v>134.5</v>
      </c>
      <c r="B138" s="29">
        <v>135.5</v>
      </c>
      <c r="C138" s="29" t="s">
        <v>1413</v>
      </c>
      <c r="D138" s="29">
        <v>135</v>
      </c>
      <c r="F138" s="29" t="e">
        <f>様式97_入院ベースアップ評価料!$I$84-A138</f>
        <v>#VALUE!</v>
      </c>
      <c r="G138" s="29" t="e">
        <f>様式97_入院ベースアップ評価料!$I$84-B138</f>
        <v>#VALUE!</v>
      </c>
      <c r="H138" s="29" t="e">
        <f t="shared" si="4"/>
        <v>#VALUE!</v>
      </c>
      <c r="I138" s="29" t="e">
        <f>IF(様式97_入院ベースアップ評価料!$I$84=B138,"",IF(H138&lt;=0,"該当",""))</f>
        <v>#VALUE!</v>
      </c>
      <c r="J138" s="29" t="str">
        <f>IF(AND(A138&lt;=様式97_入院ベースアップ評価料!$V$84,様式97_入院ベースアップ評価料!$V$84&lt;'リスト（入院）'!B138),"該当","")</f>
        <v/>
      </c>
      <c r="K138" s="29" t="s">
        <v>1413</v>
      </c>
    </row>
    <row r="139" spans="1:11">
      <c r="A139" s="29">
        <v>135.5</v>
      </c>
      <c r="B139" s="29">
        <v>136.5</v>
      </c>
      <c r="C139" s="29" t="s">
        <v>1414</v>
      </c>
      <c r="D139" s="29">
        <v>136</v>
      </c>
      <c r="F139" s="29" t="e">
        <f>様式97_入院ベースアップ評価料!$I$84-A139</f>
        <v>#VALUE!</v>
      </c>
      <c r="G139" s="29" t="e">
        <f>様式97_入院ベースアップ評価料!$I$84-B139</f>
        <v>#VALUE!</v>
      </c>
      <c r="H139" s="29" t="e">
        <f t="shared" si="4"/>
        <v>#VALUE!</v>
      </c>
      <c r="I139" s="29" t="e">
        <f>IF(様式97_入院ベースアップ評価料!$I$84=B139,"",IF(H139&lt;=0,"該当",""))</f>
        <v>#VALUE!</v>
      </c>
      <c r="J139" s="29" t="str">
        <f>IF(AND(A139&lt;=様式97_入院ベースアップ評価料!$V$84,様式97_入院ベースアップ評価料!$V$84&lt;'リスト（入院）'!B139),"該当","")</f>
        <v/>
      </c>
      <c r="K139" s="29" t="s">
        <v>1414</v>
      </c>
    </row>
    <row r="140" spans="1:11">
      <c r="A140" s="29">
        <v>136.5</v>
      </c>
      <c r="B140" s="29">
        <v>137.5</v>
      </c>
      <c r="C140" s="29" t="s">
        <v>1415</v>
      </c>
      <c r="D140" s="29">
        <v>137</v>
      </c>
      <c r="F140" s="29" t="e">
        <f>様式97_入院ベースアップ評価料!$I$84-A140</f>
        <v>#VALUE!</v>
      </c>
      <c r="G140" s="29" t="e">
        <f>様式97_入院ベースアップ評価料!$I$84-B140</f>
        <v>#VALUE!</v>
      </c>
      <c r="H140" s="29" t="e">
        <f t="shared" si="4"/>
        <v>#VALUE!</v>
      </c>
      <c r="I140" s="29" t="e">
        <f>IF(様式97_入院ベースアップ評価料!$I$84=B140,"",IF(H140&lt;=0,"該当",""))</f>
        <v>#VALUE!</v>
      </c>
      <c r="J140" s="29" t="str">
        <f>IF(AND(A140&lt;=様式97_入院ベースアップ評価料!$V$84,様式97_入院ベースアップ評価料!$V$84&lt;'リスト（入院）'!B140),"該当","")</f>
        <v/>
      </c>
      <c r="K140" s="29" t="s">
        <v>1415</v>
      </c>
    </row>
    <row r="141" spans="1:11">
      <c r="A141" s="29">
        <v>137.5</v>
      </c>
      <c r="B141" s="29">
        <v>138.5</v>
      </c>
      <c r="C141" s="29" t="s">
        <v>1416</v>
      </c>
      <c r="D141" s="29">
        <v>138</v>
      </c>
      <c r="F141" s="29" t="e">
        <f>様式97_入院ベースアップ評価料!$I$84-A141</f>
        <v>#VALUE!</v>
      </c>
      <c r="G141" s="29" t="e">
        <f>様式97_入院ベースアップ評価料!$I$84-B141</f>
        <v>#VALUE!</v>
      </c>
      <c r="H141" s="29" t="e">
        <f t="shared" si="4"/>
        <v>#VALUE!</v>
      </c>
      <c r="I141" s="29" t="e">
        <f>IF(様式97_入院ベースアップ評価料!$I$84=B141,"",IF(H141&lt;=0,"該当",""))</f>
        <v>#VALUE!</v>
      </c>
      <c r="J141" s="29" t="str">
        <f>IF(AND(A141&lt;=様式97_入院ベースアップ評価料!$V$84,様式97_入院ベースアップ評価料!$V$84&lt;'リスト（入院）'!B141),"該当","")</f>
        <v/>
      </c>
      <c r="K141" s="29" t="s">
        <v>1416</v>
      </c>
    </row>
    <row r="142" spans="1:11">
      <c r="A142" s="29">
        <v>138.5</v>
      </c>
      <c r="B142" s="29">
        <v>139.5</v>
      </c>
      <c r="C142" s="29" t="s">
        <v>1417</v>
      </c>
      <c r="D142" s="29">
        <v>139</v>
      </c>
      <c r="F142" s="29" t="e">
        <f>様式97_入院ベースアップ評価料!$I$84-A142</f>
        <v>#VALUE!</v>
      </c>
      <c r="G142" s="29" t="e">
        <f>様式97_入院ベースアップ評価料!$I$84-B142</f>
        <v>#VALUE!</v>
      </c>
      <c r="H142" s="29" t="e">
        <f t="shared" si="4"/>
        <v>#VALUE!</v>
      </c>
      <c r="I142" s="29" t="e">
        <f>IF(様式97_入院ベースアップ評価料!$I$84=B142,"",IF(H142&lt;=0,"該当",""))</f>
        <v>#VALUE!</v>
      </c>
      <c r="J142" s="29" t="str">
        <f>IF(AND(A142&lt;=様式97_入院ベースアップ評価料!$V$84,様式97_入院ベースアップ評価料!$V$84&lt;'リスト（入院）'!B142),"該当","")</f>
        <v/>
      </c>
      <c r="K142" s="29" t="s">
        <v>1417</v>
      </c>
    </row>
    <row r="143" spans="1:11">
      <c r="A143" s="29">
        <v>139.5</v>
      </c>
      <c r="B143" s="29">
        <v>140.5</v>
      </c>
      <c r="C143" s="29" t="s">
        <v>1418</v>
      </c>
      <c r="D143" s="29">
        <v>140</v>
      </c>
      <c r="F143" s="29" t="e">
        <f>様式97_入院ベースアップ評価料!$I$84-A143</f>
        <v>#VALUE!</v>
      </c>
      <c r="G143" s="29" t="e">
        <f>様式97_入院ベースアップ評価料!$I$84-B143</f>
        <v>#VALUE!</v>
      </c>
      <c r="H143" s="29" t="e">
        <f t="shared" si="4"/>
        <v>#VALUE!</v>
      </c>
      <c r="I143" s="29" t="e">
        <f>IF(様式97_入院ベースアップ評価料!$I$84=B143,"",IF(H143&lt;=0,"該当",""))</f>
        <v>#VALUE!</v>
      </c>
      <c r="J143" s="29" t="str">
        <f>IF(AND(A143&lt;=様式97_入院ベースアップ評価料!$V$84,様式97_入院ベースアップ評価料!$V$84&lt;'リスト（入院）'!B143),"該当","")</f>
        <v/>
      </c>
      <c r="K143" s="29" t="s">
        <v>1418</v>
      </c>
    </row>
    <row r="144" spans="1:11">
      <c r="A144" s="29">
        <v>140.5</v>
      </c>
      <c r="B144" s="29">
        <v>141.5</v>
      </c>
      <c r="C144" s="29" t="s">
        <v>1419</v>
      </c>
      <c r="D144" s="29">
        <v>141</v>
      </c>
      <c r="F144" s="29" t="e">
        <f>様式97_入院ベースアップ評価料!$I$84-A144</f>
        <v>#VALUE!</v>
      </c>
      <c r="G144" s="29" t="e">
        <f>様式97_入院ベースアップ評価料!$I$84-B144</f>
        <v>#VALUE!</v>
      </c>
      <c r="H144" s="29" t="e">
        <f t="shared" si="4"/>
        <v>#VALUE!</v>
      </c>
      <c r="I144" s="29" t="e">
        <f>IF(様式97_入院ベースアップ評価料!$I$84=B144,"",IF(H144&lt;=0,"該当",""))</f>
        <v>#VALUE!</v>
      </c>
      <c r="J144" s="29" t="str">
        <f>IF(AND(A144&lt;=様式97_入院ベースアップ評価料!$V$84,様式97_入院ベースアップ評価料!$V$84&lt;'リスト（入院）'!B144),"該当","")</f>
        <v/>
      </c>
      <c r="K144" s="29" t="s">
        <v>1419</v>
      </c>
    </row>
    <row r="145" spans="1:11">
      <c r="A145" s="29">
        <v>141.5</v>
      </c>
      <c r="B145" s="29">
        <v>142.5</v>
      </c>
      <c r="C145" s="29" t="s">
        <v>1420</v>
      </c>
      <c r="D145" s="29">
        <v>142</v>
      </c>
      <c r="F145" s="29" t="e">
        <f>様式97_入院ベースアップ評価料!$I$84-A145</f>
        <v>#VALUE!</v>
      </c>
      <c r="G145" s="29" t="e">
        <f>様式97_入院ベースアップ評価料!$I$84-B145</f>
        <v>#VALUE!</v>
      </c>
      <c r="H145" s="29" t="e">
        <f t="shared" si="4"/>
        <v>#VALUE!</v>
      </c>
      <c r="I145" s="29" t="e">
        <f>IF(様式97_入院ベースアップ評価料!$I$84=B145,"",IF(H145&lt;=0,"該当",""))</f>
        <v>#VALUE!</v>
      </c>
      <c r="J145" s="29" t="str">
        <f>IF(AND(A145&lt;=様式97_入院ベースアップ評価料!$V$84,様式97_入院ベースアップ評価料!$V$84&lt;'リスト（入院）'!B145),"該当","")</f>
        <v/>
      </c>
      <c r="K145" s="29" t="s">
        <v>1420</v>
      </c>
    </row>
    <row r="146" spans="1:11">
      <c r="A146" s="29">
        <v>142.5</v>
      </c>
      <c r="B146" s="29">
        <v>143.5</v>
      </c>
      <c r="C146" s="29" t="s">
        <v>1421</v>
      </c>
      <c r="D146" s="29">
        <v>143</v>
      </c>
      <c r="F146" s="29" t="e">
        <f>様式97_入院ベースアップ評価料!$I$84-A146</f>
        <v>#VALUE!</v>
      </c>
      <c r="G146" s="29" t="e">
        <f>様式97_入院ベースアップ評価料!$I$84-B146</f>
        <v>#VALUE!</v>
      </c>
      <c r="H146" s="29" t="e">
        <f t="shared" si="4"/>
        <v>#VALUE!</v>
      </c>
      <c r="I146" s="29" t="e">
        <f>IF(様式97_入院ベースアップ評価料!$I$84=B146,"",IF(H146&lt;=0,"該当",""))</f>
        <v>#VALUE!</v>
      </c>
      <c r="J146" s="29" t="str">
        <f>IF(AND(A146&lt;=様式97_入院ベースアップ評価料!$V$84,様式97_入院ベースアップ評価料!$V$84&lt;'リスト（入院）'!B146),"該当","")</f>
        <v/>
      </c>
      <c r="K146" s="29" t="s">
        <v>1421</v>
      </c>
    </row>
    <row r="147" spans="1:11">
      <c r="A147" s="29">
        <v>143.5</v>
      </c>
      <c r="B147" s="29">
        <v>144.5</v>
      </c>
      <c r="C147" s="29" t="s">
        <v>1422</v>
      </c>
      <c r="D147" s="29">
        <v>144</v>
      </c>
      <c r="F147" s="29" t="e">
        <f>様式97_入院ベースアップ評価料!$I$84-A147</f>
        <v>#VALUE!</v>
      </c>
      <c r="G147" s="29" t="e">
        <f>様式97_入院ベースアップ評価料!$I$84-B147</f>
        <v>#VALUE!</v>
      </c>
      <c r="H147" s="29" t="e">
        <f t="shared" si="4"/>
        <v>#VALUE!</v>
      </c>
      <c r="I147" s="29" t="e">
        <f>IF(様式97_入院ベースアップ評価料!$I$84=B147,"",IF(H147&lt;=0,"該当",""))</f>
        <v>#VALUE!</v>
      </c>
      <c r="J147" s="29" t="str">
        <f>IF(AND(A147&lt;=様式97_入院ベースアップ評価料!$V$84,様式97_入院ベースアップ評価料!$V$84&lt;'リスト（入院）'!B147),"該当","")</f>
        <v/>
      </c>
      <c r="K147" s="29" t="s">
        <v>1422</v>
      </c>
    </row>
    <row r="148" spans="1:11">
      <c r="A148" s="29">
        <v>144.5</v>
      </c>
      <c r="B148" s="29">
        <v>145.5</v>
      </c>
      <c r="C148" s="29" t="s">
        <v>1423</v>
      </c>
      <c r="D148" s="29">
        <v>145</v>
      </c>
      <c r="F148" s="29" t="e">
        <f>様式97_入院ベースアップ評価料!$I$84-A148</f>
        <v>#VALUE!</v>
      </c>
      <c r="G148" s="29" t="e">
        <f>様式97_入院ベースアップ評価料!$I$84-B148</f>
        <v>#VALUE!</v>
      </c>
      <c r="H148" s="29" t="e">
        <f t="shared" si="4"/>
        <v>#VALUE!</v>
      </c>
      <c r="I148" s="29" t="e">
        <f>IF(様式97_入院ベースアップ評価料!$I$84=B148,"",IF(H148&lt;=0,"該当",""))</f>
        <v>#VALUE!</v>
      </c>
      <c r="J148" s="29" t="str">
        <f>IF(AND(A148&lt;=様式97_入院ベースアップ評価料!$V$84,様式97_入院ベースアップ評価料!$V$84&lt;'リスト（入院）'!B148),"該当","")</f>
        <v/>
      </c>
      <c r="K148" s="29" t="s">
        <v>1423</v>
      </c>
    </row>
    <row r="149" spans="1:11">
      <c r="A149" s="29">
        <v>145.5</v>
      </c>
      <c r="B149" s="29">
        <v>146.5</v>
      </c>
      <c r="C149" s="29" t="s">
        <v>1424</v>
      </c>
      <c r="D149" s="29">
        <v>146</v>
      </c>
      <c r="F149" s="29" t="e">
        <f>様式97_入院ベースアップ評価料!$I$84-A149</f>
        <v>#VALUE!</v>
      </c>
      <c r="G149" s="29" t="e">
        <f>様式97_入院ベースアップ評価料!$I$84-B149</f>
        <v>#VALUE!</v>
      </c>
      <c r="H149" s="29" t="e">
        <f t="shared" si="4"/>
        <v>#VALUE!</v>
      </c>
      <c r="I149" s="29" t="e">
        <f>IF(様式97_入院ベースアップ評価料!$I$84=B149,"",IF(H149&lt;=0,"該当",""))</f>
        <v>#VALUE!</v>
      </c>
      <c r="J149" s="29" t="str">
        <f>IF(AND(A149&lt;=様式97_入院ベースアップ評価料!$V$84,様式97_入院ベースアップ評価料!$V$84&lt;'リスト（入院）'!B149),"該当","")</f>
        <v/>
      </c>
      <c r="K149" s="29" t="s">
        <v>1424</v>
      </c>
    </row>
    <row r="150" spans="1:11">
      <c r="A150" s="29">
        <v>146.5</v>
      </c>
      <c r="B150" s="29">
        <v>147.5</v>
      </c>
      <c r="C150" s="29" t="s">
        <v>1425</v>
      </c>
      <c r="D150" s="29">
        <v>147</v>
      </c>
      <c r="F150" s="29" t="e">
        <f>様式97_入院ベースアップ評価料!$I$84-A150</f>
        <v>#VALUE!</v>
      </c>
      <c r="G150" s="29" t="e">
        <f>様式97_入院ベースアップ評価料!$I$84-B150</f>
        <v>#VALUE!</v>
      </c>
      <c r="H150" s="29" t="e">
        <f t="shared" si="4"/>
        <v>#VALUE!</v>
      </c>
      <c r="I150" s="29" t="e">
        <f>IF(様式97_入院ベースアップ評価料!$I$84=B150,"",IF(H150&lt;=0,"該当",""))</f>
        <v>#VALUE!</v>
      </c>
      <c r="J150" s="29" t="str">
        <f>IF(AND(A150&lt;=様式97_入院ベースアップ評価料!$V$84,様式97_入院ベースアップ評価料!$V$84&lt;'リスト（入院）'!B150),"該当","")</f>
        <v/>
      </c>
      <c r="K150" s="29" t="s">
        <v>1425</v>
      </c>
    </row>
    <row r="151" spans="1:11">
      <c r="A151" s="29">
        <v>147.5</v>
      </c>
      <c r="B151" s="29">
        <v>148.5</v>
      </c>
      <c r="C151" s="29" t="s">
        <v>1426</v>
      </c>
      <c r="D151" s="29">
        <v>148</v>
      </c>
      <c r="F151" s="29" t="e">
        <f>様式97_入院ベースアップ評価料!$I$84-A151</f>
        <v>#VALUE!</v>
      </c>
      <c r="G151" s="29" t="e">
        <f>様式97_入院ベースアップ評価料!$I$84-B151</f>
        <v>#VALUE!</v>
      </c>
      <c r="H151" s="29" t="e">
        <f t="shared" si="4"/>
        <v>#VALUE!</v>
      </c>
      <c r="I151" s="29" t="e">
        <f>IF(様式97_入院ベースアップ評価料!$I$84=B151,"",IF(H151&lt;=0,"該当",""))</f>
        <v>#VALUE!</v>
      </c>
      <c r="J151" s="29" t="str">
        <f>IF(AND(A151&lt;=様式97_入院ベースアップ評価料!$V$84,様式97_入院ベースアップ評価料!$V$84&lt;'リスト（入院）'!B151),"該当","")</f>
        <v/>
      </c>
      <c r="K151" s="29" t="s">
        <v>1426</v>
      </c>
    </row>
    <row r="152" spans="1:11">
      <c r="A152" s="29">
        <v>148.5</v>
      </c>
      <c r="B152" s="29">
        <v>149.5</v>
      </c>
      <c r="C152" s="29" t="s">
        <v>1427</v>
      </c>
      <c r="D152" s="29">
        <v>149</v>
      </c>
      <c r="F152" s="29" t="e">
        <f>様式97_入院ベースアップ評価料!$I$84-A152</f>
        <v>#VALUE!</v>
      </c>
      <c r="G152" s="29" t="e">
        <f>様式97_入院ベースアップ評価料!$I$84-B152</f>
        <v>#VALUE!</v>
      </c>
      <c r="H152" s="29" t="e">
        <f t="shared" si="4"/>
        <v>#VALUE!</v>
      </c>
      <c r="I152" s="29" t="e">
        <f>IF(様式97_入院ベースアップ評価料!$I$84=B152,"",IF(H152&lt;=0,"該当",""))</f>
        <v>#VALUE!</v>
      </c>
      <c r="J152" s="29" t="str">
        <f>IF(AND(A152&lt;=様式97_入院ベースアップ評価料!$V$84,様式97_入院ベースアップ評価料!$V$84&lt;'リスト（入院）'!B152),"該当","")</f>
        <v/>
      </c>
      <c r="K152" s="29" t="s">
        <v>1427</v>
      </c>
    </row>
    <row r="153" spans="1:11">
      <c r="A153" s="29">
        <v>149.5</v>
      </c>
      <c r="B153" s="29">
        <v>150.5</v>
      </c>
      <c r="C153" s="29" t="s">
        <v>1428</v>
      </c>
      <c r="D153" s="29">
        <v>150</v>
      </c>
      <c r="F153" s="29" t="e">
        <f>様式97_入院ベースアップ評価料!$I$84-A153</f>
        <v>#VALUE!</v>
      </c>
      <c r="G153" s="29" t="e">
        <f>様式97_入院ベースアップ評価料!$I$84-B153</f>
        <v>#VALUE!</v>
      </c>
      <c r="H153" s="29" t="e">
        <f t="shared" si="4"/>
        <v>#VALUE!</v>
      </c>
      <c r="I153" s="29" t="e">
        <f>IF(様式97_入院ベースアップ評価料!$I$84=B153,"",IF(H153&lt;=0,"該当",""))</f>
        <v>#VALUE!</v>
      </c>
      <c r="J153" s="29" t="str">
        <f>IF(AND(A153&lt;=様式97_入院ベースアップ評価料!$V$84,様式97_入院ベースアップ評価料!$V$84&lt;'リスト（入院）'!B153),"該当","")</f>
        <v/>
      </c>
      <c r="K153" s="29" t="s">
        <v>1428</v>
      </c>
    </row>
    <row r="154" spans="1:11">
      <c r="A154" s="29">
        <v>150.5</v>
      </c>
      <c r="B154" s="29">
        <v>151.5</v>
      </c>
      <c r="C154" s="29" t="s">
        <v>1429</v>
      </c>
      <c r="D154" s="29">
        <v>151</v>
      </c>
      <c r="F154" s="29" t="e">
        <f>様式97_入院ベースアップ評価料!$I$84-A154</f>
        <v>#VALUE!</v>
      </c>
      <c r="G154" s="29" t="e">
        <f>様式97_入院ベースアップ評価料!$I$84-B154</f>
        <v>#VALUE!</v>
      </c>
      <c r="H154" s="29" t="e">
        <f t="shared" ref="H154:H156" si="5">F154*G154</f>
        <v>#VALUE!</v>
      </c>
      <c r="I154" s="29" t="e">
        <f>IF(様式97_入院ベースアップ評価料!$I$84=B154,"",IF(H154&lt;=0,"該当",""))</f>
        <v>#VALUE!</v>
      </c>
      <c r="J154" s="29" t="str">
        <f>IF(AND(A154&lt;=様式97_入院ベースアップ評価料!$V$84,様式97_入院ベースアップ評価料!$V$84&lt;'リスト（入院）'!B154),"該当","")</f>
        <v/>
      </c>
      <c r="K154" s="29" t="s">
        <v>1429</v>
      </c>
    </row>
    <row r="155" spans="1:11">
      <c r="A155" s="29">
        <v>151.5</v>
      </c>
      <c r="B155" s="29">
        <v>152.5</v>
      </c>
      <c r="C155" s="29" t="s">
        <v>1430</v>
      </c>
      <c r="D155" s="29">
        <v>152</v>
      </c>
      <c r="F155" s="29" t="e">
        <f>様式97_入院ベースアップ評価料!$I$84-A155</f>
        <v>#VALUE!</v>
      </c>
      <c r="G155" s="29" t="e">
        <f>様式97_入院ベースアップ評価料!$I$84-B155</f>
        <v>#VALUE!</v>
      </c>
      <c r="H155" s="29" t="e">
        <f t="shared" si="5"/>
        <v>#VALUE!</v>
      </c>
      <c r="I155" s="29" t="e">
        <f>IF(様式97_入院ベースアップ評価料!$I$84=B155,"",IF(H155&lt;=0,"該当",""))</f>
        <v>#VALUE!</v>
      </c>
      <c r="J155" s="29" t="str">
        <f>IF(AND(A155&lt;=様式97_入院ベースアップ評価料!$V$84,様式97_入院ベースアップ評価料!$V$84&lt;'リスト（入院）'!B155),"該当","")</f>
        <v/>
      </c>
      <c r="K155" s="29" t="s">
        <v>1430</v>
      </c>
    </row>
    <row r="156" spans="1:11">
      <c r="A156" s="29">
        <v>152.5</v>
      </c>
      <c r="B156" s="29">
        <v>153.5</v>
      </c>
      <c r="C156" s="29" t="s">
        <v>1431</v>
      </c>
      <c r="D156" s="29">
        <v>153</v>
      </c>
      <c r="F156" s="29" t="e">
        <f>様式97_入院ベースアップ評価料!$I$84-A156</f>
        <v>#VALUE!</v>
      </c>
      <c r="G156" s="29" t="e">
        <f>様式97_入院ベースアップ評価料!$I$84-B156</f>
        <v>#VALUE!</v>
      </c>
      <c r="H156" s="29" t="e">
        <f t="shared" si="5"/>
        <v>#VALUE!</v>
      </c>
      <c r="I156" s="29" t="e">
        <f>IF(様式97_入院ベースアップ評価料!$I$84=B156,"",IF(H156&lt;=0,"該当",""))</f>
        <v>#VALUE!</v>
      </c>
      <c r="J156" s="29" t="str">
        <f>IF(AND(A156&lt;=様式97_入院ベースアップ評価料!$V$84,様式97_入院ベースアップ評価料!$V$84&lt;'リスト（入院）'!B156),"該当","")</f>
        <v/>
      </c>
      <c r="K156" s="29" t="s">
        <v>1431</v>
      </c>
    </row>
    <row r="157" spans="1:11">
      <c r="A157" s="29">
        <v>153.5</v>
      </c>
      <c r="B157" s="29">
        <v>154.5</v>
      </c>
      <c r="C157" s="29" t="s">
        <v>1432</v>
      </c>
      <c r="D157" s="29">
        <v>154</v>
      </c>
      <c r="F157" s="29" t="e">
        <f>様式97_入院ベースアップ評価料!$I$84-A157</f>
        <v>#VALUE!</v>
      </c>
      <c r="G157" s="29" t="e">
        <f>様式97_入院ベースアップ評価料!$I$84-B157</f>
        <v>#VALUE!</v>
      </c>
      <c r="H157" s="29" t="e">
        <f t="shared" ref="H157:H168" si="6">F157*G157</f>
        <v>#VALUE!</v>
      </c>
      <c r="I157" s="29" t="e">
        <f>IF(様式97_入院ベースアップ評価料!$I$84=B157,"",IF(H157&lt;=0,"該当",""))</f>
        <v>#VALUE!</v>
      </c>
      <c r="J157" s="29" t="str">
        <f>IF(AND(A157&lt;=様式97_入院ベースアップ評価料!$V$84,様式97_入院ベースアップ評価料!$V$84&lt;'リスト（入院）'!B157),"該当","")</f>
        <v/>
      </c>
      <c r="K157" s="29" t="s">
        <v>1432</v>
      </c>
    </row>
    <row r="158" spans="1:11">
      <c r="A158" s="29">
        <v>154.5</v>
      </c>
      <c r="B158" s="29">
        <v>155.5</v>
      </c>
      <c r="C158" s="29" t="s">
        <v>1433</v>
      </c>
      <c r="D158" s="29">
        <v>155</v>
      </c>
      <c r="F158" s="29" t="e">
        <f>様式97_入院ベースアップ評価料!$I$84-A158</f>
        <v>#VALUE!</v>
      </c>
      <c r="G158" s="29" t="e">
        <f>様式97_入院ベースアップ評価料!$I$84-B158</f>
        <v>#VALUE!</v>
      </c>
      <c r="H158" s="29" t="e">
        <f t="shared" si="6"/>
        <v>#VALUE!</v>
      </c>
      <c r="I158" s="29" t="e">
        <f>IF(様式97_入院ベースアップ評価料!$I$84=B158,"",IF(H158&lt;=0,"該当",""))</f>
        <v>#VALUE!</v>
      </c>
      <c r="J158" s="29" t="str">
        <f>IF(AND(A158&lt;=様式97_入院ベースアップ評価料!$V$84,様式97_入院ベースアップ評価料!$V$84&lt;'リスト（入院）'!B158),"該当","")</f>
        <v/>
      </c>
      <c r="K158" s="29" t="s">
        <v>1433</v>
      </c>
    </row>
    <row r="159" spans="1:11">
      <c r="A159" s="29">
        <v>155.5</v>
      </c>
      <c r="B159" s="29">
        <v>156.5</v>
      </c>
      <c r="C159" s="29" t="s">
        <v>1434</v>
      </c>
      <c r="D159" s="29">
        <v>156</v>
      </c>
      <c r="F159" s="29" t="e">
        <f>様式97_入院ベースアップ評価料!$I$84-A159</f>
        <v>#VALUE!</v>
      </c>
      <c r="G159" s="29" t="e">
        <f>様式97_入院ベースアップ評価料!$I$84-B159</f>
        <v>#VALUE!</v>
      </c>
      <c r="H159" s="29" t="e">
        <f t="shared" si="6"/>
        <v>#VALUE!</v>
      </c>
      <c r="I159" s="29" t="e">
        <f>IF(様式97_入院ベースアップ評価料!$I$84=B159,"",IF(H159&lt;=0,"該当",""))</f>
        <v>#VALUE!</v>
      </c>
      <c r="J159" s="29" t="str">
        <f>IF(AND(A159&lt;=様式97_入院ベースアップ評価料!$V$84,様式97_入院ベースアップ評価料!$V$84&lt;'リスト（入院）'!B159),"該当","")</f>
        <v/>
      </c>
      <c r="K159" s="29" t="s">
        <v>1434</v>
      </c>
    </row>
    <row r="160" spans="1:11">
      <c r="A160" s="29">
        <v>156.5</v>
      </c>
      <c r="B160" s="29">
        <v>157.5</v>
      </c>
      <c r="C160" s="29" t="s">
        <v>1435</v>
      </c>
      <c r="D160" s="29">
        <v>157</v>
      </c>
      <c r="F160" s="29" t="e">
        <f>様式97_入院ベースアップ評価料!$I$84-A160</f>
        <v>#VALUE!</v>
      </c>
      <c r="G160" s="29" t="e">
        <f>様式97_入院ベースアップ評価料!$I$84-B160</f>
        <v>#VALUE!</v>
      </c>
      <c r="H160" s="29" t="e">
        <f t="shared" si="6"/>
        <v>#VALUE!</v>
      </c>
      <c r="I160" s="29" t="e">
        <f>IF(様式97_入院ベースアップ評価料!$I$84=B160,"",IF(H160&lt;=0,"該当",""))</f>
        <v>#VALUE!</v>
      </c>
      <c r="J160" s="29" t="str">
        <f>IF(AND(A160&lt;=様式97_入院ベースアップ評価料!$V$84,様式97_入院ベースアップ評価料!$V$84&lt;'リスト（入院）'!B160),"該当","")</f>
        <v/>
      </c>
      <c r="K160" s="29" t="s">
        <v>1435</v>
      </c>
    </row>
    <row r="161" spans="1:11">
      <c r="A161" s="29">
        <v>157.5</v>
      </c>
      <c r="B161" s="29">
        <v>158.5</v>
      </c>
      <c r="C161" s="29" t="s">
        <v>1436</v>
      </c>
      <c r="D161" s="29">
        <v>158</v>
      </c>
      <c r="F161" s="29" t="e">
        <f>様式97_入院ベースアップ評価料!$I$84-A161</f>
        <v>#VALUE!</v>
      </c>
      <c r="G161" s="29" t="e">
        <f>様式97_入院ベースアップ評価料!$I$84-B161</f>
        <v>#VALUE!</v>
      </c>
      <c r="H161" s="29" t="e">
        <f t="shared" si="6"/>
        <v>#VALUE!</v>
      </c>
      <c r="I161" s="29" t="e">
        <f>IF(様式97_入院ベースアップ評価料!$I$84=B161,"",IF(H161&lt;=0,"該当",""))</f>
        <v>#VALUE!</v>
      </c>
      <c r="J161" s="29" t="str">
        <f>IF(AND(A161&lt;=様式97_入院ベースアップ評価料!$V$84,様式97_入院ベースアップ評価料!$V$84&lt;'リスト（入院）'!B161),"該当","")</f>
        <v/>
      </c>
      <c r="K161" s="29" t="s">
        <v>1436</v>
      </c>
    </row>
    <row r="162" spans="1:11">
      <c r="A162" s="29">
        <v>158.5</v>
      </c>
      <c r="B162" s="29">
        <v>159.5</v>
      </c>
      <c r="C162" s="29" t="s">
        <v>1437</v>
      </c>
      <c r="D162" s="29">
        <v>159</v>
      </c>
      <c r="F162" s="29" t="e">
        <f>様式97_入院ベースアップ評価料!$I$84-A162</f>
        <v>#VALUE!</v>
      </c>
      <c r="G162" s="29" t="e">
        <f>様式97_入院ベースアップ評価料!$I$84-B162</f>
        <v>#VALUE!</v>
      </c>
      <c r="H162" s="29" t="e">
        <f t="shared" si="6"/>
        <v>#VALUE!</v>
      </c>
      <c r="I162" s="29" t="e">
        <f>IF(様式97_入院ベースアップ評価料!$I$84=B162,"",IF(H162&lt;=0,"該当",""))</f>
        <v>#VALUE!</v>
      </c>
      <c r="J162" s="29" t="str">
        <f>IF(AND(A162&lt;=様式97_入院ベースアップ評価料!$V$84,様式97_入院ベースアップ評価料!$V$84&lt;'リスト（入院）'!B162),"該当","")</f>
        <v/>
      </c>
      <c r="K162" s="29" t="s">
        <v>1437</v>
      </c>
    </row>
    <row r="163" spans="1:11">
      <c r="A163" s="29">
        <v>159.5</v>
      </c>
      <c r="B163" s="29">
        <v>160.5</v>
      </c>
      <c r="C163" s="29" t="s">
        <v>1438</v>
      </c>
      <c r="D163" s="29">
        <v>160</v>
      </c>
      <c r="F163" s="29" t="e">
        <f>様式97_入院ベースアップ評価料!$I$84-A163</f>
        <v>#VALUE!</v>
      </c>
      <c r="G163" s="29" t="e">
        <f>様式97_入院ベースアップ評価料!$I$84-B163</f>
        <v>#VALUE!</v>
      </c>
      <c r="H163" s="29" t="e">
        <f t="shared" si="6"/>
        <v>#VALUE!</v>
      </c>
      <c r="I163" s="29" t="e">
        <f>IF(様式97_入院ベースアップ評価料!$I$84=B163,"",IF(H163&lt;=0,"該当",""))</f>
        <v>#VALUE!</v>
      </c>
      <c r="J163" s="29" t="str">
        <f>IF(AND(A163&lt;=様式97_入院ベースアップ評価料!$V$84,様式97_入院ベースアップ評価料!$V$84&lt;'リスト（入院）'!B163),"該当","")</f>
        <v/>
      </c>
      <c r="K163" s="29" t="s">
        <v>1438</v>
      </c>
    </row>
    <row r="164" spans="1:11">
      <c r="A164" s="29">
        <v>160.5</v>
      </c>
      <c r="B164" s="29">
        <v>161.5</v>
      </c>
      <c r="C164" s="29" t="s">
        <v>1439</v>
      </c>
      <c r="D164" s="29">
        <v>161</v>
      </c>
      <c r="F164" s="29" t="e">
        <f>様式97_入院ベースアップ評価料!$I$84-A164</f>
        <v>#VALUE!</v>
      </c>
      <c r="G164" s="29" t="e">
        <f>様式97_入院ベースアップ評価料!$I$84-B164</f>
        <v>#VALUE!</v>
      </c>
      <c r="H164" s="29" t="e">
        <f t="shared" si="6"/>
        <v>#VALUE!</v>
      </c>
      <c r="I164" s="29" t="e">
        <f>IF(様式97_入院ベースアップ評価料!$I$84=B164,"",IF(H164&lt;=0,"該当",""))</f>
        <v>#VALUE!</v>
      </c>
      <c r="J164" s="29" t="str">
        <f>IF(AND(A164&lt;=様式97_入院ベースアップ評価料!$V$84,様式97_入院ベースアップ評価料!$V$84&lt;'リスト（入院）'!B164),"該当","")</f>
        <v/>
      </c>
      <c r="K164" s="29" t="s">
        <v>1439</v>
      </c>
    </row>
    <row r="165" spans="1:11">
      <c r="A165" s="29">
        <v>161.5</v>
      </c>
      <c r="B165" s="29">
        <v>162.5</v>
      </c>
      <c r="C165" s="29" t="s">
        <v>1440</v>
      </c>
      <c r="D165" s="29">
        <v>162</v>
      </c>
      <c r="F165" s="29" t="e">
        <f>様式97_入院ベースアップ評価料!$I$84-A165</f>
        <v>#VALUE!</v>
      </c>
      <c r="G165" s="29" t="e">
        <f>様式97_入院ベースアップ評価料!$I$84-B165</f>
        <v>#VALUE!</v>
      </c>
      <c r="H165" s="29" t="e">
        <f t="shared" si="6"/>
        <v>#VALUE!</v>
      </c>
      <c r="I165" s="29" t="e">
        <f>IF(様式97_入院ベースアップ評価料!$I$84=B165,"",IF(H165&lt;=0,"該当",""))</f>
        <v>#VALUE!</v>
      </c>
      <c r="J165" s="29" t="str">
        <f>IF(AND(A165&lt;=様式97_入院ベースアップ評価料!$V$84,様式97_入院ベースアップ評価料!$V$84&lt;'リスト（入院）'!B165),"該当","")</f>
        <v/>
      </c>
      <c r="K165" s="29" t="s">
        <v>1440</v>
      </c>
    </row>
    <row r="166" spans="1:11">
      <c r="A166" s="29">
        <v>162.5</v>
      </c>
      <c r="B166" s="29">
        <v>163.5</v>
      </c>
      <c r="C166" s="29" t="s">
        <v>1441</v>
      </c>
      <c r="D166" s="29">
        <v>163</v>
      </c>
      <c r="F166" s="29" t="e">
        <f>様式97_入院ベースアップ評価料!$I$84-A166</f>
        <v>#VALUE!</v>
      </c>
      <c r="G166" s="29" t="e">
        <f>様式97_入院ベースアップ評価料!$I$84-B166</f>
        <v>#VALUE!</v>
      </c>
      <c r="H166" s="29" t="e">
        <f t="shared" si="6"/>
        <v>#VALUE!</v>
      </c>
      <c r="I166" s="29" t="e">
        <f>IF(様式97_入院ベースアップ評価料!$I$84=B166,"",IF(H166&lt;=0,"該当",""))</f>
        <v>#VALUE!</v>
      </c>
      <c r="J166" s="29" t="str">
        <f>IF(AND(A166&lt;=様式97_入院ベースアップ評価料!$V$84,様式97_入院ベースアップ評価料!$V$84&lt;'リスト（入院）'!B166),"該当","")</f>
        <v/>
      </c>
      <c r="K166" s="29" t="s">
        <v>1441</v>
      </c>
    </row>
    <row r="167" spans="1:11">
      <c r="A167" s="29">
        <v>163.5</v>
      </c>
      <c r="B167" s="29">
        <v>164.5</v>
      </c>
      <c r="C167" s="29" t="s">
        <v>1442</v>
      </c>
      <c r="D167" s="29">
        <v>164</v>
      </c>
      <c r="F167" s="29" t="e">
        <f>様式97_入院ベースアップ評価料!$I$84-A167</f>
        <v>#VALUE!</v>
      </c>
      <c r="G167" s="29" t="e">
        <f>様式97_入院ベースアップ評価料!$I$84-B167</f>
        <v>#VALUE!</v>
      </c>
      <c r="H167" s="29" t="e">
        <f t="shared" si="6"/>
        <v>#VALUE!</v>
      </c>
      <c r="I167" s="29" t="e">
        <f>IF(様式97_入院ベースアップ評価料!$I$84=B167,"",IF(H167&lt;=0,"該当",""))</f>
        <v>#VALUE!</v>
      </c>
      <c r="J167" s="29" t="str">
        <f>IF(AND(A167&lt;=様式97_入院ベースアップ評価料!$V$84,様式97_入院ベースアップ評価料!$V$84&lt;'リスト（入院）'!B167),"該当","")</f>
        <v/>
      </c>
      <c r="K167" s="29" t="s">
        <v>1442</v>
      </c>
    </row>
    <row r="168" spans="1:11">
      <c r="A168" s="29">
        <v>164.5</v>
      </c>
      <c r="B168" s="29">
        <v>165.5</v>
      </c>
      <c r="C168" s="29" t="s">
        <v>1443</v>
      </c>
      <c r="D168" s="29">
        <v>165</v>
      </c>
      <c r="F168" s="29" t="e">
        <f>様式97_入院ベースアップ評価料!$I$84-A168</f>
        <v>#VALUE!</v>
      </c>
      <c r="G168" s="29" t="e">
        <f>様式97_入院ベースアップ評価料!$I$84-B168</f>
        <v>#VALUE!</v>
      </c>
      <c r="H168" s="29" t="e">
        <f t="shared" si="6"/>
        <v>#VALUE!</v>
      </c>
      <c r="I168" s="29" t="e">
        <f>IF(様式97_入院ベースアップ評価料!$I$84=B168,"",IF(H168&lt;=0,"該当",""))</f>
        <v>#VALUE!</v>
      </c>
      <c r="J168" s="29" t="str">
        <f>IF(AND(A168&lt;=様式97_入院ベースアップ評価料!$V$84,様式97_入院ベースアップ評価料!$V$84&lt;'リスト（入院）'!B168),"該当","")</f>
        <v/>
      </c>
      <c r="K168" s="29" t="s">
        <v>1443</v>
      </c>
    </row>
    <row r="169" spans="1:11">
      <c r="A169" s="29">
        <v>165.5</v>
      </c>
      <c r="C169" s="29" t="s">
        <v>1443</v>
      </c>
      <c r="D169" s="29">
        <v>165</v>
      </c>
      <c r="F169" s="29" t="e">
        <f>様式97_入院ベースアップ評価料!$I$84-A169</f>
        <v>#VALUE!</v>
      </c>
      <c r="G169" s="29" t="e">
        <f>様式97_入院ベースアップ評価料!$I$84-B169</f>
        <v>#VALUE!</v>
      </c>
      <c r="H169" s="29" t="e">
        <f t="shared" ref="H169" si="7">F169*G169</f>
        <v>#VALUE!</v>
      </c>
      <c r="I169" s="129" t="s">
        <v>1444</v>
      </c>
      <c r="J169" s="129" t="s">
        <v>1444</v>
      </c>
      <c r="K169" s="29" t="s">
        <v>1443</v>
      </c>
    </row>
    <row r="170" spans="1:11">
      <c r="I170" s="130" t="s">
        <v>1445</v>
      </c>
    </row>
  </sheetData>
  <mergeCells count="3">
    <mergeCell ref="A2:B2"/>
    <mergeCell ref="C2:C3"/>
    <mergeCell ref="D2:D3"/>
  </mergeCells>
  <phoneticPr fontId="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sheetPr codeName="Sheet101"/>
  <dimension ref="A1:N166"/>
  <sheetViews>
    <sheetView showGridLines="0" workbookViewId="0">
      <selection activeCell="H6" sqref="H6"/>
    </sheetView>
  </sheetViews>
  <sheetFormatPr defaultRowHeight="13.5"/>
  <cols>
    <col min="1" max="2" width="9" style="29"/>
    <col min="3" max="3" width="37.625" style="29" bestFit="1" customWidth="1"/>
    <col min="4" max="11" width="9" style="29"/>
    <col min="12" max="12" width="39.375" style="29" customWidth="1"/>
    <col min="13" max="13" width="34.5" style="29" bestFit="1" customWidth="1"/>
    <col min="14" max="16384" width="9" style="29"/>
  </cols>
  <sheetData>
    <row r="1" spans="1:14">
      <c r="A1" s="33"/>
      <c r="B1" s="33"/>
    </row>
    <row r="2" spans="1:14">
      <c r="A2" s="790" t="s">
        <v>1272</v>
      </c>
      <c r="B2" s="790"/>
      <c r="C2" s="790" t="s">
        <v>1446</v>
      </c>
      <c r="D2" s="790" t="s">
        <v>1447</v>
      </c>
      <c r="E2" s="790" t="s">
        <v>1448</v>
      </c>
    </row>
    <row r="3" spans="1:14">
      <c r="A3" s="32" t="s">
        <v>1275</v>
      </c>
      <c r="B3" s="32" t="s">
        <v>1276</v>
      </c>
      <c r="C3" s="790"/>
      <c r="D3" s="790"/>
      <c r="E3" s="790"/>
      <c r="J3" s="62" t="s">
        <v>1277</v>
      </c>
      <c r="K3" s="62" t="s">
        <v>1278</v>
      </c>
    </row>
    <row r="4" spans="1:14">
      <c r="B4" s="29">
        <v>1.5</v>
      </c>
      <c r="C4" s="29" t="s">
        <v>153</v>
      </c>
      <c r="D4" s="29">
        <v>8</v>
      </c>
      <c r="E4" s="29">
        <v>1</v>
      </c>
      <c r="G4" s="29" t="e">
        <f>'様式96_外来・在宅ベースアップ評価料（Ⅱ）'!$M$87-A4</f>
        <v>#VALUE!</v>
      </c>
      <c r="H4" s="29" t="e">
        <f>'様式96_外来・在宅ベースアップ評価料（Ⅱ）'!$M$87-B4</f>
        <v>#VALUE!</v>
      </c>
      <c r="I4" s="29" t="e">
        <f>G4*H4</f>
        <v>#VALUE!</v>
      </c>
      <c r="J4" s="29" t="e">
        <f>IF('様式96_外来・在宅ベースアップ評価料（Ⅱ）'!$M$87=B4,"",IF(I4&lt;=0,"該当",""))</f>
        <v>#VALUE!</v>
      </c>
      <c r="K4" s="29" t="str">
        <f>IF(B4&gt;'様式96_外来・在宅ベースアップ評価料（Ⅱ）'!$Z$87,"該当","")</f>
        <v/>
      </c>
      <c r="L4" s="29" t="s">
        <v>153</v>
      </c>
      <c r="M4" s="29" t="s">
        <v>1449</v>
      </c>
      <c r="N4" s="29">
        <v>1</v>
      </c>
    </row>
    <row r="5" spans="1:14">
      <c r="A5" s="29">
        <v>1.5</v>
      </c>
      <c r="B5" s="29">
        <v>2.5</v>
      </c>
      <c r="C5" s="29" t="s">
        <v>155</v>
      </c>
      <c r="D5" s="29">
        <v>16</v>
      </c>
      <c r="E5" s="29">
        <v>2</v>
      </c>
      <c r="G5" s="29" t="e">
        <f>'様式96_外来・在宅ベースアップ評価料（Ⅱ）'!$M$87-A5</f>
        <v>#VALUE!</v>
      </c>
      <c r="H5" s="29" t="e">
        <f>'様式96_外来・在宅ベースアップ評価料（Ⅱ）'!$M$87-B5</f>
        <v>#VALUE!</v>
      </c>
      <c r="I5" s="29" t="e">
        <f t="shared" ref="I5:I11" si="0">G5*H5</f>
        <v>#VALUE!</v>
      </c>
      <c r="J5" s="29" t="e">
        <f>IF('様式96_外来・在宅ベースアップ評価料（Ⅱ）'!$M$87=B5,"",IF(I5&lt;=0,"該当",""))</f>
        <v>#VALUE!</v>
      </c>
      <c r="K5" s="29" t="str">
        <f>IF(B5&gt;'様式96_外来・在宅ベースアップ評価料（Ⅱ）'!$Z$87,"該当","")</f>
        <v/>
      </c>
      <c r="L5" s="29" t="s">
        <v>1450</v>
      </c>
      <c r="M5" s="29" t="s">
        <v>1451</v>
      </c>
      <c r="N5" s="29">
        <v>2</v>
      </c>
    </row>
    <row r="6" spans="1:14">
      <c r="A6" s="29">
        <v>2.5</v>
      </c>
      <c r="B6" s="29">
        <v>3.5</v>
      </c>
      <c r="C6" s="29" t="s">
        <v>157</v>
      </c>
      <c r="D6" s="29">
        <v>24</v>
      </c>
      <c r="E6" s="29">
        <v>3</v>
      </c>
      <c r="G6" s="29" t="e">
        <f>'様式96_外来・在宅ベースアップ評価料（Ⅱ）'!$M$87-A6</f>
        <v>#VALUE!</v>
      </c>
      <c r="H6" s="29" t="e">
        <f>'様式96_外来・在宅ベースアップ評価料（Ⅱ）'!$M$87-B6</f>
        <v>#VALUE!</v>
      </c>
      <c r="I6" s="29" t="e">
        <f t="shared" si="0"/>
        <v>#VALUE!</v>
      </c>
      <c r="J6" s="29" t="e">
        <f>IF('様式96_外来・在宅ベースアップ評価料（Ⅱ）'!$M$87=B6,"",IF(I6&lt;=0,"該当",""))</f>
        <v>#VALUE!</v>
      </c>
      <c r="K6" s="29" t="str">
        <f>IF(B6&gt;'様式96_外来・在宅ベースアップ評価料（Ⅱ）'!$Z$87,"該当","")</f>
        <v/>
      </c>
      <c r="L6" s="29" t="s">
        <v>1452</v>
      </c>
      <c r="M6" s="29" t="s">
        <v>1453</v>
      </c>
      <c r="N6" s="29">
        <v>3</v>
      </c>
    </row>
    <row r="7" spans="1:14">
      <c r="A7" s="29">
        <v>3.5</v>
      </c>
      <c r="B7" s="29">
        <v>4.5</v>
      </c>
      <c r="C7" s="29" t="s">
        <v>159</v>
      </c>
      <c r="D7" s="29">
        <v>32</v>
      </c>
      <c r="E7" s="29">
        <v>4</v>
      </c>
      <c r="G7" s="29" t="e">
        <f>'様式96_外来・在宅ベースアップ評価料（Ⅱ）'!$M$87-A7</f>
        <v>#VALUE!</v>
      </c>
      <c r="H7" s="29" t="e">
        <f>'様式96_外来・在宅ベースアップ評価料（Ⅱ）'!$M$87-B7</f>
        <v>#VALUE!</v>
      </c>
      <c r="I7" s="29" t="e">
        <f t="shared" si="0"/>
        <v>#VALUE!</v>
      </c>
      <c r="J7" s="29" t="e">
        <f>IF('様式96_外来・在宅ベースアップ評価料（Ⅱ）'!$M$87=B7,"",IF(I7&lt;=0,"該当",""))</f>
        <v>#VALUE!</v>
      </c>
      <c r="K7" s="29" t="str">
        <f>IF(B7&gt;'様式96_外来・在宅ベースアップ評価料（Ⅱ）'!$Z$87,"該当","")</f>
        <v/>
      </c>
      <c r="L7" s="29" t="s">
        <v>1454</v>
      </c>
      <c r="M7" s="29" t="s">
        <v>1455</v>
      </c>
      <c r="N7" s="29">
        <v>4</v>
      </c>
    </row>
    <row r="8" spans="1:14">
      <c r="A8" s="29">
        <v>4.5</v>
      </c>
      <c r="B8" s="29">
        <v>5.5</v>
      </c>
      <c r="C8" s="29" t="s">
        <v>161</v>
      </c>
      <c r="D8" s="29">
        <v>40</v>
      </c>
      <c r="E8" s="29">
        <v>5</v>
      </c>
      <c r="G8" s="29" t="e">
        <f>'様式96_外来・在宅ベースアップ評価料（Ⅱ）'!$M$87-A8</f>
        <v>#VALUE!</v>
      </c>
      <c r="H8" s="29" t="e">
        <f>'様式96_外来・在宅ベースアップ評価料（Ⅱ）'!$M$87-B8</f>
        <v>#VALUE!</v>
      </c>
      <c r="I8" s="29" t="e">
        <f t="shared" si="0"/>
        <v>#VALUE!</v>
      </c>
      <c r="J8" s="29" t="e">
        <f>IF('様式96_外来・在宅ベースアップ評価料（Ⅱ）'!$M$87=B8,"",IF(I8&lt;=0,"該当",""))</f>
        <v>#VALUE!</v>
      </c>
      <c r="K8" s="29" t="str">
        <f>IF(B8&gt;'様式96_外来・在宅ベースアップ評価料（Ⅱ）'!$Z$87,"該当","")</f>
        <v/>
      </c>
      <c r="L8" s="29" t="s">
        <v>1456</v>
      </c>
      <c r="M8" s="29" t="s">
        <v>1457</v>
      </c>
      <c r="N8" s="29">
        <v>5</v>
      </c>
    </row>
    <row r="9" spans="1:14">
      <c r="A9" s="29">
        <v>5.5</v>
      </c>
      <c r="B9" s="29">
        <v>6.5</v>
      </c>
      <c r="C9" s="29" t="s">
        <v>163</v>
      </c>
      <c r="D9" s="29">
        <v>48</v>
      </c>
      <c r="E9" s="29">
        <v>6</v>
      </c>
      <c r="G9" s="29" t="e">
        <f>'様式96_外来・在宅ベースアップ評価料（Ⅱ）'!$M$87-A9</f>
        <v>#VALUE!</v>
      </c>
      <c r="H9" s="29" t="e">
        <f>'様式96_外来・在宅ベースアップ評価料（Ⅱ）'!$M$87-B9</f>
        <v>#VALUE!</v>
      </c>
      <c r="I9" s="29" t="e">
        <f t="shared" si="0"/>
        <v>#VALUE!</v>
      </c>
      <c r="J9" s="29" t="e">
        <f>IF('様式96_外来・在宅ベースアップ評価料（Ⅱ）'!$M$87=B9,"",IF(I9&lt;=0,"該当",""))</f>
        <v>#VALUE!</v>
      </c>
      <c r="K9" s="29" t="str">
        <f>IF(B9&gt;'様式96_外来・在宅ベースアップ評価料（Ⅱ）'!$Z$87,"該当","")</f>
        <v/>
      </c>
      <c r="L9" s="29" t="s">
        <v>1458</v>
      </c>
      <c r="M9" s="29" t="s">
        <v>1459</v>
      </c>
      <c r="N9" s="29">
        <v>6</v>
      </c>
    </row>
    <row r="10" spans="1:14">
      <c r="A10" s="29">
        <v>6.5</v>
      </c>
      <c r="B10" s="29">
        <v>7.5</v>
      </c>
      <c r="C10" s="29" t="s">
        <v>165</v>
      </c>
      <c r="D10" s="29">
        <v>56</v>
      </c>
      <c r="E10" s="29">
        <v>7</v>
      </c>
      <c r="G10" s="29" t="e">
        <f>'様式96_外来・在宅ベースアップ評価料（Ⅱ）'!$M$87-A10</f>
        <v>#VALUE!</v>
      </c>
      <c r="H10" s="29" t="e">
        <f>'様式96_外来・在宅ベースアップ評価料（Ⅱ）'!$M$87-B10</f>
        <v>#VALUE!</v>
      </c>
      <c r="I10" s="29" t="e">
        <f t="shared" si="0"/>
        <v>#VALUE!</v>
      </c>
      <c r="J10" s="29" t="e">
        <f>IF('様式96_外来・在宅ベースアップ評価料（Ⅱ）'!$M$87=B10,"",IF(I10&lt;=0,"該当",""))</f>
        <v>#VALUE!</v>
      </c>
      <c r="K10" s="29" t="str">
        <f>IF(B10&gt;'様式96_外来・在宅ベースアップ評価料（Ⅱ）'!$Z$87,"該当","")</f>
        <v/>
      </c>
      <c r="L10" s="29" t="s">
        <v>1460</v>
      </c>
      <c r="M10" s="29" t="s">
        <v>1461</v>
      </c>
      <c r="N10" s="29">
        <v>7</v>
      </c>
    </row>
    <row r="11" spans="1:14">
      <c r="A11" s="29">
        <v>7.5</v>
      </c>
      <c r="B11" s="29">
        <v>8.5</v>
      </c>
      <c r="C11" s="29" t="s">
        <v>167</v>
      </c>
      <c r="D11" s="29">
        <v>64</v>
      </c>
      <c r="E11" s="29">
        <v>8</v>
      </c>
      <c r="G11" s="29" t="e">
        <f>'様式96_外来・在宅ベースアップ評価料（Ⅱ）'!$M$87-A11</f>
        <v>#VALUE!</v>
      </c>
      <c r="H11" s="29" t="e">
        <f>'様式96_外来・在宅ベースアップ評価料（Ⅱ）'!$M$87-B11</f>
        <v>#VALUE!</v>
      </c>
      <c r="I11" s="29" t="e">
        <f t="shared" si="0"/>
        <v>#VALUE!</v>
      </c>
      <c r="J11" s="129" t="s">
        <v>1444</v>
      </c>
      <c r="K11" s="129" t="s">
        <v>1444</v>
      </c>
      <c r="L11" s="29" t="s">
        <v>1462</v>
      </c>
      <c r="M11" s="29" t="s">
        <v>1463</v>
      </c>
      <c r="N11" s="29">
        <v>8</v>
      </c>
    </row>
    <row r="12" spans="1:14">
      <c r="C12" s="29" t="s">
        <v>1464</v>
      </c>
      <c r="D12" s="29" t="s">
        <v>1465</v>
      </c>
      <c r="E12" s="29" t="s">
        <v>1465</v>
      </c>
      <c r="J12" s="130" t="s">
        <v>1445</v>
      </c>
    </row>
    <row r="13" spans="1:14">
      <c r="A13" s="790" t="s">
        <v>1272</v>
      </c>
      <c r="B13" s="790"/>
      <c r="C13" s="790" t="s">
        <v>1446</v>
      </c>
      <c r="D13" s="790" t="s">
        <v>1447</v>
      </c>
      <c r="E13" s="790" t="s">
        <v>1448</v>
      </c>
    </row>
    <row r="14" spans="1:14">
      <c r="A14" s="32" t="s">
        <v>1275</v>
      </c>
      <c r="B14" s="32" t="s">
        <v>1276</v>
      </c>
      <c r="C14" s="790"/>
      <c r="D14" s="790"/>
      <c r="E14" s="790"/>
    </row>
    <row r="15" spans="1:14">
      <c r="B15" s="29">
        <v>1.5</v>
      </c>
      <c r="C15" s="29" t="s">
        <v>1449</v>
      </c>
      <c r="D15" s="29">
        <v>8</v>
      </c>
      <c r="E15" s="29">
        <v>1</v>
      </c>
    </row>
    <row r="16" spans="1:14">
      <c r="A16" s="29">
        <v>1.5</v>
      </c>
      <c r="B16" s="29">
        <v>2.5</v>
      </c>
      <c r="C16" s="29" t="s">
        <v>1466</v>
      </c>
      <c r="D16" s="29">
        <v>16</v>
      </c>
      <c r="E16" s="29">
        <v>2</v>
      </c>
    </row>
    <row r="17" spans="1:5">
      <c r="A17" s="29">
        <v>2.5</v>
      </c>
      <c r="B17" s="29">
        <v>3.5</v>
      </c>
      <c r="C17" s="29" t="s">
        <v>158</v>
      </c>
      <c r="D17" s="29">
        <v>24</v>
      </c>
      <c r="E17" s="29">
        <v>3</v>
      </c>
    </row>
    <row r="18" spans="1:5">
      <c r="A18" s="29">
        <v>3.5</v>
      </c>
      <c r="B18" s="29">
        <v>4.5</v>
      </c>
      <c r="C18" s="29" t="s">
        <v>160</v>
      </c>
      <c r="D18" s="29">
        <v>32</v>
      </c>
      <c r="E18" s="29">
        <v>4</v>
      </c>
    </row>
    <row r="19" spans="1:5">
      <c r="A19" s="29">
        <v>4.5</v>
      </c>
      <c r="B19" s="29">
        <v>5.5</v>
      </c>
      <c r="C19" s="29" t="s">
        <v>162</v>
      </c>
      <c r="D19" s="29">
        <v>40</v>
      </c>
      <c r="E19" s="29">
        <v>5</v>
      </c>
    </row>
    <row r="20" spans="1:5">
      <c r="A20" s="29">
        <v>5.5</v>
      </c>
      <c r="B20" s="29">
        <v>6.5</v>
      </c>
      <c r="C20" s="29" t="s">
        <v>164</v>
      </c>
      <c r="D20" s="29">
        <v>48</v>
      </c>
      <c r="E20" s="29">
        <v>6</v>
      </c>
    </row>
    <row r="21" spans="1:5">
      <c r="A21" s="29">
        <v>6.5</v>
      </c>
      <c r="B21" s="29">
        <v>7.5</v>
      </c>
      <c r="C21" s="29" t="s">
        <v>166</v>
      </c>
      <c r="D21" s="29">
        <v>56</v>
      </c>
      <c r="E21" s="29">
        <v>7</v>
      </c>
    </row>
    <row r="22" spans="1:5">
      <c r="A22" s="29">
        <v>7.5</v>
      </c>
      <c r="B22" s="29">
        <v>8.5</v>
      </c>
      <c r="C22" s="29" t="s">
        <v>168</v>
      </c>
      <c r="D22" s="29">
        <v>64</v>
      </c>
      <c r="E22" s="29">
        <v>8</v>
      </c>
    </row>
    <row r="153" spans="1:2">
      <c r="A153" s="31"/>
      <c r="B153" s="31"/>
    </row>
    <row r="154" spans="1:2">
      <c r="A154" s="31"/>
      <c r="B154" s="31"/>
    </row>
    <row r="155" spans="1:2">
      <c r="A155" s="31"/>
      <c r="B155" s="31"/>
    </row>
    <row r="156" spans="1:2">
      <c r="A156" s="31"/>
      <c r="B156" s="31"/>
    </row>
    <row r="157" spans="1:2">
      <c r="A157" s="31"/>
      <c r="B157" s="31"/>
    </row>
    <row r="158" spans="1:2">
      <c r="A158" s="31"/>
      <c r="B158" s="31"/>
    </row>
    <row r="159" spans="1:2">
      <c r="A159" s="31"/>
      <c r="B159" s="31"/>
    </row>
    <row r="160" spans="1:2">
      <c r="A160" s="31"/>
      <c r="B160" s="31"/>
    </row>
    <row r="161" spans="1:8">
      <c r="A161" s="31"/>
      <c r="B161" s="31"/>
    </row>
    <row r="162" spans="1:8">
      <c r="A162" s="31"/>
      <c r="B162" s="31"/>
    </row>
    <row r="163" spans="1:8">
      <c r="A163" s="31"/>
      <c r="B163" s="31"/>
    </row>
    <row r="164" spans="1:8">
      <c r="A164" s="31"/>
      <c r="B164" s="31"/>
    </row>
    <row r="165" spans="1:8">
      <c r="A165" s="31"/>
      <c r="B165" s="31"/>
    </row>
    <row r="166" spans="1:8">
      <c r="A166" s="31"/>
      <c r="H166" s="30"/>
    </row>
  </sheetData>
  <mergeCells count="8">
    <mergeCell ref="A2:B2"/>
    <mergeCell ref="C2:C3"/>
    <mergeCell ref="D2:D3"/>
    <mergeCell ref="E2:E3"/>
    <mergeCell ref="A13:B13"/>
    <mergeCell ref="C13:C14"/>
    <mergeCell ref="D13:D14"/>
    <mergeCell ref="E13:E14"/>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BB0F-A1DD-4A84-808D-E60A9572AC92}">
  <sheetPr codeName="Sheet2">
    <tabColor theme="5" tint="0.79998168889431442"/>
  </sheetPr>
  <dimension ref="A1:AP53"/>
  <sheetViews>
    <sheetView showGridLines="0" view="pageBreakPreview" zoomScaleNormal="100" zoomScaleSheetLayoutView="100" workbookViewId="0"/>
  </sheetViews>
  <sheetFormatPr defaultRowHeight="17.25" outlineLevelCol="1"/>
  <cols>
    <col min="1" max="5" width="3.625" style="44" customWidth="1"/>
    <col min="6" max="6" width="3.625" style="113" customWidth="1"/>
    <col min="7" max="31" width="3.625" style="44" customWidth="1"/>
    <col min="32" max="36" width="3.625" style="44" hidden="1" customWidth="1" outlineLevel="1"/>
    <col min="37" max="37" width="8.625" style="114" hidden="1" customWidth="1" outlineLevel="1"/>
    <col min="38" max="41" width="3.625" style="44" hidden="1" customWidth="1" outlineLevel="1"/>
    <col min="42" max="42" width="3.625" style="44" customWidth="1" collapsed="1"/>
    <col min="43" max="49" width="3.625" style="44" customWidth="1"/>
    <col min="50" max="16384" width="9" style="44"/>
  </cols>
  <sheetData>
    <row r="1" spans="1:37" ht="30" customHeight="1">
      <c r="A1" s="44" t="s">
        <v>26</v>
      </c>
    </row>
    <row r="2" spans="1:37" ht="30" customHeight="1"/>
    <row r="3" spans="1:37" ht="50.1" customHeight="1">
      <c r="A3" s="547" t="s">
        <v>27</v>
      </c>
      <c r="B3" s="547"/>
      <c r="C3" s="547"/>
      <c r="D3" s="547"/>
      <c r="E3" s="547"/>
      <c r="F3" s="547"/>
      <c r="G3" s="547"/>
      <c r="H3" s="547"/>
      <c r="I3" s="547"/>
      <c r="J3" s="547"/>
      <c r="K3" s="547"/>
      <c r="L3" s="547"/>
      <c r="M3" s="547"/>
      <c r="N3" s="547"/>
      <c r="O3" s="547"/>
      <c r="P3" s="547"/>
      <c r="Q3" s="547"/>
      <c r="R3" s="547"/>
      <c r="S3" s="547"/>
      <c r="T3" s="547"/>
      <c r="U3" s="547"/>
      <c r="V3" s="547"/>
      <c r="W3" s="547"/>
      <c r="X3" s="547"/>
      <c r="Y3" s="547"/>
      <c r="Z3" s="547"/>
      <c r="AA3" s="547"/>
      <c r="AB3" s="547"/>
      <c r="AC3" s="547"/>
      <c r="AD3" s="547"/>
      <c r="AE3" s="547"/>
      <c r="AF3" s="547"/>
      <c r="AG3" s="547"/>
      <c r="AH3" s="547"/>
    </row>
    <row r="4" spans="1:37" ht="30" customHeight="1">
      <c r="A4" s="114"/>
      <c r="B4" s="114"/>
      <c r="C4" s="114"/>
      <c r="D4" s="114"/>
      <c r="E4" s="114"/>
      <c r="G4" s="114"/>
      <c r="H4" s="114"/>
      <c r="I4" s="114"/>
    </row>
    <row r="5" spans="1:37" ht="30" customHeight="1">
      <c r="A5" s="35" t="s">
        <v>28</v>
      </c>
      <c r="B5" s="548" t="s">
        <v>29</v>
      </c>
      <c r="C5" s="548"/>
      <c r="D5" s="548"/>
      <c r="E5" s="548"/>
      <c r="F5" s="548"/>
      <c r="G5" s="548"/>
      <c r="H5" s="549" t="str">
        <f>IF(別添2!E6="","",別添2!E6)</f>
        <v/>
      </c>
      <c r="I5" s="549"/>
      <c r="J5" s="549"/>
      <c r="K5" s="549"/>
      <c r="L5" s="549"/>
      <c r="M5" s="549"/>
      <c r="N5" s="549"/>
      <c r="O5" s="549"/>
      <c r="P5" s="549"/>
      <c r="Q5" s="549"/>
      <c r="R5" s="549"/>
      <c r="S5" s="549"/>
      <c r="T5" s="549"/>
    </row>
    <row r="6" spans="1:37" ht="30" customHeight="1">
      <c r="B6" s="548" t="s">
        <v>30</v>
      </c>
      <c r="C6" s="548"/>
      <c r="D6" s="548"/>
      <c r="E6" s="548"/>
      <c r="F6" s="548"/>
      <c r="G6" s="548"/>
      <c r="H6" s="550" t="str">
        <f>IF(別添2!H28="","",別添2!H28)</f>
        <v/>
      </c>
      <c r="I6" s="550"/>
      <c r="J6" s="550"/>
      <c r="K6" s="550"/>
      <c r="L6" s="550"/>
      <c r="M6" s="550"/>
      <c r="N6" s="550"/>
      <c r="O6" s="550"/>
      <c r="P6" s="550"/>
      <c r="Q6" s="550"/>
      <c r="R6" s="550"/>
      <c r="S6" s="550"/>
      <c r="T6" s="550"/>
    </row>
    <row r="7" spans="1:37" ht="30" customHeight="1">
      <c r="A7" s="35"/>
      <c r="B7" s="113"/>
      <c r="D7" s="114"/>
      <c r="E7" s="114"/>
      <c r="G7" s="114"/>
      <c r="H7" s="114"/>
      <c r="I7" s="114"/>
      <c r="J7" s="114"/>
      <c r="K7" s="114"/>
      <c r="L7" s="114"/>
      <c r="M7" s="114"/>
      <c r="N7" s="114"/>
      <c r="O7" s="114"/>
      <c r="P7" s="114"/>
      <c r="Q7" s="114"/>
      <c r="R7" s="114"/>
      <c r="S7" s="114"/>
    </row>
    <row r="8" spans="1:37" ht="30" customHeight="1">
      <c r="A8" s="35" t="s">
        <v>31</v>
      </c>
      <c r="B8" s="113" t="s">
        <v>32</v>
      </c>
      <c r="C8" s="114"/>
      <c r="D8" s="114"/>
      <c r="E8" s="114"/>
      <c r="H8" s="114"/>
      <c r="I8" s="114"/>
      <c r="J8" s="114"/>
      <c r="K8" s="114"/>
      <c r="L8" s="114"/>
      <c r="M8" s="114"/>
      <c r="N8" s="114"/>
      <c r="O8" s="114"/>
      <c r="P8" s="114"/>
      <c r="Q8" s="114"/>
      <c r="R8" s="114"/>
      <c r="S8" s="114"/>
    </row>
    <row r="9" spans="1:37" ht="30" customHeight="1">
      <c r="A9" s="35"/>
      <c r="B9" s="113"/>
      <c r="C9" s="114"/>
      <c r="D9" s="114"/>
      <c r="E9" s="114"/>
    </row>
    <row r="10" spans="1:37" ht="30" customHeight="1">
      <c r="A10" s="35"/>
      <c r="B10" s="114"/>
      <c r="C10" s="114"/>
      <c r="D10" s="114"/>
      <c r="E10" s="114"/>
      <c r="F10" s="168"/>
      <c r="G10" s="113" t="s">
        <v>33</v>
      </c>
      <c r="H10" s="61"/>
      <c r="AK10" s="169" t="b">
        <v>0</v>
      </c>
    </row>
    <row r="11" spans="1:37" ht="30" customHeight="1">
      <c r="A11" s="35"/>
      <c r="B11" s="114"/>
      <c r="C11" s="114"/>
      <c r="D11" s="114"/>
      <c r="E11" s="114"/>
      <c r="F11" s="168"/>
      <c r="G11" s="113" t="s">
        <v>34</v>
      </c>
      <c r="H11" s="61"/>
      <c r="X11" s="113"/>
      <c r="Y11" s="113"/>
      <c r="AK11" s="169" t="b">
        <v>0</v>
      </c>
    </row>
    <row r="12" spans="1:37" ht="30" customHeight="1">
      <c r="A12" s="35"/>
      <c r="B12" s="113"/>
      <c r="D12" s="114"/>
      <c r="E12" s="114"/>
      <c r="H12" s="114"/>
      <c r="I12" s="114"/>
      <c r="J12" s="114"/>
      <c r="K12" s="114"/>
      <c r="L12" s="114"/>
      <c r="M12" s="114"/>
      <c r="N12" s="114"/>
      <c r="O12" s="114"/>
      <c r="P12" s="114"/>
      <c r="Q12" s="114"/>
      <c r="R12" s="114"/>
      <c r="S12" s="114"/>
      <c r="AK12" s="169"/>
    </row>
    <row r="13" spans="1:37" ht="30" customHeight="1">
      <c r="A13" s="35" t="s">
        <v>35</v>
      </c>
      <c r="B13" s="113" t="s">
        <v>36</v>
      </c>
      <c r="D13" s="114"/>
      <c r="E13" s="114"/>
      <c r="H13" s="114"/>
      <c r="I13" s="114"/>
      <c r="R13" s="114"/>
      <c r="S13" s="114"/>
      <c r="AK13" s="169"/>
    </row>
    <row r="14" spans="1:37" ht="30" customHeight="1">
      <c r="A14" s="35"/>
      <c r="B14" s="113"/>
      <c r="D14" s="114"/>
      <c r="E14" s="114"/>
      <c r="H14" s="114"/>
      <c r="I14" s="114"/>
      <c r="R14" s="114"/>
      <c r="S14" s="114"/>
      <c r="AK14" s="169"/>
    </row>
    <row r="15" spans="1:37" ht="30" customHeight="1">
      <c r="A15" s="35"/>
      <c r="B15" s="113"/>
      <c r="D15" s="114"/>
      <c r="E15" s="114"/>
      <c r="F15" s="168"/>
      <c r="G15" s="113" t="s">
        <v>37</v>
      </c>
      <c r="J15" s="114"/>
      <c r="K15" s="114"/>
      <c r="L15" s="114"/>
      <c r="M15" s="114"/>
      <c r="N15" s="114"/>
      <c r="O15" s="114"/>
      <c r="P15" s="114"/>
      <c r="Q15" s="114"/>
      <c r="R15" s="114"/>
      <c r="S15" s="114"/>
      <c r="AK15" s="169" t="b">
        <v>0</v>
      </c>
    </row>
    <row r="16" spans="1:37" ht="30" customHeight="1">
      <c r="A16" s="35"/>
      <c r="D16" s="114"/>
      <c r="E16" s="114"/>
      <c r="F16" s="168"/>
      <c r="G16" s="113" t="s">
        <v>38</v>
      </c>
      <c r="J16" s="114"/>
      <c r="K16" s="114"/>
      <c r="L16" s="114"/>
      <c r="M16" s="114"/>
      <c r="N16" s="114"/>
      <c r="O16" s="114"/>
      <c r="P16" s="114"/>
      <c r="Q16" s="114"/>
      <c r="R16" s="114"/>
      <c r="S16" s="114"/>
      <c r="AK16" s="169" t="b">
        <v>0</v>
      </c>
    </row>
    <row r="17" spans="1:37" ht="30" customHeight="1">
      <c r="A17" s="35"/>
      <c r="D17" s="114"/>
      <c r="E17" s="114"/>
      <c r="F17" s="114"/>
      <c r="G17" s="114"/>
      <c r="J17" s="114"/>
      <c r="K17" s="114"/>
      <c r="L17" s="114"/>
      <c r="M17" s="114"/>
      <c r="N17" s="114"/>
      <c r="O17" s="114"/>
      <c r="P17" s="114"/>
      <c r="Q17" s="114"/>
      <c r="R17" s="114"/>
      <c r="S17" s="114"/>
    </row>
    <row r="18" spans="1:37" ht="30" customHeight="1">
      <c r="A18" s="35" t="s">
        <v>39</v>
      </c>
      <c r="B18" s="113" t="s">
        <v>40</v>
      </c>
      <c r="D18" s="114"/>
      <c r="E18" s="114"/>
      <c r="F18" s="114"/>
      <c r="G18" s="114"/>
      <c r="J18" s="114"/>
      <c r="K18" s="114"/>
      <c r="L18" s="114"/>
      <c r="M18" s="114"/>
      <c r="N18" s="114"/>
      <c r="O18" s="114"/>
      <c r="P18" s="114"/>
      <c r="Q18" s="114"/>
      <c r="R18" s="114"/>
      <c r="S18" s="114"/>
    </row>
    <row r="19" spans="1:37" ht="30" customHeight="1">
      <c r="A19" s="35"/>
      <c r="D19" s="114"/>
      <c r="E19" s="114"/>
      <c r="F19" s="546"/>
      <c r="G19" s="546"/>
      <c r="H19" s="546"/>
      <c r="I19" s="546"/>
      <c r="J19" s="546"/>
      <c r="K19" s="546"/>
      <c r="L19" s="546"/>
      <c r="M19" s="114" t="s">
        <v>41</v>
      </c>
      <c r="N19" s="114"/>
      <c r="O19" s="114"/>
      <c r="P19" s="114"/>
      <c r="Q19" s="114"/>
      <c r="R19" s="114"/>
      <c r="S19" s="114"/>
    </row>
    <row r="20" spans="1:37" ht="30" customHeight="1">
      <c r="A20" s="35"/>
      <c r="B20" s="44" t="s">
        <v>42</v>
      </c>
      <c r="D20" s="114"/>
      <c r="E20" s="114"/>
      <c r="F20" s="114"/>
      <c r="G20" s="114"/>
      <c r="H20" s="114"/>
      <c r="I20" s="114"/>
      <c r="J20" s="114"/>
      <c r="K20" s="114"/>
      <c r="L20" s="114"/>
      <c r="M20" s="114"/>
      <c r="N20" s="114"/>
      <c r="O20" s="114"/>
      <c r="P20" s="114"/>
      <c r="Q20" s="114"/>
      <c r="R20" s="114"/>
      <c r="S20" s="114"/>
    </row>
    <row r="21" spans="1:37" s="34" customFormat="1" ht="30" customHeight="1">
      <c r="A21" s="35"/>
      <c r="B21" s="113" t="s">
        <v>43</v>
      </c>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K21" s="114"/>
    </row>
    <row r="22" spans="1:37" ht="30" customHeight="1">
      <c r="A22" s="44" t="s">
        <v>44</v>
      </c>
    </row>
    <row r="23" spans="1:37" ht="30" customHeight="1">
      <c r="A23" s="44" t="s">
        <v>45</v>
      </c>
    </row>
    <row r="24" spans="1:37" ht="30" customHeight="1">
      <c r="A24" s="44" t="s">
        <v>46</v>
      </c>
    </row>
    <row r="25" spans="1:37" ht="30" customHeight="1">
      <c r="A25" s="44" t="s">
        <v>47</v>
      </c>
    </row>
    <row r="26" spans="1:37" ht="30" customHeight="1">
      <c r="A26" s="44" t="s">
        <v>48</v>
      </c>
    </row>
    <row r="27" spans="1:37" ht="24.95" customHeight="1">
      <c r="A27" s="44" t="s">
        <v>49</v>
      </c>
    </row>
    <row r="28" spans="1:37" ht="24.95" customHeight="1">
      <c r="A28" s="44" t="s">
        <v>50</v>
      </c>
    </row>
    <row r="29" spans="1:37" ht="24.95" customHeight="1">
      <c r="A29" s="44" t="s">
        <v>51</v>
      </c>
    </row>
    <row r="30" spans="1:37" ht="24.95" customHeight="1">
      <c r="A30" s="44" t="s">
        <v>52</v>
      </c>
    </row>
    <row r="31" spans="1:37" ht="24.95" customHeight="1">
      <c r="A31" s="113" t="s">
        <v>53</v>
      </c>
      <c r="F31" s="44"/>
      <c r="AK31" s="44"/>
    </row>
    <row r="32" spans="1:37" ht="24.95" customHeight="1">
      <c r="F32" s="44"/>
      <c r="AK32" s="44"/>
    </row>
    <row r="33" s="44" customFormat="1" ht="24.95" customHeight="1"/>
    <row r="34" s="44" customFormat="1" ht="24.95" customHeight="1"/>
    <row r="35" s="44" customFormat="1" ht="24.95" customHeight="1"/>
    <row r="36" s="44" customFormat="1" ht="24.95" customHeight="1"/>
    <row r="37" s="44" customFormat="1" ht="24.95" customHeight="1"/>
    <row r="38" s="44" customFormat="1" ht="24.95" customHeight="1"/>
    <row r="39" s="44" customFormat="1" ht="24.95" customHeight="1"/>
    <row r="40" s="44" customFormat="1" ht="24.95" customHeight="1"/>
    <row r="41" s="44" customFormat="1" ht="24.95" customHeight="1"/>
    <row r="42" s="44" customFormat="1" ht="24.95" customHeight="1"/>
    <row r="43" s="44" customFormat="1" ht="24.95" customHeight="1"/>
    <row r="44" s="44" customFormat="1" ht="24.95" customHeight="1"/>
    <row r="45" s="44" customFormat="1" ht="24.95" customHeight="1"/>
    <row r="46" s="44" customFormat="1" ht="24.95" customHeight="1"/>
    <row r="47" s="44" customFormat="1" ht="24.95" customHeight="1"/>
    <row r="48" s="44" customFormat="1" ht="24.95" customHeight="1"/>
    <row r="49" s="44" customFormat="1" ht="24.95" customHeight="1"/>
    <row r="50" s="44" customFormat="1" ht="24.95" customHeight="1"/>
    <row r="51" s="44" customFormat="1" ht="24.95" customHeight="1"/>
    <row r="52" s="44" customFormat="1" ht="24.95" customHeight="1"/>
    <row r="53" s="44" customFormat="1" ht="24.95" customHeight="1"/>
  </sheetData>
  <sheetProtection algorithmName="SHA-512" hashValue="nkRSHMqOS6DKCn7wGTxRWQK1Cj67cYPI7cbQx5k3Lxg0n9vOjpC1uhw87skbDvkFsgAtf0QJbqLN31pXQDFE3w==" saltValue="qju2eOlqOdHudA7jCLeLKA==" spinCount="100000" sheet="1" objects="1" scenarios="1"/>
  <mergeCells count="6">
    <mergeCell ref="F19:L19"/>
    <mergeCell ref="A3:AH3"/>
    <mergeCell ref="B5:G5"/>
    <mergeCell ref="H5:T5"/>
    <mergeCell ref="B6:G6"/>
    <mergeCell ref="H6:T6"/>
  </mergeCells>
  <phoneticPr fontId="1"/>
  <printOptions horizontalCentered="1"/>
  <pageMargins left="0.23622047244094491" right="0.23622047244094491" top="0.55118110236220474" bottom="0.55118110236220474" header="0.31496062992125984" footer="0.31496062992125984"/>
  <pageSetup paperSize="9" scale="73"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5</xdr:col>
                    <xdr:colOff>28575</xdr:colOff>
                    <xdr:row>14</xdr:row>
                    <xdr:rowOff>38100</xdr:rowOff>
                  </from>
                  <to>
                    <xdr:col>5</xdr:col>
                    <xdr:colOff>266700</xdr:colOff>
                    <xdr:row>14</xdr:row>
                    <xdr:rowOff>295275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mc:AlternateContent xmlns:mc="http://schemas.openxmlformats.org/markup-compatibility/2006">
          <mc:Choice Requires="x14">
            <control shapeId="7171" r:id="rId6" name="Check Box 3">
              <controlPr locked="0"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80AB843F-D298-4992-80B6-608D494AA317}">
            <xm:f>別添2!$C$14="報告書提出"</xm:f>
            <x14:dxf>
              <fill>
                <patternFill>
                  <bgColor theme="0" tint="-0.499984740745262"/>
                </patternFill>
              </fill>
            </x14:dxf>
          </x14:cfRule>
          <x14:cfRule type="expression" priority="2" id="{805FB894-1CBA-412A-97FF-78EB68BD469B}">
            <xm:f>別添2!$C$14="計画書提出"</xm:f>
            <x14:dxf>
              <font>
                <color auto="1"/>
              </font>
              <fill>
                <patternFill>
                  <bgColor theme="0" tint="-0.499984740745262"/>
                </patternFill>
              </fill>
            </x14:dxf>
          </x14:cfRule>
          <xm:sqref>A1:XFD1048576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114E-B3AA-4147-9168-270E75514E45}">
  <sheetPr codeName="Sheet3">
    <tabColor theme="7" tint="0.79998168889431442"/>
    <pageSetUpPr fitToPage="1"/>
  </sheetPr>
  <dimension ref="A1:AS196"/>
  <sheetViews>
    <sheetView showGridLines="0" view="pageBreakPreview" zoomScaleNormal="100" zoomScaleSheetLayoutView="100" workbookViewId="0"/>
  </sheetViews>
  <sheetFormatPr defaultRowHeight="17.25" outlineLevelCol="1"/>
  <cols>
    <col min="1" max="5" width="3.625" style="44" customWidth="1"/>
    <col min="6" max="6" width="3.625" style="113" customWidth="1"/>
    <col min="7" max="36" width="3.625" style="44" customWidth="1"/>
    <col min="37" max="37" width="8.625" style="169" hidden="1" customWidth="1" outlineLevel="1"/>
    <col min="38" max="38" width="3.625" style="170" hidden="1" customWidth="1" outlineLevel="1"/>
    <col min="39" max="39" width="10.125" style="170" hidden="1" customWidth="1" outlineLevel="1"/>
    <col min="40" max="42" width="3.625" style="170" hidden="1" customWidth="1" outlineLevel="1"/>
    <col min="43" max="44" width="3.625" style="44" hidden="1" customWidth="1" outlineLevel="1"/>
    <col min="45" max="45" width="3.625" style="44" customWidth="1" collapsed="1"/>
    <col min="46" max="49" width="3.625" style="44" customWidth="1"/>
    <col min="50" max="16384" width="9" style="44"/>
  </cols>
  <sheetData>
    <row r="1" spans="1:39" ht="24.95" customHeight="1">
      <c r="A1" s="44" t="s">
        <v>54</v>
      </c>
    </row>
    <row r="2" spans="1:39" ht="15" customHeight="1"/>
    <row r="3" spans="1:39" ht="50.1" customHeight="1">
      <c r="A3" s="551" t="s">
        <v>55</v>
      </c>
      <c r="B3" s="551"/>
      <c r="C3" s="551"/>
      <c r="D3" s="551"/>
      <c r="E3" s="551"/>
      <c r="F3" s="551"/>
      <c r="G3" s="551"/>
      <c r="H3" s="551"/>
      <c r="I3" s="551"/>
      <c r="J3" s="551"/>
      <c r="K3" s="551"/>
      <c r="L3" s="551"/>
      <c r="M3" s="551"/>
      <c r="N3" s="551"/>
      <c r="O3" s="551"/>
      <c r="P3" s="551"/>
      <c r="Q3" s="551"/>
      <c r="R3" s="551"/>
      <c r="S3" s="551"/>
      <c r="T3" s="551"/>
      <c r="U3" s="551"/>
      <c r="V3" s="551"/>
      <c r="W3" s="551"/>
      <c r="X3" s="551"/>
      <c r="Y3" s="551"/>
      <c r="Z3" s="551"/>
      <c r="AA3" s="551"/>
      <c r="AB3" s="551"/>
      <c r="AC3" s="551"/>
      <c r="AD3" s="551"/>
      <c r="AE3" s="551"/>
      <c r="AF3" s="551"/>
      <c r="AG3" s="551"/>
      <c r="AH3" s="551"/>
      <c r="AI3" s="551"/>
      <c r="AJ3" s="551"/>
    </row>
    <row r="4" spans="1:39" ht="15" customHeight="1">
      <c r="A4" s="114"/>
      <c r="B4" s="114"/>
      <c r="C4" s="114"/>
      <c r="D4" s="114"/>
      <c r="E4" s="114"/>
      <c r="G4" s="114"/>
      <c r="H4" s="114"/>
      <c r="I4" s="114"/>
    </row>
    <row r="5" spans="1:39" ht="24.95" customHeight="1">
      <c r="A5" s="35" t="s">
        <v>28</v>
      </c>
      <c r="B5" s="548" t="s">
        <v>29</v>
      </c>
      <c r="C5" s="548"/>
      <c r="D5" s="548"/>
      <c r="E5" s="548"/>
      <c r="F5" s="548"/>
      <c r="G5" s="548"/>
      <c r="H5" s="552" t="str">
        <f>IF('様式95_外来・在宅ベースアップ評価料（Ⅰ）'!H5=0,"",'様式95_外来・在宅ベースアップ評価料（Ⅰ）'!H5)</f>
        <v/>
      </c>
      <c r="I5" s="552"/>
      <c r="J5" s="552"/>
      <c r="K5" s="552"/>
      <c r="L5" s="552"/>
      <c r="M5" s="552"/>
      <c r="N5" s="552"/>
      <c r="O5" s="552"/>
      <c r="P5" s="552"/>
      <c r="Q5" s="552"/>
      <c r="R5" s="552"/>
      <c r="S5" s="552"/>
      <c r="T5" s="552"/>
    </row>
    <row r="6" spans="1:39" ht="24.95" customHeight="1">
      <c r="B6" s="548" t="s">
        <v>30</v>
      </c>
      <c r="C6" s="548"/>
      <c r="D6" s="548"/>
      <c r="E6" s="548"/>
      <c r="F6" s="548"/>
      <c r="G6" s="548"/>
      <c r="H6" s="553" t="str">
        <f>'様式95_外来・在宅ベースアップ評価料（Ⅰ）'!H6</f>
        <v/>
      </c>
      <c r="I6" s="553"/>
      <c r="J6" s="553"/>
      <c r="K6" s="553"/>
      <c r="L6" s="553"/>
      <c r="M6" s="553"/>
      <c r="N6" s="553"/>
      <c r="O6" s="553"/>
      <c r="P6" s="553"/>
      <c r="Q6" s="553"/>
      <c r="R6" s="553"/>
      <c r="S6" s="553"/>
      <c r="T6" s="553"/>
    </row>
    <row r="7" spans="1:39" ht="15" customHeight="1">
      <c r="A7" s="35"/>
      <c r="B7" s="113"/>
      <c r="D7" s="114"/>
      <c r="E7" s="114"/>
      <c r="G7" s="114"/>
      <c r="H7" s="114"/>
      <c r="I7" s="114"/>
      <c r="J7" s="114"/>
      <c r="K7" s="114"/>
      <c r="L7" s="114"/>
      <c r="M7" s="114"/>
      <c r="N7" s="114"/>
      <c r="O7" s="114"/>
      <c r="P7" s="114"/>
      <c r="Q7" s="114"/>
      <c r="R7" s="114"/>
      <c r="S7" s="114"/>
    </row>
    <row r="8" spans="1:39" ht="24.95" customHeight="1">
      <c r="A8" s="35" t="s">
        <v>31</v>
      </c>
      <c r="B8" s="113" t="s">
        <v>32</v>
      </c>
      <c r="D8" s="114"/>
      <c r="E8" s="114"/>
      <c r="G8" s="114"/>
      <c r="H8" s="114"/>
      <c r="I8" s="114"/>
      <c r="J8" s="114"/>
      <c r="K8" s="114"/>
      <c r="L8" s="114"/>
      <c r="M8" s="114"/>
      <c r="N8" s="114"/>
      <c r="O8" s="114"/>
      <c r="P8" s="114"/>
      <c r="Q8" s="114"/>
      <c r="R8" s="114"/>
      <c r="S8" s="114"/>
    </row>
    <row r="9" spans="1:39" ht="15" customHeight="1">
      <c r="A9" s="35"/>
      <c r="B9" s="113"/>
      <c r="D9" s="114"/>
      <c r="E9" s="114"/>
      <c r="G9" s="114"/>
      <c r="H9" s="114"/>
      <c r="I9" s="114"/>
      <c r="J9" s="114"/>
      <c r="K9" s="114"/>
      <c r="L9" s="114"/>
      <c r="M9" s="114"/>
      <c r="N9" s="114"/>
      <c r="O9" s="114"/>
      <c r="P9" s="114"/>
      <c r="Q9" s="114"/>
      <c r="R9" s="114"/>
      <c r="S9" s="114"/>
      <c r="AM9" s="170">
        <v>4</v>
      </c>
    </row>
    <row r="10" spans="1:39" ht="24.95" customHeight="1">
      <c r="A10" s="35"/>
      <c r="B10" s="113"/>
      <c r="D10" s="114"/>
      <c r="E10" s="114"/>
      <c r="F10" s="168"/>
      <c r="G10" s="113" t="s">
        <v>56</v>
      </c>
      <c r="H10" s="114"/>
      <c r="I10" s="114"/>
      <c r="J10" s="114"/>
      <c r="K10" s="114"/>
      <c r="L10" s="114"/>
      <c r="M10" s="114"/>
      <c r="N10" s="114"/>
      <c r="O10" s="114"/>
      <c r="P10" s="114"/>
      <c r="Q10" s="114"/>
      <c r="R10" s="114"/>
      <c r="S10" s="114"/>
      <c r="AK10" s="170" t="b">
        <v>0</v>
      </c>
    </row>
    <row r="11" spans="1:39" ht="24.95" customHeight="1">
      <c r="A11" s="35"/>
      <c r="B11" s="113"/>
      <c r="D11" s="114"/>
      <c r="E11" s="114"/>
      <c r="F11" s="168"/>
      <c r="G11" s="113" t="s">
        <v>57</v>
      </c>
      <c r="H11" s="114"/>
      <c r="I11" s="114"/>
      <c r="J11" s="114"/>
      <c r="K11" s="114"/>
      <c r="L11" s="114"/>
      <c r="M11" s="114"/>
      <c r="N11" s="114"/>
      <c r="O11" s="114"/>
      <c r="P11" s="114"/>
      <c r="Q11" s="114"/>
      <c r="R11" s="114"/>
      <c r="S11" s="114"/>
      <c r="AK11" s="170" t="b">
        <v>0</v>
      </c>
    </row>
    <row r="12" spans="1:39" ht="15" customHeight="1">
      <c r="A12" s="35"/>
      <c r="B12" s="113"/>
      <c r="D12" s="114"/>
      <c r="E12" s="114"/>
      <c r="G12" s="114"/>
      <c r="H12" s="114"/>
      <c r="I12" s="114"/>
      <c r="J12" s="114"/>
      <c r="K12" s="114"/>
      <c r="L12" s="114"/>
      <c r="M12" s="114"/>
      <c r="N12" s="114"/>
      <c r="O12" s="114"/>
      <c r="P12" s="114"/>
      <c r="Q12" s="114"/>
      <c r="R12" s="114"/>
      <c r="S12" s="114"/>
    </row>
    <row r="13" spans="1:39" ht="24.95" customHeight="1">
      <c r="A13" s="35" t="s">
        <v>35</v>
      </c>
      <c r="B13" s="113" t="s">
        <v>58</v>
      </c>
      <c r="C13" s="114"/>
      <c r="D13" s="114"/>
      <c r="E13" s="114"/>
      <c r="H13" s="114"/>
      <c r="I13" s="114"/>
      <c r="J13" s="114"/>
      <c r="K13" s="114"/>
      <c r="L13" s="114"/>
      <c r="M13" s="114"/>
      <c r="N13" s="114"/>
      <c r="O13" s="114"/>
      <c r="P13" s="114"/>
      <c r="Q13" s="114"/>
      <c r="R13" s="114"/>
      <c r="S13" s="114"/>
    </row>
    <row r="14" spans="1:39" ht="24.95" customHeight="1">
      <c r="A14" s="35"/>
      <c r="B14" s="113"/>
      <c r="C14" s="114"/>
      <c r="D14" s="114"/>
      <c r="E14" s="114"/>
      <c r="H14" s="114"/>
      <c r="I14" s="114"/>
      <c r="J14" s="114"/>
      <c r="K14" s="113" t="s">
        <v>59</v>
      </c>
      <c r="L14" s="114"/>
      <c r="M14" s="114"/>
      <c r="N14" s="114"/>
      <c r="O14" s="114"/>
      <c r="P14" s="114"/>
      <c r="Q14" s="114"/>
      <c r="R14" s="114"/>
      <c r="S14" s="114"/>
    </row>
    <row r="15" spans="1:39" ht="24.95" customHeight="1">
      <c r="A15" s="35"/>
      <c r="B15" s="114"/>
      <c r="C15" s="114"/>
      <c r="D15" s="114"/>
      <c r="E15" s="114"/>
      <c r="F15" s="168"/>
      <c r="G15" s="113" t="s">
        <v>60</v>
      </c>
      <c r="H15" s="114"/>
      <c r="I15" s="114"/>
      <c r="J15" s="559"/>
      <c r="K15" s="558"/>
      <c r="L15" s="559" t="s">
        <v>61</v>
      </c>
      <c r="M15" s="559"/>
      <c r="N15" s="558"/>
      <c r="O15" s="559" t="s">
        <v>62</v>
      </c>
      <c r="P15" s="559"/>
      <c r="Q15" s="558"/>
      <c r="R15" s="559" t="s">
        <v>63</v>
      </c>
      <c r="S15" s="559"/>
      <c r="T15" s="558"/>
      <c r="U15" s="559" t="s">
        <v>64</v>
      </c>
      <c r="V15" s="559"/>
      <c r="W15" s="559"/>
    </row>
    <row r="16" spans="1:39" ht="24.95" customHeight="1">
      <c r="A16" s="35"/>
      <c r="B16" s="114"/>
      <c r="C16" s="114"/>
      <c r="D16" s="114"/>
      <c r="E16" s="114"/>
      <c r="F16" s="168"/>
      <c r="G16" s="113" t="s">
        <v>65</v>
      </c>
      <c r="H16" s="114"/>
      <c r="I16" s="114"/>
      <c r="J16" s="559"/>
      <c r="K16" s="558"/>
      <c r="L16" s="559"/>
      <c r="M16" s="559"/>
      <c r="N16" s="558"/>
      <c r="O16" s="559"/>
      <c r="P16" s="559"/>
      <c r="Q16" s="558"/>
      <c r="R16" s="559"/>
      <c r="S16" s="559"/>
      <c r="T16" s="558"/>
      <c r="U16" s="559"/>
      <c r="V16" s="559"/>
      <c r="W16" s="559"/>
      <c r="X16" s="113"/>
      <c r="Y16" s="113"/>
      <c r="AK16" s="170" t="b">
        <v>0</v>
      </c>
    </row>
    <row r="17" spans="1:37" ht="24.95" customHeight="1">
      <c r="A17" s="35"/>
      <c r="B17" s="114"/>
      <c r="C17" s="114"/>
      <c r="D17" s="114"/>
      <c r="E17" s="114"/>
      <c r="F17" s="44"/>
      <c r="G17" s="46" t="s">
        <v>66</v>
      </c>
      <c r="H17" s="114"/>
      <c r="I17" s="114"/>
      <c r="J17" s="113"/>
      <c r="K17" s="113"/>
      <c r="L17" s="114"/>
      <c r="M17" s="114"/>
      <c r="N17" s="113"/>
      <c r="O17" s="113"/>
      <c r="P17" s="113"/>
      <c r="Q17" s="114"/>
      <c r="R17" s="113"/>
      <c r="S17" s="113"/>
      <c r="T17" s="34"/>
      <c r="U17" s="113"/>
      <c r="V17" s="113"/>
      <c r="W17" s="34"/>
      <c r="X17" s="113"/>
      <c r="Y17" s="113"/>
      <c r="Z17" s="34"/>
      <c r="AA17" s="34"/>
      <c r="AB17" s="34"/>
      <c r="AC17" s="34"/>
      <c r="AD17" s="34"/>
      <c r="AE17" s="34"/>
      <c r="AK17" s="170" t="b">
        <v>0</v>
      </c>
    </row>
    <row r="18" spans="1:37" ht="24.95" customHeight="1">
      <c r="A18" s="35"/>
      <c r="B18" s="114"/>
      <c r="C18" s="114"/>
      <c r="D18" s="114"/>
      <c r="E18" s="114"/>
      <c r="F18" s="44"/>
      <c r="G18" s="46" t="s">
        <v>67</v>
      </c>
      <c r="H18" s="114"/>
      <c r="I18" s="114"/>
      <c r="J18" s="113"/>
      <c r="K18" s="113"/>
      <c r="L18" s="114"/>
      <c r="M18" s="114"/>
      <c r="N18" s="113"/>
      <c r="O18" s="113"/>
      <c r="P18" s="113"/>
      <c r="Q18" s="114"/>
      <c r="R18" s="113"/>
      <c r="S18" s="113"/>
      <c r="T18" s="34"/>
      <c r="U18" s="113"/>
      <c r="V18" s="113"/>
      <c r="W18" s="34"/>
      <c r="X18" s="113"/>
      <c r="Y18" s="113"/>
      <c r="Z18" s="34"/>
      <c r="AA18" s="34"/>
      <c r="AB18" s="34"/>
      <c r="AC18" s="34"/>
      <c r="AD18" s="34"/>
      <c r="AE18" s="34"/>
      <c r="AK18" s="170"/>
    </row>
    <row r="19" spans="1:37" ht="24.95" customHeight="1">
      <c r="A19" s="35"/>
      <c r="B19" s="114"/>
      <c r="C19" s="114"/>
      <c r="D19" s="114"/>
      <c r="E19" s="114"/>
      <c r="F19" s="44"/>
      <c r="G19" s="46" t="s">
        <v>68</v>
      </c>
      <c r="H19" s="114"/>
      <c r="I19" s="114"/>
      <c r="J19" s="113"/>
      <c r="K19" s="113"/>
      <c r="L19" s="114"/>
      <c r="M19" s="114"/>
      <c r="N19" s="113"/>
      <c r="O19" s="113"/>
      <c r="P19" s="113"/>
      <c r="Q19" s="114"/>
      <c r="R19" s="113"/>
      <c r="S19" s="113"/>
      <c r="T19" s="34"/>
      <c r="U19" s="113"/>
      <c r="V19" s="113"/>
      <c r="W19" s="34"/>
      <c r="X19" s="113"/>
      <c r="Y19" s="113"/>
      <c r="Z19" s="34"/>
      <c r="AA19" s="34"/>
      <c r="AB19" s="34"/>
      <c r="AC19" s="34"/>
      <c r="AD19" s="34"/>
      <c r="AE19" s="34"/>
      <c r="AK19" s="170"/>
    </row>
    <row r="20" spans="1:37" ht="24.95" customHeight="1">
      <c r="A20" s="35"/>
      <c r="B20" s="114"/>
      <c r="C20" s="114"/>
      <c r="D20" s="114"/>
      <c r="E20" s="114"/>
      <c r="F20" s="44"/>
      <c r="G20" s="161"/>
      <c r="H20" s="569" t="s">
        <v>69</v>
      </c>
      <c r="I20" s="570"/>
      <c r="J20" s="570"/>
      <c r="K20" s="571"/>
      <c r="L20" s="572" t="s">
        <v>70</v>
      </c>
      <c r="M20" s="572"/>
      <c r="N20" s="572"/>
      <c r="O20" s="572"/>
      <c r="P20" s="113"/>
      <c r="Q20" s="114"/>
      <c r="R20" s="113"/>
      <c r="S20" s="113"/>
      <c r="T20" s="34"/>
      <c r="U20" s="113"/>
      <c r="V20" s="113"/>
      <c r="W20" s="34"/>
      <c r="X20" s="113"/>
      <c r="Y20" s="113"/>
      <c r="Z20" s="34"/>
      <c r="AA20" s="34"/>
      <c r="AB20" s="34"/>
      <c r="AC20" s="34"/>
      <c r="AD20" s="34"/>
      <c r="AE20" s="34"/>
      <c r="AK20" s="170"/>
    </row>
    <row r="21" spans="1:37" ht="24.95" customHeight="1">
      <c r="A21" s="35"/>
      <c r="B21" s="114"/>
      <c r="C21" s="114"/>
      <c r="D21" s="114"/>
      <c r="E21" s="114"/>
      <c r="F21" s="44"/>
      <c r="G21" s="41"/>
      <c r="H21" s="569" t="s">
        <v>71</v>
      </c>
      <c r="I21" s="570"/>
      <c r="J21" s="570"/>
      <c r="K21" s="571"/>
      <c r="L21" s="573" t="s">
        <v>71</v>
      </c>
      <c r="M21" s="567"/>
      <c r="N21" s="567"/>
      <c r="O21" s="574"/>
      <c r="P21" s="113"/>
      <c r="Q21" s="114"/>
      <c r="R21" s="113"/>
      <c r="S21" s="113"/>
      <c r="T21" s="34"/>
      <c r="U21" s="113"/>
      <c r="V21" s="113"/>
      <c r="W21" s="34"/>
      <c r="X21" s="113"/>
      <c r="Y21" s="113"/>
      <c r="Z21" s="34"/>
      <c r="AA21" s="34"/>
      <c r="AB21" s="34"/>
      <c r="AC21" s="34"/>
      <c r="AD21" s="34"/>
      <c r="AE21" s="34"/>
      <c r="AK21" s="170"/>
    </row>
    <row r="22" spans="1:37" ht="24.95" customHeight="1">
      <c r="A22" s="35"/>
      <c r="B22" s="114"/>
      <c r="C22" s="114"/>
      <c r="D22" s="114"/>
      <c r="E22" s="114"/>
      <c r="F22" s="44"/>
      <c r="G22" s="41"/>
      <c r="H22" s="569" t="s">
        <v>72</v>
      </c>
      <c r="I22" s="570"/>
      <c r="J22" s="570"/>
      <c r="K22" s="571"/>
      <c r="L22" s="575"/>
      <c r="M22" s="564"/>
      <c r="N22" s="564"/>
      <c r="O22" s="576"/>
      <c r="P22" s="113"/>
      <c r="Q22" s="114"/>
      <c r="R22" s="113"/>
      <c r="S22" s="113"/>
      <c r="T22" s="34"/>
      <c r="U22" s="113"/>
      <c r="V22" s="113"/>
      <c r="W22" s="34"/>
      <c r="X22" s="113"/>
      <c r="Y22" s="113"/>
      <c r="Z22" s="34"/>
      <c r="AA22" s="34"/>
      <c r="AB22" s="34"/>
      <c r="AC22" s="34"/>
      <c r="AD22" s="34"/>
      <c r="AE22" s="34"/>
      <c r="AK22" s="170"/>
    </row>
    <row r="23" spans="1:37" ht="24.95" customHeight="1">
      <c r="A23" s="35"/>
      <c r="B23" s="114"/>
      <c r="C23" s="114"/>
      <c r="D23" s="114"/>
      <c r="E23" s="114"/>
      <c r="F23" s="44"/>
      <c r="G23" s="41"/>
      <c r="H23" s="569" t="s">
        <v>73</v>
      </c>
      <c r="I23" s="570"/>
      <c r="J23" s="570"/>
      <c r="K23" s="571"/>
      <c r="L23" s="577"/>
      <c r="M23" s="566"/>
      <c r="N23" s="566"/>
      <c r="O23" s="578"/>
      <c r="P23" s="113"/>
      <c r="Q23" s="114"/>
      <c r="R23" s="113"/>
      <c r="S23" s="113"/>
      <c r="T23" s="34"/>
      <c r="U23" s="113"/>
      <c r="V23" s="113"/>
      <c r="W23" s="34"/>
      <c r="X23" s="113"/>
      <c r="Y23" s="113"/>
      <c r="Z23" s="34"/>
      <c r="AA23" s="34"/>
      <c r="AB23" s="34"/>
      <c r="AC23" s="34"/>
      <c r="AD23" s="34"/>
      <c r="AE23" s="34"/>
      <c r="AK23" s="170"/>
    </row>
    <row r="24" spans="1:37" ht="24.95" customHeight="1">
      <c r="A24" s="35"/>
      <c r="B24" s="114"/>
      <c r="C24" s="114"/>
      <c r="D24" s="114"/>
      <c r="E24" s="114"/>
      <c r="F24" s="44"/>
      <c r="G24" s="41"/>
      <c r="H24" s="569" t="s">
        <v>74</v>
      </c>
      <c r="I24" s="570"/>
      <c r="J24" s="570"/>
      <c r="K24" s="571"/>
      <c r="L24" s="573" t="s">
        <v>74</v>
      </c>
      <c r="M24" s="567"/>
      <c r="N24" s="567"/>
      <c r="O24" s="574"/>
      <c r="P24" s="113"/>
      <c r="Q24" s="114"/>
      <c r="R24" s="113"/>
      <c r="S24" s="113"/>
      <c r="T24" s="34"/>
      <c r="U24" s="113"/>
      <c r="V24" s="113"/>
      <c r="W24" s="34"/>
      <c r="X24" s="113"/>
      <c r="Y24" s="113"/>
      <c r="Z24" s="34"/>
      <c r="AA24" s="34"/>
      <c r="AB24" s="34"/>
      <c r="AC24" s="34"/>
      <c r="AD24" s="34"/>
      <c r="AE24" s="34"/>
      <c r="AK24" s="170"/>
    </row>
    <row r="25" spans="1:37" ht="24.95" customHeight="1">
      <c r="A25" s="35"/>
      <c r="B25" s="114"/>
      <c r="C25" s="114"/>
      <c r="D25" s="114"/>
      <c r="E25" s="114"/>
      <c r="F25" s="44"/>
      <c r="G25" s="41"/>
      <c r="H25" s="569" t="s">
        <v>75</v>
      </c>
      <c r="I25" s="570"/>
      <c r="J25" s="570"/>
      <c r="K25" s="571"/>
      <c r="L25" s="575"/>
      <c r="M25" s="564"/>
      <c r="N25" s="564"/>
      <c r="O25" s="576"/>
      <c r="P25" s="113"/>
      <c r="Q25" s="114"/>
      <c r="R25" s="113"/>
      <c r="S25" s="113"/>
      <c r="T25" s="34"/>
      <c r="U25" s="113"/>
      <c r="V25" s="113"/>
      <c r="W25" s="34"/>
      <c r="X25" s="113"/>
      <c r="Y25" s="113"/>
      <c r="Z25" s="34"/>
      <c r="AA25" s="34"/>
      <c r="AB25" s="34"/>
      <c r="AC25" s="34"/>
      <c r="AD25" s="34"/>
      <c r="AE25" s="34"/>
      <c r="AK25" s="170"/>
    </row>
    <row r="26" spans="1:37" ht="24.95" customHeight="1">
      <c r="A26" s="35"/>
      <c r="B26" s="114"/>
      <c r="C26" s="114"/>
      <c r="D26" s="114"/>
      <c r="E26" s="114"/>
      <c r="F26" s="44"/>
      <c r="G26" s="41"/>
      <c r="H26" s="569" t="s">
        <v>76</v>
      </c>
      <c r="I26" s="570"/>
      <c r="J26" s="570"/>
      <c r="K26" s="571"/>
      <c r="L26" s="577"/>
      <c r="M26" s="566"/>
      <c r="N26" s="566"/>
      <c r="O26" s="578"/>
      <c r="P26" s="113"/>
      <c r="Q26" s="114"/>
      <c r="R26" s="113"/>
      <c r="S26" s="113"/>
      <c r="T26" s="34"/>
      <c r="U26" s="113"/>
      <c r="V26" s="113"/>
      <c r="W26" s="34"/>
      <c r="X26" s="113"/>
      <c r="Y26" s="113"/>
      <c r="Z26" s="34"/>
      <c r="AA26" s="34"/>
      <c r="AB26" s="34"/>
      <c r="AC26" s="34"/>
      <c r="AD26" s="34"/>
      <c r="AE26" s="34"/>
      <c r="AK26" s="170"/>
    </row>
    <row r="27" spans="1:37" ht="24.95" customHeight="1">
      <c r="A27" s="35"/>
      <c r="B27" s="114"/>
      <c r="C27" s="114"/>
      <c r="D27" s="114"/>
      <c r="E27" s="114"/>
      <c r="F27" s="44"/>
      <c r="G27" s="41"/>
      <c r="H27" s="569" t="s">
        <v>77</v>
      </c>
      <c r="I27" s="570"/>
      <c r="J27" s="570"/>
      <c r="K27" s="571"/>
      <c r="L27" s="573" t="s">
        <v>77</v>
      </c>
      <c r="M27" s="567"/>
      <c r="N27" s="567"/>
      <c r="O27" s="574"/>
      <c r="P27" s="113"/>
      <c r="Q27" s="114"/>
      <c r="R27" s="113"/>
      <c r="S27" s="113"/>
      <c r="T27" s="34"/>
      <c r="U27" s="113"/>
      <c r="V27" s="113"/>
      <c r="W27" s="34"/>
      <c r="X27" s="113"/>
      <c r="Y27" s="113"/>
      <c r="Z27" s="34"/>
      <c r="AA27" s="34"/>
      <c r="AB27" s="34"/>
      <c r="AC27" s="34"/>
      <c r="AD27" s="34"/>
      <c r="AE27" s="34"/>
      <c r="AK27" s="170"/>
    </row>
    <row r="28" spans="1:37" ht="24.95" customHeight="1">
      <c r="A28" s="35"/>
      <c r="B28" s="114"/>
      <c r="C28" s="114"/>
      <c r="D28" s="114"/>
      <c r="E28" s="114"/>
      <c r="F28" s="44"/>
      <c r="G28" s="41"/>
      <c r="H28" s="569" t="s">
        <v>78</v>
      </c>
      <c r="I28" s="570"/>
      <c r="J28" s="570"/>
      <c r="K28" s="571"/>
      <c r="L28" s="575"/>
      <c r="M28" s="564"/>
      <c r="N28" s="564"/>
      <c r="O28" s="576"/>
      <c r="P28" s="113"/>
      <c r="Q28" s="114"/>
      <c r="R28" s="113"/>
      <c r="S28" s="113"/>
      <c r="T28" s="34"/>
      <c r="U28" s="113"/>
      <c r="V28" s="113"/>
      <c r="W28" s="34"/>
      <c r="X28" s="113"/>
      <c r="Y28" s="113"/>
      <c r="Z28" s="34"/>
      <c r="AA28" s="34"/>
      <c r="AB28" s="34"/>
      <c r="AC28" s="34"/>
      <c r="AD28" s="34"/>
      <c r="AE28" s="34"/>
      <c r="AK28" s="170"/>
    </row>
    <row r="29" spans="1:37" ht="24.95" customHeight="1">
      <c r="A29" s="35"/>
      <c r="B29" s="114"/>
      <c r="C29" s="114"/>
      <c r="D29" s="114"/>
      <c r="E29" s="114"/>
      <c r="F29" s="44"/>
      <c r="G29" s="41"/>
      <c r="H29" s="569" t="s">
        <v>79</v>
      </c>
      <c r="I29" s="570"/>
      <c r="J29" s="570"/>
      <c r="K29" s="571"/>
      <c r="L29" s="577"/>
      <c r="M29" s="566"/>
      <c r="N29" s="566"/>
      <c r="O29" s="578"/>
      <c r="P29" s="113"/>
      <c r="Q29" s="114"/>
      <c r="R29" s="113"/>
      <c r="S29" s="113"/>
      <c r="T29" s="34"/>
      <c r="U29" s="113"/>
      <c r="V29" s="113"/>
      <c r="W29" s="34"/>
      <c r="X29" s="113"/>
      <c r="Y29" s="113"/>
      <c r="Z29" s="34"/>
      <c r="AA29" s="34"/>
      <c r="AB29" s="34"/>
      <c r="AC29" s="34"/>
      <c r="AD29" s="34"/>
      <c r="AE29" s="34"/>
      <c r="AK29" s="170"/>
    </row>
    <row r="30" spans="1:37" ht="24.95" customHeight="1">
      <c r="A30" s="35"/>
      <c r="B30" s="114"/>
      <c r="C30" s="114"/>
      <c r="D30" s="114"/>
      <c r="E30" s="114"/>
      <c r="F30" s="44"/>
      <c r="G30" s="41"/>
      <c r="H30" s="569" t="s">
        <v>80</v>
      </c>
      <c r="I30" s="570"/>
      <c r="J30" s="570"/>
      <c r="K30" s="571"/>
      <c r="L30" s="573" t="s">
        <v>80</v>
      </c>
      <c r="M30" s="567"/>
      <c r="N30" s="567"/>
      <c r="O30" s="574"/>
      <c r="P30" s="113"/>
      <c r="Q30" s="114"/>
      <c r="R30" s="113"/>
      <c r="S30" s="113"/>
      <c r="T30" s="34"/>
      <c r="U30" s="113"/>
      <c r="V30" s="113"/>
      <c r="W30" s="34"/>
      <c r="X30" s="113"/>
      <c r="Y30" s="113"/>
      <c r="Z30" s="34"/>
      <c r="AA30" s="34"/>
      <c r="AB30" s="34"/>
      <c r="AC30" s="34"/>
      <c r="AD30" s="34"/>
      <c r="AE30" s="34"/>
      <c r="AK30" s="170"/>
    </row>
    <row r="31" spans="1:37" ht="24.95" customHeight="1">
      <c r="A31" s="35"/>
      <c r="B31" s="114"/>
      <c r="C31" s="114"/>
      <c r="D31" s="114"/>
      <c r="E31" s="114"/>
      <c r="F31" s="44"/>
      <c r="G31" s="41"/>
      <c r="H31" s="569" t="s">
        <v>81</v>
      </c>
      <c r="I31" s="570"/>
      <c r="J31" s="570"/>
      <c r="K31" s="571"/>
      <c r="L31" s="575"/>
      <c r="M31" s="564"/>
      <c r="N31" s="564"/>
      <c r="O31" s="576"/>
      <c r="P31" s="113"/>
      <c r="Q31" s="114"/>
      <c r="R31" s="113"/>
      <c r="S31" s="113"/>
      <c r="T31" s="34"/>
      <c r="U31" s="113"/>
      <c r="V31" s="113"/>
      <c r="W31" s="34"/>
      <c r="X31" s="113"/>
      <c r="Y31" s="113"/>
      <c r="Z31" s="34"/>
      <c r="AA31" s="34"/>
      <c r="AB31" s="34"/>
      <c r="AC31" s="34"/>
      <c r="AD31" s="34"/>
      <c r="AE31" s="34"/>
      <c r="AK31" s="170"/>
    </row>
    <row r="32" spans="1:37" ht="24.95" customHeight="1">
      <c r="A32" s="35"/>
      <c r="B32" s="114"/>
      <c r="C32" s="114"/>
      <c r="D32" s="114"/>
      <c r="E32" s="114"/>
      <c r="F32" s="44"/>
      <c r="G32" s="41"/>
      <c r="H32" s="569" t="s">
        <v>82</v>
      </c>
      <c r="I32" s="570"/>
      <c r="J32" s="570"/>
      <c r="K32" s="571"/>
      <c r="L32" s="577"/>
      <c r="M32" s="566"/>
      <c r="N32" s="566"/>
      <c r="O32" s="578"/>
      <c r="P32" s="113"/>
      <c r="Q32" s="114"/>
      <c r="R32" s="113"/>
      <c r="S32" s="113"/>
      <c r="T32" s="34"/>
      <c r="U32" s="113"/>
      <c r="V32" s="113"/>
      <c r="W32" s="34"/>
      <c r="X32" s="113"/>
      <c r="Y32" s="113"/>
      <c r="Z32" s="34"/>
      <c r="AA32" s="34"/>
      <c r="AB32" s="34"/>
      <c r="AC32" s="34"/>
      <c r="AD32" s="34"/>
      <c r="AE32" s="34"/>
      <c r="AK32" s="170"/>
    </row>
    <row r="33" spans="1:42" ht="24.95" customHeight="1">
      <c r="A33" s="35" t="s">
        <v>39</v>
      </c>
      <c r="B33" s="113" t="s">
        <v>83</v>
      </c>
      <c r="D33" s="114"/>
      <c r="E33" s="114"/>
      <c r="H33" s="114"/>
      <c r="I33" s="114"/>
      <c r="R33" s="114"/>
      <c r="S33" s="114"/>
    </row>
    <row r="34" spans="1:42" ht="24.95" customHeight="1">
      <c r="A34" s="35"/>
      <c r="B34" s="113"/>
      <c r="D34" s="114"/>
      <c r="E34" s="114"/>
      <c r="H34" s="114"/>
      <c r="I34" s="114"/>
      <c r="J34" s="546"/>
      <c r="K34" s="546"/>
      <c r="L34" s="546"/>
      <c r="M34" s="546"/>
      <c r="N34" s="546"/>
      <c r="O34" s="546"/>
      <c r="P34" s="546"/>
      <c r="Q34" s="114" t="s">
        <v>41</v>
      </c>
      <c r="R34" s="114"/>
      <c r="S34" s="114"/>
      <c r="AK34" s="169">
        <f>IF(AK36=TRUE,1,IF(J34&gt;=2,1,0))</f>
        <v>0</v>
      </c>
    </row>
    <row r="35" spans="1:42">
      <c r="A35" s="35"/>
      <c r="B35" s="113" t="s">
        <v>84</v>
      </c>
      <c r="D35" s="114"/>
      <c r="E35" s="114"/>
      <c r="H35" s="114"/>
      <c r="I35" s="114"/>
      <c r="J35" s="114"/>
      <c r="K35" s="114"/>
      <c r="L35" s="114"/>
      <c r="M35" s="114"/>
      <c r="N35" s="114"/>
      <c r="O35" s="114"/>
      <c r="P35" s="114"/>
      <c r="Q35" s="114"/>
      <c r="R35" s="114"/>
      <c r="S35" s="114"/>
    </row>
    <row r="36" spans="1:42" ht="24.95" customHeight="1">
      <c r="A36" s="35"/>
      <c r="B36" s="113" t="s">
        <v>85</v>
      </c>
      <c r="D36" s="114"/>
      <c r="E36" s="114"/>
      <c r="H36" s="114"/>
      <c r="I36" s="114"/>
      <c r="J36" s="114"/>
      <c r="K36" s="114"/>
      <c r="L36" s="114"/>
      <c r="M36" s="114"/>
      <c r="N36" s="114"/>
      <c r="O36" s="114"/>
      <c r="P36" s="114"/>
      <c r="Q36" s="114"/>
      <c r="R36" s="114"/>
      <c r="S36" s="114"/>
      <c r="AE36" s="168"/>
      <c r="AK36" s="169" t="b">
        <v>0</v>
      </c>
    </row>
    <row r="37" spans="1:42" ht="24.95" customHeight="1">
      <c r="A37" s="35"/>
      <c r="C37" s="41" t="s">
        <v>86</v>
      </c>
      <c r="E37" s="114"/>
      <c r="H37" s="114"/>
      <c r="I37" s="114"/>
      <c r="J37" s="114"/>
      <c r="K37" s="114"/>
      <c r="L37" s="114"/>
      <c r="M37" s="114"/>
      <c r="N37" s="114"/>
      <c r="O37" s="114"/>
      <c r="P37" s="114"/>
      <c r="Q37" s="114"/>
      <c r="R37" s="114"/>
      <c r="S37" s="114"/>
      <c r="AK37" s="169">
        <f>IF(AK38=TRUE,1,0)</f>
        <v>0</v>
      </c>
    </row>
    <row r="38" spans="1:42" ht="24.75" customHeight="1">
      <c r="A38" s="35" t="s">
        <v>87</v>
      </c>
      <c r="B38" s="113" t="s">
        <v>88</v>
      </c>
      <c r="D38" s="114"/>
      <c r="E38" s="114"/>
      <c r="H38" s="114"/>
      <c r="I38" s="114"/>
      <c r="J38" s="114"/>
      <c r="K38" s="114"/>
      <c r="L38" s="114"/>
      <c r="M38" s="114"/>
      <c r="N38" s="114"/>
      <c r="O38" s="114"/>
      <c r="P38" s="114"/>
      <c r="Q38" s="114"/>
      <c r="R38" s="114"/>
      <c r="S38" s="114"/>
      <c r="AE38" s="168"/>
      <c r="AK38" s="169" t="b">
        <v>0</v>
      </c>
    </row>
    <row r="39" spans="1:42" ht="24.75" customHeight="1">
      <c r="A39" s="35"/>
      <c r="B39" s="41"/>
      <c r="C39" s="41" t="s">
        <v>89</v>
      </c>
      <c r="D39" s="114"/>
      <c r="E39" s="114"/>
      <c r="H39" s="114"/>
      <c r="I39" s="114"/>
      <c r="J39" s="114"/>
      <c r="K39" s="114"/>
      <c r="L39" s="114"/>
      <c r="M39" s="114"/>
      <c r="N39" s="114"/>
      <c r="O39" s="114"/>
      <c r="P39" s="114"/>
      <c r="Q39" s="114"/>
      <c r="R39" s="114"/>
      <c r="S39" s="114"/>
    </row>
    <row r="40" spans="1:42" ht="24.95" customHeight="1">
      <c r="A40" s="35" t="s">
        <v>90</v>
      </c>
      <c r="B40" s="44" t="s">
        <v>91</v>
      </c>
      <c r="E40" s="114"/>
      <c r="G40" s="114"/>
      <c r="H40" s="114"/>
      <c r="I40" s="114"/>
      <c r="J40" s="114"/>
      <c r="K40" s="114"/>
      <c r="L40" s="156"/>
      <c r="M40" s="114"/>
      <c r="N40" s="114"/>
      <c r="O40" s="114"/>
      <c r="P40" s="114"/>
      <c r="Q40" s="114"/>
      <c r="R40" s="114"/>
      <c r="S40" s="114"/>
    </row>
    <row r="41" spans="1:42" ht="24.95" customHeight="1">
      <c r="A41" s="35"/>
      <c r="B41" s="34" t="s">
        <v>92</v>
      </c>
      <c r="E41" s="114"/>
      <c r="G41" s="114"/>
      <c r="H41" s="114"/>
      <c r="I41" s="114"/>
      <c r="J41" s="114"/>
      <c r="K41" s="114"/>
      <c r="L41" s="156"/>
      <c r="M41" s="114"/>
      <c r="N41" s="114"/>
      <c r="O41" s="114"/>
      <c r="P41" s="114"/>
      <c r="Q41" s="114"/>
      <c r="R41" s="114"/>
      <c r="S41" s="114"/>
    </row>
    <row r="42" spans="1:42" ht="24.95" customHeight="1">
      <c r="A42" s="35"/>
      <c r="B42" s="34" t="s">
        <v>93</v>
      </c>
      <c r="E42" s="114"/>
      <c r="G42" s="114"/>
      <c r="H42" s="114"/>
      <c r="I42" s="114"/>
      <c r="J42" s="114"/>
      <c r="K42" s="114"/>
      <c r="L42" s="114"/>
      <c r="M42" s="114"/>
      <c r="N42" s="114"/>
      <c r="O42" s="114"/>
      <c r="P42" s="114"/>
      <c r="Q42" s="114"/>
      <c r="R42" s="114"/>
      <c r="S42" s="114"/>
    </row>
    <row r="43" spans="1:42" ht="24.95" customHeight="1">
      <c r="A43" s="35"/>
      <c r="B43" s="34" t="s">
        <v>94</v>
      </c>
      <c r="E43" s="114"/>
      <c r="G43" s="114"/>
      <c r="H43" s="114"/>
      <c r="I43" s="114"/>
      <c r="J43" s="114"/>
      <c r="K43" s="114"/>
      <c r="L43" s="114"/>
      <c r="M43" s="114"/>
      <c r="N43" s="114"/>
      <c r="O43" s="114"/>
      <c r="P43" s="114"/>
      <c r="Q43" s="114"/>
      <c r="R43" s="114"/>
      <c r="S43" s="114"/>
    </row>
    <row r="44" spans="1:42" ht="24.95" customHeight="1">
      <c r="A44" s="35"/>
      <c r="C44" s="92" t="str">
        <f>IF($AK$15=1,"☑","□")</f>
        <v>□</v>
      </c>
      <c r="D44" s="113" t="s">
        <v>95</v>
      </c>
      <c r="E44" s="114"/>
      <c r="F44" s="114"/>
      <c r="G44" s="114"/>
      <c r="H44" s="114"/>
      <c r="I44" s="114"/>
      <c r="J44" s="92" t="str">
        <f>IF($AK$15=2,"☑","□")</f>
        <v>□</v>
      </c>
      <c r="K44" s="113" t="s">
        <v>96</v>
      </c>
      <c r="L44" s="114"/>
      <c r="M44" s="114"/>
      <c r="N44" s="114"/>
      <c r="O44" s="114"/>
      <c r="P44" s="114"/>
      <c r="Q44" s="92" t="str">
        <f>IF($AK$15=3,"☑","□")</f>
        <v>□</v>
      </c>
      <c r="R44" s="113" t="s">
        <v>97</v>
      </c>
      <c r="S44" s="114"/>
      <c r="T44" s="114"/>
      <c r="U44" s="114"/>
      <c r="V44" s="114"/>
      <c r="X44" s="92" t="str">
        <f>IF($AK$15=4,"☑","□")</f>
        <v>□</v>
      </c>
      <c r="Y44" s="113" t="s">
        <v>98</v>
      </c>
      <c r="Z44" s="114"/>
      <c r="AA44" s="114"/>
      <c r="AB44" s="114"/>
      <c r="AC44" s="114"/>
    </row>
    <row r="45" spans="1:42" s="34" customFormat="1" ht="24.95" customHeight="1">
      <c r="A45" s="35"/>
      <c r="C45" s="114"/>
      <c r="D45" s="113"/>
      <c r="E45" s="114"/>
      <c r="F45" s="114"/>
      <c r="G45" s="114"/>
      <c r="H45" s="114"/>
      <c r="I45" s="114"/>
      <c r="J45" s="114"/>
      <c r="K45" s="113"/>
      <c r="L45" s="114"/>
      <c r="M45" s="114"/>
      <c r="N45" s="114"/>
      <c r="O45" s="114"/>
      <c r="P45" s="114"/>
      <c r="Q45" s="114"/>
      <c r="R45" s="113"/>
      <c r="S45" s="114"/>
      <c r="T45" s="114"/>
      <c r="U45" s="114"/>
      <c r="V45" s="114"/>
      <c r="X45" s="114"/>
      <c r="Y45" s="113"/>
      <c r="Z45" s="114"/>
      <c r="AA45" s="114"/>
      <c r="AB45" s="114"/>
      <c r="AC45" s="114"/>
      <c r="AK45" s="169"/>
      <c r="AL45" s="171"/>
      <c r="AM45" s="171"/>
      <c r="AN45" s="171"/>
      <c r="AO45" s="171"/>
      <c r="AP45" s="171"/>
    </row>
    <row r="46" spans="1:42" ht="24.95" customHeight="1">
      <c r="A46" s="35"/>
      <c r="B46" s="34" t="s">
        <v>99</v>
      </c>
      <c r="D46" s="114"/>
      <c r="E46" s="114"/>
      <c r="I46" s="114"/>
      <c r="J46" s="114"/>
      <c r="K46" s="114"/>
      <c r="L46" s="114"/>
    </row>
    <row r="47" spans="1:42" ht="24.95" customHeight="1">
      <c r="A47" s="35"/>
      <c r="C47" s="113"/>
      <c r="D47" s="114"/>
      <c r="E47" s="114"/>
      <c r="G47" s="114"/>
      <c r="H47" s="114"/>
      <c r="I47" s="114"/>
      <c r="J47" s="114"/>
      <c r="K47" s="114"/>
      <c r="L47" s="114"/>
      <c r="M47" s="561"/>
      <c r="N47" s="561"/>
      <c r="O47" s="561"/>
      <c r="P47" s="561"/>
      <c r="Q47" s="561"/>
      <c r="R47" s="561"/>
      <c r="S47" s="561"/>
      <c r="T47" s="114" t="s">
        <v>100</v>
      </c>
      <c r="V47" s="113" t="s">
        <v>101</v>
      </c>
      <c r="W47" s="34"/>
      <c r="X47" s="114"/>
      <c r="Y47" s="34"/>
      <c r="Z47" s="546"/>
      <c r="AA47" s="546"/>
      <c r="AB47" s="546"/>
      <c r="AC47" s="546"/>
      <c r="AD47" s="546"/>
      <c r="AE47" s="546"/>
      <c r="AF47" s="546"/>
      <c r="AG47" s="114" t="s">
        <v>100</v>
      </c>
    </row>
    <row r="48" spans="1:42" ht="21" customHeight="1">
      <c r="A48" s="35"/>
      <c r="C48" s="41" t="s">
        <v>102</v>
      </c>
      <c r="D48" s="114"/>
      <c r="E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row>
    <row r="49" spans="1:37" ht="18.75" customHeight="1">
      <c r="A49" s="35"/>
      <c r="C49" s="41"/>
      <c r="D49" s="41" t="s">
        <v>103</v>
      </c>
      <c r="E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row>
    <row r="50" spans="1:37" ht="18.75" customHeight="1">
      <c r="A50" s="35"/>
      <c r="C50" s="41" t="s">
        <v>104</v>
      </c>
      <c r="D50" s="114"/>
      <c r="E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row>
    <row r="51" spans="1:37" ht="15" customHeight="1">
      <c r="A51" s="35"/>
      <c r="C51" s="41"/>
      <c r="D51" s="114"/>
      <c r="E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row>
    <row r="52" spans="1:37" ht="24.95" customHeight="1">
      <c r="A52" s="35"/>
      <c r="B52" s="113" t="s">
        <v>105</v>
      </c>
      <c r="C52" s="34"/>
      <c r="D52" s="114"/>
      <c r="E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row>
    <row r="53" spans="1:37" ht="24.95" customHeight="1">
      <c r="A53" s="35"/>
      <c r="B53" s="34" t="s">
        <v>106</v>
      </c>
      <c r="H53" s="114"/>
      <c r="I53" s="114"/>
      <c r="J53" s="114"/>
      <c r="K53" s="114"/>
      <c r="L53" s="114"/>
      <c r="M53" s="114"/>
      <c r="N53" s="114"/>
      <c r="O53" s="114"/>
      <c r="P53" s="114"/>
      <c r="Q53" s="114"/>
      <c r="R53" s="114"/>
      <c r="S53" s="114"/>
    </row>
    <row r="54" spans="1:37" ht="24.95" customHeight="1">
      <c r="A54" s="35"/>
      <c r="C54" s="92" t="str">
        <f>IF($AK$15=1,"☑","□")</f>
        <v>□</v>
      </c>
      <c r="D54" s="113" t="s">
        <v>107</v>
      </c>
      <c r="E54" s="114"/>
      <c r="F54" s="114"/>
      <c r="G54" s="114"/>
      <c r="H54" s="114"/>
      <c r="I54" s="114"/>
      <c r="J54" s="92" t="str">
        <f>IF($AK$15=2,"☑","□")</f>
        <v>□</v>
      </c>
      <c r="K54" s="113" t="s">
        <v>108</v>
      </c>
      <c r="L54" s="114"/>
      <c r="M54" s="114"/>
      <c r="N54" s="114"/>
      <c r="O54" s="114"/>
      <c r="P54" s="114"/>
      <c r="Q54" s="92" t="str">
        <f>IF($AK$15=3,"☑","□")</f>
        <v>□</v>
      </c>
      <c r="R54" s="113" t="s">
        <v>109</v>
      </c>
      <c r="S54" s="114"/>
      <c r="T54" s="114"/>
      <c r="U54" s="114"/>
      <c r="V54" s="114"/>
      <c r="X54" s="92" t="str">
        <f>IF($AK$15=4,"☑","□")</f>
        <v>□</v>
      </c>
      <c r="Y54" s="113" t="s">
        <v>110</v>
      </c>
      <c r="Z54" s="114"/>
      <c r="AA54" s="114"/>
      <c r="AB54" s="114"/>
      <c r="AC54" s="114"/>
    </row>
    <row r="55" spans="1:37" ht="15" customHeight="1">
      <c r="A55" s="35"/>
      <c r="F55" s="114"/>
      <c r="G55" s="114"/>
      <c r="H55" s="114"/>
      <c r="I55" s="114"/>
      <c r="J55" s="114"/>
      <c r="K55" s="114"/>
      <c r="L55" s="114"/>
      <c r="M55" s="114"/>
      <c r="N55" s="114"/>
      <c r="O55" s="114"/>
      <c r="P55" s="114"/>
      <c r="Q55" s="114"/>
      <c r="R55" s="114"/>
      <c r="S55" s="114"/>
    </row>
    <row r="56" spans="1:37" ht="24.95" customHeight="1">
      <c r="A56" s="35"/>
      <c r="B56" s="113" t="s">
        <v>111</v>
      </c>
      <c r="C56" s="34"/>
      <c r="D56" s="114"/>
      <c r="E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row>
    <row r="57" spans="1:37" ht="24.95" customHeight="1">
      <c r="A57" s="35"/>
      <c r="B57" s="113" t="s">
        <v>112</v>
      </c>
      <c r="C57" s="34"/>
      <c r="D57" s="114"/>
      <c r="E57" s="114"/>
      <c r="G57" s="114"/>
      <c r="H57" s="114"/>
      <c r="I57" s="114"/>
      <c r="J57" s="114"/>
      <c r="K57" s="114"/>
      <c r="L57" s="114"/>
      <c r="AK57" s="169" t="s">
        <v>113</v>
      </c>
    </row>
    <row r="58" spans="1:37" ht="24.95" customHeight="1">
      <c r="A58" s="35"/>
      <c r="B58" s="113"/>
      <c r="C58" s="34"/>
      <c r="D58" s="114"/>
      <c r="E58" s="114"/>
      <c r="G58" s="114"/>
      <c r="H58" s="114"/>
      <c r="I58" s="114"/>
      <c r="J58" s="114"/>
      <c r="K58" s="114"/>
      <c r="L58" s="114"/>
      <c r="M58" s="546"/>
      <c r="N58" s="546"/>
      <c r="O58" s="546"/>
      <c r="P58" s="546"/>
      <c r="Q58" s="546"/>
      <c r="R58" s="546"/>
      <c r="S58" s="546"/>
      <c r="T58" s="114" t="s">
        <v>114</v>
      </c>
      <c r="V58" s="113" t="s">
        <v>101</v>
      </c>
      <c r="X58" s="114"/>
      <c r="Z58" s="546"/>
      <c r="AA58" s="546"/>
      <c r="AB58" s="546"/>
      <c r="AC58" s="546"/>
      <c r="AD58" s="546"/>
      <c r="AE58" s="546"/>
      <c r="AF58" s="546"/>
      <c r="AG58" s="114" t="s">
        <v>115</v>
      </c>
      <c r="AK58" s="169">
        <v>6</v>
      </c>
    </row>
    <row r="59" spans="1:37" ht="24.95" customHeight="1">
      <c r="A59" s="35"/>
      <c r="B59" s="113" t="s">
        <v>116</v>
      </c>
      <c r="C59" s="34"/>
      <c r="D59" s="114"/>
      <c r="E59" s="114"/>
      <c r="G59" s="114"/>
      <c r="H59" s="114"/>
      <c r="I59" s="114"/>
      <c r="J59" s="114"/>
      <c r="K59" s="114"/>
      <c r="L59" s="114"/>
      <c r="M59" s="50"/>
      <c r="N59" s="50"/>
      <c r="O59" s="50"/>
      <c r="P59" s="50"/>
      <c r="Q59" s="50"/>
      <c r="R59" s="50"/>
      <c r="S59" s="50"/>
      <c r="Z59" s="50"/>
      <c r="AA59" s="50"/>
      <c r="AB59" s="50"/>
      <c r="AC59" s="50"/>
      <c r="AD59" s="50"/>
      <c r="AE59" s="50"/>
      <c r="AF59" s="50"/>
    </row>
    <row r="60" spans="1:37" ht="24.95" customHeight="1">
      <c r="A60" s="35"/>
      <c r="B60" s="113"/>
      <c r="C60" s="34"/>
      <c r="D60" s="114"/>
      <c r="E60" s="114"/>
      <c r="G60" s="114"/>
      <c r="H60" s="114"/>
      <c r="I60" s="114"/>
      <c r="J60" s="114"/>
      <c r="K60" s="114"/>
      <c r="L60" s="114"/>
      <c r="M60" s="546"/>
      <c r="N60" s="546"/>
      <c r="O60" s="546"/>
      <c r="P60" s="546"/>
      <c r="Q60" s="546"/>
      <c r="R60" s="546"/>
      <c r="S60" s="546"/>
      <c r="T60" s="114" t="s">
        <v>114</v>
      </c>
      <c r="V60" s="113" t="s">
        <v>101</v>
      </c>
      <c r="X60" s="114"/>
      <c r="Z60" s="546"/>
      <c r="AA60" s="546"/>
      <c r="AB60" s="546"/>
      <c r="AC60" s="546"/>
      <c r="AD60" s="546"/>
      <c r="AE60" s="546"/>
      <c r="AF60" s="546"/>
      <c r="AG60" s="114" t="s">
        <v>115</v>
      </c>
      <c r="AK60" s="169">
        <v>2</v>
      </c>
    </row>
    <row r="61" spans="1:37" ht="24.95" customHeight="1">
      <c r="A61" s="35"/>
      <c r="B61" s="113" t="s">
        <v>117</v>
      </c>
      <c r="C61" s="113"/>
      <c r="D61" s="114"/>
      <c r="E61" s="114"/>
      <c r="G61" s="114"/>
      <c r="H61" s="114"/>
      <c r="I61" s="114"/>
      <c r="J61" s="114"/>
      <c r="K61" s="114"/>
      <c r="L61" s="114"/>
      <c r="M61" s="50"/>
      <c r="N61" s="50"/>
      <c r="O61" s="50"/>
      <c r="P61" s="50"/>
      <c r="Q61" s="50"/>
      <c r="R61" s="50"/>
      <c r="S61" s="50"/>
      <c r="Z61" s="50"/>
      <c r="AA61" s="50"/>
      <c r="AB61" s="50"/>
      <c r="AC61" s="50"/>
      <c r="AD61" s="50"/>
      <c r="AE61" s="50"/>
      <c r="AF61" s="50"/>
    </row>
    <row r="62" spans="1:37" ht="24.95" customHeight="1">
      <c r="A62" s="35"/>
      <c r="B62" s="34"/>
      <c r="C62" s="113"/>
      <c r="D62" s="114"/>
      <c r="E62" s="114"/>
      <c r="G62" s="114"/>
      <c r="H62" s="114"/>
      <c r="I62" s="114"/>
      <c r="J62" s="114"/>
      <c r="K62" s="114"/>
      <c r="L62" s="114"/>
      <c r="M62" s="546"/>
      <c r="N62" s="546"/>
      <c r="O62" s="546"/>
      <c r="P62" s="546"/>
      <c r="Q62" s="546"/>
      <c r="R62" s="546"/>
      <c r="S62" s="546"/>
      <c r="T62" s="114" t="s">
        <v>114</v>
      </c>
      <c r="V62" s="113" t="s">
        <v>101</v>
      </c>
      <c r="X62" s="114"/>
      <c r="Z62" s="546"/>
      <c r="AA62" s="546"/>
      <c r="AB62" s="546"/>
      <c r="AC62" s="546"/>
      <c r="AD62" s="546"/>
      <c r="AE62" s="546"/>
      <c r="AF62" s="546"/>
      <c r="AG62" s="114" t="s">
        <v>115</v>
      </c>
      <c r="AK62" s="169">
        <v>28</v>
      </c>
    </row>
    <row r="63" spans="1:37" ht="24.95" customHeight="1">
      <c r="A63" s="35"/>
      <c r="B63" s="113" t="s">
        <v>118</v>
      </c>
      <c r="C63" s="113"/>
      <c r="D63" s="114"/>
      <c r="E63" s="114"/>
      <c r="G63" s="114"/>
      <c r="H63" s="114"/>
      <c r="I63" s="114"/>
      <c r="J63" s="114"/>
      <c r="K63" s="114"/>
      <c r="L63" s="114"/>
      <c r="M63" s="157"/>
      <c r="N63" s="157"/>
      <c r="O63" s="157"/>
      <c r="P63" s="157"/>
      <c r="Q63" s="157"/>
      <c r="R63" s="157"/>
      <c r="S63" s="157"/>
      <c r="T63" s="114"/>
      <c r="U63" s="114"/>
      <c r="V63" s="114"/>
      <c r="W63" s="114"/>
      <c r="X63" s="114"/>
      <c r="Y63" s="114"/>
      <c r="Z63" s="157"/>
      <c r="AA63" s="157"/>
      <c r="AB63" s="157"/>
      <c r="AC63" s="157"/>
      <c r="AD63" s="157"/>
      <c r="AE63" s="157"/>
      <c r="AF63" s="157"/>
      <c r="AG63" s="114"/>
    </row>
    <row r="64" spans="1:37" ht="24.95" customHeight="1">
      <c r="A64" s="35"/>
      <c r="B64" s="34"/>
      <c r="C64" s="113"/>
      <c r="D64" s="114"/>
      <c r="E64" s="114"/>
      <c r="G64" s="114"/>
      <c r="H64" s="114"/>
      <c r="I64" s="114"/>
      <c r="J64" s="114"/>
      <c r="K64" s="114"/>
      <c r="L64" s="114"/>
      <c r="M64" s="546"/>
      <c r="N64" s="546"/>
      <c r="O64" s="546"/>
      <c r="P64" s="546"/>
      <c r="Q64" s="546"/>
      <c r="R64" s="546"/>
      <c r="S64" s="546"/>
      <c r="T64" s="114" t="s">
        <v>114</v>
      </c>
      <c r="U64" s="34"/>
      <c r="V64" s="113" t="s">
        <v>101</v>
      </c>
      <c r="W64" s="34"/>
      <c r="X64" s="114"/>
      <c r="Y64" s="34"/>
      <c r="Z64" s="546"/>
      <c r="AA64" s="546"/>
      <c r="AB64" s="546"/>
      <c r="AC64" s="546"/>
      <c r="AD64" s="546"/>
      <c r="AE64" s="546"/>
      <c r="AF64" s="546"/>
      <c r="AG64" s="114" t="s">
        <v>115</v>
      </c>
      <c r="AK64" s="169">
        <v>7</v>
      </c>
    </row>
    <row r="65" spans="1:37" ht="24.95" customHeight="1">
      <c r="A65" s="35"/>
      <c r="B65" s="113" t="s">
        <v>119</v>
      </c>
      <c r="C65" s="34"/>
      <c r="D65" s="114"/>
      <c r="E65" s="114"/>
      <c r="G65" s="114"/>
      <c r="H65" s="114"/>
      <c r="I65" s="114"/>
      <c r="J65" s="114"/>
      <c r="K65" s="114"/>
      <c r="L65" s="114"/>
      <c r="M65" s="157"/>
      <c r="N65" s="157"/>
      <c r="O65" s="157"/>
      <c r="P65" s="157"/>
      <c r="Q65" s="157"/>
      <c r="R65" s="157"/>
      <c r="S65" s="157"/>
      <c r="T65" s="114"/>
      <c r="U65" s="114"/>
      <c r="V65" s="114"/>
      <c r="W65" s="114"/>
      <c r="X65" s="114"/>
      <c r="Y65" s="114"/>
      <c r="Z65" s="157"/>
      <c r="AA65" s="157"/>
      <c r="AB65" s="157"/>
      <c r="AC65" s="157"/>
      <c r="AD65" s="157"/>
      <c r="AE65" s="157"/>
      <c r="AF65" s="157"/>
      <c r="AG65" s="114"/>
    </row>
    <row r="66" spans="1:37" ht="24.95" customHeight="1">
      <c r="A66" s="35"/>
      <c r="B66" s="113"/>
      <c r="C66" s="34"/>
      <c r="D66" s="114"/>
      <c r="E66" s="114"/>
      <c r="G66" s="114"/>
      <c r="H66" s="114"/>
      <c r="I66" s="114"/>
      <c r="J66" s="114"/>
      <c r="K66" s="114"/>
      <c r="L66" s="114"/>
      <c r="M66" s="546"/>
      <c r="N66" s="546"/>
      <c r="O66" s="546"/>
      <c r="P66" s="546"/>
      <c r="Q66" s="546"/>
      <c r="R66" s="546"/>
      <c r="S66" s="546"/>
      <c r="T66" s="114" t="s">
        <v>114</v>
      </c>
      <c r="U66" s="34"/>
      <c r="V66" s="113" t="s">
        <v>101</v>
      </c>
      <c r="W66" s="34"/>
      <c r="X66" s="114"/>
      <c r="Y66" s="34"/>
      <c r="Z66" s="546"/>
      <c r="AA66" s="546"/>
      <c r="AB66" s="546"/>
      <c r="AC66" s="546"/>
      <c r="AD66" s="546"/>
      <c r="AE66" s="546"/>
      <c r="AF66" s="546"/>
      <c r="AG66" s="114" t="s">
        <v>115</v>
      </c>
      <c r="AK66" s="169">
        <v>10</v>
      </c>
    </row>
    <row r="67" spans="1:37" ht="24.95" customHeight="1">
      <c r="A67" s="35"/>
      <c r="B67" s="113" t="s">
        <v>120</v>
      </c>
      <c r="C67" s="34"/>
      <c r="D67" s="114"/>
      <c r="E67" s="114"/>
      <c r="G67" s="114"/>
      <c r="H67" s="114"/>
      <c r="I67" s="114"/>
      <c r="J67" s="114"/>
      <c r="K67" s="114"/>
      <c r="L67" s="114"/>
      <c r="M67" s="50"/>
      <c r="N67" s="50"/>
      <c r="O67" s="50"/>
      <c r="P67" s="50"/>
      <c r="Q67" s="50"/>
      <c r="R67" s="50"/>
      <c r="S67" s="50"/>
      <c r="Z67" s="50"/>
      <c r="AA67" s="50"/>
      <c r="AB67" s="50"/>
      <c r="AC67" s="50"/>
      <c r="AD67" s="50"/>
      <c r="AE67" s="50"/>
      <c r="AF67" s="50"/>
    </row>
    <row r="68" spans="1:37" ht="24.95" customHeight="1">
      <c r="A68" s="35"/>
      <c r="B68" s="34"/>
      <c r="C68" s="113"/>
      <c r="D68" s="114"/>
      <c r="E68" s="114"/>
      <c r="G68" s="114"/>
      <c r="H68" s="114"/>
      <c r="I68" s="114"/>
      <c r="J68" s="114"/>
      <c r="K68" s="114"/>
      <c r="L68" s="114"/>
      <c r="M68" s="546"/>
      <c r="N68" s="546"/>
      <c r="O68" s="546"/>
      <c r="P68" s="546"/>
      <c r="Q68" s="546"/>
      <c r="R68" s="546"/>
      <c r="S68" s="546"/>
      <c r="T68" s="114" t="s">
        <v>114</v>
      </c>
      <c r="V68" s="113" t="s">
        <v>101</v>
      </c>
      <c r="X68" s="114"/>
      <c r="Z68" s="546"/>
      <c r="AA68" s="546"/>
      <c r="AB68" s="546"/>
      <c r="AC68" s="546"/>
      <c r="AD68" s="546"/>
      <c r="AE68" s="546"/>
      <c r="AF68" s="546"/>
      <c r="AG68" s="114" t="s">
        <v>115</v>
      </c>
      <c r="AK68" s="169">
        <v>2</v>
      </c>
    </row>
    <row r="69" spans="1:37" ht="24.75" customHeight="1">
      <c r="A69" s="35"/>
      <c r="B69" s="113" t="s">
        <v>121</v>
      </c>
      <c r="C69" s="113"/>
      <c r="D69" s="114"/>
      <c r="E69" s="114"/>
      <c r="G69" s="114"/>
      <c r="H69" s="114"/>
      <c r="I69" s="114"/>
      <c r="J69" s="114"/>
      <c r="K69" s="114"/>
      <c r="L69" s="114"/>
      <c r="M69" s="50"/>
      <c r="N69" s="50"/>
      <c r="O69" s="50"/>
      <c r="P69" s="50"/>
      <c r="Q69" s="50"/>
      <c r="R69" s="50"/>
      <c r="S69" s="50"/>
      <c r="Z69" s="50"/>
      <c r="AA69" s="50"/>
      <c r="AB69" s="50"/>
      <c r="AC69" s="50"/>
      <c r="AD69" s="50"/>
      <c r="AE69" s="50"/>
      <c r="AF69" s="50"/>
    </row>
    <row r="70" spans="1:37" ht="24.95" customHeight="1">
      <c r="A70" s="35"/>
      <c r="B70" s="34"/>
      <c r="C70" s="113"/>
      <c r="D70" s="114"/>
      <c r="E70" s="114"/>
      <c r="G70" s="114"/>
      <c r="H70" s="114"/>
      <c r="I70" s="114"/>
      <c r="J70" s="114"/>
      <c r="K70" s="114"/>
      <c r="L70" s="114"/>
      <c r="M70" s="546"/>
      <c r="N70" s="546"/>
      <c r="O70" s="546"/>
      <c r="P70" s="546"/>
      <c r="Q70" s="546"/>
      <c r="R70" s="546"/>
      <c r="S70" s="546"/>
      <c r="T70" s="114" t="s">
        <v>114</v>
      </c>
      <c r="V70" s="113" t="s">
        <v>101</v>
      </c>
      <c r="X70" s="114"/>
      <c r="Z70" s="546"/>
      <c r="AA70" s="546"/>
      <c r="AB70" s="546"/>
      <c r="AC70" s="546"/>
      <c r="AD70" s="546"/>
      <c r="AE70" s="546"/>
      <c r="AF70" s="546"/>
      <c r="AG70" s="114" t="s">
        <v>115</v>
      </c>
      <c r="AK70" s="169">
        <v>41</v>
      </c>
    </row>
    <row r="71" spans="1:37" ht="24.95" customHeight="1">
      <c r="A71" s="35"/>
      <c r="B71" s="113" t="s">
        <v>122</v>
      </c>
      <c r="C71" s="113"/>
      <c r="D71" s="114"/>
      <c r="E71" s="114"/>
      <c r="G71" s="114"/>
      <c r="H71" s="114"/>
      <c r="I71" s="114"/>
      <c r="J71" s="114"/>
      <c r="K71" s="114"/>
      <c r="L71" s="114"/>
      <c r="M71" s="157"/>
      <c r="N71" s="157"/>
      <c r="O71" s="157"/>
      <c r="P71" s="157"/>
      <c r="Q71" s="157"/>
      <c r="R71" s="157"/>
      <c r="S71" s="157"/>
      <c r="T71" s="114"/>
      <c r="U71" s="114"/>
      <c r="V71" s="114"/>
      <c r="W71" s="114"/>
      <c r="X71" s="114"/>
      <c r="Y71" s="114"/>
      <c r="Z71" s="157"/>
      <c r="AA71" s="157"/>
      <c r="AB71" s="157"/>
      <c r="AC71" s="157"/>
      <c r="AD71" s="157"/>
      <c r="AE71" s="157"/>
      <c r="AF71" s="157"/>
      <c r="AG71" s="114"/>
    </row>
    <row r="72" spans="1:37" ht="24.95" customHeight="1">
      <c r="A72" s="35"/>
      <c r="B72" s="34"/>
      <c r="C72" s="113"/>
      <c r="D72" s="114"/>
      <c r="E72" s="114"/>
      <c r="G72" s="114"/>
      <c r="H72" s="114"/>
      <c r="I72" s="114"/>
      <c r="J72" s="114"/>
      <c r="K72" s="114"/>
      <c r="L72" s="114"/>
      <c r="M72" s="546"/>
      <c r="N72" s="546"/>
      <c r="O72" s="546"/>
      <c r="P72" s="546"/>
      <c r="Q72" s="546"/>
      <c r="R72" s="546"/>
      <c r="S72" s="546"/>
      <c r="T72" s="114" t="s">
        <v>114</v>
      </c>
      <c r="U72" s="34"/>
      <c r="V72" s="113" t="s">
        <v>101</v>
      </c>
      <c r="W72" s="34"/>
      <c r="X72" s="114"/>
      <c r="Y72" s="34"/>
      <c r="Z72" s="546"/>
      <c r="AA72" s="546"/>
      <c r="AB72" s="546"/>
      <c r="AC72" s="546"/>
      <c r="AD72" s="546"/>
      <c r="AE72" s="546"/>
      <c r="AF72" s="546"/>
      <c r="AG72" s="114" t="s">
        <v>115</v>
      </c>
      <c r="AK72" s="169">
        <v>10</v>
      </c>
    </row>
    <row r="73" spans="1:37" ht="24.95" customHeight="1">
      <c r="A73" s="35"/>
      <c r="C73" s="41" t="s">
        <v>123</v>
      </c>
      <c r="D73" s="114"/>
      <c r="E73" s="114"/>
      <c r="F73" s="4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row>
    <row r="74" spans="1:37" ht="24.95" customHeight="1">
      <c r="A74" s="35"/>
      <c r="C74" s="41" t="s">
        <v>124</v>
      </c>
      <c r="D74" s="114"/>
      <c r="E74" s="114"/>
      <c r="F74" s="4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row>
    <row r="75" spans="1:37" ht="24.95" customHeight="1">
      <c r="A75" s="35"/>
      <c r="C75" s="41" t="s">
        <v>125</v>
      </c>
      <c r="D75" s="114"/>
      <c r="E75" s="114"/>
      <c r="F75" s="4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row>
    <row r="76" spans="1:37" ht="24.95" customHeight="1">
      <c r="A76" s="35"/>
      <c r="C76" s="41" t="s">
        <v>104</v>
      </c>
      <c r="D76" s="114"/>
      <c r="E76" s="114"/>
      <c r="F76" s="4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row>
    <row r="77" spans="1:37" ht="24.95" customHeight="1">
      <c r="A77" s="35"/>
      <c r="B77" s="113" t="s">
        <v>126</v>
      </c>
      <c r="C77" s="41"/>
      <c r="D77" s="114"/>
      <c r="E77" s="114"/>
      <c r="F77" s="4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row>
    <row r="78" spans="1:37" ht="24.95" customHeight="1">
      <c r="A78" s="35"/>
      <c r="B78" s="113" t="s">
        <v>127</v>
      </c>
      <c r="C78" s="113"/>
      <c r="D78" s="114"/>
      <c r="E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row>
    <row r="79" spans="1:37" ht="24.95" customHeight="1">
      <c r="A79" s="35"/>
      <c r="C79" s="113"/>
      <c r="D79" s="114"/>
      <c r="E79" s="114"/>
      <c r="G79" s="114"/>
      <c r="H79" s="114"/>
      <c r="I79" s="114"/>
      <c r="J79" s="114"/>
      <c r="K79" s="114"/>
      <c r="L79" s="114"/>
      <c r="M79" s="560">
        <f>SUM(M57:S72)</f>
        <v>0</v>
      </c>
      <c r="N79" s="560"/>
      <c r="O79" s="560"/>
      <c r="P79" s="560"/>
      <c r="Q79" s="560"/>
      <c r="R79" s="560"/>
      <c r="S79" s="560"/>
      <c r="T79" s="114" t="s">
        <v>114</v>
      </c>
      <c r="U79" s="34"/>
      <c r="V79" s="113" t="s">
        <v>101</v>
      </c>
      <c r="W79" s="34"/>
      <c r="X79" s="114"/>
      <c r="Y79" s="34"/>
      <c r="Z79" s="560">
        <f>SUM(Z57:AF72)</f>
        <v>0</v>
      </c>
      <c r="AA79" s="560"/>
      <c r="AB79" s="560"/>
      <c r="AC79" s="560"/>
      <c r="AD79" s="560"/>
      <c r="AE79" s="560"/>
      <c r="AF79" s="560"/>
      <c r="AG79" s="114" t="s">
        <v>115</v>
      </c>
    </row>
    <row r="80" spans="1:37" ht="24.95" customHeight="1">
      <c r="A80" s="35"/>
      <c r="B80" s="113" t="s">
        <v>128</v>
      </c>
      <c r="C80" s="113"/>
      <c r="D80" s="114"/>
      <c r="E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row>
    <row r="81" spans="1:37" ht="24.95" customHeight="1">
      <c r="A81" s="35"/>
      <c r="C81" s="113"/>
      <c r="D81" s="114"/>
      <c r="E81" s="114"/>
      <c r="G81" s="114"/>
      <c r="H81" s="114"/>
      <c r="I81" s="114"/>
      <c r="J81" s="114"/>
      <c r="K81" s="114"/>
      <c r="L81" s="114"/>
      <c r="M81" s="560">
        <f>M58*AK58+M60*AK60+M62*AK62+M64*AK64+M66*AK66+M68*AK68+M70*AK70+M72*AK72</f>
        <v>0</v>
      </c>
      <c r="N81" s="560"/>
      <c r="O81" s="560"/>
      <c r="P81" s="560"/>
      <c r="Q81" s="560"/>
      <c r="R81" s="560"/>
      <c r="S81" s="560"/>
      <c r="T81" s="114" t="s">
        <v>129</v>
      </c>
      <c r="U81" s="34"/>
      <c r="V81" s="113" t="s">
        <v>101</v>
      </c>
      <c r="W81" s="34"/>
      <c r="X81" s="114"/>
      <c r="Y81" s="34"/>
      <c r="Z81" s="560">
        <f>Z58*AK58+Z60*AK60+Z62*AK62+Z64*AK64+Z66*AK66+Z68*AK68+Z70*AK70+Z72*AK72</f>
        <v>0</v>
      </c>
      <c r="AA81" s="560"/>
      <c r="AB81" s="560"/>
      <c r="AC81" s="560"/>
      <c r="AD81" s="560"/>
      <c r="AE81" s="560"/>
      <c r="AF81" s="560"/>
      <c r="AG81" s="114" t="s">
        <v>130</v>
      </c>
    </row>
    <row r="82" spans="1:37" ht="15" customHeight="1">
      <c r="A82" s="35"/>
      <c r="C82" s="113"/>
      <c r="D82" s="114"/>
      <c r="E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row>
    <row r="83" spans="1:37" ht="24.95" customHeight="1">
      <c r="A83" s="35"/>
      <c r="B83" s="113" t="s">
        <v>131</v>
      </c>
      <c r="C83" s="113"/>
      <c r="D83" s="114"/>
      <c r="E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row>
    <row r="84" spans="1:37" ht="24.95" customHeight="1">
      <c r="A84" s="35"/>
      <c r="B84" s="113"/>
      <c r="D84" s="114"/>
      <c r="E84" s="114"/>
      <c r="G84" s="114"/>
      <c r="H84" s="114"/>
      <c r="I84" s="114"/>
      <c r="J84" s="114"/>
      <c r="K84" s="114"/>
      <c r="L84" s="114"/>
      <c r="M84" s="579" t="str">
        <f>IFERROR(ROUNDDOWN(M81*10/M47,4),"")</f>
        <v/>
      </c>
      <c r="N84" s="579"/>
      <c r="O84" s="579"/>
      <c r="P84" s="579"/>
      <c r="Q84" s="579"/>
      <c r="R84" s="579"/>
      <c r="S84" s="579"/>
      <c r="T84" s="114"/>
      <c r="U84" s="34"/>
      <c r="V84" s="113" t="s">
        <v>101</v>
      </c>
      <c r="W84" s="34"/>
      <c r="X84" s="114"/>
      <c r="Y84" s="34"/>
      <c r="Z84" s="563" t="str">
        <f>IFERROR(Z81*10/Z47,"")</f>
        <v/>
      </c>
      <c r="AA84" s="563"/>
      <c r="AB84" s="563"/>
      <c r="AC84" s="563"/>
      <c r="AD84" s="563"/>
      <c r="AE84" s="563"/>
      <c r="AF84" s="563"/>
      <c r="AG84" s="114" t="s">
        <v>132</v>
      </c>
      <c r="AK84" s="172">
        <f>IF(M84&lt;0.012,1,0)</f>
        <v>0</v>
      </c>
    </row>
    <row r="85" spans="1:37" ht="15" customHeight="1">
      <c r="A85" s="35"/>
      <c r="B85" s="113"/>
      <c r="D85" s="41"/>
      <c r="E85" s="114"/>
      <c r="F85" s="41"/>
      <c r="G85" s="114"/>
      <c r="H85" s="114"/>
      <c r="I85" s="114"/>
      <c r="J85" s="114"/>
      <c r="K85" s="114"/>
      <c r="L85" s="114"/>
      <c r="M85" s="114"/>
      <c r="N85" s="114"/>
      <c r="O85" s="114"/>
      <c r="P85" s="114"/>
      <c r="Q85" s="114"/>
      <c r="R85" s="114"/>
      <c r="S85" s="114"/>
      <c r="AE85" s="158"/>
      <c r="AF85" s="158"/>
    </row>
    <row r="86" spans="1:37" ht="24.95" customHeight="1">
      <c r="A86" s="35"/>
      <c r="B86" s="113" t="s">
        <v>133</v>
      </c>
      <c r="D86" s="114"/>
      <c r="E86" s="114"/>
      <c r="G86" s="114"/>
      <c r="H86" s="114"/>
      <c r="I86" s="114"/>
      <c r="J86" s="114"/>
      <c r="K86" s="114"/>
      <c r="L86" s="114"/>
    </row>
    <row r="87" spans="1:37" ht="24.95" customHeight="1">
      <c r="A87" s="35"/>
      <c r="C87" s="113"/>
      <c r="D87" s="114"/>
      <c r="E87" s="114"/>
      <c r="M87" s="562" t="str">
        <f>IFERROR(IF((M47*1.2%-(M81*10))/(((M58+M62+M64+M66+M70+M72)*8+M60+M68)*10)&lt;0,0,(M47*1.2%-(M81*10))/(((M58+M62+M64+M66+M70+M72)*8+M60+M68)*10)),"")</f>
        <v/>
      </c>
      <c r="N87" s="562"/>
      <c r="O87" s="562"/>
      <c r="P87" s="562"/>
      <c r="Q87" s="562"/>
      <c r="R87" s="562"/>
      <c r="S87" s="562"/>
      <c r="T87" s="114"/>
      <c r="V87" s="113" t="s">
        <v>101</v>
      </c>
      <c r="Z87" s="562" t="str">
        <f>IFERROR(IF((Z47*1.2%-(Z81*10))/(((Z58+Z62+Z64+Z66+Z70+Z72)*8+Z60+Z68)*10)&lt;0,0,(Z47*1.2%-(Z81*10))/(((Z58+Z62+Z64+Z66+Z70+Z72)*8+Z60+Z68)*10)),"")</f>
        <v/>
      </c>
      <c r="AA87" s="562"/>
      <c r="AB87" s="562"/>
      <c r="AC87" s="562"/>
      <c r="AD87" s="562"/>
      <c r="AE87" s="562"/>
      <c r="AF87" s="562"/>
      <c r="AG87" s="114" t="s">
        <v>134</v>
      </c>
    </row>
    <row r="88" spans="1:37" ht="24.95" customHeight="1">
      <c r="A88" s="35"/>
      <c r="C88" s="113"/>
      <c r="D88" s="114"/>
      <c r="E88" s="114"/>
      <c r="G88" s="114"/>
      <c r="H88" s="114"/>
      <c r="I88" s="114"/>
      <c r="J88" s="114"/>
      <c r="K88" s="114"/>
      <c r="L88" s="114"/>
      <c r="M88" s="114"/>
      <c r="N88" s="114"/>
      <c r="O88" s="114"/>
      <c r="P88" s="114"/>
      <c r="Q88" s="114"/>
      <c r="R88" s="114"/>
      <c r="S88" s="114"/>
    </row>
    <row r="89" spans="1:37" ht="20.100000000000001" customHeight="1">
      <c r="A89" s="35"/>
      <c r="B89" s="559" t="s">
        <v>135</v>
      </c>
      <c r="C89" s="559"/>
      <c r="D89" s="559"/>
      <c r="E89" s="559"/>
      <c r="F89" s="564" t="s">
        <v>136</v>
      </c>
      <c r="G89" s="564"/>
      <c r="H89" s="564"/>
      <c r="I89" s="564"/>
      <c r="J89" s="564"/>
      <c r="K89" s="564"/>
      <c r="L89" s="564"/>
      <c r="M89" s="564"/>
      <c r="N89" s="564"/>
      <c r="O89" s="564"/>
      <c r="P89" s="564"/>
      <c r="Q89" s="564"/>
      <c r="R89" s="564"/>
      <c r="S89" s="564"/>
      <c r="T89" s="564"/>
      <c r="U89" s="564"/>
      <c r="V89" s="564"/>
      <c r="W89" s="564"/>
      <c r="X89" s="564"/>
      <c r="Y89" s="564"/>
      <c r="Z89" s="564"/>
      <c r="AA89" s="564"/>
      <c r="AB89" s="564"/>
      <c r="AC89" s="564"/>
      <c r="AD89" s="564"/>
      <c r="AE89" s="564"/>
      <c r="AF89" s="564"/>
      <c r="AG89" s="564"/>
      <c r="AH89" s="564"/>
    </row>
    <row r="90" spans="1:37" ht="20.100000000000001" customHeight="1">
      <c r="A90" s="35"/>
      <c r="B90" s="559"/>
      <c r="C90" s="559"/>
      <c r="D90" s="559"/>
      <c r="E90" s="559"/>
      <c r="F90" s="566" t="s">
        <v>137</v>
      </c>
      <c r="G90" s="566"/>
      <c r="H90" s="566"/>
      <c r="I90" s="566"/>
      <c r="J90" s="566"/>
      <c r="K90" s="566"/>
      <c r="L90" s="566"/>
      <c r="M90" s="566"/>
      <c r="N90" s="566"/>
      <c r="O90" s="566"/>
      <c r="P90" s="566"/>
      <c r="Q90" s="566"/>
      <c r="R90" s="566"/>
      <c r="S90" s="566"/>
      <c r="T90" s="566"/>
      <c r="U90" s="566"/>
      <c r="V90" s="566"/>
      <c r="W90" s="566"/>
      <c r="X90" s="566"/>
      <c r="Y90" s="566"/>
      <c r="Z90" s="566"/>
      <c r="AA90" s="566"/>
      <c r="AB90" s="566"/>
      <c r="AC90" s="566"/>
      <c r="AD90" s="566"/>
      <c r="AE90" s="566"/>
      <c r="AF90" s="566"/>
      <c r="AG90" s="566"/>
      <c r="AH90" s="566"/>
    </row>
    <row r="91" spans="1:37" ht="20.100000000000001" customHeight="1">
      <c r="A91" s="35"/>
      <c r="B91" s="559"/>
      <c r="C91" s="559"/>
      <c r="D91" s="559"/>
      <c r="E91" s="559"/>
      <c r="G91" s="73"/>
      <c r="H91" s="73"/>
      <c r="I91" s="73"/>
      <c r="J91" s="567" t="s">
        <v>138</v>
      </c>
      <c r="K91" s="567"/>
      <c r="L91" s="567"/>
      <c r="M91" s="567"/>
      <c r="N91" s="567"/>
      <c r="O91" s="567"/>
      <c r="P91" s="567"/>
      <c r="Q91" s="567"/>
      <c r="R91" s="567"/>
      <c r="S91" s="567"/>
      <c r="T91" s="567"/>
      <c r="U91" s="567"/>
      <c r="V91" s="567"/>
      <c r="W91" s="567"/>
      <c r="X91" s="567"/>
      <c r="Y91" s="567"/>
      <c r="Z91" s="567"/>
      <c r="AA91" s="567"/>
      <c r="AB91" s="567"/>
      <c r="AC91" s="567"/>
      <c r="AD91" s="567"/>
      <c r="AE91" s="73"/>
      <c r="AF91" s="73"/>
      <c r="AG91" s="73"/>
      <c r="AH91" s="73"/>
    </row>
    <row r="92" spans="1:37" ht="20.100000000000001" customHeight="1">
      <c r="A92" s="35"/>
      <c r="B92" s="559"/>
      <c r="C92" s="559"/>
      <c r="D92" s="559"/>
      <c r="E92" s="559"/>
      <c r="G92" s="72"/>
      <c r="H92" s="72"/>
      <c r="I92" s="72"/>
      <c r="J92" s="568" t="s">
        <v>139</v>
      </c>
      <c r="K92" s="568"/>
      <c r="L92" s="568"/>
      <c r="M92" s="568"/>
      <c r="N92" s="568"/>
      <c r="O92" s="568"/>
      <c r="P92" s="568"/>
      <c r="Q92" s="568"/>
      <c r="R92" s="568"/>
      <c r="S92" s="568"/>
      <c r="T92" s="568"/>
      <c r="U92" s="568"/>
      <c r="V92" s="568"/>
      <c r="W92" s="568"/>
      <c r="X92" s="568"/>
      <c r="Y92" s="568"/>
      <c r="Z92" s="568"/>
      <c r="AA92" s="568"/>
      <c r="AB92" s="568"/>
      <c r="AC92" s="568"/>
      <c r="AD92" s="568"/>
      <c r="AE92" s="72"/>
      <c r="AF92" s="72"/>
      <c r="AG92" s="72"/>
      <c r="AH92" s="72"/>
    </row>
    <row r="93" spans="1:37" ht="20.100000000000001" customHeight="1">
      <c r="A93" s="35"/>
      <c r="B93" s="559"/>
      <c r="C93" s="559"/>
      <c r="D93" s="559"/>
      <c r="E93" s="559"/>
      <c r="G93" s="71"/>
      <c r="H93" s="71"/>
      <c r="I93" s="71"/>
      <c r="J93" s="568" t="s">
        <v>140</v>
      </c>
      <c r="K93" s="568"/>
      <c r="L93" s="568"/>
      <c r="M93" s="568"/>
      <c r="N93" s="568"/>
      <c r="O93" s="568"/>
      <c r="P93" s="568"/>
      <c r="Q93" s="568"/>
      <c r="R93" s="568"/>
      <c r="S93" s="568"/>
      <c r="T93" s="568"/>
      <c r="U93" s="568"/>
      <c r="V93" s="568"/>
      <c r="W93" s="568"/>
      <c r="X93" s="568"/>
      <c r="Y93" s="568"/>
      <c r="Z93" s="568"/>
      <c r="AA93" s="568"/>
      <c r="AB93" s="568"/>
      <c r="AC93" s="568"/>
      <c r="AD93" s="568"/>
      <c r="AE93" s="72" t="s">
        <v>141</v>
      </c>
      <c r="AF93" s="72"/>
      <c r="AG93" s="72"/>
      <c r="AH93" s="72"/>
    </row>
    <row r="94" spans="1:37" ht="20.100000000000001" customHeight="1">
      <c r="A94" s="35"/>
      <c r="B94" s="559"/>
      <c r="C94" s="559"/>
      <c r="D94" s="559"/>
      <c r="E94" s="559"/>
      <c r="G94" s="72"/>
      <c r="H94" s="72"/>
      <c r="I94" s="72"/>
      <c r="J94" s="568" t="s">
        <v>142</v>
      </c>
      <c r="K94" s="568"/>
      <c r="L94" s="568"/>
      <c r="M94" s="568"/>
      <c r="N94" s="568"/>
      <c r="O94" s="568"/>
      <c r="P94" s="568"/>
      <c r="Q94" s="568"/>
      <c r="R94" s="568"/>
      <c r="S94" s="568"/>
      <c r="T94" s="568"/>
      <c r="U94" s="568"/>
      <c r="V94" s="568"/>
      <c r="W94" s="568"/>
      <c r="X94" s="568"/>
      <c r="Y94" s="568"/>
      <c r="Z94" s="568"/>
      <c r="AA94" s="568"/>
      <c r="AB94" s="568"/>
      <c r="AC94" s="568"/>
      <c r="AD94" s="568"/>
      <c r="AE94" s="72"/>
      <c r="AF94" s="72"/>
      <c r="AG94" s="72"/>
      <c r="AH94" s="72"/>
    </row>
    <row r="95" spans="1:37" ht="20.100000000000001" customHeight="1">
      <c r="A95" s="35"/>
      <c r="B95" s="114"/>
      <c r="C95" s="114"/>
      <c r="D95" s="114"/>
      <c r="E95" s="114"/>
      <c r="G95" s="72"/>
      <c r="H95" s="72"/>
      <c r="I95" s="72"/>
      <c r="J95" s="164"/>
      <c r="K95" s="164"/>
      <c r="L95" s="164"/>
      <c r="M95" s="164"/>
      <c r="N95" s="164"/>
      <c r="O95" s="164"/>
      <c r="P95" s="164"/>
      <c r="Q95" s="164"/>
      <c r="R95" s="164"/>
      <c r="S95" s="164"/>
      <c r="T95" s="164"/>
      <c r="U95" s="164"/>
      <c r="V95" s="164"/>
      <c r="W95" s="164"/>
      <c r="X95" s="164"/>
      <c r="Y95" s="164"/>
      <c r="Z95" s="164"/>
      <c r="AA95" s="164"/>
      <c r="AB95" s="164"/>
      <c r="AC95" s="164"/>
      <c r="AD95" s="164"/>
      <c r="AE95" s="72"/>
      <c r="AF95" s="72"/>
      <c r="AG95" s="72"/>
      <c r="AH95" s="72"/>
    </row>
    <row r="96" spans="1:37" ht="24.95" customHeight="1">
      <c r="A96" s="35" t="s">
        <v>143</v>
      </c>
      <c r="B96" s="113" t="s">
        <v>144</v>
      </c>
      <c r="D96" s="114"/>
      <c r="E96" s="114"/>
      <c r="G96" s="114"/>
      <c r="H96" s="114"/>
      <c r="I96" s="114"/>
      <c r="J96" s="114"/>
      <c r="K96" s="114"/>
      <c r="L96" s="114"/>
      <c r="M96" s="114"/>
      <c r="N96" s="114"/>
      <c r="O96" s="114"/>
      <c r="P96" s="114"/>
      <c r="Q96" s="114"/>
      <c r="R96" s="114"/>
      <c r="S96" s="114"/>
    </row>
    <row r="97" spans="1:40" ht="15" customHeight="1">
      <c r="A97" s="35"/>
      <c r="B97" s="113"/>
      <c r="D97" s="114"/>
      <c r="E97" s="114"/>
      <c r="G97" s="114"/>
      <c r="H97" s="114"/>
      <c r="I97" s="114"/>
      <c r="J97" s="114"/>
      <c r="K97" s="114"/>
      <c r="L97" s="114"/>
      <c r="M97" s="114"/>
      <c r="N97" s="114"/>
      <c r="O97" s="114"/>
      <c r="P97" s="114"/>
      <c r="Q97" s="114"/>
      <c r="R97" s="114"/>
      <c r="S97" s="114"/>
    </row>
    <row r="98" spans="1:40" ht="24.95" customHeight="1">
      <c r="A98" s="35"/>
      <c r="B98" s="113"/>
      <c r="D98" s="114"/>
      <c r="E98" s="114"/>
      <c r="G98" s="114"/>
      <c r="J98" s="565" t="str">
        <f>IF(AK98&lt;=1.1,IF(AK98&gt;=0.9,"☑","□"),"□")</f>
        <v>□</v>
      </c>
      <c r="K98" s="565"/>
      <c r="L98" s="113" t="s">
        <v>1469</v>
      </c>
      <c r="M98" s="114"/>
      <c r="N98" s="114"/>
      <c r="O98" s="114"/>
      <c r="P98" s="114"/>
      <c r="Q98" s="114"/>
      <c r="R98" s="114"/>
      <c r="S98" s="114"/>
      <c r="T98" s="114"/>
      <c r="U98" s="114"/>
      <c r="V98" s="114"/>
      <c r="AK98" s="173" t="str">
        <f>IFERROR(M47/Z47,"")</f>
        <v/>
      </c>
    </row>
    <row r="99" spans="1:40" ht="24.95" customHeight="1">
      <c r="A99" s="35"/>
      <c r="B99" s="113"/>
      <c r="C99" s="44" t="s">
        <v>145</v>
      </c>
      <c r="D99" s="114"/>
      <c r="E99" s="114"/>
      <c r="G99" s="114"/>
      <c r="J99" s="565" t="str">
        <f>IF(AK99&lt;=1.1,IF(AK99&gt;=0.9,"☑","□"),"□")</f>
        <v>□</v>
      </c>
      <c r="K99" s="565"/>
      <c r="L99" s="41" t="s">
        <v>1470</v>
      </c>
      <c r="M99" s="114"/>
      <c r="N99" s="114"/>
      <c r="O99" s="114"/>
      <c r="P99" s="114"/>
      <c r="Q99" s="114"/>
      <c r="R99" s="114"/>
      <c r="S99" s="114"/>
      <c r="T99" s="114"/>
      <c r="U99" s="114"/>
      <c r="V99" s="114"/>
      <c r="AK99" s="173" t="str">
        <f>IFERROR(M81/Z81,"")</f>
        <v/>
      </c>
    </row>
    <row r="100" spans="1:40" ht="24.95" customHeight="1">
      <c r="A100" s="35"/>
      <c r="B100" s="113"/>
      <c r="D100" s="114"/>
      <c r="E100" s="114"/>
      <c r="G100" s="114"/>
      <c r="J100" s="565" t="str">
        <f>IF(AK100&lt;=1.1,IF(AK100&gt;=0.9,"☑","□"),"□")</f>
        <v>□</v>
      </c>
      <c r="K100" s="565"/>
      <c r="L100" s="41" t="s">
        <v>1471</v>
      </c>
      <c r="M100" s="114"/>
      <c r="N100" s="114"/>
      <c r="O100" s="114"/>
      <c r="P100" s="114"/>
      <c r="Q100" s="114"/>
      <c r="R100" s="114"/>
      <c r="S100" s="114"/>
      <c r="T100" s="114"/>
      <c r="U100" s="114"/>
      <c r="V100" s="114"/>
      <c r="AK100" s="173" t="str">
        <f>IFERROR(M79/Z79,"")</f>
        <v/>
      </c>
    </row>
    <row r="101" spans="1:40" ht="24.95" customHeight="1">
      <c r="A101" s="35"/>
      <c r="B101" s="113"/>
      <c r="D101" s="114"/>
      <c r="E101" s="114"/>
      <c r="G101" s="114"/>
      <c r="J101" s="565" t="str">
        <f>IF(AK101&lt;=1.1,IF(AK101&gt;=0.9,"☑","□"),"□")</f>
        <v>□</v>
      </c>
      <c r="K101" s="565"/>
      <c r="L101" s="113" t="s">
        <v>1472</v>
      </c>
      <c r="M101" s="114"/>
      <c r="N101" s="114"/>
      <c r="O101" s="114"/>
      <c r="P101" s="114"/>
      <c r="Q101" s="114"/>
      <c r="R101" s="114"/>
      <c r="S101" s="114"/>
      <c r="T101" s="114"/>
      <c r="U101" s="114"/>
      <c r="V101" s="114"/>
      <c r="AK101" s="173" t="str">
        <f>IFERROR(M87/Z87,"")</f>
        <v/>
      </c>
    </row>
    <row r="102" spans="1:40" ht="24.95" customHeight="1">
      <c r="A102" s="35"/>
      <c r="B102" s="113"/>
      <c r="D102" s="114"/>
      <c r="E102" s="114"/>
      <c r="G102" s="114"/>
      <c r="J102" s="41" t="s">
        <v>146</v>
      </c>
      <c r="K102" s="161"/>
      <c r="L102" s="113"/>
      <c r="M102" s="114"/>
      <c r="N102" s="114"/>
      <c r="O102" s="114"/>
      <c r="P102" s="114"/>
      <c r="Q102" s="114"/>
      <c r="R102" s="114"/>
      <c r="S102" s="114"/>
      <c r="T102" s="114"/>
      <c r="U102" s="114"/>
      <c r="V102" s="114"/>
      <c r="AK102" s="173"/>
    </row>
    <row r="103" spans="1:40" ht="15" customHeight="1">
      <c r="A103" s="35"/>
      <c r="B103" s="113"/>
      <c r="D103" s="114"/>
      <c r="E103" s="114"/>
      <c r="G103" s="114"/>
      <c r="H103" s="114"/>
      <c r="I103" s="114"/>
      <c r="J103" s="114"/>
      <c r="K103" s="114"/>
      <c r="L103" s="114"/>
      <c r="M103" s="114"/>
      <c r="N103" s="114"/>
      <c r="O103" s="114"/>
      <c r="P103" s="114"/>
      <c r="Q103" s="114"/>
      <c r="R103" s="114"/>
      <c r="S103" s="114"/>
    </row>
    <row r="104" spans="1:40" ht="24.95" customHeight="1">
      <c r="A104" s="35" t="s">
        <v>147</v>
      </c>
      <c r="B104" s="113" t="s">
        <v>148</v>
      </c>
      <c r="D104" s="114"/>
      <c r="E104" s="114"/>
      <c r="G104" s="114"/>
      <c r="H104" s="114"/>
      <c r="I104" s="114"/>
      <c r="J104" s="114"/>
      <c r="K104" s="114"/>
      <c r="L104" s="114"/>
      <c r="M104" s="114"/>
      <c r="N104" s="114"/>
      <c r="O104" s="114"/>
      <c r="P104" s="114"/>
      <c r="Q104" s="114"/>
      <c r="R104" s="114"/>
      <c r="S104" s="114"/>
    </row>
    <row r="105" spans="1:40" ht="24.95" customHeight="1">
      <c r="A105" s="35"/>
      <c r="B105" s="44" t="s">
        <v>149</v>
      </c>
      <c r="E105" s="114"/>
      <c r="F105" s="114"/>
      <c r="G105" s="114"/>
      <c r="H105" s="114"/>
      <c r="I105" s="114"/>
      <c r="J105" s="114"/>
      <c r="K105" s="114"/>
      <c r="L105" s="114"/>
      <c r="M105" s="114"/>
      <c r="N105" s="114"/>
      <c r="O105" s="114"/>
    </row>
    <row r="106" spans="1:40" ht="24.95" customHeight="1">
      <c r="A106" s="35"/>
      <c r="D106" s="552" t="str">
        <f>IFERROR(IF(OR(AK34*AK37*AK84=0,M87&lt;=0),"算定不可",(VLOOKUP("該当",'リスト（外来）'!J:L,3,FALSE))),"")</f>
        <v>算定不可</v>
      </c>
      <c r="E106" s="552"/>
      <c r="F106" s="552"/>
      <c r="G106" s="552"/>
      <c r="H106" s="552"/>
      <c r="I106" s="552"/>
      <c r="J106" s="552"/>
      <c r="K106" s="552"/>
      <c r="L106" s="552"/>
      <c r="M106" s="552"/>
      <c r="N106" s="552"/>
      <c r="O106" s="552"/>
      <c r="P106" s="552"/>
      <c r="R106" s="552" t="str">
        <f>IFERROR(IF(OR(AK34*AK37*AK84=0,M87&lt;=0),"算定不可",(VLOOKUP("該当",'リスト（外来）'!J:N,4,FALSE))),"")</f>
        <v>算定不可</v>
      </c>
      <c r="S106" s="552"/>
      <c r="T106" s="552"/>
      <c r="U106" s="552"/>
      <c r="V106" s="552"/>
      <c r="W106" s="552"/>
      <c r="X106" s="552"/>
      <c r="Y106" s="552"/>
      <c r="Z106" s="552"/>
      <c r="AA106" s="552"/>
      <c r="AB106" s="552"/>
      <c r="AC106" s="552"/>
      <c r="AD106" s="552"/>
      <c r="AK106" s="169">
        <f>IFERROR(VLOOKUP(D106,'リスト（外来）'!L:N,3,FALSE),0)</f>
        <v>0</v>
      </c>
    </row>
    <row r="107" spans="1:40" ht="24.95" customHeight="1">
      <c r="A107" s="35"/>
      <c r="B107" s="44" t="s">
        <v>150</v>
      </c>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row>
    <row r="108" spans="1:40" ht="24.95" customHeight="1">
      <c r="A108" s="35"/>
      <c r="D108" s="556" t="s">
        <v>151</v>
      </c>
      <c r="E108" s="557"/>
      <c r="F108" s="554" t="s">
        <v>152</v>
      </c>
      <c r="G108" s="554"/>
      <c r="H108" s="554"/>
      <c r="I108" s="554"/>
      <c r="J108" s="554"/>
      <c r="K108" s="554"/>
      <c r="L108" s="554"/>
      <c r="M108" s="554"/>
      <c r="N108" s="554"/>
      <c r="O108" s="554"/>
      <c r="P108" s="555"/>
      <c r="Q108" s="114"/>
      <c r="R108" s="556" t="s">
        <v>151</v>
      </c>
      <c r="S108" s="557"/>
      <c r="T108" s="554" t="s">
        <v>152</v>
      </c>
      <c r="U108" s="554"/>
      <c r="V108" s="554"/>
      <c r="W108" s="554"/>
      <c r="X108" s="554"/>
      <c r="Y108" s="554"/>
      <c r="Z108" s="554"/>
      <c r="AA108" s="554"/>
      <c r="AB108" s="554"/>
      <c r="AC108" s="554"/>
      <c r="AD108" s="555"/>
      <c r="AK108" s="169">
        <v>1</v>
      </c>
      <c r="AL108" s="170">
        <v>1</v>
      </c>
      <c r="AM108" s="170">
        <v>7</v>
      </c>
      <c r="AN108" s="170">
        <v>7</v>
      </c>
    </row>
    <row r="109" spans="1:40" ht="24.95" customHeight="1">
      <c r="A109" s="35"/>
      <c r="B109" s="113"/>
      <c r="C109" s="114"/>
      <c r="D109" s="556" t="s">
        <v>151</v>
      </c>
      <c r="E109" s="557"/>
      <c r="F109" s="554" t="s">
        <v>153</v>
      </c>
      <c r="G109" s="554"/>
      <c r="H109" s="554"/>
      <c r="I109" s="554"/>
      <c r="J109" s="554"/>
      <c r="K109" s="554"/>
      <c r="L109" s="554"/>
      <c r="M109" s="554"/>
      <c r="N109" s="554"/>
      <c r="O109" s="554"/>
      <c r="P109" s="555"/>
      <c r="R109" s="556" t="s">
        <v>151</v>
      </c>
      <c r="S109" s="557"/>
      <c r="T109" s="554" t="s">
        <v>154</v>
      </c>
      <c r="U109" s="554"/>
      <c r="V109" s="554"/>
      <c r="W109" s="554"/>
      <c r="X109" s="554"/>
      <c r="Y109" s="554"/>
      <c r="Z109" s="554"/>
      <c r="AA109" s="554"/>
      <c r="AB109" s="554"/>
      <c r="AC109" s="554"/>
      <c r="AD109" s="555"/>
      <c r="AK109" s="169">
        <v>1</v>
      </c>
      <c r="AL109" s="170">
        <f>IF(AK$106&gt;=AK109,1,0)</f>
        <v>0</v>
      </c>
    </row>
    <row r="110" spans="1:40" ht="24.95" customHeight="1">
      <c r="A110" s="35"/>
      <c r="B110" s="113"/>
      <c r="C110" s="114"/>
      <c r="D110" s="556" t="s">
        <v>151</v>
      </c>
      <c r="E110" s="557"/>
      <c r="F110" s="554" t="s">
        <v>155</v>
      </c>
      <c r="G110" s="554"/>
      <c r="H110" s="554"/>
      <c r="I110" s="554"/>
      <c r="J110" s="554"/>
      <c r="K110" s="554"/>
      <c r="L110" s="554"/>
      <c r="M110" s="554"/>
      <c r="N110" s="554"/>
      <c r="O110" s="554"/>
      <c r="P110" s="555"/>
      <c r="R110" s="556" t="s">
        <v>151</v>
      </c>
      <c r="S110" s="557"/>
      <c r="T110" s="554" t="s">
        <v>156</v>
      </c>
      <c r="U110" s="554"/>
      <c r="V110" s="554"/>
      <c r="W110" s="554"/>
      <c r="X110" s="554"/>
      <c r="Y110" s="554"/>
      <c r="Z110" s="554"/>
      <c r="AA110" s="554"/>
      <c r="AB110" s="554"/>
      <c r="AC110" s="554"/>
      <c r="AD110" s="555"/>
      <c r="AK110" s="169">
        <v>2</v>
      </c>
      <c r="AL110" s="170">
        <f>IF(AK$106&gt;=AK110,1,0)</f>
        <v>0</v>
      </c>
    </row>
    <row r="111" spans="1:40" ht="24.95" customHeight="1">
      <c r="A111" s="35"/>
      <c r="B111" s="113"/>
      <c r="C111" s="114"/>
      <c r="D111" s="556" t="s">
        <v>151</v>
      </c>
      <c r="E111" s="557"/>
      <c r="F111" s="554" t="s">
        <v>157</v>
      </c>
      <c r="G111" s="554"/>
      <c r="H111" s="554"/>
      <c r="I111" s="554"/>
      <c r="J111" s="554"/>
      <c r="K111" s="554"/>
      <c r="L111" s="554"/>
      <c r="M111" s="554"/>
      <c r="N111" s="554"/>
      <c r="O111" s="554"/>
      <c r="P111" s="555"/>
      <c r="R111" s="556" t="s">
        <v>151</v>
      </c>
      <c r="S111" s="557"/>
      <c r="T111" s="554" t="s">
        <v>158</v>
      </c>
      <c r="U111" s="554"/>
      <c r="V111" s="554"/>
      <c r="W111" s="554"/>
      <c r="X111" s="554"/>
      <c r="Y111" s="554"/>
      <c r="Z111" s="554"/>
      <c r="AA111" s="554"/>
      <c r="AB111" s="554"/>
      <c r="AC111" s="554"/>
      <c r="AD111" s="555"/>
      <c r="AK111" s="169">
        <v>3</v>
      </c>
      <c r="AL111" s="170">
        <f>IF(AK$106&gt;=AK111,1,0)</f>
        <v>0</v>
      </c>
    </row>
    <row r="112" spans="1:40" ht="24.95" customHeight="1">
      <c r="A112" s="35"/>
      <c r="B112" s="113"/>
      <c r="C112" s="114"/>
      <c r="D112" s="556" t="s">
        <v>151</v>
      </c>
      <c r="E112" s="557"/>
      <c r="F112" s="554" t="s">
        <v>159</v>
      </c>
      <c r="G112" s="554"/>
      <c r="H112" s="554"/>
      <c r="I112" s="554"/>
      <c r="J112" s="554"/>
      <c r="K112" s="554"/>
      <c r="L112" s="554"/>
      <c r="M112" s="554"/>
      <c r="N112" s="554"/>
      <c r="O112" s="554"/>
      <c r="P112" s="555"/>
      <c r="R112" s="556" t="s">
        <v>151</v>
      </c>
      <c r="S112" s="557"/>
      <c r="T112" s="554" t="s">
        <v>160</v>
      </c>
      <c r="U112" s="554"/>
      <c r="V112" s="554"/>
      <c r="W112" s="554"/>
      <c r="X112" s="554"/>
      <c r="Y112" s="554"/>
      <c r="Z112" s="554"/>
      <c r="AA112" s="554"/>
      <c r="AB112" s="554"/>
      <c r="AC112" s="554"/>
      <c r="AD112" s="555"/>
      <c r="AK112" s="169">
        <v>4</v>
      </c>
      <c r="AL112" s="170">
        <f t="shared" ref="AL112:AL116" si="0">IF(AK$106&gt;=AK112,1,0)</f>
        <v>0</v>
      </c>
    </row>
    <row r="113" spans="1:38" ht="24.95" customHeight="1">
      <c r="A113" s="35"/>
      <c r="B113" s="113"/>
      <c r="C113" s="114"/>
      <c r="D113" s="556" t="s">
        <v>151</v>
      </c>
      <c r="E113" s="557"/>
      <c r="F113" s="554" t="s">
        <v>161</v>
      </c>
      <c r="G113" s="554"/>
      <c r="H113" s="554"/>
      <c r="I113" s="554"/>
      <c r="J113" s="554"/>
      <c r="K113" s="554"/>
      <c r="L113" s="554"/>
      <c r="M113" s="554"/>
      <c r="N113" s="554"/>
      <c r="O113" s="554"/>
      <c r="P113" s="555"/>
      <c r="R113" s="556" t="s">
        <v>151</v>
      </c>
      <c r="S113" s="557"/>
      <c r="T113" s="554" t="s">
        <v>162</v>
      </c>
      <c r="U113" s="554"/>
      <c r="V113" s="554"/>
      <c r="W113" s="554"/>
      <c r="X113" s="554"/>
      <c r="Y113" s="554"/>
      <c r="Z113" s="554"/>
      <c r="AA113" s="554"/>
      <c r="AB113" s="554"/>
      <c r="AC113" s="554"/>
      <c r="AD113" s="555"/>
      <c r="AK113" s="169">
        <v>5</v>
      </c>
      <c r="AL113" s="170">
        <f t="shared" si="0"/>
        <v>0</v>
      </c>
    </row>
    <row r="114" spans="1:38" ht="24.95" customHeight="1">
      <c r="A114" s="35"/>
      <c r="B114" s="113"/>
      <c r="C114" s="114"/>
      <c r="D114" s="556" t="s">
        <v>151</v>
      </c>
      <c r="E114" s="557"/>
      <c r="F114" s="554" t="s">
        <v>163</v>
      </c>
      <c r="G114" s="554"/>
      <c r="H114" s="554"/>
      <c r="I114" s="554"/>
      <c r="J114" s="554"/>
      <c r="K114" s="554"/>
      <c r="L114" s="554"/>
      <c r="M114" s="554"/>
      <c r="N114" s="554"/>
      <c r="O114" s="554"/>
      <c r="P114" s="555"/>
      <c r="R114" s="556" t="s">
        <v>151</v>
      </c>
      <c r="S114" s="557"/>
      <c r="T114" s="554" t="s">
        <v>164</v>
      </c>
      <c r="U114" s="554"/>
      <c r="V114" s="554"/>
      <c r="W114" s="554"/>
      <c r="X114" s="554"/>
      <c r="Y114" s="554"/>
      <c r="Z114" s="554"/>
      <c r="AA114" s="554"/>
      <c r="AB114" s="554"/>
      <c r="AC114" s="554"/>
      <c r="AD114" s="555"/>
      <c r="AK114" s="169">
        <v>6</v>
      </c>
      <c r="AL114" s="170">
        <f t="shared" si="0"/>
        <v>0</v>
      </c>
    </row>
    <row r="115" spans="1:38" ht="24.95" customHeight="1">
      <c r="A115" s="35"/>
      <c r="B115" s="113"/>
      <c r="C115" s="114"/>
      <c r="D115" s="556" t="s">
        <v>151</v>
      </c>
      <c r="E115" s="557"/>
      <c r="F115" s="554" t="s">
        <v>165</v>
      </c>
      <c r="G115" s="554"/>
      <c r="H115" s="554"/>
      <c r="I115" s="554"/>
      <c r="J115" s="554"/>
      <c r="K115" s="554"/>
      <c r="L115" s="554"/>
      <c r="M115" s="554"/>
      <c r="N115" s="554"/>
      <c r="O115" s="554"/>
      <c r="P115" s="555"/>
      <c r="R115" s="556" t="s">
        <v>151</v>
      </c>
      <c r="S115" s="557"/>
      <c r="T115" s="554" t="s">
        <v>166</v>
      </c>
      <c r="U115" s="554"/>
      <c r="V115" s="554"/>
      <c r="W115" s="554"/>
      <c r="X115" s="554"/>
      <c r="Y115" s="554"/>
      <c r="Z115" s="554"/>
      <c r="AA115" s="554"/>
      <c r="AB115" s="554"/>
      <c r="AC115" s="554"/>
      <c r="AD115" s="555"/>
      <c r="AK115" s="169">
        <v>7</v>
      </c>
      <c r="AL115" s="170">
        <f t="shared" si="0"/>
        <v>0</v>
      </c>
    </row>
    <row r="116" spans="1:38" ht="24.95" customHeight="1">
      <c r="A116" s="35"/>
      <c r="B116" s="113"/>
      <c r="C116" s="114"/>
      <c r="D116" s="556" t="s">
        <v>151</v>
      </c>
      <c r="E116" s="557"/>
      <c r="F116" s="554" t="s">
        <v>167</v>
      </c>
      <c r="G116" s="554"/>
      <c r="H116" s="554"/>
      <c r="I116" s="554"/>
      <c r="J116" s="554"/>
      <c r="K116" s="554"/>
      <c r="L116" s="554"/>
      <c r="M116" s="554"/>
      <c r="N116" s="554"/>
      <c r="O116" s="554"/>
      <c r="P116" s="555"/>
      <c r="R116" s="556" t="s">
        <v>151</v>
      </c>
      <c r="S116" s="557"/>
      <c r="T116" s="554" t="s">
        <v>168</v>
      </c>
      <c r="U116" s="554"/>
      <c r="V116" s="554"/>
      <c r="W116" s="554"/>
      <c r="X116" s="554"/>
      <c r="Y116" s="554"/>
      <c r="Z116" s="554"/>
      <c r="AA116" s="554"/>
      <c r="AB116" s="554"/>
      <c r="AC116" s="554"/>
      <c r="AD116" s="555"/>
      <c r="AK116" s="169">
        <v>8</v>
      </c>
      <c r="AL116" s="170">
        <f t="shared" si="0"/>
        <v>0</v>
      </c>
    </row>
    <row r="117" spans="1:38" ht="24.95" customHeight="1">
      <c r="A117" s="35"/>
      <c r="B117" s="113"/>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14"/>
    </row>
    <row r="118" spans="1:38" ht="24.95" customHeight="1">
      <c r="A118" s="44" t="s">
        <v>44</v>
      </c>
    </row>
    <row r="119" spans="1:38" ht="24.95" customHeight="1">
      <c r="A119" s="44" t="s">
        <v>45</v>
      </c>
    </row>
    <row r="120" spans="1:38" ht="24.95" customHeight="1">
      <c r="A120" s="44" t="s">
        <v>169</v>
      </c>
    </row>
    <row r="121" spans="1:38" ht="24.95" customHeight="1">
      <c r="A121" s="44" t="s">
        <v>170</v>
      </c>
    </row>
    <row r="122" spans="1:38" ht="24.95" customHeight="1">
      <c r="A122" s="44" t="s">
        <v>50</v>
      </c>
    </row>
    <row r="123" spans="1:38" ht="24.95" customHeight="1">
      <c r="A123" s="44" t="s">
        <v>51</v>
      </c>
    </row>
    <row r="124" spans="1:38" ht="24.95" customHeight="1">
      <c r="A124" s="44" t="s">
        <v>52</v>
      </c>
    </row>
    <row r="125" spans="1:38" ht="24.95" customHeight="1">
      <c r="A125" s="44" t="s">
        <v>171</v>
      </c>
    </row>
    <row r="126" spans="1:38" ht="24.95" customHeight="1">
      <c r="A126" s="44" t="s">
        <v>172</v>
      </c>
      <c r="AK126" s="174"/>
    </row>
    <row r="127" spans="1:38" ht="24.95" customHeight="1">
      <c r="A127" s="34" t="s">
        <v>173</v>
      </c>
    </row>
    <row r="128" spans="1:38" ht="24.95" customHeight="1">
      <c r="A128" s="44" t="s">
        <v>174</v>
      </c>
    </row>
    <row r="129" spans="1:2" ht="24.95" customHeight="1">
      <c r="B129" s="44" t="s">
        <v>175</v>
      </c>
    </row>
    <row r="130" spans="1:2" ht="24.95" customHeight="1">
      <c r="A130" s="44" t="s">
        <v>1485</v>
      </c>
    </row>
    <row r="131" spans="1:2" ht="24.95" customHeight="1">
      <c r="A131" s="44" t="s">
        <v>176</v>
      </c>
    </row>
    <row r="132" spans="1:2" ht="24.95" customHeight="1">
      <c r="A132" s="44" t="s">
        <v>177</v>
      </c>
    </row>
    <row r="133" spans="1:2" ht="24.95" customHeight="1">
      <c r="A133" s="44" t="s">
        <v>178</v>
      </c>
    </row>
    <row r="134" spans="1:2" ht="24.95" customHeight="1">
      <c r="A134" s="44" t="s">
        <v>1486</v>
      </c>
    </row>
    <row r="135" spans="1:2" ht="24.95" customHeight="1">
      <c r="A135" s="44" t="s">
        <v>179</v>
      </c>
    </row>
    <row r="136" spans="1:2" ht="24.95" customHeight="1">
      <c r="A136" s="44" t="s">
        <v>180</v>
      </c>
    </row>
    <row r="137" spans="1:2" ht="24.95" customHeight="1">
      <c r="A137" s="44" t="s">
        <v>181</v>
      </c>
    </row>
    <row r="138" spans="1:2" ht="24.95" customHeight="1">
      <c r="A138" s="44" t="s">
        <v>182</v>
      </c>
    </row>
    <row r="139" spans="1:2" ht="24.95" customHeight="1">
      <c r="A139" s="44" t="s">
        <v>183</v>
      </c>
    </row>
    <row r="140" spans="1:2" ht="24.95" customHeight="1">
      <c r="A140" s="44" t="s">
        <v>184</v>
      </c>
    </row>
    <row r="141" spans="1:2" ht="24.95" customHeight="1">
      <c r="A141" s="44" t="s">
        <v>185</v>
      </c>
    </row>
    <row r="142" spans="1:2" ht="24.95" customHeight="1">
      <c r="A142" s="44" t="s">
        <v>186</v>
      </c>
    </row>
    <row r="143" spans="1:2" ht="24.95" customHeight="1">
      <c r="A143" s="44" t="s">
        <v>187</v>
      </c>
    </row>
    <row r="144" spans="1:2" ht="24.95" customHeight="1">
      <c r="A144" s="44" t="s">
        <v>188</v>
      </c>
    </row>
    <row r="145" spans="1:42" ht="24.95" customHeight="1">
      <c r="A145" s="44" t="s">
        <v>1487</v>
      </c>
    </row>
    <row r="146" spans="1:42" ht="24.95" customHeight="1">
      <c r="A146" s="44" t="s">
        <v>189</v>
      </c>
    </row>
    <row r="147" spans="1:42" ht="24.95" customHeight="1">
      <c r="A147" s="44" t="s">
        <v>190</v>
      </c>
    </row>
    <row r="148" spans="1:42" ht="24.95" customHeight="1">
      <c r="A148" s="44" t="s">
        <v>1488</v>
      </c>
    </row>
    <row r="149" spans="1:42" ht="24.95" customHeight="1">
      <c r="A149" s="44" t="s">
        <v>191</v>
      </c>
    </row>
    <row r="150" spans="1:42" ht="24.95" customHeight="1">
      <c r="A150" s="44" t="s">
        <v>192</v>
      </c>
    </row>
    <row r="151" spans="1:42" ht="24.95" customHeight="1">
      <c r="A151" s="44" t="s">
        <v>1489</v>
      </c>
    </row>
    <row r="152" spans="1:42" ht="24.95" customHeight="1">
      <c r="A152" s="44" t="s">
        <v>193</v>
      </c>
    </row>
    <row r="153" spans="1:42" ht="24.95" customHeight="1">
      <c r="A153" s="44" t="s">
        <v>1490</v>
      </c>
    </row>
    <row r="154" spans="1:42" s="34" customFormat="1" ht="24.95" customHeight="1">
      <c r="A154" s="34" t="s">
        <v>194</v>
      </c>
      <c r="F154" s="113"/>
      <c r="AK154" s="169"/>
      <c r="AL154" s="171"/>
      <c r="AM154" s="171"/>
      <c r="AN154" s="171"/>
      <c r="AO154" s="171"/>
      <c r="AP154" s="171"/>
    </row>
    <row r="155" spans="1:42" ht="24.95" customHeight="1">
      <c r="A155" s="44" t="s">
        <v>195</v>
      </c>
    </row>
    <row r="156" spans="1:42" ht="24.95" customHeight="1">
      <c r="A156" s="44" t="s">
        <v>196</v>
      </c>
    </row>
    <row r="157" spans="1:42" ht="24.95" customHeight="1">
      <c r="A157" s="44" t="s">
        <v>197</v>
      </c>
    </row>
    <row r="158" spans="1:42" ht="24.95" customHeight="1">
      <c r="A158" s="44" t="s">
        <v>1491</v>
      </c>
    </row>
    <row r="159" spans="1:42" ht="24.95" customHeight="1">
      <c r="A159" s="44" t="s">
        <v>198</v>
      </c>
    </row>
    <row r="160" spans="1:42" ht="24.95" customHeight="1">
      <c r="A160" s="44" t="s">
        <v>1492</v>
      </c>
    </row>
    <row r="161" spans="1:42" ht="24.95" customHeight="1">
      <c r="A161" s="44" t="s">
        <v>199</v>
      </c>
    </row>
    <row r="162" spans="1:42" ht="24.95" customHeight="1">
      <c r="A162" s="44" t="s">
        <v>200</v>
      </c>
    </row>
    <row r="163" spans="1:42" ht="24.95" customHeight="1">
      <c r="A163" s="44" t="s">
        <v>201</v>
      </c>
    </row>
    <row r="164" spans="1:42" ht="24.95" customHeight="1">
      <c r="A164" s="44" t="s">
        <v>202</v>
      </c>
    </row>
    <row r="165" spans="1:42" ht="24.95" customHeight="1">
      <c r="A165" s="44" t="s">
        <v>203</v>
      </c>
    </row>
    <row r="166" spans="1:42" s="34" customFormat="1" ht="24.95" customHeight="1">
      <c r="A166" s="34" t="s">
        <v>204</v>
      </c>
      <c r="F166" s="113"/>
      <c r="AK166" s="169"/>
      <c r="AL166" s="171"/>
      <c r="AM166" s="171"/>
      <c r="AN166" s="171"/>
      <c r="AO166" s="171"/>
      <c r="AP166" s="171"/>
    </row>
    <row r="167" spans="1:42" s="34" customFormat="1" ht="24.95" customHeight="1">
      <c r="A167" s="34" t="s">
        <v>205</v>
      </c>
      <c r="F167" s="113"/>
      <c r="AK167" s="169"/>
      <c r="AL167" s="171"/>
      <c r="AM167" s="171"/>
      <c r="AN167" s="171"/>
      <c r="AO167" s="171"/>
      <c r="AP167" s="171"/>
    </row>
    <row r="168" spans="1:42" ht="24.95" customHeight="1">
      <c r="A168" s="34"/>
    </row>
    <row r="169" spans="1:42" ht="24.95" customHeight="1">
      <c r="A169" s="34"/>
    </row>
    <row r="170" spans="1:42" ht="24.95" customHeight="1">
      <c r="F170" s="44"/>
      <c r="AK170" s="170"/>
    </row>
    <row r="171" spans="1:42" ht="24.95" customHeight="1">
      <c r="F171" s="44"/>
      <c r="AK171" s="170"/>
    </row>
    <row r="172" spans="1:42" ht="24.95" customHeight="1">
      <c r="F172" s="44"/>
      <c r="AK172" s="170"/>
    </row>
    <row r="173" spans="1:42" ht="24.95" customHeight="1">
      <c r="F173" s="44"/>
      <c r="AK173" s="170"/>
    </row>
    <row r="174" spans="1:42" ht="24.95" customHeight="1">
      <c r="F174" s="44"/>
      <c r="AK174" s="170"/>
    </row>
    <row r="175" spans="1:42" ht="24.95" customHeight="1">
      <c r="F175" s="44"/>
      <c r="AK175" s="170"/>
    </row>
    <row r="176" spans="1:42" ht="24.95" customHeight="1">
      <c r="F176" s="44"/>
      <c r="AK176" s="170"/>
    </row>
    <row r="177" spans="6:37" ht="24.95" customHeight="1">
      <c r="F177" s="44"/>
      <c r="AK177" s="170"/>
    </row>
    <row r="178" spans="6:37" ht="24.95" customHeight="1">
      <c r="F178" s="44"/>
      <c r="AK178" s="170"/>
    </row>
    <row r="179" spans="6:37" ht="24.95" customHeight="1">
      <c r="F179" s="44"/>
      <c r="AK179" s="170"/>
    </row>
    <row r="180" spans="6:37" ht="24.95" customHeight="1">
      <c r="F180" s="44"/>
      <c r="AK180" s="170"/>
    </row>
    <row r="181" spans="6:37" ht="24.95" customHeight="1">
      <c r="F181" s="44"/>
      <c r="AK181" s="170"/>
    </row>
    <row r="182" spans="6:37" ht="24.95" customHeight="1">
      <c r="F182" s="44"/>
      <c r="AK182" s="170"/>
    </row>
    <row r="183" spans="6:37" ht="24.95" customHeight="1">
      <c r="F183" s="44"/>
      <c r="AK183" s="170"/>
    </row>
    <row r="184" spans="6:37" ht="24.95" customHeight="1">
      <c r="F184" s="44"/>
      <c r="AK184" s="170"/>
    </row>
    <row r="185" spans="6:37" ht="24.95" customHeight="1">
      <c r="F185" s="44"/>
      <c r="AK185" s="170"/>
    </row>
    <row r="186" spans="6:37" ht="24.95" customHeight="1">
      <c r="F186" s="44"/>
      <c r="AK186" s="170"/>
    </row>
    <row r="187" spans="6:37" ht="24.95" customHeight="1">
      <c r="F187" s="44"/>
      <c r="AK187" s="170"/>
    </row>
    <row r="188" spans="6:37" ht="24.95" customHeight="1">
      <c r="F188" s="44"/>
      <c r="AK188" s="170"/>
    </row>
    <row r="189" spans="6:37" ht="24.95" customHeight="1">
      <c r="F189" s="44"/>
      <c r="AK189" s="170"/>
    </row>
    <row r="190" spans="6:37" ht="24.95" customHeight="1">
      <c r="F190" s="44"/>
      <c r="AK190" s="170"/>
    </row>
    <row r="191" spans="6:37" ht="24.95" customHeight="1">
      <c r="F191" s="44"/>
      <c r="AK191" s="170"/>
    </row>
    <row r="192" spans="6:37" ht="24.95" customHeight="1">
      <c r="F192" s="44"/>
      <c r="AK192" s="170"/>
    </row>
    <row r="193" spans="6:37" ht="24.95" customHeight="1">
      <c r="F193" s="44"/>
      <c r="AK193" s="170"/>
    </row>
    <row r="194" spans="6:37" ht="24.95" customHeight="1">
      <c r="F194" s="44"/>
      <c r="AK194" s="170"/>
    </row>
    <row r="195" spans="6:37" ht="24.95" customHeight="1">
      <c r="F195" s="44"/>
      <c r="AK195" s="170"/>
    </row>
    <row r="196" spans="6:37" ht="24.95" customHeight="1">
      <c r="F196" s="44"/>
      <c r="AK196" s="170"/>
    </row>
  </sheetData>
  <sheetProtection algorithmName="SHA-512" hashValue="HAnEIphGBJavaNdLyI1mngbJeEbg/UswBL/UcThYPNR5c/gxtdjlRmKHpzxWjmytmtVyrFbMd9zN3h0DU3uYWQ==" saltValue="wTMnY1XfwxT/obT05rdROA==" spinCount="100000" sheet="1" objects="1" scenarios="1"/>
  <mergeCells count="109">
    <mergeCell ref="H20:K20"/>
    <mergeCell ref="L20:O20"/>
    <mergeCell ref="H21:K21"/>
    <mergeCell ref="H22:K22"/>
    <mergeCell ref="H23:K23"/>
    <mergeCell ref="L21:O23"/>
    <mergeCell ref="D109:E109"/>
    <mergeCell ref="F109:P109"/>
    <mergeCell ref="R109:S109"/>
    <mergeCell ref="L24:O26"/>
    <mergeCell ref="L27:O29"/>
    <mergeCell ref="L30:O32"/>
    <mergeCell ref="H29:K29"/>
    <mergeCell ref="H30:K30"/>
    <mergeCell ref="H31:K31"/>
    <mergeCell ref="H32:K32"/>
    <mergeCell ref="H24:K24"/>
    <mergeCell ref="H25:K25"/>
    <mergeCell ref="H26:K26"/>
    <mergeCell ref="H27:K27"/>
    <mergeCell ref="H28:K28"/>
    <mergeCell ref="M84:S84"/>
    <mergeCell ref="D108:E108"/>
    <mergeCell ref="F108:P108"/>
    <mergeCell ref="T109:AD109"/>
    <mergeCell ref="D110:E110"/>
    <mergeCell ref="F110:P110"/>
    <mergeCell ref="R110:S110"/>
    <mergeCell ref="T110:AD110"/>
    <mergeCell ref="D114:E114"/>
    <mergeCell ref="F114:P114"/>
    <mergeCell ref="R114:S114"/>
    <mergeCell ref="T114:AD114"/>
    <mergeCell ref="D111:E111"/>
    <mergeCell ref="F111:P111"/>
    <mergeCell ref="R111:S111"/>
    <mergeCell ref="T111:AD111"/>
    <mergeCell ref="D112:E112"/>
    <mergeCell ref="F112:P112"/>
    <mergeCell ref="R112:S112"/>
    <mergeCell ref="T112:AD112"/>
    <mergeCell ref="D113:E113"/>
    <mergeCell ref="F113:P113"/>
    <mergeCell ref="R113:S113"/>
    <mergeCell ref="T113:AD113"/>
    <mergeCell ref="R108:S108"/>
    <mergeCell ref="T108:AD108"/>
    <mergeCell ref="B89:E94"/>
    <mergeCell ref="J100:K100"/>
    <mergeCell ref="J99:K99"/>
    <mergeCell ref="J94:AD94"/>
    <mergeCell ref="J101:K101"/>
    <mergeCell ref="D106:P106"/>
    <mergeCell ref="R106:AD106"/>
    <mergeCell ref="M87:S87"/>
    <mergeCell ref="Z87:AF87"/>
    <mergeCell ref="Z84:AF84"/>
    <mergeCell ref="F89:AH89"/>
    <mergeCell ref="J98:K98"/>
    <mergeCell ref="F90:AH90"/>
    <mergeCell ref="J91:AD91"/>
    <mergeCell ref="J92:AD92"/>
    <mergeCell ref="J93:AD93"/>
    <mergeCell ref="N15:N16"/>
    <mergeCell ref="O15:P16"/>
    <mergeCell ref="Q15:Q16"/>
    <mergeCell ref="R15:S16"/>
    <mergeCell ref="M58:S58"/>
    <mergeCell ref="Z58:AF58"/>
    <mergeCell ref="M60:S60"/>
    <mergeCell ref="Z60:AF60"/>
    <mergeCell ref="M81:S81"/>
    <mergeCell ref="Z81:AF81"/>
    <mergeCell ref="M62:S62"/>
    <mergeCell ref="Z62:AF62"/>
    <mergeCell ref="M64:S64"/>
    <mergeCell ref="Z64:AF64"/>
    <mergeCell ref="M66:S66"/>
    <mergeCell ref="Z66:AF66"/>
    <mergeCell ref="M68:S68"/>
    <mergeCell ref="Z68:AF68"/>
    <mergeCell ref="M70:S70"/>
    <mergeCell ref="Z70:AF70"/>
    <mergeCell ref="M72:S72"/>
    <mergeCell ref="Z72:AF72"/>
    <mergeCell ref="A3:AJ3"/>
    <mergeCell ref="B5:G5"/>
    <mergeCell ref="H5:T5"/>
    <mergeCell ref="B6:G6"/>
    <mergeCell ref="H6:T6"/>
    <mergeCell ref="F115:P115"/>
    <mergeCell ref="F116:P116"/>
    <mergeCell ref="T115:AD115"/>
    <mergeCell ref="T116:AD116"/>
    <mergeCell ref="D115:E115"/>
    <mergeCell ref="D116:E116"/>
    <mergeCell ref="R115:S115"/>
    <mergeCell ref="R116:S116"/>
    <mergeCell ref="T15:T16"/>
    <mergeCell ref="U15:V16"/>
    <mergeCell ref="W15:W16"/>
    <mergeCell ref="M79:S79"/>
    <mergeCell ref="Z79:AF79"/>
    <mergeCell ref="J34:P34"/>
    <mergeCell ref="M47:S47"/>
    <mergeCell ref="Z47:AF47"/>
    <mergeCell ref="J15:J16"/>
    <mergeCell ref="K15:K16"/>
    <mergeCell ref="L15:M16"/>
  </mergeCells>
  <phoneticPr fontId="1"/>
  <conditionalFormatting sqref="D109:P116 R109:AD116">
    <cfRule type="expression" dxfId="41" priority="4">
      <formula>$AL109=0</formula>
    </cfRule>
  </conditionalFormatting>
  <conditionalFormatting sqref="F108:P108">
    <cfRule type="expression" dxfId="40" priority="2">
      <formula>$AL108=0</formula>
    </cfRule>
  </conditionalFormatting>
  <conditionalFormatting sqref="T108:AD108">
    <cfRule type="expression" dxfId="39" priority="1">
      <formula>$AL108=0</formula>
    </cfRule>
  </conditionalFormatting>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2" manualBreakCount="2">
    <brk id="39" max="35" man="1"/>
    <brk id="85"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5</xdr:col>
                    <xdr:colOff>28575</xdr:colOff>
                    <xdr:row>14</xdr:row>
                    <xdr:rowOff>38100</xdr:rowOff>
                  </from>
                  <to>
                    <xdr:col>5</xdr:col>
                    <xdr:colOff>266700</xdr:colOff>
                    <xdr:row>14</xdr:row>
                    <xdr:rowOff>295275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mc:AlternateContent xmlns:mc="http://schemas.openxmlformats.org/markup-compatibility/2006">
          <mc:Choice Requires="x14">
            <control shapeId="8195" r:id="rId6" name="Option Button 3">
              <controlPr defaultSize="0" autoFill="0" autoLine="0" autoPict="0">
                <anchor moveWithCells="1">
                  <from>
                    <xdr:col>10</xdr:col>
                    <xdr:colOff>57150</xdr:colOff>
                    <xdr:row>14</xdr:row>
                    <xdr:rowOff>180975</xdr:rowOff>
                  </from>
                  <to>
                    <xdr:col>11</xdr:col>
                    <xdr:colOff>123825</xdr:colOff>
                    <xdr:row>15</xdr:row>
                    <xdr:rowOff>114300</xdr:rowOff>
                  </to>
                </anchor>
              </controlPr>
            </control>
          </mc:Choice>
        </mc:AlternateContent>
        <mc:AlternateContent xmlns:mc="http://schemas.openxmlformats.org/markup-compatibility/2006">
          <mc:Choice Requires="x14">
            <control shapeId="8196" r:id="rId7" name="Option Button 4">
              <controlPr defaultSize="0" autoFill="0" autoLine="0" autoPict="0">
                <anchor moveWithCells="1">
                  <from>
                    <xdr:col>13</xdr:col>
                    <xdr:colOff>57150</xdr:colOff>
                    <xdr:row>14</xdr:row>
                    <xdr:rowOff>180975</xdr:rowOff>
                  </from>
                  <to>
                    <xdr:col>14</xdr:col>
                    <xdr:colOff>123825</xdr:colOff>
                    <xdr:row>15</xdr:row>
                    <xdr:rowOff>114300</xdr:rowOff>
                  </to>
                </anchor>
              </controlPr>
            </control>
          </mc:Choice>
        </mc:AlternateContent>
        <mc:AlternateContent xmlns:mc="http://schemas.openxmlformats.org/markup-compatibility/2006">
          <mc:Choice Requires="x14">
            <control shapeId="8197" r:id="rId8" name="Option Button 5">
              <controlPr defaultSize="0" autoFill="0" autoLine="0" autoPict="0">
                <anchor moveWithCells="1">
                  <from>
                    <xdr:col>16</xdr:col>
                    <xdr:colOff>57150</xdr:colOff>
                    <xdr:row>14</xdr:row>
                    <xdr:rowOff>180975</xdr:rowOff>
                  </from>
                  <to>
                    <xdr:col>17</xdr:col>
                    <xdr:colOff>123825</xdr:colOff>
                    <xdr:row>15</xdr:row>
                    <xdr:rowOff>114300</xdr:rowOff>
                  </to>
                </anchor>
              </controlPr>
            </control>
          </mc:Choice>
        </mc:AlternateContent>
        <mc:AlternateContent xmlns:mc="http://schemas.openxmlformats.org/markup-compatibility/2006">
          <mc:Choice Requires="x14">
            <control shapeId="8198" r:id="rId9" name="Option Button 6">
              <controlPr defaultSize="0" autoFill="0" autoLine="0" autoPict="0">
                <anchor moveWithCells="1">
                  <from>
                    <xdr:col>19</xdr:col>
                    <xdr:colOff>57150</xdr:colOff>
                    <xdr:row>14</xdr:row>
                    <xdr:rowOff>180975</xdr:rowOff>
                  </from>
                  <to>
                    <xdr:col>20</xdr:col>
                    <xdr:colOff>123825</xdr:colOff>
                    <xdr:row>15</xdr:row>
                    <xdr:rowOff>114300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30</xdr:col>
                    <xdr:colOff>28575</xdr:colOff>
                    <xdr:row>35</xdr:row>
                    <xdr:rowOff>38100</xdr:rowOff>
                  </from>
                  <to>
                    <xdr:col>30</xdr:col>
                    <xdr:colOff>266700</xdr:colOff>
                    <xdr:row>35</xdr:row>
                    <xdr:rowOff>295275</xdr:rowOff>
                  </to>
                </anchor>
              </controlPr>
            </control>
          </mc:Choice>
        </mc:AlternateContent>
        <mc:AlternateContent xmlns:mc="http://schemas.openxmlformats.org/markup-compatibility/2006">
          <mc:Choice Requires="x14">
            <control shapeId="8200" r:id="rId11" name="Option Button 8">
              <controlPr defaultSize="0" autoFill="0" autoLine="0" autoPict="0">
                <anchor moveWithCells="1">
                  <from>
                    <xdr:col>3</xdr:col>
                    <xdr:colOff>171450</xdr:colOff>
                    <xdr:row>108</xdr:row>
                    <xdr:rowOff>38100</xdr:rowOff>
                  </from>
                  <to>
                    <xdr:col>4</xdr:col>
                    <xdr:colOff>247650</xdr:colOff>
                    <xdr:row>108</xdr:row>
                    <xdr:rowOff>285750</xdr:rowOff>
                  </to>
                </anchor>
              </controlPr>
            </control>
          </mc:Choice>
        </mc:AlternateContent>
        <mc:AlternateContent xmlns:mc="http://schemas.openxmlformats.org/markup-compatibility/2006">
          <mc:Choice Requires="x14">
            <control shapeId="8201" r:id="rId12" name="Option Button 9">
              <controlPr defaultSize="0" autoFill="0" autoLine="0" autoPict="0">
                <anchor moveWithCells="1">
                  <from>
                    <xdr:col>3</xdr:col>
                    <xdr:colOff>171450</xdr:colOff>
                    <xdr:row>109</xdr:row>
                    <xdr:rowOff>38100</xdr:rowOff>
                  </from>
                  <to>
                    <xdr:col>4</xdr:col>
                    <xdr:colOff>247650</xdr:colOff>
                    <xdr:row>109</xdr:row>
                    <xdr:rowOff>285750</xdr:rowOff>
                  </to>
                </anchor>
              </controlPr>
            </control>
          </mc:Choice>
        </mc:AlternateContent>
        <mc:AlternateContent xmlns:mc="http://schemas.openxmlformats.org/markup-compatibility/2006">
          <mc:Choice Requires="x14">
            <control shapeId="8202" r:id="rId13" name="Option Button 10">
              <controlPr defaultSize="0" autoFill="0" autoLine="0" autoPict="0">
                <anchor moveWithCells="1">
                  <from>
                    <xdr:col>3</xdr:col>
                    <xdr:colOff>171450</xdr:colOff>
                    <xdr:row>110</xdr:row>
                    <xdr:rowOff>38100</xdr:rowOff>
                  </from>
                  <to>
                    <xdr:col>4</xdr:col>
                    <xdr:colOff>247650</xdr:colOff>
                    <xdr:row>110</xdr:row>
                    <xdr:rowOff>285750</xdr:rowOff>
                  </to>
                </anchor>
              </controlPr>
            </control>
          </mc:Choice>
        </mc:AlternateContent>
        <mc:AlternateContent xmlns:mc="http://schemas.openxmlformats.org/markup-compatibility/2006">
          <mc:Choice Requires="x14">
            <control shapeId="8203" r:id="rId14" name="Option Button 11">
              <controlPr defaultSize="0" autoFill="0" autoLine="0" autoPict="0">
                <anchor moveWithCells="1">
                  <from>
                    <xdr:col>3</xdr:col>
                    <xdr:colOff>171450</xdr:colOff>
                    <xdr:row>111</xdr:row>
                    <xdr:rowOff>38100</xdr:rowOff>
                  </from>
                  <to>
                    <xdr:col>4</xdr:col>
                    <xdr:colOff>247650</xdr:colOff>
                    <xdr:row>111</xdr:row>
                    <xdr:rowOff>285750</xdr:rowOff>
                  </to>
                </anchor>
              </controlPr>
            </control>
          </mc:Choice>
        </mc:AlternateContent>
        <mc:AlternateContent xmlns:mc="http://schemas.openxmlformats.org/markup-compatibility/2006">
          <mc:Choice Requires="x14">
            <control shapeId="8204" r:id="rId15" name="Option Button 12">
              <controlPr defaultSize="0" autoFill="0" autoLine="0" autoPict="0">
                <anchor moveWithCells="1">
                  <from>
                    <xdr:col>3</xdr:col>
                    <xdr:colOff>171450</xdr:colOff>
                    <xdr:row>112</xdr:row>
                    <xdr:rowOff>38100</xdr:rowOff>
                  </from>
                  <to>
                    <xdr:col>4</xdr:col>
                    <xdr:colOff>247650</xdr:colOff>
                    <xdr:row>112</xdr:row>
                    <xdr:rowOff>285750</xdr:rowOff>
                  </to>
                </anchor>
              </controlPr>
            </control>
          </mc:Choice>
        </mc:AlternateContent>
        <mc:AlternateContent xmlns:mc="http://schemas.openxmlformats.org/markup-compatibility/2006">
          <mc:Choice Requires="x14">
            <control shapeId="8205" r:id="rId16" name="Option Button 13">
              <controlPr defaultSize="0" autoFill="0" autoLine="0" autoPict="0">
                <anchor moveWithCells="1">
                  <from>
                    <xdr:col>3</xdr:col>
                    <xdr:colOff>171450</xdr:colOff>
                    <xdr:row>113</xdr:row>
                    <xdr:rowOff>38100</xdr:rowOff>
                  </from>
                  <to>
                    <xdr:col>4</xdr:col>
                    <xdr:colOff>247650</xdr:colOff>
                    <xdr:row>113</xdr:row>
                    <xdr:rowOff>285750</xdr:rowOff>
                  </to>
                </anchor>
              </controlPr>
            </control>
          </mc:Choice>
        </mc:AlternateContent>
        <mc:AlternateContent xmlns:mc="http://schemas.openxmlformats.org/markup-compatibility/2006">
          <mc:Choice Requires="x14">
            <control shapeId="8208" r:id="rId17" name="Group Box 16">
              <controlPr defaultSize="0" autoFill="0" autoPict="0">
                <anchor moveWithCells="1">
                  <from>
                    <xdr:col>3</xdr:col>
                    <xdr:colOff>0</xdr:colOff>
                    <xdr:row>106</xdr:row>
                    <xdr:rowOff>304800</xdr:rowOff>
                  </from>
                  <to>
                    <xdr:col>5</xdr:col>
                    <xdr:colOff>0</xdr:colOff>
                    <xdr:row>116</xdr:row>
                    <xdr:rowOff>0</xdr:rowOff>
                  </to>
                </anchor>
              </controlPr>
            </control>
          </mc:Choice>
        </mc:AlternateContent>
        <mc:AlternateContent xmlns:mc="http://schemas.openxmlformats.org/markup-compatibility/2006">
          <mc:Choice Requires="x14">
            <control shapeId="8210" r:id="rId18" name="Check Box 18">
              <controlPr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8211" r:id="rId19" name="Check Box 19">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8212" r:id="rId20" name="Option Button 20">
              <controlPr defaultSize="0" autoFill="0" autoLine="0" autoPict="0">
                <anchor moveWithCells="1">
                  <from>
                    <xdr:col>17</xdr:col>
                    <xdr:colOff>171450</xdr:colOff>
                    <xdr:row>108</xdr:row>
                    <xdr:rowOff>38100</xdr:rowOff>
                  </from>
                  <to>
                    <xdr:col>18</xdr:col>
                    <xdr:colOff>247650</xdr:colOff>
                    <xdr:row>108</xdr:row>
                    <xdr:rowOff>285750</xdr:rowOff>
                  </to>
                </anchor>
              </controlPr>
            </control>
          </mc:Choice>
        </mc:AlternateContent>
        <mc:AlternateContent xmlns:mc="http://schemas.openxmlformats.org/markup-compatibility/2006">
          <mc:Choice Requires="x14">
            <control shapeId="8213" r:id="rId21" name="Option Button 21">
              <controlPr defaultSize="0" autoFill="0" autoLine="0" autoPict="0">
                <anchor moveWithCells="1">
                  <from>
                    <xdr:col>17</xdr:col>
                    <xdr:colOff>171450</xdr:colOff>
                    <xdr:row>109</xdr:row>
                    <xdr:rowOff>38100</xdr:rowOff>
                  </from>
                  <to>
                    <xdr:col>18</xdr:col>
                    <xdr:colOff>247650</xdr:colOff>
                    <xdr:row>109</xdr:row>
                    <xdr:rowOff>285750</xdr:rowOff>
                  </to>
                </anchor>
              </controlPr>
            </control>
          </mc:Choice>
        </mc:AlternateContent>
        <mc:AlternateContent xmlns:mc="http://schemas.openxmlformats.org/markup-compatibility/2006">
          <mc:Choice Requires="x14">
            <control shapeId="8214" r:id="rId22" name="Option Button 22">
              <controlPr defaultSize="0" autoFill="0" autoLine="0" autoPict="0">
                <anchor moveWithCells="1">
                  <from>
                    <xdr:col>17</xdr:col>
                    <xdr:colOff>171450</xdr:colOff>
                    <xdr:row>110</xdr:row>
                    <xdr:rowOff>38100</xdr:rowOff>
                  </from>
                  <to>
                    <xdr:col>18</xdr:col>
                    <xdr:colOff>247650</xdr:colOff>
                    <xdr:row>110</xdr:row>
                    <xdr:rowOff>285750</xdr:rowOff>
                  </to>
                </anchor>
              </controlPr>
            </control>
          </mc:Choice>
        </mc:AlternateContent>
        <mc:AlternateContent xmlns:mc="http://schemas.openxmlformats.org/markup-compatibility/2006">
          <mc:Choice Requires="x14">
            <control shapeId="8215" r:id="rId23" name="Option Button 23">
              <controlPr defaultSize="0" autoFill="0" autoLine="0" autoPict="0">
                <anchor moveWithCells="1">
                  <from>
                    <xdr:col>17</xdr:col>
                    <xdr:colOff>171450</xdr:colOff>
                    <xdr:row>111</xdr:row>
                    <xdr:rowOff>38100</xdr:rowOff>
                  </from>
                  <to>
                    <xdr:col>18</xdr:col>
                    <xdr:colOff>247650</xdr:colOff>
                    <xdr:row>111</xdr:row>
                    <xdr:rowOff>285750</xdr:rowOff>
                  </to>
                </anchor>
              </controlPr>
            </control>
          </mc:Choice>
        </mc:AlternateContent>
        <mc:AlternateContent xmlns:mc="http://schemas.openxmlformats.org/markup-compatibility/2006">
          <mc:Choice Requires="x14">
            <control shapeId="8216" r:id="rId24" name="Option Button 24">
              <controlPr defaultSize="0" autoFill="0" autoLine="0" autoPict="0">
                <anchor moveWithCells="1">
                  <from>
                    <xdr:col>17</xdr:col>
                    <xdr:colOff>171450</xdr:colOff>
                    <xdr:row>112</xdr:row>
                    <xdr:rowOff>38100</xdr:rowOff>
                  </from>
                  <to>
                    <xdr:col>18</xdr:col>
                    <xdr:colOff>247650</xdr:colOff>
                    <xdr:row>112</xdr:row>
                    <xdr:rowOff>285750</xdr:rowOff>
                  </to>
                </anchor>
              </controlPr>
            </control>
          </mc:Choice>
        </mc:AlternateContent>
        <mc:AlternateContent xmlns:mc="http://schemas.openxmlformats.org/markup-compatibility/2006">
          <mc:Choice Requires="x14">
            <control shapeId="8217" r:id="rId25" name="Option Button 25">
              <controlPr defaultSize="0" autoFill="0" autoLine="0" autoPict="0">
                <anchor moveWithCells="1">
                  <from>
                    <xdr:col>17</xdr:col>
                    <xdr:colOff>171450</xdr:colOff>
                    <xdr:row>113</xdr:row>
                    <xdr:rowOff>38100</xdr:rowOff>
                  </from>
                  <to>
                    <xdr:col>18</xdr:col>
                    <xdr:colOff>247650</xdr:colOff>
                    <xdr:row>113</xdr:row>
                    <xdr:rowOff>285750</xdr:rowOff>
                  </to>
                </anchor>
              </controlPr>
            </control>
          </mc:Choice>
        </mc:AlternateContent>
        <mc:AlternateContent xmlns:mc="http://schemas.openxmlformats.org/markup-compatibility/2006">
          <mc:Choice Requires="x14">
            <control shapeId="8220" r:id="rId26" name="Group Box 28">
              <controlPr defaultSize="0" autoFill="0" autoPict="0">
                <anchor moveWithCells="1">
                  <from>
                    <xdr:col>17</xdr:col>
                    <xdr:colOff>0</xdr:colOff>
                    <xdr:row>106</xdr:row>
                    <xdr:rowOff>304800</xdr:rowOff>
                  </from>
                  <to>
                    <xdr:col>19</xdr:col>
                    <xdr:colOff>0</xdr:colOff>
                    <xdr:row>116</xdr:row>
                    <xdr:rowOff>0</xdr:rowOff>
                  </to>
                </anchor>
              </controlPr>
            </control>
          </mc:Choice>
        </mc:AlternateContent>
        <mc:AlternateContent xmlns:mc="http://schemas.openxmlformats.org/markup-compatibility/2006">
          <mc:Choice Requires="x14">
            <control shapeId="8221" r:id="rId27" name="Option Button 29">
              <controlPr defaultSize="0" autoFill="0" autoLine="0" autoPict="0">
                <anchor moveWithCells="1">
                  <from>
                    <xdr:col>3</xdr:col>
                    <xdr:colOff>171450</xdr:colOff>
                    <xdr:row>107</xdr:row>
                    <xdr:rowOff>38100</xdr:rowOff>
                  </from>
                  <to>
                    <xdr:col>4</xdr:col>
                    <xdr:colOff>247650</xdr:colOff>
                    <xdr:row>107</xdr:row>
                    <xdr:rowOff>285750</xdr:rowOff>
                  </to>
                </anchor>
              </controlPr>
            </control>
          </mc:Choice>
        </mc:AlternateContent>
        <mc:AlternateContent xmlns:mc="http://schemas.openxmlformats.org/markup-compatibility/2006">
          <mc:Choice Requires="x14">
            <control shapeId="8222" r:id="rId28" name="Option Button 30">
              <controlPr defaultSize="0" autoFill="0" autoLine="0" autoPict="0">
                <anchor moveWithCells="1">
                  <from>
                    <xdr:col>17</xdr:col>
                    <xdr:colOff>171450</xdr:colOff>
                    <xdr:row>107</xdr:row>
                    <xdr:rowOff>38100</xdr:rowOff>
                  </from>
                  <to>
                    <xdr:col>18</xdr:col>
                    <xdr:colOff>247650</xdr:colOff>
                    <xdr:row>107</xdr:row>
                    <xdr:rowOff>285750</xdr:rowOff>
                  </to>
                </anchor>
              </controlPr>
            </control>
          </mc:Choice>
        </mc:AlternateContent>
        <mc:AlternateContent xmlns:mc="http://schemas.openxmlformats.org/markup-compatibility/2006">
          <mc:Choice Requires="x14">
            <control shapeId="8209" r:id="rId29" name="Check Box 17">
              <controlPr defaultSize="0" autoFill="0" autoLine="0" autoPict="0">
                <anchor moveWithCells="1">
                  <from>
                    <xdr:col>30</xdr:col>
                    <xdr:colOff>28575</xdr:colOff>
                    <xdr:row>37</xdr:row>
                    <xdr:rowOff>38100</xdr:rowOff>
                  </from>
                  <to>
                    <xdr:col>30</xdr:col>
                    <xdr:colOff>266700</xdr:colOff>
                    <xdr:row>37</xdr:row>
                    <xdr:rowOff>295275</xdr:rowOff>
                  </to>
                </anchor>
              </controlPr>
            </control>
          </mc:Choice>
        </mc:AlternateContent>
        <mc:AlternateContent xmlns:mc="http://schemas.openxmlformats.org/markup-compatibility/2006">
          <mc:Choice Requires="x14">
            <control shapeId="8224" r:id="rId30" name="Option Button 32">
              <controlPr defaultSize="0" autoFill="0" autoLine="0" autoPict="0">
                <anchor moveWithCells="1">
                  <from>
                    <xdr:col>3</xdr:col>
                    <xdr:colOff>171450</xdr:colOff>
                    <xdr:row>114</xdr:row>
                    <xdr:rowOff>38100</xdr:rowOff>
                  </from>
                  <to>
                    <xdr:col>4</xdr:col>
                    <xdr:colOff>247650</xdr:colOff>
                    <xdr:row>114</xdr:row>
                    <xdr:rowOff>285750</xdr:rowOff>
                  </to>
                </anchor>
              </controlPr>
            </control>
          </mc:Choice>
        </mc:AlternateContent>
        <mc:AlternateContent xmlns:mc="http://schemas.openxmlformats.org/markup-compatibility/2006">
          <mc:Choice Requires="x14">
            <control shapeId="8225" r:id="rId31" name="Option Button 33">
              <controlPr defaultSize="0" autoFill="0" autoLine="0" autoPict="0">
                <anchor moveWithCells="1">
                  <from>
                    <xdr:col>3</xdr:col>
                    <xdr:colOff>171450</xdr:colOff>
                    <xdr:row>115</xdr:row>
                    <xdr:rowOff>38100</xdr:rowOff>
                  </from>
                  <to>
                    <xdr:col>4</xdr:col>
                    <xdr:colOff>247650</xdr:colOff>
                    <xdr:row>115</xdr:row>
                    <xdr:rowOff>285750</xdr:rowOff>
                  </to>
                </anchor>
              </controlPr>
            </control>
          </mc:Choice>
        </mc:AlternateContent>
        <mc:AlternateContent xmlns:mc="http://schemas.openxmlformats.org/markup-compatibility/2006">
          <mc:Choice Requires="x14">
            <control shapeId="8226" r:id="rId32" name="Option Button 34">
              <controlPr defaultSize="0" autoFill="0" autoLine="0" autoPict="0">
                <anchor moveWithCells="1">
                  <from>
                    <xdr:col>17</xdr:col>
                    <xdr:colOff>171450</xdr:colOff>
                    <xdr:row>114</xdr:row>
                    <xdr:rowOff>38100</xdr:rowOff>
                  </from>
                  <to>
                    <xdr:col>18</xdr:col>
                    <xdr:colOff>247650</xdr:colOff>
                    <xdr:row>114</xdr:row>
                    <xdr:rowOff>285750</xdr:rowOff>
                  </to>
                </anchor>
              </controlPr>
            </control>
          </mc:Choice>
        </mc:AlternateContent>
        <mc:AlternateContent xmlns:mc="http://schemas.openxmlformats.org/markup-compatibility/2006">
          <mc:Choice Requires="x14">
            <control shapeId="8227" r:id="rId33" name="Option Button 35">
              <controlPr defaultSize="0" autoFill="0" autoLine="0" autoPict="0">
                <anchor moveWithCells="1">
                  <from>
                    <xdr:col>17</xdr:col>
                    <xdr:colOff>171450</xdr:colOff>
                    <xdr:row>115</xdr:row>
                    <xdr:rowOff>38100</xdr:rowOff>
                  </from>
                  <to>
                    <xdr:col>18</xdr:col>
                    <xdr:colOff>247650</xdr:colOff>
                    <xdr:row>115</xdr:row>
                    <xdr:rowOff>285750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8" tint="0.79998168889431442"/>
  </sheetPr>
  <dimension ref="A1:AT144"/>
  <sheetViews>
    <sheetView showGridLines="0" view="pageBreakPreview" zoomScaleNormal="100" zoomScaleSheetLayoutView="100" workbookViewId="0"/>
  </sheetViews>
  <sheetFormatPr defaultRowHeight="17.25" outlineLevelCol="1"/>
  <cols>
    <col min="1" max="5" width="3.625" style="44" customWidth="1"/>
    <col min="6" max="6" width="3.625" style="113" customWidth="1"/>
    <col min="7" max="36" width="3.625" style="44" customWidth="1"/>
    <col min="37" max="37" width="8.625" style="183" hidden="1" customWidth="1" outlineLevel="1"/>
    <col min="38" max="38" width="3.625" style="170" hidden="1" customWidth="1" outlineLevel="1"/>
    <col min="39" max="39" width="10.25" style="170" hidden="1" customWidth="1" outlineLevel="1"/>
    <col min="40" max="41" width="3.625" style="170" hidden="1" customWidth="1" outlineLevel="1"/>
    <col min="42" max="42" width="3.625" style="170" customWidth="1" collapsed="1"/>
    <col min="43" max="46" width="3.625" style="170" customWidth="1"/>
    <col min="47" max="49" width="3.625" style="44" customWidth="1"/>
    <col min="50" max="16384" width="9" style="44"/>
  </cols>
  <sheetData>
    <row r="1" spans="1:39" ht="24.95" customHeight="1">
      <c r="A1" s="44" t="s">
        <v>206</v>
      </c>
    </row>
    <row r="2" spans="1:39" ht="15" customHeight="1"/>
    <row r="3" spans="1:39" ht="24.95" customHeight="1">
      <c r="A3" s="551" t="s">
        <v>207</v>
      </c>
      <c r="B3" s="551"/>
      <c r="C3" s="551"/>
      <c r="D3" s="551"/>
      <c r="E3" s="551"/>
      <c r="F3" s="551"/>
      <c r="G3" s="551"/>
      <c r="H3" s="551"/>
      <c r="I3" s="551"/>
      <c r="J3" s="551"/>
      <c r="K3" s="551"/>
      <c r="L3" s="551"/>
      <c r="M3" s="551"/>
      <c r="N3" s="551"/>
      <c r="O3" s="551"/>
      <c r="P3" s="551"/>
      <c r="Q3" s="551"/>
      <c r="R3" s="551"/>
      <c r="S3" s="551"/>
      <c r="T3" s="551"/>
      <c r="U3" s="551"/>
      <c r="V3" s="551"/>
      <c r="W3" s="551"/>
      <c r="X3" s="551"/>
      <c r="Y3" s="551"/>
      <c r="Z3" s="551"/>
      <c r="AA3" s="551"/>
      <c r="AB3" s="551"/>
      <c r="AC3" s="551"/>
      <c r="AD3" s="551"/>
      <c r="AE3" s="551"/>
      <c r="AF3" s="551"/>
      <c r="AG3" s="551"/>
      <c r="AH3" s="551"/>
    </row>
    <row r="4" spans="1:39" ht="15" customHeight="1">
      <c r="A4" s="114"/>
      <c r="B4" s="114"/>
      <c r="C4" s="114"/>
      <c r="D4" s="114"/>
      <c r="E4" s="114"/>
      <c r="G4" s="114"/>
      <c r="H4" s="114"/>
      <c r="I4" s="114"/>
    </row>
    <row r="5" spans="1:39" ht="24.95" customHeight="1">
      <c r="A5" s="35" t="s">
        <v>28</v>
      </c>
      <c r="B5" s="548" t="s">
        <v>29</v>
      </c>
      <c r="C5" s="548"/>
      <c r="D5" s="548"/>
      <c r="E5" s="548"/>
      <c r="F5" s="548"/>
      <c r="G5" s="548"/>
      <c r="H5" s="583" t="str">
        <f>IF('様式95_外来・在宅ベースアップ評価料（Ⅰ）'!H5=0,"",'様式95_外来・在宅ベースアップ評価料（Ⅰ）'!H5)</f>
        <v/>
      </c>
      <c r="I5" s="583"/>
      <c r="J5" s="583"/>
      <c r="K5" s="583"/>
      <c r="L5" s="583"/>
      <c r="M5" s="583"/>
      <c r="N5" s="583"/>
      <c r="O5" s="583"/>
      <c r="P5" s="583"/>
      <c r="Q5" s="583"/>
      <c r="R5" s="583"/>
      <c r="S5" s="583"/>
      <c r="T5" s="583"/>
    </row>
    <row r="6" spans="1:39" ht="24.95" customHeight="1">
      <c r="B6" s="548" t="s">
        <v>30</v>
      </c>
      <c r="C6" s="548"/>
      <c r="D6" s="548"/>
      <c r="E6" s="548"/>
      <c r="F6" s="548"/>
      <c r="G6" s="548"/>
      <c r="H6" s="553" t="str">
        <f>'様式95_外来・在宅ベースアップ評価料（Ⅰ）'!H6</f>
        <v/>
      </c>
      <c r="I6" s="553"/>
      <c r="J6" s="553"/>
      <c r="K6" s="553"/>
      <c r="L6" s="553"/>
      <c r="M6" s="553"/>
      <c r="N6" s="553"/>
      <c r="O6" s="553"/>
      <c r="P6" s="553"/>
      <c r="Q6" s="553"/>
      <c r="R6" s="553"/>
      <c r="S6" s="553"/>
      <c r="T6" s="553"/>
    </row>
    <row r="7" spans="1:39" ht="15" customHeight="1">
      <c r="A7" s="35"/>
      <c r="B7" s="113"/>
      <c r="D7" s="114"/>
      <c r="E7" s="114"/>
      <c r="G7" s="114"/>
      <c r="H7" s="114"/>
      <c r="I7" s="114"/>
      <c r="J7" s="114"/>
      <c r="K7" s="114"/>
      <c r="L7" s="114"/>
      <c r="M7" s="114"/>
      <c r="N7" s="114"/>
      <c r="O7" s="114"/>
      <c r="P7" s="114"/>
      <c r="Q7" s="114"/>
      <c r="R7" s="114"/>
      <c r="S7" s="114"/>
    </row>
    <row r="8" spans="1:39" ht="24.95" customHeight="1">
      <c r="A8" s="35" t="s">
        <v>31</v>
      </c>
      <c r="B8" s="113" t="s">
        <v>58</v>
      </c>
      <c r="C8" s="114"/>
      <c r="D8" s="114"/>
      <c r="E8" s="114"/>
      <c r="H8" s="114"/>
      <c r="I8" s="114"/>
      <c r="J8" s="114"/>
      <c r="K8" s="114"/>
      <c r="L8" s="114"/>
      <c r="M8" s="114"/>
      <c r="N8" s="114"/>
      <c r="O8" s="114"/>
      <c r="P8" s="114"/>
      <c r="Q8" s="114"/>
      <c r="R8" s="114"/>
      <c r="S8" s="114"/>
    </row>
    <row r="9" spans="1:39" ht="24.95" customHeight="1">
      <c r="A9" s="35"/>
      <c r="B9" s="113"/>
      <c r="C9" s="114"/>
      <c r="D9" s="114"/>
      <c r="E9" s="114"/>
      <c r="H9" s="114"/>
      <c r="I9" s="114"/>
      <c r="J9" s="114"/>
      <c r="K9" s="113" t="s">
        <v>59</v>
      </c>
      <c r="L9" s="114"/>
      <c r="M9" s="114"/>
      <c r="N9" s="114"/>
      <c r="O9" s="114"/>
      <c r="P9" s="114"/>
      <c r="Q9" s="114"/>
      <c r="R9" s="114"/>
      <c r="S9" s="114"/>
    </row>
    <row r="10" spans="1:39" ht="24.95" customHeight="1">
      <c r="A10" s="35"/>
      <c r="B10" s="114"/>
      <c r="C10" s="114"/>
      <c r="D10" s="114"/>
      <c r="E10" s="114"/>
      <c r="F10" s="168"/>
      <c r="G10" s="113" t="s">
        <v>60</v>
      </c>
      <c r="H10" s="114"/>
      <c r="I10" s="114"/>
      <c r="J10" s="559"/>
      <c r="K10" s="558"/>
      <c r="L10" s="559" t="s">
        <v>61</v>
      </c>
      <c r="M10" s="559"/>
      <c r="N10" s="558"/>
      <c r="O10" s="559" t="s">
        <v>62</v>
      </c>
      <c r="P10" s="559"/>
      <c r="Q10" s="558"/>
      <c r="R10" s="559" t="s">
        <v>63</v>
      </c>
      <c r="S10" s="559"/>
      <c r="T10" s="558"/>
      <c r="U10" s="559" t="s">
        <v>64</v>
      </c>
      <c r="V10" s="559"/>
      <c r="W10" s="559"/>
      <c r="AK10" s="183">
        <v>1</v>
      </c>
      <c r="AM10" s="170" t="b">
        <v>0</v>
      </c>
    </row>
    <row r="11" spans="1:39" ht="24.95" customHeight="1">
      <c r="A11" s="35"/>
      <c r="B11" s="114"/>
      <c r="C11" s="114"/>
      <c r="D11" s="114"/>
      <c r="E11" s="114"/>
      <c r="F11" s="168"/>
      <c r="G11" s="113" t="s">
        <v>65</v>
      </c>
      <c r="H11" s="114"/>
      <c r="I11" s="114"/>
      <c r="J11" s="559"/>
      <c r="K11" s="558"/>
      <c r="L11" s="559"/>
      <c r="M11" s="559"/>
      <c r="N11" s="558"/>
      <c r="O11" s="559"/>
      <c r="P11" s="559"/>
      <c r="Q11" s="558"/>
      <c r="R11" s="559"/>
      <c r="S11" s="559"/>
      <c r="T11" s="558"/>
      <c r="U11" s="559"/>
      <c r="V11" s="559"/>
      <c r="W11" s="559"/>
      <c r="X11" s="113"/>
      <c r="Y11" s="113"/>
      <c r="AM11" s="170" t="b">
        <v>1</v>
      </c>
    </row>
    <row r="12" spans="1:39" ht="24.95" customHeight="1">
      <c r="A12" s="35"/>
      <c r="B12" s="114"/>
      <c r="C12" s="114"/>
      <c r="D12" s="114"/>
      <c r="E12" s="43"/>
      <c r="F12" s="46" t="s">
        <v>66</v>
      </c>
      <c r="G12" s="114"/>
      <c r="H12" s="114"/>
      <c r="I12" s="113"/>
      <c r="J12" s="113"/>
      <c r="K12" s="114"/>
      <c r="L12" s="114"/>
      <c r="M12" s="113"/>
      <c r="N12" s="113"/>
      <c r="O12" s="113"/>
      <c r="P12" s="114"/>
      <c r="Q12" s="254"/>
      <c r="R12" s="254"/>
      <c r="S12" s="255"/>
      <c r="T12" s="254"/>
      <c r="U12" s="254"/>
      <c r="V12" s="255"/>
      <c r="W12" s="254"/>
      <c r="X12" s="254"/>
      <c r="Y12" s="255"/>
      <c r="Z12" s="255"/>
      <c r="AA12" s="255"/>
      <c r="AB12" s="255"/>
      <c r="AC12" s="255"/>
    </row>
    <row r="13" spans="1:39" ht="24.95" customHeight="1">
      <c r="A13" s="35"/>
      <c r="B13" s="114"/>
      <c r="C13" s="114"/>
      <c r="D13" s="114"/>
      <c r="E13" s="114"/>
      <c r="F13" s="46" t="s">
        <v>67</v>
      </c>
      <c r="G13" s="114"/>
      <c r="H13" s="114"/>
      <c r="I13" s="113"/>
      <c r="J13" s="113"/>
      <c r="K13" s="114"/>
      <c r="L13" s="114"/>
      <c r="M13" s="113"/>
      <c r="N13" s="113"/>
      <c r="O13" s="113"/>
      <c r="P13" s="114"/>
      <c r="Q13" s="254"/>
      <c r="R13" s="254"/>
      <c r="S13" s="255"/>
      <c r="T13" s="254"/>
      <c r="U13" s="254"/>
      <c r="V13" s="255"/>
      <c r="W13" s="254"/>
      <c r="X13" s="254"/>
      <c r="Y13" s="255"/>
      <c r="Z13" s="255"/>
      <c r="AA13" s="255"/>
      <c r="AB13" s="255"/>
      <c r="AC13" s="255"/>
    </row>
    <row r="14" spans="1:39" ht="24.95" customHeight="1">
      <c r="A14" s="35"/>
      <c r="B14" s="114"/>
      <c r="C14" s="114"/>
      <c r="D14" s="114"/>
      <c r="E14" s="114"/>
      <c r="F14" s="46" t="s">
        <v>68</v>
      </c>
      <c r="G14" s="114"/>
      <c r="H14" s="114"/>
      <c r="I14" s="113"/>
      <c r="J14" s="113"/>
      <c r="K14" s="114"/>
      <c r="L14" s="114"/>
      <c r="M14" s="113"/>
      <c r="N14" s="113"/>
      <c r="O14" s="113"/>
      <c r="P14" s="114"/>
      <c r="Q14" s="254"/>
      <c r="R14" s="254"/>
      <c r="S14" s="255"/>
      <c r="T14" s="254"/>
      <c r="U14" s="254"/>
      <c r="V14" s="255"/>
      <c r="W14" s="254"/>
      <c r="X14" s="254"/>
      <c r="Y14" s="255"/>
      <c r="Z14" s="255"/>
      <c r="AA14" s="255"/>
      <c r="AB14" s="255"/>
      <c r="AC14" s="255"/>
    </row>
    <row r="15" spans="1:39" ht="24.95" customHeight="1">
      <c r="A15" s="35"/>
      <c r="B15" s="114"/>
      <c r="C15" s="114"/>
      <c r="D15" s="114"/>
      <c r="E15" s="114"/>
      <c r="F15" s="161"/>
      <c r="G15" s="569" t="s">
        <v>69</v>
      </c>
      <c r="H15" s="570"/>
      <c r="I15" s="570"/>
      <c r="J15" s="571"/>
      <c r="K15" s="572" t="s">
        <v>70</v>
      </c>
      <c r="L15" s="572"/>
      <c r="M15" s="572"/>
      <c r="N15" s="572"/>
      <c r="O15" s="113"/>
      <c r="P15" s="114"/>
      <c r="Q15" s="254"/>
      <c r="R15" s="254"/>
      <c r="S15" s="255"/>
      <c r="T15" s="254"/>
      <c r="U15" s="254"/>
      <c r="V15" s="255"/>
      <c r="W15" s="254"/>
      <c r="X15" s="254"/>
      <c r="Y15" s="255"/>
      <c r="Z15" s="255"/>
      <c r="AA15" s="255"/>
      <c r="AB15" s="255"/>
      <c r="AC15" s="255"/>
    </row>
    <row r="16" spans="1:39" ht="24.95" customHeight="1">
      <c r="A16" s="35"/>
      <c r="B16" s="114"/>
      <c r="C16" s="114"/>
      <c r="D16" s="114"/>
      <c r="E16" s="114"/>
      <c r="F16" s="41"/>
      <c r="G16" s="569" t="s">
        <v>71</v>
      </c>
      <c r="H16" s="570"/>
      <c r="I16" s="570"/>
      <c r="J16" s="571"/>
      <c r="K16" s="573" t="s">
        <v>71</v>
      </c>
      <c r="L16" s="567"/>
      <c r="M16" s="567"/>
      <c r="N16" s="574"/>
      <c r="O16" s="113"/>
      <c r="P16" s="114"/>
      <c r="Q16" s="254"/>
      <c r="R16" s="254"/>
      <c r="S16" s="255"/>
      <c r="T16" s="254"/>
      <c r="U16" s="254"/>
      <c r="V16" s="255"/>
      <c r="W16" s="254"/>
      <c r="X16" s="254"/>
      <c r="Y16" s="255"/>
      <c r="Z16" s="255"/>
      <c r="AA16" s="255"/>
      <c r="AB16" s="255"/>
      <c r="AC16" s="255"/>
    </row>
    <row r="17" spans="1:37" ht="24.95" customHeight="1">
      <c r="A17" s="35"/>
      <c r="B17" s="114"/>
      <c r="C17" s="114"/>
      <c r="D17" s="114"/>
      <c r="E17" s="114"/>
      <c r="F17" s="41"/>
      <c r="G17" s="569" t="s">
        <v>72</v>
      </c>
      <c r="H17" s="570"/>
      <c r="I17" s="570"/>
      <c r="J17" s="571"/>
      <c r="K17" s="575"/>
      <c r="L17" s="564"/>
      <c r="M17" s="564"/>
      <c r="N17" s="576"/>
      <c r="O17" s="113"/>
      <c r="P17" s="114"/>
      <c r="Q17" s="254"/>
      <c r="R17" s="254"/>
      <c r="S17" s="255"/>
      <c r="T17" s="254"/>
      <c r="U17" s="254"/>
      <c r="V17" s="255"/>
      <c r="W17" s="254"/>
      <c r="X17" s="254"/>
      <c r="Y17" s="255"/>
      <c r="Z17" s="255"/>
      <c r="AA17" s="255"/>
      <c r="AB17" s="255"/>
      <c r="AC17" s="255"/>
    </row>
    <row r="18" spans="1:37" ht="24.95" customHeight="1">
      <c r="A18" s="35"/>
      <c r="B18" s="114"/>
      <c r="C18" s="114"/>
      <c r="D18" s="114"/>
      <c r="E18" s="114"/>
      <c r="F18" s="41"/>
      <c r="G18" s="569" t="s">
        <v>73</v>
      </c>
      <c r="H18" s="570"/>
      <c r="I18" s="570"/>
      <c r="J18" s="571"/>
      <c r="K18" s="577"/>
      <c r="L18" s="566"/>
      <c r="M18" s="566"/>
      <c r="N18" s="578"/>
      <c r="O18" s="113"/>
      <c r="P18" s="114"/>
      <c r="Q18" s="254"/>
      <c r="R18" s="254"/>
      <c r="S18" s="255"/>
      <c r="T18" s="254"/>
      <c r="U18" s="254"/>
      <c r="V18" s="255"/>
      <c r="W18" s="254"/>
      <c r="X18" s="254"/>
      <c r="Y18" s="255"/>
      <c r="Z18" s="255"/>
      <c r="AA18" s="255"/>
      <c r="AB18" s="255"/>
      <c r="AC18" s="255"/>
    </row>
    <row r="19" spans="1:37" ht="24.95" customHeight="1">
      <c r="A19" s="35"/>
      <c r="B19" s="114"/>
      <c r="C19" s="114"/>
      <c r="D19" s="114"/>
      <c r="E19" s="114"/>
      <c r="F19" s="41"/>
      <c r="G19" s="569" t="s">
        <v>74</v>
      </c>
      <c r="H19" s="570"/>
      <c r="I19" s="570"/>
      <c r="J19" s="571"/>
      <c r="K19" s="573" t="s">
        <v>74</v>
      </c>
      <c r="L19" s="567"/>
      <c r="M19" s="567"/>
      <c r="N19" s="574"/>
      <c r="O19" s="113"/>
      <c r="P19" s="114"/>
      <c r="Q19" s="254"/>
      <c r="R19" s="254"/>
      <c r="S19" s="255"/>
      <c r="T19" s="254"/>
      <c r="U19" s="254"/>
      <c r="V19" s="255"/>
      <c r="W19" s="254"/>
      <c r="X19" s="254"/>
      <c r="Y19" s="255"/>
      <c r="Z19" s="255"/>
      <c r="AA19" s="255"/>
      <c r="AB19" s="255"/>
      <c r="AC19" s="255"/>
    </row>
    <row r="20" spans="1:37" ht="24.95" customHeight="1">
      <c r="A20" s="35"/>
      <c r="B20" s="114"/>
      <c r="C20" s="114"/>
      <c r="D20" s="114"/>
      <c r="E20" s="114"/>
      <c r="F20" s="41"/>
      <c r="G20" s="569" t="s">
        <v>75</v>
      </c>
      <c r="H20" s="570"/>
      <c r="I20" s="570"/>
      <c r="J20" s="571"/>
      <c r="K20" s="575"/>
      <c r="L20" s="564"/>
      <c r="M20" s="564"/>
      <c r="N20" s="576"/>
      <c r="O20" s="113"/>
      <c r="P20" s="114"/>
      <c r="Q20" s="254"/>
      <c r="R20" s="254"/>
      <c r="S20" s="255"/>
      <c r="T20" s="254"/>
      <c r="U20" s="254"/>
      <c r="V20" s="255"/>
      <c r="W20" s="254"/>
      <c r="X20" s="254"/>
      <c r="Y20" s="255"/>
      <c r="Z20" s="255"/>
      <c r="AA20" s="255"/>
      <c r="AB20" s="255"/>
      <c r="AC20" s="255"/>
    </row>
    <row r="21" spans="1:37" ht="24.95" customHeight="1">
      <c r="A21" s="35"/>
      <c r="B21" s="114"/>
      <c r="C21" s="114"/>
      <c r="D21" s="114"/>
      <c r="E21" s="114"/>
      <c r="F21" s="41"/>
      <c r="G21" s="569" t="s">
        <v>76</v>
      </c>
      <c r="H21" s="570"/>
      <c r="I21" s="570"/>
      <c r="J21" s="571"/>
      <c r="K21" s="577"/>
      <c r="L21" s="566"/>
      <c r="M21" s="566"/>
      <c r="N21" s="578"/>
      <c r="O21" s="113"/>
      <c r="P21" s="114"/>
      <c r="Q21" s="254"/>
      <c r="R21" s="254"/>
      <c r="S21" s="255"/>
      <c r="T21" s="254"/>
      <c r="U21" s="254"/>
      <c r="V21" s="255"/>
      <c r="W21" s="254"/>
      <c r="X21" s="254"/>
      <c r="Y21" s="255"/>
      <c r="Z21" s="255"/>
      <c r="AA21" s="255"/>
      <c r="AB21" s="255"/>
      <c r="AC21" s="255"/>
    </row>
    <row r="22" spans="1:37" ht="24.95" customHeight="1">
      <c r="A22" s="35"/>
      <c r="B22" s="114"/>
      <c r="C22" s="114"/>
      <c r="D22" s="114"/>
      <c r="E22" s="114"/>
      <c r="F22" s="41"/>
      <c r="G22" s="569" t="s">
        <v>77</v>
      </c>
      <c r="H22" s="570"/>
      <c r="I22" s="570"/>
      <c r="J22" s="571"/>
      <c r="K22" s="573" t="s">
        <v>77</v>
      </c>
      <c r="L22" s="567"/>
      <c r="M22" s="567"/>
      <c r="N22" s="574"/>
      <c r="O22" s="113"/>
      <c r="P22" s="114"/>
      <c r="Q22" s="254"/>
      <c r="R22" s="254"/>
      <c r="S22" s="255"/>
      <c r="T22" s="254"/>
      <c r="U22" s="254"/>
      <c r="V22" s="255"/>
      <c r="W22" s="254"/>
      <c r="X22" s="254"/>
      <c r="Y22" s="255"/>
      <c r="Z22" s="255"/>
      <c r="AA22" s="255"/>
      <c r="AB22" s="255"/>
      <c r="AC22" s="255"/>
    </row>
    <row r="23" spans="1:37" ht="24.95" customHeight="1">
      <c r="A23" s="35"/>
      <c r="B23" s="114"/>
      <c r="C23" s="114"/>
      <c r="D23" s="114"/>
      <c r="E23" s="114"/>
      <c r="F23" s="41"/>
      <c r="G23" s="569" t="s">
        <v>78</v>
      </c>
      <c r="H23" s="570"/>
      <c r="I23" s="570"/>
      <c r="J23" s="571"/>
      <c r="K23" s="575"/>
      <c r="L23" s="564"/>
      <c r="M23" s="564"/>
      <c r="N23" s="576"/>
      <c r="O23" s="113"/>
      <c r="P23" s="114"/>
      <c r="Q23" s="254"/>
      <c r="R23" s="254"/>
      <c r="S23" s="255"/>
      <c r="T23" s="254"/>
      <c r="U23" s="254"/>
      <c r="V23" s="255"/>
      <c r="W23" s="254"/>
      <c r="X23" s="254"/>
      <c r="Y23" s="255"/>
      <c r="Z23" s="255"/>
      <c r="AA23" s="255"/>
      <c r="AB23" s="255"/>
      <c r="AC23" s="255"/>
    </row>
    <row r="24" spans="1:37" ht="24.95" customHeight="1">
      <c r="A24" s="35"/>
      <c r="B24" s="114"/>
      <c r="C24" s="114"/>
      <c r="D24" s="114"/>
      <c r="E24" s="114"/>
      <c r="F24" s="41"/>
      <c r="G24" s="569" t="s">
        <v>79</v>
      </c>
      <c r="H24" s="570"/>
      <c r="I24" s="570"/>
      <c r="J24" s="571"/>
      <c r="K24" s="577"/>
      <c r="L24" s="566"/>
      <c r="M24" s="566"/>
      <c r="N24" s="578"/>
      <c r="O24" s="113"/>
      <c r="P24" s="114"/>
      <c r="Q24" s="254"/>
      <c r="R24" s="254"/>
      <c r="S24" s="255"/>
      <c r="T24" s="254"/>
      <c r="U24" s="254"/>
      <c r="V24" s="255"/>
      <c r="W24" s="254"/>
      <c r="X24" s="254"/>
      <c r="Y24" s="255"/>
      <c r="Z24" s="255"/>
      <c r="AA24" s="255"/>
      <c r="AB24" s="255"/>
      <c r="AC24" s="255"/>
    </row>
    <row r="25" spans="1:37" ht="24.95" customHeight="1">
      <c r="A25" s="35"/>
      <c r="B25" s="114"/>
      <c r="C25" s="114"/>
      <c r="D25" s="114"/>
      <c r="E25" s="114"/>
      <c r="F25" s="41"/>
      <c r="G25" s="569" t="s">
        <v>80</v>
      </c>
      <c r="H25" s="570"/>
      <c r="I25" s="570"/>
      <c r="J25" s="571"/>
      <c r="K25" s="573" t="s">
        <v>80</v>
      </c>
      <c r="L25" s="567"/>
      <c r="M25" s="567"/>
      <c r="N25" s="574"/>
      <c r="O25" s="113"/>
      <c r="P25" s="114"/>
      <c r="Q25" s="254"/>
      <c r="R25" s="254"/>
      <c r="S25" s="255"/>
      <c r="T25" s="254"/>
      <c r="U25" s="254"/>
      <c r="V25" s="255"/>
      <c r="W25" s="254"/>
      <c r="X25" s="254"/>
      <c r="Y25" s="255"/>
      <c r="Z25" s="255"/>
      <c r="AA25" s="255"/>
      <c r="AB25" s="255"/>
      <c r="AC25" s="255"/>
    </row>
    <row r="26" spans="1:37" ht="24.95" customHeight="1">
      <c r="A26" s="35"/>
      <c r="B26" s="114"/>
      <c r="C26" s="114"/>
      <c r="D26" s="114"/>
      <c r="E26" s="114"/>
      <c r="F26" s="41"/>
      <c r="G26" s="569" t="s">
        <v>81</v>
      </c>
      <c r="H26" s="570"/>
      <c r="I26" s="570"/>
      <c r="J26" s="571"/>
      <c r="K26" s="575"/>
      <c r="L26" s="564"/>
      <c r="M26" s="564"/>
      <c r="N26" s="576"/>
      <c r="O26" s="113"/>
      <c r="P26" s="114"/>
      <c r="Q26" s="254"/>
      <c r="R26" s="254"/>
      <c r="S26" s="255"/>
      <c r="T26" s="254"/>
      <c r="U26" s="254"/>
      <c r="V26" s="255"/>
      <c r="W26" s="254"/>
      <c r="X26" s="254"/>
      <c r="Y26" s="255"/>
      <c r="Z26" s="255"/>
      <c r="AA26" s="255"/>
      <c r="AB26" s="255"/>
      <c r="AC26" s="255"/>
    </row>
    <row r="27" spans="1:37" ht="24.95" customHeight="1">
      <c r="A27" s="35"/>
      <c r="B27" s="114"/>
      <c r="C27" s="114"/>
      <c r="D27" s="114"/>
      <c r="E27" s="114"/>
      <c r="F27" s="41"/>
      <c r="G27" s="569" t="s">
        <v>82</v>
      </c>
      <c r="H27" s="570"/>
      <c r="I27" s="570"/>
      <c r="J27" s="571"/>
      <c r="K27" s="577"/>
      <c r="L27" s="566"/>
      <c r="M27" s="566"/>
      <c r="N27" s="578"/>
      <c r="O27" s="113"/>
      <c r="P27" s="114"/>
      <c r="Q27" s="254"/>
      <c r="R27" s="254"/>
      <c r="S27" s="255"/>
      <c r="T27" s="254"/>
      <c r="U27" s="254"/>
      <c r="V27" s="255"/>
      <c r="W27" s="254"/>
      <c r="X27" s="254"/>
      <c r="Y27" s="255"/>
      <c r="Z27" s="255"/>
      <c r="AA27" s="255"/>
      <c r="AB27" s="255"/>
      <c r="AC27" s="255"/>
      <c r="AK27" s="183">
        <f>IF(AK28=TRUE,1,0)</f>
        <v>0</v>
      </c>
    </row>
    <row r="28" spans="1:37" ht="24.95" customHeight="1">
      <c r="A28" s="35" t="s">
        <v>35</v>
      </c>
      <c r="B28" s="113" t="s">
        <v>88</v>
      </c>
      <c r="D28" s="114"/>
      <c r="E28" s="114"/>
      <c r="H28" s="114"/>
      <c r="I28" s="114"/>
      <c r="J28" s="114"/>
      <c r="K28" s="114"/>
      <c r="L28" s="114"/>
      <c r="M28" s="114"/>
      <c r="N28" s="114"/>
      <c r="O28" s="114"/>
      <c r="P28" s="114"/>
      <c r="Q28" s="114"/>
      <c r="R28" s="114"/>
      <c r="S28" s="114"/>
      <c r="AE28" s="168"/>
      <c r="AK28" s="183" t="b">
        <v>0</v>
      </c>
    </row>
    <row r="29" spans="1:37" ht="24.75" customHeight="1">
      <c r="A29" s="35"/>
      <c r="B29" s="113"/>
      <c r="C29" s="41" t="s">
        <v>208</v>
      </c>
      <c r="D29" s="114"/>
      <c r="E29" s="114"/>
      <c r="H29" s="114"/>
      <c r="I29" s="114"/>
      <c r="J29" s="114"/>
      <c r="K29" s="114"/>
      <c r="L29" s="114"/>
      <c r="M29" s="114"/>
      <c r="N29" s="114"/>
      <c r="O29" s="114"/>
      <c r="P29" s="114"/>
      <c r="Q29" s="114"/>
      <c r="R29" s="114"/>
      <c r="S29" s="114"/>
    </row>
    <row r="30" spans="1:37" ht="24.95" customHeight="1">
      <c r="A30" s="35" t="s">
        <v>39</v>
      </c>
      <c r="B30" s="44" t="s">
        <v>209</v>
      </c>
      <c r="E30" s="114"/>
      <c r="G30" s="114"/>
      <c r="H30" s="114"/>
      <c r="I30" s="114"/>
      <c r="J30" s="114"/>
      <c r="K30" s="114"/>
      <c r="L30" s="156"/>
      <c r="M30" s="114"/>
      <c r="N30" s="114"/>
      <c r="O30" s="114"/>
      <c r="P30" s="114"/>
      <c r="Q30" s="114"/>
      <c r="R30" s="114"/>
      <c r="S30" s="114"/>
    </row>
    <row r="31" spans="1:37" ht="24.95" customHeight="1">
      <c r="A31" s="35"/>
      <c r="B31" s="34" t="s">
        <v>210</v>
      </c>
      <c r="E31" s="114"/>
      <c r="G31" s="114"/>
      <c r="H31" s="114"/>
      <c r="I31" s="114"/>
      <c r="J31" s="114"/>
      <c r="K31" s="114"/>
      <c r="L31" s="156"/>
      <c r="M31" s="114"/>
      <c r="N31" s="114"/>
      <c r="O31" s="114"/>
      <c r="P31" s="114"/>
      <c r="Q31" s="114"/>
      <c r="R31" s="114"/>
      <c r="S31" s="114"/>
    </row>
    <row r="32" spans="1:37" ht="24.75" customHeight="1">
      <c r="A32" s="35"/>
      <c r="B32" s="34" t="s">
        <v>93</v>
      </c>
      <c r="E32" s="114"/>
      <c r="G32" s="114"/>
      <c r="H32" s="114"/>
      <c r="I32" s="114"/>
      <c r="J32" s="114"/>
      <c r="K32" s="114"/>
      <c r="L32" s="114"/>
      <c r="M32" s="114"/>
      <c r="N32" s="114"/>
      <c r="O32" s="114"/>
      <c r="P32" s="114"/>
      <c r="Q32" s="114"/>
      <c r="R32" s="114"/>
      <c r="S32" s="114"/>
    </row>
    <row r="33" spans="1:37" ht="24.95" customHeight="1">
      <c r="A33" s="35"/>
      <c r="B33" s="44" t="s">
        <v>211</v>
      </c>
      <c r="E33" s="114"/>
      <c r="G33" s="114"/>
      <c r="H33" s="114"/>
      <c r="I33" s="114"/>
      <c r="J33" s="114"/>
      <c r="K33" s="114"/>
      <c r="L33" s="114"/>
      <c r="M33" s="114"/>
      <c r="N33" s="114"/>
      <c r="O33" s="114"/>
      <c r="P33" s="114"/>
      <c r="Q33" s="114"/>
      <c r="R33" s="114"/>
      <c r="S33" s="114"/>
    </row>
    <row r="34" spans="1:37" ht="24.95" customHeight="1">
      <c r="A34" s="35"/>
      <c r="C34" s="92" t="str">
        <f>IF($AK$10=1,"☑","□")</f>
        <v>☑</v>
      </c>
      <c r="D34" s="113" t="s">
        <v>95</v>
      </c>
      <c r="E34" s="114"/>
      <c r="F34" s="114"/>
      <c r="G34" s="114"/>
      <c r="H34" s="114"/>
      <c r="I34" s="114"/>
      <c r="J34" s="92" t="str">
        <f>IF($AK$10=2,"☑","□")</f>
        <v>□</v>
      </c>
      <c r="K34" s="113" t="s">
        <v>96</v>
      </c>
      <c r="L34" s="114"/>
      <c r="M34" s="114"/>
      <c r="N34" s="114"/>
      <c r="O34" s="114"/>
      <c r="P34" s="114"/>
      <c r="Q34" s="92" t="str">
        <f>IF($AK$10=3,"☑","□")</f>
        <v>□</v>
      </c>
      <c r="R34" s="113" t="s">
        <v>97</v>
      </c>
      <c r="S34" s="114"/>
      <c r="T34" s="114"/>
      <c r="U34" s="114"/>
      <c r="V34" s="114"/>
      <c r="X34" s="92" t="str">
        <f>IF($AK$10=4,"☑","□")</f>
        <v>□</v>
      </c>
      <c r="Y34" s="113" t="s">
        <v>98</v>
      </c>
      <c r="Z34" s="114"/>
      <c r="AA34" s="114"/>
      <c r="AB34" s="114"/>
      <c r="AC34" s="114"/>
    </row>
    <row r="35" spans="1:37" ht="24.95" customHeight="1">
      <c r="A35" s="35"/>
      <c r="B35" s="34"/>
      <c r="C35" s="114"/>
      <c r="D35" s="113"/>
      <c r="E35" s="114"/>
      <c r="F35" s="114"/>
      <c r="G35" s="114"/>
      <c r="H35" s="114"/>
      <c r="I35" s="114"/>
      <c r="J35" s="114"/>
      <c r="K35" s="113"/>
      <c r="L35" s="114"/>
      <c r="M35" s="114"/>
      <c r="N35" s="114"/>
      <c r="O35" s="114"/>
      <c r="P35" s="114"/>
      <c r="Q35" s="114"/>
      <c r="R35" s="113"/>
      <c r="S35" s="114"/>
      <c r="T35" s="114"/>
      <c r="U35" s="114"/>
      <c r="V35" s="114"/>
      <c r="W35" s="34"/>
      <c r="X35" s="114"/>
      <c r="Y35" s="113"/>
      <c r="Z35" s="114"/>
      <c r="AA35" s="114"/>
      <c r="AB35" s="114"/>
      <c r="AC35" s="114"/>
      <c r="AD35" s="34"/>
      <c r="AE35" s="34"/>
      <c r="AF35" s="34"/>
      <c r="AG35" s="34"/>
      <c r="AH35" s="34"/>
      <c r="AI35" s="34"/>
      <c r="AJ35" s="34"/>
    </row>
    <row r="36" spans="1:37" ht="24.95" customHeight="1">
      <c r="A36" s="35"/>
      <c r="B36" s="34" t="s">
        <v>99</v>
      </c>
      <c r="D36" s="114"/>
      <c r="E36" s="114"/>
      <c r="I36" s="114"/>
      <c r="J36" s="114"/>
      <c r="K36" s="114"/>
      <c r="L36" s="114"/>
    </row>
    <row r="37" spans="1:37" ht="24.95" customHeight="1">
      <c r="A37" s="35"/>
      <c r="C37" s="113"/>
      <c r="D37" s="114"/>
      <c r="E37" s="114"/>
      <c r="G37" s="114"/>
      <c r="H37" s="114"/>
      <c r="I37" s="114"/>
      <c r="J37" s="114"/>
      <c r="K37" s="114"/>
      <c r="L37" s="114"/>
      <c r="M37" s="546"/>
      <c r="N37" s="546"/>
      <c r="O37" s="546"/>
      <c r="P37" s="546"/>
      <c r="Q37" s="546"/>
      <c r="R37" s="546"/>
      <c r="S37" s="546"/>
      <c r="T37" s="114" t="s">
        <v>100</v>
      </c>
      <c r="V37" s="113" t="s">
        <v>101</v>
      </c>
      <c r="W37" s="34"/>
      <c r="X37" s="114"/>
      <c r="Y37" s="34"/>
      <c r="Z37" s="546"/>
      <c r="AA37" s="546"/>
      <c r="AB37" s="546"/>
      <c r="AC37" s="546"/>
      <c r="AD37" s="546"/>
      <c r="AE37" s="546"/>
      <c r="AF37" s="546"/>
      <c r="AG37" s="114" t="s">
        <v>100</v>
      </c>
    </row>
    <row r="38" spans="1:37" ht="24" customHeight="1">
      <c r="A38" s="35"/>
      <c r="C38" s="41" t="s">
        <v>102</v>
      </c>
      <c r="D38" s="114"/>
      <c r="E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row>
    <row r="39" spans="1:37" ht="19.5" customHeight="1">
      <c r="A39" s="35"/>
      <c r="C39" s="41"/>
      <c r="D39" s="41" t="s">
        <v>103</v>
      </c>
      <c r="E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row>
    <row r="40" spans="1:37" ht="19.5" customHeight="1">
      <c r="A40" s="35"/>
      <c r="C40" s="41" t="s">
        <v>104</v>
      </c>
      <c r="D40" s="41"/>
      <c r="E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row>
    <row r="41" spans="1:37" ht="19.5" customHeight="1">
      <c r="A41" s="35"/>
      <c r="C41" s="41"/>
      <c r="D41" s="41"/>
      <c r="E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row>
    <row r="42" spans="1:37" ht="24.95" customHeight="1">
      <c r="A42" s="35"/>
      <c r="B42" s="113" t="s">
        <v>212</v>
      </c>
      <c r="C42" s="34"/>
      <c r="D42" s="114"/>
      <c r="E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row>
    <row r="43" spans="1:37" ht="24.95" customHeight="1">
      <c r="A43" s="35"/>
      <c r="B43" s="34" t="s">
        <v>213</v>
      </c>
      <c r="H43" s="114"/>
      <c r="I43" s="114"/>
      <c r="J43" s="114"/>
      <c r="K43" s="114"/>
      <c r="L43" s="114"/>
      <c r="M43" s="114"/>
      <c r="N43" s="114"/>
      <c r="O43" s="114"/>
      <c r="P43" s="114"/>
      <c r="Q43" s="114"/>
      <c r="R43" s="114"/>
      <c r="S43" s="114"/>
    </row>
    <row r="44" spans="1:37" ht="24.95" customHeight="1">
      <c r="A44" s="35"/>
      <c r="C44" s="92" t="str">
        <f>IF($AK$10=1,"☑","□")</f>
        <v>☑</v>
      </c>
      <c r="D44" s="113" t="s">
        <v>107</v>
      </c>
      <c r="E44" s="114"/>
      <c r="F44" s="114"/>
      <c r="G44" s="114"/>
      <c r="H44" s="114"/>
      <c r="I44" s="114"/>
      <c r="J44" s="92" t="str">
        <f>IF($AK$10=2,"☑","□")</f>
        <v>□</v>
      </c>
      <c r="K44" s="113" t="s">
        <v>108</v>
      </c>
      <c r="L44" s="114"/>
      <c r="M44" s="114"/>
      <c r="N44" s="114"/>
      <c r="O44" s="114"/>
      <c r="P44" s="114"/>
      <c r="Q44" s="92" t="str">
        <f>IF($AK$10=3,"☑","□")</f>
        <v>□</v>
      </c>
      <c r="R44" s="113" t="s">
        <v>109</v>
      </c>
      <c r="S44" s="114"/>
      <c r="T44" s="114"/>
      <c r="U44" s="114"/>
      <c r="V44" s="114"/>
      <c r="X44" s="92" t="str">
        <f>IF($AK$10=4,"☑","□")</f>
        <v>□</v>
      </c>
      <c r="Y44" s="113" t="s">
        <v>110</v>
      </c>
      <c r="Z44" s="114"/>
      <c r="AA44" s="114"/>
      <c r="AB44" s="114"/>
      <c r="AC44" s="114"/>
    </row>
    <row r="45" spans="1:37" ht="24.95" customHeight="1">
      <c r="A45" s="35"/>
      <c r="B45" s="34"/>
      <c r="C45" s="114"/>
      <c r="D45" s="113"/>
      <c r="E45" s="114"/>
      <c r="F45" s="114"/>
      <c r="G45" s="114"/>
      <c r="H45" s="114"/>
      <c r="I45" s="114"/>
      <c r="J45" s="114"/>
      <c r="K45" s="113"/>
      <c r="L45" s="114"/>
      <c r="M45" s="114"/>
      <c r="N45" s="114"/>
      <c r="O45" s="114"/>
      <c r="P45" s="114"/>
      <c r="Q45" s="114"/>
      <c r="R45" s="113"/>
      <c r="S45" s="114"/>
      <c r="T45" s="114"/>
      <c r="U45" s="114"/>
      <c r="V45" s="114"/>
      <c r="W45" s="34"/>
      <c r="X45" s="114"/>
      <c r="Y45" s="113"/>
      <c r="Z45" s="114"/>
      <c r="AA45" s="114"/>
      <c r="AB45" s="114"/>
      <c r="AC45" s="114"/>
      <c r="AD45" s="34"/>
      <c r="AE45" s="34"/>
      <c r="AF45" s="34"/>
      <c r="AG45" s="34"/>
      <c r="AH45" s="34"/>
      <c r="AI45" s="34"/>
      <c r="AJ45" s="34"/>
    </row>
    <row r="46" spans="1:37" ht="24.95" customHeight="1">
      <c r="A46" s="35"/>
      <c r="B46" s="113" t="s">
        <v>111</v>
      </c>
      <c r="C46" s="34"/>
      <c r="D46" s="114"/>
      <c r="E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row>
    <row r="47" spans="1:37" ht="24.95" customHeight="1">
      <c r="A47" s="35"/>
      <c r="B47" s="113" t="s">
        <v>112</v>
      </c>
      <c r="C47" s="34"/>
      <c r="D47" s="114"/>
      <c r="E47" s="114"/>
      <c r="G47" s="114"/>
      <c r="H47" s="114"/>
      <c r="I47" s="114"/>
      <c r="J47" s="114"/>
      <c r="K47" s="114"/>
      <c r="L47" s="114"/>
      <c r="AK47" s="183" t="s">
        <v>113</v>
      </c>
    </row>
    <row r="48" spans="1:37" ht="24.95" customHeight="1">
      <c r="A48" s="35"/>
      <c r="B48" s="113"/>
      <c r="C48" s="34"/>
      <c r="D48" s="114"/>
      <c r="E48" s="114"/>
      <c r="G48" s="114"/>
      <c r="H48" s="114"/>
      <c r="I48" s="114"/>
      <c r="J48" s="114"/>
      <c r="K48" s="114"/>
      <c r="L48" s="114"/>
      <c r="M48" s="546"/>
      <c r="N48" s="546"/>
      <c r="O48" s="546"/>
      <c r="P48" s="546"/>
      <c r="Q48" s="546"/>
      <c r="R48" s="546"/>
      <c r="S48" s="546"/>
      <c r="T48" s="114" t="s">
        <v>114</v>
      </c>
      <c r="V48" s="113" t="s">
        <v>101</v>
      </c>
      <c r="X48" s="114"/>
      <c r="Z48" s="546"/>
      <c r="AA48" s="546"/>
      <c r="AB48" s="546"/>
      <c r="AC48" s="546"/>
      <c r="AD48" s="546"/>
      <c r="AE48" s="546"/>
      <c r="AF48" s="546"/>
      <c r="AG48" s="114" t="s">
        <v>115</v>
      </c>
      <c r="AK48" s="183">
        <v>6</v>
      </c>
    </row>
    <row r="49" spans="1:37" ht="24.95" customHeight="1">
      <c r="A49" s="35"/>
      <c r="B49" s="113" t="s">
        <v>116</v>
      </c>
      <c r="C49" s="34"/>
      <c r="D49" s="114"/>
      <c r="E49" s="114"/>
      <c r="G49" s="114"/>
      <c r="H49" s="114"/>
      <c r="I49" s="114"/>
      <c r="J49" s="114"/>
      <c r="K49" s="114"/>
      <c r="L49" s="114"/>
      <c r="M49" s="50"/>
      <c r="N49" s="50"/>
      <c r="O49" s="50"/>
      <c r="P49" s="50"/>
      <c r="Q49" s="50"/>
      <c r="R49" s="50"/>
      <c r="S49" s="50"/>
      <c r="Z49" s="50"/>
      <c r="AA49" s="50"/>
      <c r="AB49" s="50"/>
      <c r="AC49" s="50"/>
      <c r="AD49" s="50"/>
      <c r="AE49" s="50"/>
      <c r="AF49" s="50"/>
    </row>
    <row r="50" spans="1:37" ht="24.95" customHeight="1">
      <c r="A50" s="35"/>
      <c r="B50" s="113"/>
      <c r="C50" s="34"/>
      <c r="D50" s="114"/>
      <c r="E50" s="114"/>
      <c r="G50" s="114"/>
      <c r="H50" s="114"/>
      <c r="I50" s="114"/>
      <c r="J50" s="114"/>
      <c r="K50" s="114"/>
      <c r="L50" s="114"/>
      <c r="M50" s="546"/>
      <c r="N50" s="546"/>
      <c r="O50" s="546"/>
      <c r="P50" s="546"/>
      <c r="Q50" s="546"/>
      <c r="R50" s="546"/>
      <c r="S50" s="546"/>
      <c r="T50" s="114" t="s">
        <v>114</v>
      </c>
      <c r="V50" s="113" t="s">
        <v>101</v>
      </c>
      <c r="X50" s="114"/>
      <c r="Z50" s="546"/>
      <c r="AA50" s="546"/>
      <c r="AB50" s="546"/>
      <c r="AC50" s="546"/>
      <c r="AD50" s="546"/>
      <c r="AE50" s="546"/>
      <c r="AF50" s="546"/>
      <c r="AG50" s="114" t="s">
        <v>115</v>
      </c>
      <c r="AK50" s="183">
        <v>2</v>
      </c>
    </row>
    <row r="51" spans="1:37" ht="24.95" customHeight="1">
      <c r="A51" s="35"/>
      <c r="B51" s="113" t="s">
        <v>117</v>
      </c>
      <c r="C51" s="113"/>
      <c r="D51" s="114"/>
      <c r="E51" s="114"/>
      <c r="G51" s="114"/>
      <c r="H51" s="114"/>
      <c r="I51" s="114"/>
      <c r="J51" s="114"/>
      <c r="K51" s="114"/>
      <c r="L51" s="114"/>
      <c r="M51" s="50"/>
      <c r="N51" s="50"/>
      <c r="O51" s="50"/>
      <c r="P51" s="50"/>
      <c r="Q51" s="50"/>
      <c r="R51" s="50"/>
      <c r="S51" s="50"/>
      <c r="Z51" s="50"/>
      <c r="AA51" s="50"/>
      <c r="AB51" s="50"/>
      <c r="AC51" s="50"/>
      <c r="AD51" s="50"/>
      <c r="AE51" s="50"/>
      <c r="AF51" s="50"/>
    </row>
    <row r="52" spans="1:37" ht="24.95" customHeight="1">
      <c r="A52" s="35"/>
      <c r="C52" s="113"/>
      <c r="D52" s="114"/>
      <c r="E52" s="114"/>
      <c r="G52" s="114"/>
      <c r="H52" s="114"/>
      <c r="I52" s="114"/>
      <c r="J52" s="114"/>
      <c r="K52" s="114"/>
      <c r="L52" s="114"/>
      <c r="M52" s="546"/>
      <c r="N52" s="546"/>
      <c r="O52" s="546"/>
      <c r="P52" s="546"/>
      <c r="Q52" s="546"/>
      <c r="R52" s="546"/>
      <c r="S52" s="546"/>
      <c r="T52" s="114" t="s">
        <v>114</v>
      </c>
      <c r="V52" s="113" t="s">
        <v>101</v>
      </c>
      <c r="X52" s="114"/>
      <c r="Z52" s="546"/>
      <c r="AA52" s="546"/>
      <c r="AB52" s="546"/>
      <c r="AC52" s="546"/>
      <c r="AD52" s="546"/>
      <c r="AE52" s="546"/>
      <c r="AF52" s="546"/>
      <c r="AG52" s="114" t="s">
        <v>115</v>
      </c>
      <c r="AK52" s="183">
        <v>28</v>
      </c>
    </row>
    <row r="53" spans="1:37" ht="24.95" customHeight="1">
      <c r="A53" s="35"/>
      <c r="B53" s="113" t="s">
        <v>118</v>
      </c>
      <c r="C53" s="113"/>
      <c r="D53" s="114"/>
      <c r="E53" s="114"/>
      <c r="G53" s="114"/>
      <c r="H53" s="114"/>
      <c r="I53" s="114"/>
      <c r="J53" s="114"/>
      <c r="K53" s="114"/>
      <c r="L53" s="114"/>
      <c r="M53" s="157"/>
      <c r="N53" s="157"/>
      <c r="O53" s="157"/>
      <c r="P53" s="157"/>
      <c r="Q53" s="157"/>
      <c r="R53" s="157"/>
      <c r="S53" s="157"/>
      <c r="T53" s="114"/>
      <c r="U53" s="114"/>
      <c r="V53" s="114"/>
      <c r="W53" s="114"/>
      <c r="X53" s="114"/>
      <c r="Y53" s="114"/>
      <c r="Z53" s="157"/>
      <c r="AA53" s="157"/>
      <c r="AB53" s="157"/>
      <c r="AC53" s="157"/>
      <c r="AD53" s="157"/>
      <c r="AE53" s="157"/>
      <c r="AF53" s="157"/>
      <c r="AG53" s="114"/>
    </row>
    <row r="54" spans="1:37" ht="24.95" customHeight="1">
      <c r="A54" s="35"/>
      <c r="C54" s="113"/>
      <c r="D54" s="114"/>
      <c r="E54" s="114"/>
      <c r="G54" s="114"/>
      <c r="H54" s="114"/>
      <c r="I54" s="114"/>
      <c r="J54" s="114"/>
      <c r="K54" s="114"/>
      <c r="L54" s="114"/>
      <c r="M54" s="546"/>
      <c r="N54" s="546"/>
      <c r="O54" s="546"/>
      <c r="P54" s="546"/>
      <c r="Q54" s="546"/>
      <c r="R54" s="546"/>
      <c r="S54" s="546"/>
      <c r="T54" s="114" t="s">
        <v>114</v>
      </c>
      <c r="U54" s="34"/>
      <c r="V54" s="113" t="s">
        <v>101</v>
      </c>
      <c r="W54" s="34"/>
      <c r="X54" s="114"/>
      <c r="Y54" s="34"/>
      <c r="Z54" s="546"/>
      <c r="AA54" s="546"/>
      <c r="AB54" s="546"/>
      <c r="AC54" s="546"/>
      <c r="AD54" s="546"/>
      <c r="AE54" s="546"/>
      <c r="AF54" s="546"/>
      <c r="AG54" s="114" t="s">
        <v>115</v>
      </c>
      <c r="AK54" s="183">
        <v>7</v>
      </c>
    </row>
    <row r="55" spans="1:37" ht="24.95" customHeight="1">
      <c r="A55" s="35"/>
      <c r="B55" s="113" t="s">
        <v>214</v>
      </c>
      <c r="C55" s="34"/>
      <c r="D55" s="114"/>
      <c r="E55" s="114"/>
      <c r="G55" s="114"/>
      <c r="H55" s="114"/>
      <c r="I55" s="114"/>
      <c r="J55" s="114"/>
      <c r="K55" s="114"/>
      <c r="L55" s="114"/>
      <c r="M55" s="157"/>
      <c r="N55" s="157"/>
      <c r="O55" s="157"/>
      <c r="P55" s="157"/>
      <c r="Q55" s="157"/>
      <c r="R55" s="157"/>
      <c r="S55" s="157"/>
      <c r="T55" s="114"/>
      <c r="U55" s="114"/>
      <c r="V55" s="114"/>
      <c r="W55" s="114"/>
      <c r="X55" s="114"/>
      <c r="Y55" s="114"/>
      <c r="Z55" s="157"/>
      <c r="AA55" s="157"/>
      <c r="AB55" s="157"/>
      <c r="AC55" s="157"/>
      <c r="AD55" s="157"/>
      <c r="AE55" s="157"/>
      <c r="AF55" s="157"/>
      <c r="AG55" s="114"/>
    </row>
    <row r="56" spans="1:37" ht="24.95" customHeight="1">
      <c r="A56" s="35"/>
      <c r="B56" s="113"/>
      <c r="C56" s="34"/>
      <c r="D56" s="114"/>
      <c r="E56" s="114"/>
      <c r="G56" s="114"/>
      <c r="H56" s="114"/>
      <c r="I56" s="114"/>
      <c r="J56" s="114"/>
      <c r="K56" s="114"/>
      <c r="L56" s="114"/>
      <c r="M56" s="546"/>
      <c r="N56" s="546"/>
      <c r="O56" s="546"/>
      <c r="P56" s="546"/>
      <c r="Q56" s="546"/>
      <c r="R56" s="546"/>
      <c r="S56" s="546"/>
      <c r="T56" s="114" t="s">
        <v>114</v>
      </c>
      <c r="U56" s="34"/>
      <c r="V56" s="113" t="s">
        <v>101</v>
      </c>
      <c r="W56" s="34"/>
      <c r="X56" s="114"/>
      <c r="Y56" s="34"/>
      <c r="Z56" s="546"/>
      <c r="AA56" s="546"/>
      <c r="AB56" s="546"/>
      <c r="AC56" s="546"/>
      <c r="AD56" s="546"/>
      <c r="AE56" s="546"/>
      <c r="AF56" s="546"/>
      <c r="AG56" s="114" t="s">
        <v>115</v>
      </c>
      <c r="AK56" s="183">
        <v>10</v>
      </c>
    </row>
    <row r="57" spans="1:37" ht="24.95" customHeight="1">
      <c r="A57" s="35"/>
      <c r="B57" s="113" t="s">
        <v>215</v>
      </c>
      <c r="C57" s="34"/>
      <c r="D57" s="114"/>
      <c r="E57" s="114"/>
      <c r="G57" s="114"/>
      <c r="H57" s="114"/>
      <c r="I57" s="114"/>
      <c r="J57" s="114"/>
      <c r="K57" s="114"/>
      <c r="L57" s="114"/>
      <c r="M57" s="50"/>
      <c r="N57" s="50"/>
      <c r="O57" s="50"/>
      <c r="P57" s="50"/>
      <c r="Q57" s="50"/>
      <c r="R57" s="50"/>
      <c r="S57" s="50"/>
      <c r="Z57" s="50"/>
      <c r="AA57" s="50"/>
      <c r="AB57" s="50"/>
      <c r="AC57" s="50"/>
      <c r="AD57" s="50"/>
      <c r="AE57" s="50"/>
      <c r="AF57" s="50"/>
    </row>
    <row r="58" spans="1:37" ht="24.95" customHeight="1">
      <c r="A58" s="35"/>
      <c r="C58" s="113"/>
      <c r="D58" s="114"/>
      <c r="E58" s="114"/>
      <c r="G58" s="114"/>
      <c r="H58" s="114"/>
      <c r="I58" s="114"/>
      <c r="J58" s="114"/>
      <c r="K58" s="114"/>
      <c r="L58" s="114"/>
      <c r="M58" s="546"/>
      <c r="N58" s="546"/>
      <c r="O58" s="546"/>
      <c r="P58" s="546"/>
      <c r="Q58" s="546"/>
      <c r="R58" s="546"/>
      <c r="S58" s="546"/>
      <c r="T58" s="114" t="s">
        <v>114</v>
      </c>
      <c r="V58" s="113" t="s">
        <v>101</v>
      </c>
      <c r="X58" s="114"/>
      <c r="Z58" s="546"/>
      <c r="AA58" s="546"/>
      <c r="AB58" s="546"/>
      <c r="AC58" s="546"/>
      <c r="AD58" s="546"/>
      <c r="AE58" s="546"/>
      <c r="AF58" s="546"/>
      <c r="AG58" s="114" t="s">
        <v>115</v>
      </c>
      <c r="AK58" s="183">
        <v>2</v>
      </c>
    </row>
    <row r="59" spans="1:37" ht="24.75" customHeight="1">
      <c r="A59" s="35"/>
      <c r="B59" s="113" t="s">
        <v>216</v>
      </c>
      <c r="C59" s="113"/>
      <c r="D59" s="114"/>
      <c r="E59" s="114"/>
      <c r="G59" s="114"/>
      <c r="H59" s="114"/>
      <c r="I59" s="114"/>
      <c r="J59" s="114"/>
      <c r="K59" s="114"/>
      <c r="L59" s="114"/>
      <c r="M59" s="50"/>
      <c r="N59" s="50"/>
      <c r="O59" s="50"/>
      <c r="P59" s="50"/>
      <c r="Q59" s="50"/>
      <c r="R59" s="50"/>
      <c r="S59" s="50"/>
      <c r="Z59" s="50"/>
      <c r="AA59" s="50"/>
      <c r="AB59" s="50"/>
      <c r="AC59" s="50"/>
      <c r="AD59" s="50"/>
      <c r="AE59" s="50"/>
      <c r="AF59" s="50"/>
    </row>
    <row r="60" spans="1:37" ht="24.95" customHeight="1">
      <c r="A60" s="35"/>
      <c r="C60" s="113"/>
      <c r="D60" s="114"/>
      <c r="E60" s="114"/>
      <c r="G60" s="114"/>
      <c r="H60" s="114"/>
      <c r="I60" s="114"/>
      <c r="J60" s="114"/>
      <c r="K60" s="114"/>
      <c r="L60" s="114"/>
      <c r="M60" s="546"/>
      <c r="N60" s="546"/>
      <c r="O60" s="546"/>
      <c r="P60" s="546"/>
      <c r="Q60" s="546"/>
      <c r="R60" s="546"/>
      <c r="S60" s="546"/>
      <c r="T60" s="114" t="s">
        <v>114</v>
      </c>
      <c r="V60" s="113" t="s">
        <v>101</v>
      </c>
      <c r="X60" s="114"/>
      <c r="Z60" s="546"/>
      <c r="AA60" s="546"/>
      <c r="AB60" s="546"/>
      <c r="AC60" s="546"/>
      <c r="AD60" s="546"/>
      <c r="AE60" s="546"/>
      <c r="AF60" s="546"/>
      <c r="AG60" s="114" t="s">
        <v>115</v>
      </c>
      <c r="AK60" s="183">
        <v>41</v>
      </c>
    </row>
    <row r="61" spans="1:37" ht="24.95" customHeight="1">
      <c r="A61" s="35"/>
      <c r="B61" s="113" t="s">
        <v>217</v>
      </c>
      <c r="C61" s="113"/>
      <c r="D61" s="114"/>
      <c r="E61" s="114"/>
      <c r="G61" s="114"/>
      <c r="H61" s="114"/>
      <c r="I61" s="114"/>
      <c r="J61" s="114"/>
      <c r="K61" s="114"/>
      <c r="L61" s="114"/>
      <c r="M61" s="157"/>
      <c r="N61" s="157"/>
      <c r="O61" s="157"/>
      <c r="P61" s="157"/>
      <c r="Q61" s="157"/>
      <c r="R61" s="157"/>
      <c r="S61" s="157"/>
      <c r="T61" s="114"/>
      <c r="U61" s="114"/>
      <c r="V61" s="114"/>
      <c r="W61" s="114"/>
      <c r="X61" s="114"/>
      <c r="Y61" s="114"/>
      <c r="Z61" s="157"/>
      <c r="AA61" s="157"/>
      <c r="AB61" s="157"/>
      <c r="AC61" s="157"/>
      <c r="AD61" s="157"/>
      <c r="AE61" s="157"/>
      <c r="AF61" s="157"/>
      <c r="AG61" s="114"/>
    </row>
    <row r="62" spans="1:37" ht="24.95" customHeight="1">
      <c r="A62" s="35"/>
      <c r="C62" s="113"/>
      <c r="D62" s="114"/>
      <c r="E62" s="114"/>
      <c r="G62" s="114"/>
      <c r="H62" s="114"/>
      <c r="I62" s="114"/>
      <c r="J62" s="114"/>
      <c r="K62" s="114"/>
      <c r="L62" s="114"/>
      <c r="M62" s="546"/>
      <c r="N62" s="546"/>
      <c r="O62" s="546"/>
      <c r="P62" s="546"/>
      <c r="Q62" s="546"/>
      <c r="R62" s="546"/>
      <c r="S62" s="546"/>
      <c r="T62" s="114" t="s">
        <v>114</v>
      </c>
      <c r="U62" s="34"/>
      <c r="V62" s="113" t="s">
        <v>101</v>
      </c>
      <c r="W62" s="34"/>
      <c r="X62" s="114"/>
      <c r="Y62" s="34"/>
      <c r="Z62" s="546"/>
      <c r="AA62" s="546"/>
      <c r="AB62" s="546"/>
      <c r="AC62" s="546"/>
      <c r="AD62" s="546"/>
      <c r="AE62" s="546"/>
      <c r="AF62" s="546"/>
      <c r="AG62" s="114" t="s">
        <v>115</v>
      </c>
      <c r="AK62" s="183">
        <v>10</v>
      </c>
    </row>
    <row r="63" spans="1:37" ht="24.95" customHeight="1">
      <c r="A63" s="35"/>
      <c r="C63" s="41" t="s">
        <v>123</v>
      </c>
      <c r="D63" s="114"/>
      <c r="E63" s="114"/>
      <c r="F63" s="4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row>
    <row r="64" spans="1:37" ht="24.95" customHeight="1">
      <c r="A64" s="35"/>
      <c r="C64" s="41" t="s">
        <v>124</v>
      </c>
      <c r="D64" s="114"/>
      <c r="E64" s="114"/>
      <c r="F64" s="4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row>
    <row r="65" spans="1:37" ht="24.95" customHeight="1">
      <c r="A65" s="35"/>
      <c r="C65" s="41" t="s">
        <v>218</v>
      </c>
      <c r="D65" s="114"/>
      <c r="E65" s="114"/>
      <c r="F65" s="4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row>
    <row r="66" spans="1:37" ht="24.95" customHeight="1">
      <c r="A66" s="35"/>
      <c r="C66" s="41" t="s">
        <v>104</v>
      </c>
      <c r="D66" s="114"/>
      <c r="E66" s="114"/>
      <c r="F66" s="4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row>
    <row r="67" spans="1:37" ht="24.95" customHeight="1">
      <c r="A67" s="35"/>
      <c r="B67" s="113" t="s">
        <v>126</v>
      </c>
      <c r="C67" s="41"/>
      <c r="D67" s="114"/>
      <c r="E67" s="114"/>
      <c r="F67" s="4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row>
    <row r="68" spans="1:37" ht="24.95" customHeight="1">
      <c r="A68" s="35"/>
      <c r="B68" s="113" t="s">
        <v>127</v>
      </c>
      <c r="C68" s="113"/>
      <c r="D68" s="114"/>
      <c r="E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row>
    <row r="69" spans="1:37" ht="24.95" customHeight="1">
      <c r="A69" s="35"/>
      <c r="C69" s="113"/>
      <c r="D69" s="114"/>
      <c r="E69" s="114"/>
      <c r="G69" s="114"/>
      <c r="H69" s="114"/>
      <c r="I69" s="114"/>
      <c r="J69" s="114"/>
      <c r="K69" s="114"/>
      <c r="L69" s="114"/>
      <c r="M69" s="582">
        <f>SUM(M47:S62)</f>
        <v>0</v>
      </c>
      <c r="N69" s="582"/>
      <c r="O69" s="582"/>
      <c r="P69" s="582"/>
      <c r="Q69" s="582"/>
      <c r="R69" s="582"/>
      <c r="S69" s="582"/>
      <c r="T69" s="114" t="s">
        <v>114</v>
      </c>
      <c r="U69" s="34"/>
      <c r="V69" s="113" t="s">
        <v>101</v>
      </c>
      <c r="W69" s="34"/>
      <c r="X69" s="114"/>
      <c r="Y69" s="34"/>
      <c r="Z69" s="582">
        <f>SUM(Z47:AF62)</f>
        <v>0</v>
      </c>
      <c r="AA69" s="582"/>
      <c r="AB69" s="582"/>
      <c r="AC69" s="582"/>
      <c r="AD69" s="582"/>
      <c r="AE69" s="582"/>
      <c r="AF69" s="582"/>
      <c r="AG69" s="114" t="s">
        <v>115</v>
      </c>
    </row>
    <row r="70" spans="1:37" ht="24.95" customHeight="1">
      <c r="A70" s="35"/>
      <c r="B70" s="113" t="s">
        <v>128</v>
      </c>
      <c r="C70" s="113"/>
      <c r="D70" s="114"/>
      <c r="E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row>
    <row r="71" spans="1:37" ht="24.95" customHeight="1">
      <c r="A71" s="35"/>
      <c r="C71" s="113"/>
      <c r="D71" s="114"/>
      <c r="E71" s="114"/>
      <c r="G71" s="114"/>
      <c r="H71" s="114"/>
      <c r="I71" s="114"/>
      <c r="J71" s="114"/>
      <c r="K71" s="114"/>
      <c r="L71" s="114"/>
      <c r="M71" s="560">
        <f>M48*AK48+M50*AK50+M52*AK52+M54*AK54+M56*AK56+M58*AK58+M60*AK60+M62*AK62</f>
        <v>0</v>
      </c>
      <c r="N71" s="560"/>
      <c r="O71" s="560"/>
      <c r="P71" s="560"/>
      <c r="Q71" s="560"/>
      <c r="R71" s="560"/>
      <c r="S71" s="560"/>
      <c r="T71" s="114" t="s">
        <v>219</v>
      </c>
      <c r="U71" s="34"/>
      <c r="V71" s="113" t="s">
        <v>101</v>
      </c>
      <c r="W71" s="34"/>
      <c r="X71" s="114"/>
      <c r="Y71" s="34"/>
      <c r="Z71" s="560">
        <f>Z48*AK48+Z50*AK50+Z52*AK52+Z54*AK54+Z56*AK56+Z58*AK58+Z60*AK60+Z62*AK62</f>
        <v>0</v>
      </c>
      <c r="AA71" s="560"/>
      <c r="AB71" s="560"/>
      <c r="AC71" s="560"/>
      <c r="AD71" s="560"/>
      <c r="AE71" s="560"/>
      <c r="AF71" s="560"/>
      <c r="AG71" s="114" t="s">
        <v>219</v>
      </c>
    </row>
    <row r="72" spans="1:37" ht="24.95" customHeight="1">
      <c r="A72" s="35"/>
      <c r="B72" s="113" t="s">
        <v>131</v>
      </c>
      <c r="C72" s="113"/>
      <c r="D72" s="114"/>
      <c r="E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row>
    <row r="73" spans="1:37" ht="24.95" customHeight="1">
      <c r="A73" s="35"/>
      <c r="C73" s="41"/>
      <c r="D73" s="114"/>
      <c r="E73" s="114"/>
      <c r="F73" s="44"/>
      <c r="G73" s="114"/>
      <c r="H73" s="114"/>
      <c r="I73" s="114"/>
      <c r="J73" s="114"/>
      <c r="K73" s="114"/>
      <c r="L73" s="114"/>
      <c r="M73" s="579" t="str">
        <f>IFERROR(ROUNDDOWN(M71*10/M37,4),"")</f>
        <v/>
      </c>
      <c r="N73" s="579"/>
      <c r="O73" s="579"/>
      <c r="P73" s="579"/>
      <c r="Q73" s="579"/>
      <c r="R73" s="579"/>
      <c r="S73" s="579"/>
      <c r="T73" s="114"/>
      <c r="U73" s="114"/>
      <c r="V73" s="114"/>
      <c r="W73" s="114"/>
      <c r="X73" s="114"/>
      <c r="Y73" s="114"/>
      <c r="Z73" s="114"/>
      <c r="AA73" s="114"/>
      <c r="AB73" s="114"/>
      <c r="AC73" s="114"/>
      <c r="AD73" s="114"/>
      <c r="AE73" s="114"/>
      <c r="AF73" s="114"/>
      <c r="AG73" s="114"/>
      <c r="AH73" s="114"/>
      <c r="AK73" s="183">
        <f>IF(M73&lt;0.023,1,0)</f>
        <v>0</v>
      </c>
    </row>
    <row r="74" spans="1:37" ht="24.95" customHeight="1">
      <c r="A74" s="35"/>
      <c r="B74" s="113" t="s">
        <v>220</v>
      </c>
      <c r="C74" s="113"/>
      <c r="D74" s="114"/>
      <c r="E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row>
    <row r="75" spans="1:37" ht="24.95" customHeight="1">
      <c r="A75" s="35"/>
      <c r="B75" s="113" t="s">
        <v>221</v>
      </c>
      <c r="C75" s="113"/>
      <c r="D75" s="114"/>
      <c r="E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row>
    <row r="76" spans="1:37" ht="24.95" customHeight="1">
      <c r="A76" s="35"/>
      <c r="B76" s="113"/>
      <c r="D76" s="114"/>
      <c r="E76" s="114"/>
      <c r="G76" s="114"/>
      <c r="H76" s="114"/>
      <c r="I76" s="114"/>
      <c r="J76" s="114"/>
      <c r="K76" s="114"/>
      <c r="L76" s="114"/>
      <c r="M76" s="546"/>
      <c r="N76" s="546"/>
      <c r="O76" s="546"/>
      <c r="P76" s="546"/>
      <c r="Q76" s="546"/>
      <c r="R76" s="546"/>
      <c r="S76" s="546"/>
      <c r="T76" s="113" t="s">
        <v>222</v>
      </c>
      <c r="V76" s="113" t="s">
        <v>101</v>
      </c>
      <c r="X76" s="114"/>
      <c r="Z76" s="546"/>
      <c r="AA76" s="546"/>
      <c r="AB76" s="546"/>
      <c r="AC76" s="546"/>
      <c r="AD76" s="546"/>
      <c r="AE76" s="546"/>
      <c r="AF76" s="546"/>
      <c r="AG76" s="113" t="s">
        <v>222</v>
      </c>
    </row>
    <row r="77" spans="1:37" ht="24.95" customHeight="1">
      <c r="A77" s="35"/>
      <c r="B77" s="34"/>
      <c r="C77" s="41" t="s">
        <v>223</v>
      </c>
      <c r="D77" s="114"/>
      <c r="E77" s="114"/>
      <c r="F77" s="4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34"/>
      <c r="AJ77" s="34"/>
    </row>
    <row r="78" spans="1:37" ht="24.95" customHeight="1">
      <c r="A78" s="35"/>
      <c r="B78" s="34"/>
      <c r="C78" s="41" t="s">
        <v>124</v>
      </c>
      <c r="D78" s="114"/>
      <c r="E78" s="114"/>
      <c r="F78" s="41"/>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34"/>
      <c r="AJ78" s="34"/>
    </row>
    <row r="79" spans="1:37" ht="24.95" customHeight="1">
      <c r="A79" s="35"/>
      <c r="B79" s="113"/>
      <c r="C79" s="41" t="s">
        <v>218</v>
      </c>
      <c r="D79" s="114"/>
      <c r="E79" s="114"/>
      <c r="F79" s="41"/>
      <c r="G79" s="114"/>
      <c r="H79" s="114"/>
      <c r="I79" s="114"/>
      <c r="J79" s="114"/>
      <c r="K79" s="114"/>
      <c r="L79" s="114"/>
      <c r="M79" s="114"/>
      <c r="N79" s="114"/>
      <c r="O79" s="114"/>
      <c r="P79" s="114"/>
      <c r="Q79" s="114"/>
      <c r="R79" s="114"/>
      <c r="S79" s="114"/>
      <c r="AE79" s="158"/>
      <c r="AF79" s="158"/>
    </row>
    <row r="80" spans="1:37" ht="24.95" customHeight="1">
      <c r="A80" s="35"/>
      <c r="B80" s="113"/>
      <c r="C80" s="41" t="s">
        <v>104</v>
      </c>
      <c r="D80" s="114"/>
      <c r="E80" s="114"/>
      <c r="F80" s="41"/>
      <c r="G80" s="114"/>
      <c r="H80" s="114"/>
      <c r="I80" s="114"/>
      <c r="J80" s="114"/>
      <c r="K80" s="114"/>
      <c r="L80" s="114"/>
      <c r="M80" s="114"/>
      <c r="N80" s="114"/>
      <c r="O80" s="114"/>
      <c r="P80" s="114"/>
      <c r="Q80" s="114"/>
      <c r="R80" s="114"/>
      <c r="S80" s="114"/>
      <c r="AE80" s="158"/>
      <c r="AF80" s="158"/>
    </row>
    <row r="81" spans="1:37" ht="24.95" customHeight="1">
      <c r="A81" s="35"/>
      <c r="B81" s="113"/>
      <c r="C81" s="72" t="s">
        <v>224</v>
      </c>
      <c r="D81" s="114"/>
      <c r="E81" s="114"/>
      <c r="F81" s="41"/>
      <c r="G81" s="114"/>
      <c r="H81" s="114"/>
      <c r="I81" s="114"/>
      <c r="J81" s="114"/>
      <c r="K81" s="114"/>
      <c r="L81" s="114"/>
      <c r="M81" s="114"/>
      <c r="N81" s="114"/>
      <c r="O81" s="114"/>
      <c r="P81" s="114"/>
      <c r="Q81" s="114"/>
      <c r="R81" s="114"/>
      <c r="S81" s="114"/>
      <c r="AE81" s="158"/>
      <c r="AF81" s="158"/>
    </row>
    <row r="82" spans="1:37" ht="15" customHeight="1">
      <c r="A82" s="35"/>
      <c r="B82" s="113"/>
      <c r="C82" s="72" t="s">
        <v>225</v>
      </c>
      <c r="D82" s="114"/>
      <c r="E82" s="114"/>
      <c r="F82" s="41"/>
      <c r="G82" s="114"/>
      <c r="H82" s="114"/>
      <c r="I82" s="114"/>
      <c r="J82" s="114"/>
      <c r="K82" s="114"/>
      <c r="L82" s="114"/>
      <c r="M82" s="114"/>
      <c r="N82" s="114"/>
      <c r="O82" s="114"/>
      <c r="P82" s="114"/>
      <c r="Q82" s="114"/>
      <c r="R82" s="114"/>
      <c r="S82" s="114"/>
      <c r="Z82" s="159"/>
      <c r="AA82" s="34"/>
      <c r="AB82" s="34"/>
      <c r="AC82" s="34"/>
      <c r="AD82" s="34"/>
      <c r="AE82" s="158"/>
      <c r="AF82" s="158"/>
      <c r="AG82" s="34"/>
      <c r="AH82" s="34"/>
      <c r="AI82" s="34"/>
      <c r="AJ82" s="34"/>
    </row>
    <row r="83" spans="1:37" ht="24.95" customHeight="1">
      <c r="A83" s="35"/>
      <c r="B83" s="113" t="s">
        <v>226</v>
      </c>
      <c r="D83" s="114"/>
      <c r="E83" s="114"/>
      <c r="G83" s="114"/>
      <c r="H83" s="114"/>
      <c r="I83" s="114"/>
      <c r="J83" s="114"/>
      <c r="K83" s="114"/>
      <c r="L83" s="114"/>
      <c r="M83" s="114"/>
      <c r="N83" s="114"/>
      <c r="O83" s="114"/>
      <c r="P83" s="114"/>
      <c r="Q83" s="114"/>
      <c r="R83" s="114"/>
      <c r="S83" s="114"/>
    </row>
    <row r="84" spans="1:37" ht="24.95" customHeight="1">
      <c r="A84" s="35"/>
      <c r="C84" s="113"/>
      <c r="D84" s="114"/>
      <c r="E84" s="114"/>
      <c r="I84" s="562" t="str">
        <f>IFERROR(IF((M37*2.3%-M71*10)/(M76*10)&lt;0,0,(M37*2.3%-M71*10)/(M76*10)),"")</f>
        <v/>
      </c>
      <c r="J84" s="562"/>
      <c r="K84" s="562"/>
      <c r="L84" s="562"/>
      <c r="M84" s="562"/>
      <c r="N84" s="562"/>
      <c r="O84" s="562"/>
      <c r="P84" s="114"/>
      <c r="Q84" s="114"/>
      <c r="R84" s="113" t="s">
        <v>101</v>
      </c>
      <c r="T84" s="114"/>
      <c r="V84" s="560" t="str">
        <f>IFERROR(IF((Z37*2.3%-Z71*10)/(Z76*10)&lt;0,0,(Z37*2.3%-Z71*10)/(Z76*10)),"")</f>
        <v/>
      </c>
      <c r="W84" s="560"/>
      <c r="X84" s="560"/>
      <c r="Y84" s="560"/>
      <c r="Z84" s="560"/>
      <c r="AA84" s="560"/>
      <c r="AB84" s="560"/>
      <c r="AC84" s="114" t="s">
        <v>134</v>
      </c>
    </row>
    <row r="85" spans="1:37" ht="24.95" customHeight="1">
      <c r="A85" s="35"/>
      <c r="C85" s="113"/>
      <c r="D85" s="114"/>
      <c r="E85" s="114"/>
      <c r="G85" s="114"/>
      <c r="H85" s="114"/>
      <c r="I85" s="114"/>
      <c r="J85" s="114"/>
      <c r="K85" s="114"/>
      <c r="L85" s="114"/>
      <c r="M85" s="114"/>
      <c r="N85" s="114"/>
      <c r="O85" s="114"/>
      <c r="P85" s="114"/>
      <c r="Q85" s="114"/>
      <c r="R85" s="114"/>
      <c r="S85" s="114"/>
    </row>
    <row r="86" spans="1:37" ht="24.95" customHeight="1">
      <c r="A86" s="35"/>
      <c r="B86" s="559" t="s">
        <v>227</v>
      </c>
      <c r="C86" s="559"/>
      <c r="D86" s="559"/>
      <c r="E86" s="559"/>
      <c r="F86" s="559" t="s">
        <v>228</v>
      </c>
      <c r="G86" s="559"/>
      <c r="H86" s="559"/>
      <c r="I86" s="559"/>
      <c r="J86" s="559"/>
      <c r="K86" s="559"/>
      <c r="L86" s="559"/>
      <c r="M86" s="559"/>
      <c r="N86" s="559"/>
      <c r="O86" s="559"/>
      <c r="P86" s="559"/>
      <c r="Q86" s="559"/>
      <c r="R86" s="559"/>
      <c r="S86" s="559"/>
      <c r="T86" s="559"/>
      <c r="U86" s="559"/>
      <c r="V86" s="559"/>
      <c r="W86" s="559"/>
      <c r="X86" s="559"/>
      <c r="Y86" s="559"/>
      <c r="Z86" s="559"/>
      <c r="AA86" s="559"/>
      <c r="AB86" s="559"/>
      <c r="AC86" s="559"/>
      <c r="AD86" s="559"/>
      <c r="AE86" s="559"/>
      <c r="AF86" s="559"/>
      <c r="AG86" s="559"/>
      <c r="AH86" s="559"/>
    </row>
    <row r="87" spans="1:37" ht="24.95" customHeight="1">
      <c r="A87" s="35"/>
      <c r="B87" s="559"/>
      <c r="C87" s="559"/>
      <c r="D87" s="559"/>
      <c r="E87" s="559"/>
      <c r="F87" s="580" t="s">
        <v>229</v>
      </c>
      <c r="G87" s="580"/>
      <c r="H87" s="580"/>
      <c r="I87" s="580"/>
      <c r="J87" s="580"/>
      <c r="K87" s="580"/>
      <c r="L87" s="580"/>
      <c r="M87" s="580"/>
      <c r="N87" s="580"/>
      <c r="O87" s="580"/>
      <c r="P87" s="580"/>
      <c r="Q87" s="580"/>
      <c r="R87" s="580"/>
      <c r="S87" s="580"/>
      <c r="T87" s="580"/>
      <c r="U87" s="580"/>
      <c r="V87" s="580"/>
      <c r="W87" s="580"/>
      <c r="X87" s="580"/>
      <c r="Y87" s="580"/>
      <c r="Z87" s="580"/>
      <c r="AA87" s="580"/>
      <c r="AB87" s="580"/>
      <c r="AC87" s="580"/>
      <c r="AD87" s="580"/>
      <c r="AE87" s="580"/>
      <c r="AF87" s="580"/>
      <c r="AG87" s="580"/>
      <c r="AH87" s="580"/>
    </row>
    <row r="88" spans="1:37" ht="24.95" customHeight="1">
      <c r="A88" s="35"/>
      <c r="B88" s="559"/>
      <c r="C88" s="559"/>
      <c r="D88" s="559"/>
      <c r="E88" s="559"/>
      <c r="F88" s="581" t="s">
        <v>230</v>
      </c>
      <c r="G88" s="581"/>
      <c r="H88" s="581"/>
      <c r="I88" s="581"/>
      <c r="J88" s="581"/>
      <c r="K88" s="581"/>
      <c r="L88" s="581"/>
      <c r="M88" s="581"/>
      <c r="N88" s="581"/>
      <c r="O88" s="581"/>
      <c r="P88" s="581"/>
      <c r="Q88" s="581"/>
      <c r="R88" s="581"/>
      <c r="S88" s="581"/>
      <c r="T88" s="581"/>
      <c r="U88" s="581"/>
      <c r="V88" s="581"/>
      <c r="W88" s="581"/>
      <c r="X88" s="581"/>
      <c r="Y88" s="581"/>
      <c r="Z88" s="581"/>
      <c r="AA88" s="581"/>
      <c r="AB88" s="581"/>
      <c r="AC88" s="581"/>
      <c r="AD88" s="581"/>
      <c r="AE88" s="581"/>
      <c r="AF88" s="581"/>
      <c r="AG88" s="581"/>
      <c r="AH88" s="581"/>
    </row>
    <row r="89" spans="1:37" ht="24.95" customHeight="1">
      <c r="A89" s="35" t="s">
        <v>231</v>
      </c>
      <c r="B89" s="113" t="s">
        <v>144</v>
      </c>
      <c r="D89" s="114"/>
      <c r="E89" s="114"/>
      <c r="G89" s="114"/>
      <c r="H89" s="114"/>
      <c r="I89" s="114"/>
      <c r="J89" s="114"/>
      <c r="K89" s="114"/>
      <c r="L89" s="114"/>
      <c r="M89" s="114"/>
      <c r="N89" s="114"/>
      <c r="O89" s="114"/>
      <c r="P89" s="114"/>
      <c r="Q89" s="114"/>
      <c r="R89" s="114"/>
      <c r="S89" s="114"/>
    </row>
    <row r="90" spans="1:37" ht="15" customHeight="1">
      <c r="A90" s="35"/>
      <c r="B90" s="113"/>
      <c r="D90" s="114"/>
      <c r="E90" s="114"/>
      <c r="G90" s="114"/>
      <c r="H90" s="114"/>
      <c r="I90" s="114"/>
      <c r="J90" s="114"/>
      <c r="K90" s="114"/>
      <c r="L90" s="114"/>
      <c r="M90" s="114"/>
      <c r="N90" s="114"/>
      <c r="O90" s="114"/>
      <c r="P90" s="114"/>
      <c r="Q90" s="114"/>
      <c r="R90" s="114"/>
      <c r="S90" s="114"/>
    </row>
    <row r="91" spans="1:37" ht="24.95" customHeight="1">
      <c r="A91" s="35"/>
      <c r="B91" s="113"/>
      <c r="D91" s="114"/>
      <c r="E91" s="114"/>
      <c r="G91" s="114"/>
      <c r="J91" s="565" t="str">
        <f>IF(AK91&lt;=1.1,IF(AK91&gt;=0.9,"☑","□"),"□")</f>
        <v>□</v>
      </c>
      <c r="K91" s="565"/>
      <c r="L91" s="113" t="s">
        <v>1473</v>
      </c>
      <c r="M91" s="114"/>
      <c r="N91" s="114"/>
      <c r="O91" s="114"/>
      <c r="P91" s="114"/>
      <c r="Q91" s="114"/>
      <c r="R91" s="114"/>
      <c r="S91" s="114"/>
      <c r="T91" s="114"/>
      <c r="U91" s="114"/>
      <c r="V91" s="114"/>
      <c r="AK91" s="173" t="str">
        <f>IFERROR(M37/Z37,"")</f>
        <v/>
      </c>
    </row>
    <row r="92" spans="1:37" ht="24.95" customHeight="1">
      <c r="A92" s="35"/>
      <c r="B92" s="113"/>
      <c r="C92" s="44" t="s">
        <v>145</v>
      </c>
      <c r="D92" s="114"/>
      <c r="E92" s="114"/>
      <c r="G92" s="114"/>
      <c r="J92" s="565" t="str">
        <f>IF(AK92&lt;=1.1,IF(AK92&gt;=0.9,"☑","□"),"□")</f>
        <v>□</v>
      </c>
      <c r="K92" s="565"/>
      <c r="L92" s="41" t="s">
        <v>1474</v>
      </c>
      <c r="M92" s="114"/>
      <c r="N92" s="114"/>
      <c r="O92" s="114"/>
      <c r="P92" s="114"/>
      <c r="Q92" s="114"/>
      <c r="R92" s="114"/>
      <c r="S92" s="114"/>
      <c r="T92" s="114"/>
      <c r="U92" s="114"/>
      <c r="V92" s="114"/>
      <c r="AK92" s="173" t="str">
        <f>IFERROR(M71/Z71,"")</f>
        <v/>
      </c>
    </row>
    <row r="93" spans="1:37" ht="24.95" customHeight="1">
      <c r="A93" s="35"/>
      <c r="B93" s="113"/>
      <c r="D93" s="114"/>
      <c r="E93" s="114"/>
      <c r="G93" s="114"/>
      <c r="J93" s="565" t="str">
        <f>IF(AK93&lt;=1.1,IF(AK93&gt;=0.9,"☑","□"),"□")</f>
        <v>□</v>
      </c>
      <c r="K93" s="565"/>
      <c r="L93" s="113" t="s">
        <v>1475</v>
      </c>
      <c r="M93" s="114"/>
      <c r="N93" s="114"/>
      <c r="O93" s="114"/>
      <c r="P93" s="114"/>
      <c r="Q93" s="114"/>
      <c r="R93" s="114"/>
      <c r="S93" s="114"/>
      <c r="T93" s="114"/>
      <c r="U93" s="114"/>
      <c r="V93" s="114"/>
      <c r="AK93" s="173" t="str">
        <f>IFERROR(M76/Z76,"")</f>
        <v/>
      </c>
    </row>
    <row r="94" spans="1:37" ht="24.95" customHeight="1">
      <c r="A94" s="35"/>
      <c r="B94" s="113"/>
      <c r="D94" s="114"/>
      <c r="E94" s="114"/>
      <c r="G94" s="114"/>
      <c r="J94" s="565" t="str">
        <f>IF(AK94&lt;=1.1,IF(AK94&gt;=0.9,"☑","□"),"□")</f>
        <v>□</v>
      </c>
      <c r="K94" s="565"/>
      <c r="L94" s="113" t="s">
        <v>1476</v>
      </c>
      <c r="M94" s="114"/>
      <c r="N94" s="114"/>
      <c r="O94" s="114"/>
      <c r="P94" s="114"/>
      <c r="Q94" s="114"/>
      <c r="R94" s="114"/>
      <c r="S94" s="114"/>
      <c r="T94" s="114"/>
      <c r="U94" s="114"/>
      <c r="V94" s="114"/>
      <c r="AK94" s="173" t="str">
        <f>IFERROR(I84/V84,"")</f>
        <v/>
      </c>
    </row>
    <row r="95" spans="1:37" ht="27" customHeight="1">
      <c r="A95" s="35"/>
      <c r="B95" s="113"/>
      <c r="D95" s="114"/>
      <c r="E95" s="114"/>
      <c r="G95" s="114"/>
      <c r="H95" s="114"/>
      <c r="I95" s="114"/>
      <c r="J95" s="41" t="s">
        <v>146</v>
      </c>
      <c r="K95" s="114"/>
      <c r="L95" s="114"/>
      <c r="M95" s="114"/>
      <c r="N95" s="114"/>
      <c r="O95" s="114"/>
      <c r="P95" s="114"/>
      <c r="Q95" s="114"/>
      <c r="R95" s="114"/>
      <c r="S95" s="114"/>
    </row>
    <row r="96" spans="1:37" ht="24.95" customHeight="1">
      <c r="A96" s="35" t="s">
        <v>232</v>
      </c>
      <c r="B96" s="113" t="s">
        <v>233</v>
      </c>
      <c r="D96" s="114"/>
      <c r="E96" s="114"/>
      <c r="G96" s="114"/>
      <c r="H96" s="114"/>
      <c r="I96" s="114"/>
      <c r="J96" s="114"/>
      <c r="K96" s="114"/>
      <c r="L96" s="114"/>
      <c r="M96" s="114"/>
      <c r="N96" s="114"/>
      <c r="O96" s="114"/>
      <c r="P96" s="114"/>
      <c r="Q96" s="114"/>
      <c r="R96" s="114"/>
      <c r="S96" s="114"/>
    </row>
    <row r="97" spans="1:37" ht="24.95" customHeight="1">
      <c r="A97" s="35"/>
      <c r="B97" s="113"/>
      <c r="D97" s="114"/>
      <c r="E97" s="114"/>
      <c r="F97" s="114"/>
      <c r="G97" s="114"/>
      <c r="H97" s="114"/>
      <c r="I97" s="114"/>
      <c r="J97" s="114"/>
      <c r="K97" s="114"/>
      <c r="L97" s="114"/>
      <c r="M97" s="114"/>
      <c r="N97" s="114"/>
      <c r="O97" s="114"/>
      <c r="P97" s="552" t="str">
        <f>IFERROR(IF(OR(AK27=0,AK73=0,I84&lt;=0),"算定不可",(VLOOKUP("該当",'リスト（入院）'!I:K,3,FALSE))),"")</f>
        <v>算定不可</v>
      </c>
      <c r="Q97" s="552"/>
      <c r="R97" s="552"/>
      <c r="S97" s="552"/>
      <c r="T97" s="552"/>
      <c r="U97" s="552"/>
      <c r="V97" s="552"/>
      <c r="W97" s="552"/>
      <c r="X97" s="552"/>
      <c r="Y97" s="552"/>
      <c r="Z97" s="552"/>
    </row>
    <row r="98" spans="1:37" ht="24.95" customHeight="1">
      <c r="A98" s="35"/>
    </row>
    <row r="99" spans="1:37" ht="24.95" customHeight="1">
      <c r="A99" s="44" t="s">
        <v>44</v>
      </c>
    </row>
    <row r="100" spans="1:37" ht="24.95" customHeight="1">
      <c r="A100" s="44" t="s">
        <v>234</v>
      </c>
    </row>
    <row r="101" spans="1:37" ht="24.95" customHeight="1">
      <c r="A101" s="44" t="s">
        <v>172</v>
      </c>
    </row>
    <row r="102" spans="1:37" ht="24.95" customHeight="1">
      <c r="A102" s="44" t="s">
        <v>1502</v>
      </c>
      <c r="AK102" s="171"/>
    </row>
    <row r="103" spans="1:37" ht="24.95" customHeight="1">
      <c r="A103" s="44" t="s">
        <v>235</v>
      </c>
      <c r="AK103" s="171"/>
    </row>
    <row r="104" spans="1:37" ht="24.95" customHeight="1">
      <c r="B104" s="44" t="s">
        <v>175</v>
      </c>
      <c r="AK104" s="171"/>
    </row>
    <row r="105" spans="1:37" ht="24.95" customHeight="1">
      <c r="A105" s="44" t="s">
        <v>236</v>
      </c>
      <c r="AK105" s="171"/>
    </row>
    <row r="106" spans="1:37" ht="24.95" customHeight="1">
      <c r="A106" s="44" t="s">
        <v>237</v>
      </c>
      <c r="AK106" s="171"/>
    </row>
    <row r="107" spans="1:37" ht="24.95" customHeight="1">
      <c r="A107" s="44" t="s">
        <v>177</v>
      </c>
      <c r="AK107" s="171"/>
    </row>
    <row r="108" spans="1:37" ht="24.95" customHeight="1">
      <c r="A108" s="44" t="s">
        <v>178</v>
      </c>
      <c r="AK108" s="171"/>
    </row>
    <row r="109" spans="1:37" ht="24.95" customHeight="1">
      <c r="A109" s="44" t="s">
        <v>238</v>
      </c>
      <c r="AK109" s="171"/>
    </row>
    <row r="110" spans="1:37" ht="24.95" customHeight="1">
      <c r="A110" s="44" t="s">
        <v>179</v>
      </c>
      <c r="AK110" s="171"/>
    </row>
    <row r="111" spans="1:37" ht="24.95" customHeight="1">
      <c r="A111" s="44" t="s">
        <v>180</v>
      </c>
      <c r="AK111" s="171"/>
    </row>
    <row r="112" spans="1:37" ht="24.95" customHeight="1">
      <c r="A112" s="44" t="s">
        <v>181</v>
      </c>
    </row>
    <row r="113" spans="1:37" ht="24.95" customHeight="1">
      <c r="A113" s="44" t="s">
        <v>182</v>
      </c>
      <c r="AK113" s="171"/>
    </row>
    <row r="114" spans="1:37" ht="24.95" customHeight="1">
      <c r="A114" s="44" t="s">
        <v>183</v>
      </c>
      <c r="AK114" s="171"/>
    </row>
    <row r="115" spans="1:37" ht="24.95" customHeight="1">
      <c r="A115" s="44" t="s">
        <v>184</v>
      </c>
      <c r="AK115" s="171"/>
    </row>
    <row r="116" spans="1:37" ht="24.95" customHeight="1">
      <c r="A116" s="44" t="s">
        <v>185</v>
      </c>
      <c r="AK116" s="171"/>
    </row>
    <row r="117" spans="1:37" ht="24.95" customHeight="1">
      <c r="A117" s="44" t="s">
        <v>186</v>
      </c>
      <c r="AK117" s="171"/>
    </row>
    <row r="118" spans="1:37" ht="24.95" customHeight="1">
      <c r="A118" s="44" t="s">
        <v>187</v>
      </c>
      <c r="AK118" s="171"/>
    </row>
    <row r="119" spans="1:37" ht="24.95" customHeight="1">
      <c r="A119" s="44" t="s">
        <v>188</v>
      </c>
      <c r="AK119" s="171"/>
    </row>
    <row r="120" spans="1:37" ht="24.95" customHeight="1">
      <c r="A120" s="44" t="s">
        <v>239</v>
      </c>
      <c r="AK120" s="171"/>
    </row>
    <row r="121" spans="1:37" ht="24.95" customHeight="1">
      <c r="A121" s="44" t="s">
        <v>189</v>
      </c>
      <c r="AK121" s="171"/>
    </row>
    <row r="122" spans="1:37" ht="24.95" customHeight="1">
      <c r="A122" s="44" t="s">
        <v>190</v>
      </c>
      <c r="AK122" s="171"/>
    </row>
    <row r="123" spans="1:37" ht="24.95" customHeight="1">
      <c r="A123" s="44" t="s">
        <v>240</v>
      </c>
      <c r="AK123" s="171"/>
    </row>
    <row r="124" spans="1:37" ht="24.95" customHeight="1">
      <c r="A124" s="44" t="s">
        <v>191</v>
      </c>
      <c r="AK124" s="171"/>
    </row>
    <row r="125" spans="1:37" ht="24.95" customHeight="1">
      <c r="A125" s="44" t="s">
        <v>192</v>
      </c>
      <c r="AK125" s="171"/>
    </row>
    <row r="126" spans="1:37" ht="24.95" customHeight="1">
      <c r="A126" s="44" t="s">
        <v>241</v>
      </c>
    </row>
    <row r="127" spans="1:37" ht="24.95" customHeight="1">
      <c r="A127" s="44" t="s">
        <v>193</v>
      </c>
    </row>
    <row r="128" spans="1:37" ht="24.95" customHeight="1">
      <c r="A128" s="44" t="s">
        <v>242</v>
      </c>
    </row>
    <row r="129" spans="1:46" s="34" customFormat="1" ht="24.95" customHeight="1">
      <c r="A129" s="34" t="s">
        <v>194</v>
      </c>
      <c r="F129" s="113"/>
      <c r="AK129" s="183"/>
      <c r="AL129" s="171"/>
      <c r="AM129" s="171"/>
      <c r="AN129" s="171"/>
      <c r="AO129" s="171"/>
      <c r="AP129" s="171"/>
      <c r="AQ129" s="171"/>
      <c r="AR129" s="171"/>
      <c r="AS129" s="171"/>
      <c r="AT129" s="171"/>
    </row>
    <row r="130" spans="1:46" ht="24.95" customHeight="1">
      <c r="A130" s="44" t="s">
        <v>195</v>
      </c>
    </row>
    <row r="131" spans="1:46" ht="24.95" customHeight="1">
      <c r="A131" s="44" t="s">
        <v>196</v>
      </c>
    </row>
    <row r="132" spans="1:46" ht="24.95" customHeight="1">
      <c r="A132" s="44" t="s">
        <v>197</v>
      </c>
    </row>
    <row r="133" spans="1:46" ht="24.95" customHeight="1">
      <c r="A133" s="44" t="s">
        <v>243</v>
      </c>
    </row>
    <row r="134" spans="1:46" ht="24.95" customHeight="1">
      <c r="A134" s="44" t="s">
        <v>198</v>
      </c>
    </row>
    <row r="135" spans="1:46" ht="24.95" customHeight="1">
      <c r="A135" s="44" t="s">
        <v>244</v>
      </c>
    </row>
    <row r="136" spans="1:46" s="34" customFormat="1" ht="24.95" customHeight="1">
      <c r="A136" s="34" t="s">
        <v>245</v>
      </c>
      <c r="F136" s="113"/>
      <c r="AK136" s="183"/>
      <c r="AL136" s="171"/>
      <c r="AM136" s="171"/>
      <c r="AN136" s="171"/>
      <c r="AO136" s="171"/>
      <c r="AP136" s="171"/>
      <c r="AQ136" s="171"/>
      <c r="AR136" s="171"/>
      <c r="AS136" s="171"/>
      <c r="AT136" s="171"/>
    </row>
    <row r="137" spans="1:46" ht="24.95" customHeight="1">
      <c r="A137" s="44" t="s">
        <v>246</v>
      </c>
    </row>
    <row r="138" spans="1:46" ht="24.95" customHeight="1">
      <c r="A138" s="44" t="s">
        <v>247</v>
      </c>
    </row>
    <row r="139" spans="1:46" s="34" customFormat="1" ht="24.95" customHeight="1">
      <c r="A139" s="34" t="s">
        <v>248</v>
      </c>
      <c r="F139" s="113"/>
      <c r="AK139" s="183"/>
      <c r="AL139" s="171"/>
      <c r="AM139" s="171"/>
      <c r="AN139" s="171"/>
      <c r="AO139" s="171"/>
      <c r="AP139" s="171"/>
      <c r="AQ139" s="171"/>
      <c r="AR139" s="171"/>
      <c r="AS139" s="171"/>
      <c r="AT139" s="171"/>
    </row>
    <row r="140" spans="1:46" s="34" customFormat="1" ht="24.95" customHeight="1">
      <c r="A140" s="34" t="s">
        <v>249</v>
      </c>
      <c r="F140" s="113"/>
      <c r="AK140" s="183"/>
      <c r="AL140" s="171"/>
      <c r="AM140" s="171"/>
      <c r="AN140" s="171"/>
      <c r="AO140" s="171"/>
      <c r="AP140" s="171"/>
      <c r="AQ140" s="171"/>
      <c r="AR140" s="171"/>
      <c r="AS140" s="171"/>
      <c r="AT140" s="171"/>
    </row>
    <row r="141" spans="1:46" s="34" customFormat="1" ht="24.95" customHeight="1">
      <c r="A141" s="34" t="s">
        <v>204</v>
      </c>
      <c r="F141" s="113"/>
      <c r="AK141" s="183"/>
      <c r="AL141" s="171"/>
      <c r="AM141" s="171"/>
      <c r="AN141" s="171"/>
      <c r="AO141" s="171"/>
      <c r="AP141" s="171"/>
      <c r="AQ141" s="171"/>
      <c r="AR141" s="171"/>
      <c r="AS141" s="171"/>
      <c r="AT141" s="171"/>
    </row>
    <row r="142" spans="1:46" s="34" customFormat="1" ht="24.95" customHeight="1">
      <c r="A142" s="34" t="s">
        <v>205</v>
      </c>
      <c r="F142" s="113"/>
      <c r="AK142" s="183"/>
      <c r="AL142" s="171"/>
      <c r="AM142" s="171"/>
      <c r="AN142" s="171"/>
      <c r="AO142" s="171"/>
      <c r="AP142" s="171"/>
      <c r="AQ142" s="171"/>
      <c r="AR142" s="171"/>
      <c r="AS142" s="171"/>
      <c r="AT142" s="171"/>
    </row>
    <row r="143" spans="1:46" ht="24.95" customHeight="1">
      <c r="A143" s="34"/>
    </row>
    <row r="144" spans="1:46">
      <c r="A144" s="34"/>
    </row>
  </sheetData>
  <sheetProtection algorithmName="SHA-512" hashValue="xmSm7SWJ/BMBI9f66Rl/9I/ED3PFcmnuNEhCI+rcHg+lrsQk2/1MoYue0sakwlk7CizYi9U1VxJFHb2LTKCYvQ==" saltValue="T+4JwA3ZUtpe+hCFxqTwyg==" spinCount="100000" sheet="1" objects="1" scenarios="1"/>
  <mergeCells count="69">
    <mergeCell ref="G25:J25"/>
    <mergeCell ref="K25:N27"/>
    <mergeCell ref="G26:J26"/>
    <mergeCell ref="G27:J27"/>
    <mergeCell ref="G19:J19"/>
    <mergeCell ref="K19:N21"/>
    <mergeCell ref="G20:J20"/>
    <mergeCell ref="G21:J21"/>
    <mergeCell ref="G22:J22"/>
    <mergeCell ref="K22:N24"/>
    <mergeCell ref="G23:J23"/>
    <mergeCell ref="G24:J24"/>
    <mergeCell ref="G15:J15"/>
    <mergeCell ref="K15:N15"/>
    <mergeCell ref="G16:J16"/>
    <mergeCell ref="K16:N18"/>
    <mergeCell ref="G17:J17"/>
    <mergeCell ref="G18:J18"/>
    <mergeCell ref="M37:S37"/>
    <mergeCell ref="Z37:AF37"/>
    <mergeCell ref="B86:E88"/>
    <mergeCell ref="F86:AH86"/>
    <mergeCell ref="K10:K11"/>
    <mergeCell ref="J10:J11"/>
    <mergeCell ref="W10:W11"/>
    <mergeCell ref="L10:M11"/>
    <mergeCell ref="O10:P11"/>
    <mergeCell ref="R10:S11"/>
    <mergeCell ref="U10:V11"/>
    <mergeCell ref="N10:N11"/>
    <mergeCell ref="Q10:Q11"/>
    <mergeCell ref="T10:T11"/>
    <mergeCell ref="V84:AB84"/>
    <mergeCell ref="I84:O84"/>
    <mergeCell ref="A3:AH3"/>
    <mergeCell ref="H6:T6"/>
    <mergeCell ref="B6:G6"/>
    <mergeCell ref="B5:G5"/>
    <mergeCell ref="H5:T5"/>
    <mergeCell ref="M60:S60"/>
    <mergeCell ref="Z60:AF60"/>
    <mergeCell ref="M52:S52"/>
    <mergeCell ref="M56:S56"/>
    <mergeCell ref="Z56:AF56"/>
    <mergeCell ref="M54:S54"/>
    <mergeCell ref="Z54:AF54"/>
    <mergeCell ref="M48:S48"/>
    <mergeCell ref="Z76:AF76"/>
    <mergeCell ref="M76:S76"/>
    <mergeCell ref="M50:S50"/>
    <mergeCell ref="Z50:AF50"/>
    <mergeCell ref="M58:S58"/>
    <mergeCell ref="Z58:AF58"/>
    <mergeCell ref="M73:S73"/>
    <mergeCell ref="Z48:AF48"/>
    <mergeCell ref="Z71:AF71"/>
    <mergeCell ref="Z69:AF69"/>
    <mergeCell ref="M71:S71"/>
    <mergeCell ref="M62:S62"/>
    <mergeCell ref="Z62:AF62"/>
    <mergeCell ref="M69:S69"/>
    <mergeCell ref="Z52:AF52"/>
    <mergeCell ref="J91:K91"/>
    <mergeCell ref="J92:K92"/>
    <mergeCell ref="P97:Z97"/>
    <mergeCell ref="J94:K94"/>
    <mergeCell ref="F87:AH87"/>
    <mergeCell ref="J93:K93"/>
    <mergeCell ref="F88:AH88"/>
  </mergeCells>
  <phoneticPr fontId="1"/>
  <printOptions horizontalCentered="1"/>
  <pageMargins left="0.23622047244094491" right="0.23622047244094491" top="0.55118110236220474" bottom="0.55118110236220474" header="0.31496062992125984" footer="0.31496062992125984"/>
  <pageSetup paperSize="9" scale="51" fitToHeight="2" orientation="portrait" r:id="rId1"/>
  <headerFooter alignWithMargins="0"/>
  <rowBreaks count="1" manualBreakCount="1">
    <brk id="62"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4099" r:id="rId4" name="Check Box 3">
              <controlPr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4100" r:id="rId5" name="Check Box 4">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4105" r:id="rId6" name="Option Button 9">
              <controlPr defaultSize="0" autoFill="0" autoLine="0" autoPict="0">
                <anchor moveWithCells="1">
                  <from>
                    <xdr:col>10</xdr:col>
                    <xdr:colOff>57150</xdr:colOff>
                    <xdr:row>9</xdr:row>
                    <xdr:rowOff>180975</xdr:rowOff>
                  </from>
                  <to>
                    <xdr:col>11</xdr:col>
                    <xdr:colOff>123825</xdr:colOff>
                    <xdr:row>10</xdr:row>
                    <xdr:rowOff>114300</xdr:rowOff>
                  </to>
                </anchor>
              </controlPr>
            </control>
          </mc:Choice>
        </mc:AlternateContent>
        <mc:AlternateContent xmlns:mc="http://schemas.openxmlformats.org/markup-compatibility/2006">
          <mc:Choice Requires="x14">
            <control shapeId="4106" r:id="rId7" name="Option Button 10">
              <controlPr defaultSize="0" autoFill="0" autoLine="0" autoPict="0">
                <anchor moveWithCells="1">
                  <from>
                    <xdr:col>13</xdr:col>
                    <xdr:colOff>57150</xdr:colOff>
                    <xdr:row>9</xdr:row>
                    <xdr:rowOff>180975</xdr:rowOff>
                  </from>
                  <to>
                    <xdr:col>14</xdr:col>
                    <xdr:colOff>123825</xdr:colOff>
                    <xdr:row>10</xdr:row>
                    <xdr:rowOff>114300</xdr:rowOff>
                  </to>
                </anchor>
              </controlPr>
            </control>
          </mc:Choice>
        </mc:AlternateContent>
        <mc:AlternateContent xmlns:mc="http://schemas.openxmlformats.org/markup-compatibility/2006">
          <mc:Choice Requires="x14">
            <control shapeId="4107" r:id="rId8" name="Option Button 11">
              <controlPr defaultSize="0" autoFill="0" autoLine="0" autoPict="0">
                <anchor moveWithCells="1">
                  <from>
                    <xdr:col>16</xdr:col>
                    <xdr:colOff>57150</xdr:colOff>
                    <xdr:row>9</xdr:row>
                    <xdr:rowOff>180975</xdr:rowOff>
                  </from>
                  <to>
                    <xdr:col>17</xdr:col>
                    <xdr:colOff>123825</xdr:colOff>
                    <xdr:row>10</xdr:row>
                    <xdr:rowOff>114300</xdr:rowOff>
                  </to>
                </anchor>
              </controlPr>
            </control>
          </mc:Choice>
        </mc:AlternateContent>
        <mc:AlternateContent xmlns:mc="http://schemas.openxmlformats.org/markup-compatibility/2006">
          <mc:Choice Requires="x14">
            <control shapeId="4108" r:id="rId9" name="Option Button 12">
              <controlPr defaultSize="0" autoFill="0" autoLine="0" autoPict="0">
                <anchor moveWithCells="1">
                  <from>
                    <xdr:col>19</xdr:col>
                    <xdr:colOff>57150</xdr:colOff>
                    <xdr:row>9</xdr:row>
                    <xdr:rowOff>180975</xdr:rowOff>
                  </from>
                  <to>
                    <xdr:col>20</xdr:col>
                    <xdr:colOff>123825</xdr:colOff>
                    <xdr:row>10</xdr:row>
                    <xdr:rowOff>114300</xdr:rowOff>
                  </to>
                </anchor>
              </controlPr>
            </control>
          </mc:Choice>
        </mc:AlternateContent>
        <mc:AlternateContent xmlns:mc="http://schemas.openxmlformats.org/markup-compatibility/2006">
          <mc:Choice Requires="x14">
            <control shapeId="4109" r:id="rId10" name="Check Box 13">
              <controlPr defaultSize="0" autoFill="0" autoLine="0" autoPict="0">
                <anchor moveWithCells="1">
                  <from>
                    <xdr:col>30</xdr:col>
                    <xdr:colOff>28575</xdr:colOff>
                    <xdr:row>27</xdr:row>
                    <xdr:rowOff>38100</xdr:rowOff>
                  </from>
                  <to>
                    <xdr:col>30</xdr:col>
                    <xdr:colOff>266700</xdr:colOff>
                    <xdr:row>27</xdr:row>
                    <xdr:rowOff>295275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02588-D465-4346-B76D-14C07EF7A6EA}">
  <sheetPr codeName="Sheet1">
    <tabColor theme="9" tint="0.79998168889431442"/>
  </sheetPr>
  <dimension ref="A1:H11"/>
  <sheetViews>
    <sheetView showGridLines="0" view="pageBreakPreview" zoomScaleNormal="100" zoomScaleSheetLayoutView="100" workbookViewId="0"/>
  </sheetViews>
  <sheetFormatPr defaultRowHeight="13.5"/>
  <cols>
    <col min="1" max="16384" width="9" style="178"/>
  </cols>
  <sheetData>
    <row r="1" spans="1:8">
      <c r="A1" s="178" t="s">
        <v>250</v>
      </c>
    </row>
    <row r="3" spans="1:8" ht="18.75" customHeight="1">
      <c r="A3" s="178" t="s">
        <v>251</v>
      </c>
      <c r="B3" s="93"/>
      <c r="C3" s="93"/>
      <c r="D3" s="93"/>
      <c r="E3" s="93"/>
      <c r="F3" s="93"/>
      <c r="G3" s="93"/>
      <c r="H3" s="93"/>
    </row>
    <row r="4" spans="1:8">
      <c r="A4" s="178" t="s">
        <v>252</v>
      </c>
      <c r="B4" s="93"/>
      <c r="C4" s="93"/>
      <c r="D4" s="93"/>
      <c r="E4" s="93"/>
      <c r="F4" s="93"/>
      <c r="G4" s="93"/>
      <c r="H4" s="93"/>
    </row>
    <row r="5" spans="1:8">
      <c r="A5" s="178" t="s">
        <v>253</v>
      </c>
      <c r="B5" s="93"/>
      <c r="C5" s="93"/>
      <c r="D5" s="93"/>
      <c r="E5" s="93"/>
      <c r="F5" s="93"/>
      <c r="G5" s="93"/>
      <c r="H5" s="93"/>
    </row>
    <row r="6" spans="1:8">
      <c r="A6" s="93"/>
      <c r="B6" s="93"/>
      <c r="C6" s="93"/>
      <c r="D6" s="93"/>
      <c r="E6" s="93"/>
      <c r="F6" s="93"/>
      <c r="G6" s="93"/>
      <c r="H6" s="93"/>
    </row>
    <row r="7" spans="1:8" ht="13.5" customHeight="1">
      <c r="A7" s="179"/>
      <c r="B7" s="179"/>
      <c r="C7" s="179"/>
      <c r="D7" s="179"/>
      <c r="E7" s="179"/>
      <c r="F7" s="179"/>
      <c r="G7" s="179"/>
      <c r="H7" s="179"/>
    </row>
    <row r="8" spans="1:8" ht="13.5" customHeight="1">
      <c r="A8" s="179"/>
      <c r="B8" s="179"/>
      <c r="C8" s="179"/>
      <c r="D8" s="179"/>
      <c r="E8" s="179"/>
      <c r="F8" s="179"/>
      <c r="G8" s="179"/>
      <c r="H8" s="179"/>
    </row>
    <row r="9" spans="1:8" ht="13.5" customHeight="1">
      <c r="A9" s="179"/>
      <c r="B9" s="179"/>
      <c r="C9" s="179"/>
      <c r="D9" s="179"/>
      <c r="E9" s="179"/>
      <c r="F9" s="179"/>
      <c r="G9" s="179"/>
      <c r="H9" s="179"/>
    </row>
    <row r="10" spans="1:8" ht="13.5" customHeight="1">
      <c r="A10" s="179"/>
      <c r="B10" s="179"/>
      <c r="C10" s="179"/>
      <c r="D10" s="179"/>
      <c r="E10" s="179"/>
      <c r="F10" s="179"/>
      <c r="G10" s="179"/>
      <c r="H10" s="179"/>
    </row>
    <row r="11" spans="1:8" ht="13.5" customHeight="1">
      <c r="A11" s="179"/>
      <c r="B11" s="179"/>
      <c r="C11" s="179"/>
      <c r="D11" s="179"/>
      <c r="E11" s="179"/>
      <c r="F11" s="179"/>
      <c r="G11" s="179"/>
      <c r="H11" s="179"/>
    </row>
  </sheetData>
  <sheetProtection algorithmName="SHA-512" hashValue="295GEqaNgtD3iUCJd9gSKDgcacc7RkwRF9RkJ9ADLcRzwJGEVLOjBmvNi4jAO//ZFQIhUf3dkz13FTiYDHNJjQ==" saltValue="ZlIKbkmcRgAAMmzT+uNpHg==" spinCount="100000" sheet="1" objects="1" scenarios="1"/>
  <phoneticPr fontId="1"/>
  <printOptions horizontalCentered="1"/>
  <pageMargins left="0.25" right="0.25"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D7F5C-4074-4D4B-A3D3-CE54AC83358B}">
  <sheetPr codeName="Sheet5">
    <tabColor theme="9" tint="0.79998168889431442"/>
    <pageSetUpPr fitToPage="1"/>
  </sheetPr>
  <dimension ref="A1:BR233"/>
  <sheetViews>
    <sheetView showGridLines="0" view="pageBreakPreview" zoomScaleNormal="100" zoomScaleSheetLayoutView="100" workbookViewId="0"/>
  </sheetViews>
  <sheetFormatPr defaultColWidth="8.75" defaultRowHeight="13.5" outlineLevelRow="1" outlineLevelCol="1"/>
  <cols>
    <col min="1" max="32" width="3.625" style="4" customWidth="1"/>
    <col min="33" max="33" width="3.625" style="28" customWidth="1"/>
    <col min="34" max="34" width="3.5" style="4" customWidth="1"/>
    <col min="35" max="35" width="2.75" style="175" hidden="1" customWidth="1" outlineLevel="1"/>
    <col min="36" max="36" width="22.375" style="175" hidden="1" customWidth="1" outlineLevel="1"/>
    <col min="37" max="37" width="24.875" style="175" customWidth="1" collapsed="1"/>
    <col min="38" max="42" width="2.75" style="175" customWidth="1"/>
    <col min="43" max="43" width="8.75" style="175" customWidth="1"/>
    <col min="44" max="44" width="10.5" style="175" customWidth="1"/>
    <col min="45" max="16384" width="8.75" style="4"/>
  </cols>
  <sheetData>
    <row r="1" spans="1:35"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9"/>
    </row>
    <row r="2" spans="1:35" ht="16.149999999999999" customHeight="1">
      <c r="A2" s="615" t="s">
        <v>255</v>
      </c>
      <c r="B2" s="615"/>
      <c r="C2" s="615"/>
      <c r="D2" s="615"/>
      <c r="E2" s="615"/>
      <c r="F2" s="615"/>
      <c r="G2" s="615"/>
      <c r="H2" s="615"/>
      <c r="I2" s="615"/>
      <c r="J2" s="615"/>
      <c r="K2" s="615"/>
      <c r="L2" s="615"/>
      <c r="M2" s="615"/>
      <c r="N2" s="615"/>
      <c r="O2" s="615"/>
      <c r="P2" s="615"/>
      <c r="Q2" s="615"/>
      <c r="R2" s="615"/>
      <c r="S2" s="615"/>
      <c r="T2" s="615"/>
      <c r="U2" s="616"/>
      <c r="V2" s="616"/>
      <c r="W2" s="163" t="s">
        <v>256</v>
      </c>
      <c r="X2" s="2"/>
      <c r="Y2" s="2"/>
      <c r="Z2" s="2"/>
      <c r="AA2" s="2"/>
      <c r="AB2" s="2"/>
      <c r="AC2" s="2"/>
      <c r="AD2" s="2"/>
      <c r="AE2" s="2"/>
      <c r="AF2" s="2"/>
      <c r="AG2" s="2"/>
      <c r="AH2" s="94"/>
      <c r="AI2" s="194"/>
    </row>
    <row r="3" spans="1:35" ht="14.2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9"/>
    </row>
    <row r="4" spans="1:35" ht="16.350000000000001" customHeight="1">
      <c r="A4" s="3"/>
      <c r="B4" s="3"/>
      <c r="C4" s="3"/>
      <c r="D4" s="3"/>
      <c r="E4" s="3"/>
      <c r="F4" s="3"/>
      <c r="G4" s="3"/>
      <c r="H4" s="3"/>
      <c r="I4" s="3"/>
      <c r="J4" s="3"/>
      <c r="K4" s="3"/>
      <c r="L4" s="3"/>
      <c r="M4" s="3"/>
      <c r="N4" s="3"/>
      <c r="O4" s="3"/>
      <c r="P4" s="3"/>
      <c r="Q4" s="610" t="s">
        <v>257</v>
      </c>
      <c r="R4" s="610"/>
      <c r="S4" s="610"/>
      <c r="T4" s="610"/>
      <c r="U4" s="610"/>
      <c r="V4" s="611" t="str">
        <f>IF('様式95_外来・在宅ベースアップ評価料（Ⅰ）'!H5=0,"",'様式95_外来・在宅ベースアップ評価料（Ⅰ）'!H5)</f>
        <v/>
      </c>
      <c r="W4" s="611"/>
      <c r="X4" s="611"/>
      <c r="Y4" s="611"/>
      <c r="Z4" s="611"/>
      <c r="AA4" s="611"/>
      <c r="AB4" s="611"/>
      <c r="AC4" s="611"/>
      <c r="AD4" s="611"/>
      <c r="AE4" s="611"/>
      <c r="AF4" s="611"/>
      <c r="AG4" s="611"/>
      <c r="AH4" s="104"/>
      <c r="AI4" s="195"/>
    </row>
    <row r="5" spans="1:35" ht="16.149999999999999" customHeight="1">
      <c r="A5" s="3"/>
      <c r="B5" s="3"/>
      <c r="C5" s="3"/>
      <c r="D5" s="3"/>
      <c r="E5" s="3"/>
      <c r="F5" s="3"/>
      <c r="G5" s="3"/>
      <c r="H5" s="3"/>
      <c r="I5" s="3"/>
      <c r="J5" s="3"/>
      <c r="K5" s="3"/>
      <c r="L5" s="3"/>
      <c r="M5" s="3"/>
      <c r="N5" s="3"/>
      <c r="O5" s="3"/>
      <c r="P5" s="3"/>
      <c r="Q5" s="617" t="s">
        <v>258</v>
      </c>
      <c r="R5" s="617"/>
      <c r="S5" s="617"/>
      <c r="T5" s="617"/>
      <c r="U5" s="618"/>
      <c r="V5" s="612" t="str">
        <f>IF(様式97_入院ベースアップ評価料!H6="","",様式97_入院ベースアップ評価料!H6)</f>
        <v/>
      </c>
      <c r="W5" s="612"/>
      <c r="X5" s="612"/>
      <c r="Y5" s="612"/>
      <c r="Z5" s="612"/>
      <c r="AA5" s="612"/>
      <c r="AB5" s="612"/>
      <c r="AC5" s="612"/>
      <c r="AD5" s="612"/>
      <c r="AE5" s="612"/>
      <c r="AF5" s="612"/>
      <c r="AG5" s="612"/>
      <c r="AH5" s="28"/>
      <c r="AI5" s="180"/>
    </row>
    <row r="6" spans="1:35" ht="15.7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19"/>
    </row>
    <row r="7" spans="1:35" ht="16.149999999999999" customHeight="1">
      <c r="A7" s="2" t="s">
        <v>259</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19"/>
    </row>
    <row r="8" spans="1:35" ht="16.149999999999999" customHeight="1" thickBot="1">
      <c r="A8" s="3" t="s">
        <v>260</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19"/>
    </row>
    <row r="9" spans="1:35" ht="16.149999999999999" customHeight="1">
      <c r="A9" s="2"/>
      <c r="B9" s="601"/>
      <c r="C9" s="601"/>
      <c r="D9" s="602" t="s">
        <v>261</v>
      </c>
      <c r="E9" s="602"/>
      <c r="F9" s="602"/>
      <c r="G9" s="602"/>
      <c r="H9" s="602"/>
      <c r="I9" s="602"/>
      <c r="J9" s="602"/>
      <c r="K9" s="602"/>
      <c r="L9" s="602"/>
      <c r="M9" s="602"/>
      <c r="N9" s="602"/>
      <c r="O9" s="602"/>
      <c r="P9" s="602"/>
      <c r="Q9" s="602"/>
      <c r="R9" s="602"/>
      <c r="S9" s="602"/>
      <c r="T9" s="602"/>
      <c r="U9" s="602"/>
      <c r="V9" s="602"/>
      <c r="W9" s="602"/>
      <c r="X9" s="602"/>
      <c r="Y9" s="602"/>
      <c r="Z9" s="602"/>
      <c r="AA9" s="3"/>
      <c r="AB9" s="3"/>
      <c r="AC9" s="3"/>
      <c r="AD9" s="3"/>
      <c r="AE9" s="3"/>
      <c r="AF9" s="3"/>
      <c r="AG9" s="19"/>
    </row>
    <row r="10" spans="1:35" ht="16.149999999999999" customHeight="1" thickBot="1">
      <c r="A10" s="2"/>
      <c r="B10" s="628"/>
      <c r="C10" s="628"/>
      <c r="D10" s="629" t="s">
        <v>262</v>
      </c>
      <c r="E10" s="629"/>
      <c r="F10" s="629"/>
      <c r="G10" s="629"/>
      <c r="H10" s="629"/>
      <c r="I10" s="629"/>
      <c r="J10" s="629"/>
      <c r="K10" s="629"/>
      <c r="L10" s="629"/>
      <c r="M10" s="629"/>
      <c r="N10" s="629"/>
      <c r="O10" s="629"/>
      <c r="P10" s="629"/>
      <c r="Q10" s="629"/>
      <c r="R10" s="629"/>
      <c r="S10" s="629"/>
      <c r="T10" s="629"/>
      <c r="U10" s="629"/>
      <c r="V10" s="629"/>
      <c r="W10" s="629"/>
      <c r="X10" s="629"/>
      <c r="Y10" s="629"/>
      <c r="Z10" s="629"/>
      <c r="AA10" s="3"/>
      <c r="AB10" s="3"/>
      <c r="AC10" s="3"/>
      <c r="AD10" s="3"/>
      <c r="AE10" s="3"/>
      <c r="AF10" s="3"/>
      <c r="AG10" s="19"/>
    </row>
    <row r="11" spans="1:35" ht="16.149999999999999" customHeight="1">
      <c r="A11" s="2"/>
      <c r="B11" s="2"/>
      <c r="C11" s="2"/>
      <c r="D11" s="2"/>
      <c r="E11" s="2"/>
      <c r="F11" s="2"/>
      <c r="G11" s="256"/>
      <c r="H11" s="256"/>
      <c r="I11" s="256"/>
      <c r="J11" s="256"/>
      <c r="K11" s="256"/>
      <c r="L11" s="256"/>
      <c r="M11" s="256"/>
      <c r="N11" s="256"/>
      <c r="O11" s="256"/>
      <c r="P11" s="256"/>
      <c r="Q11" s="256"/>
      <c r="R11" s="256"/>
      <c r="S11" s="256"/>
      <c r="T11" s="256"/>
      <c r="U11" s="256"/>
      <c r="V11" s="256"/>
      <c r="W11" s="256"/>
      <c r="X11" s="256"/>
      <c r="Y11" s="256"/>
      <c r="Z11" s="256"/>
      <c r="AA11" s="3"/>
      <c r="AB11" s="3"/>
      <c r="AC11" s="3"/>
      <c r="AD11" s="3"/>
      <c r="AE11" s="3"/>
      <c r="AF11" s="3"/>
      <c r="AG11" s="19"/>
    </row>
    <row r="12" spans="1:35" ht="16.149999999999999" customHeight="1">
      <c r="A12" s="2"/>
      <c r="B12" s="2"/>
      <c r="C12" s="2"/>
      <c r="D12" s="2"/>
      <c r="E12" s="2"/>
      <c r="F12" s="2"/>
      <c r="G12" s="256"/>
      <c r="H12" s="256"/>
      <c r="I12" s="256"/>
      <c r="J12" s="256"/>
      <c r="K12" s="256"/>
      <c r="L12" s="256"/>
      <c r="M12" s="256"/>
      <c r="N12" s="256"/>
      <c r="O12" s="256"/>
      <c r="P12" s="256"/>
      <c r="Q12" s="256"/>
      <c r="R12" s="256"/>
      <c r="S12" s="256"/>
      <c r="T12" s="256"/>
      <c r="U12" s="256"/>
      <c r="V12" s="256"/>
      <c r="W12" s="256"/>
      <c r="X12" s="256"/>
      <c r="Y12" s="256"/>
      <c r="Z12" s="256"/>
      <c r="AA12" s="3"/>
      <c r="AB12" s="3"/>
      <c r="AC12" s="3"/>
      <c r="AD12" s="3"/>
      <c r="AE12" s="3"/>
      <c r="AF12" s="3"/>
      <c r="AG12" s="19"/>
    </row>
    <row r="13" spans="1:35" ht="16.149999999999999" customHeight="1">
      <c r="A13" s="2"/>
      <c r="B13" s="2"/>
      <c r="C13" s="2"/>
      <c r="D13" s="2"/>
      <c r="E13" s="2"/>
      <c r="F13" s="2"/>
      <c r="G13" s="256"/>
      <c r="H13" s="256"/>
      <c r="I13" s="256"/>
      <c r="J13" s="256"/>
      <c r="K13" s="256"/>
      <c r="L13" s="256"/>
      <c r="M13" s="256"/>
      <c r="N13" s="256"/>
      <c r="O13" s="256"/>
      <c r="P13" s="256"/>
      <c r="Q13" s="256"/>
      <c r="R13" s="256"/>
      <c r="S13" s="256"/>
      <c r="T13" s="256"/>
      <c r="U13" s="256"/>
      <c r="V13" s="256"/>
      <c r="W13" s="256"/>
      <c r="X13" s="256"/>
      <c r="Y13" s="256"/>
      <c r="Z13" s="256"/>
      <c r="AA13" s="3"/>
      <c r="AB13" s="3"/>
      <c r="AC13" s="3"/>
      <c r="AD13" s="3"/>
      <c r="AE13" s="3"/>
      <c r="AF13" s="3"/>
      <c r="AG13" s="19"/>
    </row>
    <row r="14" spans="1:35"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row>
    <row r="15" spans="1:35" ht="16.149999999999999" customHeight="1" thickBot="1">
      <c r="A15" s="3" t="s">
        <v>263</v>
      </c>
      <c r="B15" s="3"/>
      <c r="C15" s="3"/>
      <c r="D15" s="3"/>
      <c r="E15" s="3"/>
      <c r="F15" s="3"/>
      <c r="L15" s="3"/>
      <c r="M15" s="3"/>
      <c r="N15" s="3"/>
      <c r="O15" s="3"/>
      <c r="P15" s="3"/>
      <c r="Q15" s="3"/>
      <c r="R15" s="3"/>
      <c r="S15" s="3"/>
      <c r="T15" s="3"/>
      <c r="U15" s="3"/>
      <c r="V15" s="3"/>
      <c r="AE15" s="3"/>
      <c r="AF15" s="3"/>
      <c r="AG15" s="19"/>
    </row>
    <row r="16" spans="1:35" ht="16.149999999999999" customHeight="1" thickBot="1">
      <c r="B16" s="608" t="s">
        <v>15</v>
      </c>
      <c r="C16" s="608"/>
      <c r="D16" s="608"/>
      <c r="E16" s="609"/>
      <c r="F16" s="609"/>
      <c r="G16" s="20" t="s">
        <v>16</v>
      </c>
      <c r="H16" s="609"/>
      <c r="I16" s="609"/>
      <c r="J16" s="20" t="s">
        <v>264</v>
      </c>
      <c r="K16" s="20"/>
      <c r="L16" s="20" t="s">
        <v>265</v>
      </c>
      <c r="M16" s="20" t="s">
        <v>15</v>
      </c>
      <c r="N16" s="20"/>
      <c r="O16" s="609"/>
      <c r="P16" s="609"/>
      <c r="Q16" s="20" t="s">
        <v>16</v>
      </c>
      <c r="R16" s="609"/>
      <c r="S16" s="609"/>
      <c r="T16" s="21" t="s">
        <v>264</v>
      </c>
      <c r="V16" s="603">
        <f>IF(E16=O16,R16-H16+1,IF(O16-E16=1,12-H16+1+R16,IF(O16-E16=2,12-H16+1+R16+12,"エラー")))</f>
        <v>1</v>
      </c>
      <c r="W16" s="603"/>
      <c r="X16" s="603"/>
      <c r="Y16" s="604"/>
      <c r="Z16" s="3" t="s">
        <v>266</v>
      </c>
      <c r="AA16" s="3"/>
      <c r="AG16" s="19"/>
    </row>
    <row r="17" spans="1:33" ht="16.149999999999999" customHeight="1">
      <c r="B17" s="148"/>
      <c r="C17" s="28"/>
      <c r="D17" s="28"/>
      <c r="E17" s="28"/>
      <c r="F17" s="28"/>
      <c r="H17" s="28"/>
      <c r="I17" s="28"/>
      <c r="O17" s="28"/>
      <c r="P17" s="28"/>
      <c r="R17" s="28"/>
      <c r="S17" s="28"/>
      <c r="V17" s="28"/>
      <c r="W17" s="28"/>
      <c r="X17" s="28"/>
      <c r="Y17" s="28"/>
    </row>
    <row r="18" spans="1:33" ht="16.149999999999999" customHeight="1">
      <c r="A18" s="3"/>
      <c r="B18" s="108"/>
      <c r="C18" s="3"/>
      <c r="D18" s="3"/>
      <c r="E18" s="3"/>
      <c r="F18" s="3"/>
      <c r="G18" s="3"/>
      <c r="H18" s="3"/>
      <c r="I18" s="3"/>
      <c r="J18" s="3"/>
      <c r="K18" s="3"/>
      <c r="L18" s="3"/>
      <c r="M18" s="3"/>
      <c r="N18" s="3"/>
      <c r="O18" s="3"/>
      <c r="P18" s="3"/>
      <c r="Q18" s="3"/>
      <c r="R18" s="3"/>
      <c r="S18" s="3"/>
      <c r="T18" s="3"/>
      <c r="U18" s="3"/>
      <c r="AB18" s="3"/>
      <c r="AC18" s="3"/>
      <c r="AD18" s="3"/>
      <c r="AE18" s="3"/>
      <c r="AF18" s="3"/>
      <c r="AG18" s="19"/>
    </row>
    <row r="19" spans="1:33" ht="16.149999999999999" customHeight="1">
      <c r="A19" s="3"/>
      <c r="B19" s="108"/>
      <c r="C19" s="3"/>
      <c r="D19" s="3"/>
      <c r="E19" s="3"/>
      <c r="F19" s="3"/>
      <c r="G19" s="3"/>
      <c r="H19" s="3"/>
      <c r="I19" s="3"/>
      <c r="J19" s="3"/>
      <c r="K19" s="3"/>
      <c r="L19" s="3"/>
      <c r="M19" s="3"/>
      <c r="N19" s="3"/>
      <c r="O19" s="3"/>
      <c r="P19" s="3"/>
      <c r="Q19" s="3"/>
      <c r="R19" s="3"/>
      <c r="S19" s="3"/>
      <c r="T19" s="3"/>
      <c r="U19" s="3"/>
      <c r="AB19" s="3"/>
      <c r="AC19" s="3"/>
      <c r="AD19" s="3"/>
      <c r="AE19" s="3"/>
      <c r="AF19" s="3"/>
      <c r="AG19" s="19"/>
    </row>
    <row r="20" spans="1:33" ht="16.149999999999999" customHeight="1" thickBot="1">
      <c r="A20" s="3" t="s">
        <v>267</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19"/>
    </row>
    <row r="21" spans="1:33" ht="16.149999999999999" customHeight="1" thickBot="1">
      <c r="A21" s="3"/>
      <c r="B21" s="608" t="s">
        <v>15</v>
      </c>
      <c r="C21" s="608"/>
      <c r="D21" s="608"/>
      <c r="E21" s="609"/>
      <c r="F21" s="609"/>
      <c r="G21" s="20" t="s">
        <v>16</v>
      </c>
      <c r="H21" s="609"/>
      <c r="I21" s="609"/>
      <c r="J21" s="20" t="s">
        <v>264</v>
      </c>
      <c r="K21" s="20"/>
      <c r="L21" s="20" t="s">
        <v>265</v>
      </c>
      <c r="M21" s="20" t="s">
        <v>15</v>
      </c>
      <c r="N21" s="20"/>
      <c r="O21" s="609"/>
      <c r="P21" s="609"/>
      <c r="Q21" s="20" t="s">
        <v>16</v>
      </c>
      <c r="R21" s="609"/>
      <c r="S21" s="609"/>
      <c r="T21" s="21" t="s">
        <v>264</v>
      </c>
      <c r="V21" s="603">
        <f>IF(E21=O21,R21-H21+1,IF(O21-E21=1,12-H21+1+R21,IF(O21-E21=2,12-H21+1+R21+12,"エラー")))</f>
        <v>1</v>
      </c>
      <c r="W21" s="603"/>
      <c r="X21" s="603"/>
      <c r="Y21" s="604"/>
      <c r="Z21" s="3" t="s">
        <v>266</v>
      </c>
      <c r="AA21" s="3"/>
      <c r="AG21" s="19"/>
    </row>
    <row r="22" spans="1:33" ht="16.149999999999999" customHeight="1">
      <c r="A22" s="3"/>
      <c r="B22" s="149"/>
      <c r="D22" s="28"/>
      <c r="E22" s="28"/>
      <c r="G22" s="28"/>
      <c r="H22" s="28"/>
      <c r="N22" s="28"/>
      <c r="O22" s="28"/>
      <c r="Q22" s="28"/>
      <c r="R22" s="28"/>
      <c r="U22" s="3"/>
      <c r="AB22" s="3"/>
      <c r="AC22" s="3"/>
      <c r="AD22" s="3"/>
      <c r="AE22" s="3"/>
      <c r="AF22" s="3"/>
      <c r="AG22" s="19"/>
    </row>
    <row r="23" spans="1:33" ht="16.149999999999999" customHeight="1">
      <c r="A23" s="3"/>
      <c r="B23" s="149"/>
      <c r="D23" s="28"/>
      <c r="E23" s="28"/>
      <c r="G23" s="28"/>
      <c r="H23" s="28"/>
      <c r="N23" s="28"/>
      <c r="O23" s="28"/>
      <c r="Q23" s="28"/>
      <c r="R23" s="28"/>
      <c r="U23" s="3"/>
      <c r="AB23" s="3"/>
      <c r="AC23" s="3"/>
      <c r="AD23" s="3"/>
      <c r="AE23" s="3"/>
      <c r="AF23" s="3"/>
      <c r="AG23" s="19"/>
    </row>
    <row r="24" spans="1:33" ht="16.149999999999999" customHeight="1">
      <c r="A24" s="3"/>
      <c r="B24" s="149"/>
      <c r="D24" s="28"/>
      <c r="E24" s="28"/>
      <c r="G24" s="28"/>
      <c r="H24" s="28"/>
      <c r="N24" s="28"/>
      <c r="O24" s="28"/>
      <c r="Q24" s="28"/>
      <c r="R24" s="28"/>
      <c r="U24" s="3"/>
      <c r="AB24" s="3"/>
      <c r="AC24" s="3"/>
      <c r="AD24" s="3"/>
      <c r="AE24" s="3"/>
      <c r="AF24" s="3"/>
      <c r="AG24" s="19"/>
    </row>
    <row r="25" spans="1:33" ht="16.149999999999999" customHeight="1">
      <c r="A25" s="3"/>
      <c r="B25" s="149"/>
      <c r="D25" s="28"/>
      <c r="E25" s="28"/>
      <c r="G25" s="28"/>
      <c r="H25" s="28"/>
      <c r="N25" s="28"/>
      <c r="O25" s="28"/>
      <c r="Q25" s="28"/>
      <c r="R25" s="28"/>
      <c r="U25" s="3"/>
      <c r="AB25" s="3"/>
      <c r="AC25" s="3"/>
      <c r="AD25" s="3"/>
      <c r="AE25" s="3"/>
      <c r="AF25" s="3"/>
      <c r="AG25" s="19"/>
    </row>
    <row r="26" spans="1:33" ht="16.149999999999999" customHeight="1">
      <c r="A26" s="3"/>
      <c r="B26" s="149"/>
      <c r="D26" s="28"/>
      <c r="E26" s="28"/>
      <c r="G26" s="28"/>
      <c r="H26" s="28"/>
      <c r="N26" s="28"/>
      <c r="O26" s="28"/>
      <c r="Q26" s="28"/>
      <c r="R26" s="28"/>
      <c r="U26" s="3"/>
      <c r="AB26" s="3"/>
      <c r="AC26" s="3"/>
      <c r="AD26" s="3"/>
      <c r="AE26" s="3"/>
      <c r="AF26" s="3"/>
      <c r="AG26" s="19"/>
    </row>
    <row r="27" spans="1:33" ht="16.149999999999999" customHeight="1" thickBot="1">
      <c r="A27" s="2" t="s">
        <v>268</v>
      </c>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19"/>
    </row>
    <row r="28" spans="1:33" ht="16.149999999999999" customHeight="1">
      <c r="A28" s="27" t="s">
        <v>269</v>
      </c>
      <c r="B28" s="54"/>
      <c r="C28" s="54"/>
      <c r="D28" s="54"/>
      <c r="E28" s="54"/>
      <c r="F28" s="54"/>
      <c r="G28" s="54"/>
      <c r="H28" s="54"/>
      <c r="I28" s="54"/>
      <c r="J28" s="54"/>
      <c r="K28" s="54"/>
      <c r="L28" s="54"/>
      <c r="M28" s="55"/>
      <c r="N28" s="55"/>
      <c r="O28" s="55"/>
      <c r="P28" s="55"/>
      <c r="Q28" s="55"/>
      <c r="R28" s="55"/>
      <c r="S28" s="55"/>
      <c r="T28" s="55"/>
      <c r="U28" s="55"/>
      <c r="V28" s="55"/>
      <c r="W28" s="55"/>
      <c r="X28" s="55"/>
      <c r="Y28" s="55"/>
      <c r="Z28" s="55"/>
      <c r="AA28" s="55"/>
      <c r="AB28" s="605">
        <f>IFERROR(SUM(AB29:AF30),"")</f>
        <v>0</v>
      </c>
      <c r="AC28" s="605"/>
      <c r="AD28" s="605"/>
      <c r="AE28" s="605"/>
      <c r="AF28" s="605"/>
      <c r="AG28" s="131" t="s">
        <v>270</v>
      </c>
    </row>
    <row r="29" spans="1:33" ht="16.149999999999999" customHeight="1">
      <c r="A29" s="53"/>
      <c r="B29" s="606" t="s">
        <v>271</v>
      </c>
      <c r="C29" s="606"/>
      <c r="D29" s="606"/>
      <c r="E29" s="606"/>
      <c r="F29" s="606"/>
      <c r="G29" s="606"/>
      <c r="H29" s="606"/>
      <c r="I29" s="606"/>
      <c r="J29" s="606"/>
      <c r="K29" s="606"/>
      <c r="L29" s="606"/>
      <c r="M29" s="606"/>
      <c r="N29" s="606"/>
      <c r="O29" s="606"/>
      <c r="P29" s="606"/>
      <c r="Q29" s="606"/>
      <c r="R29" s="606"/>
      <c r="S29" s="606"/>
      <c r="T29" s="606"/>
      <c r="U29" s="606"/>
      <c r="V29" s="606"/>
      <c r="W29" s="606"/>
      <c r="X29" s="14"/>
      <c r="Y29" s="14" t="s">
        <v>272</v>
      </c>
      <c r="Z29" s="14"/>
      <c r="AA29" s="14"/>
      <c r="AB29" s="607">
        <f>様式97_入院ベースアップ評価料!M71*V21*10</f>
        <v>0</v>
      </c>
      <c r="AC29" s="607"/>
      <c r="AD29" s="607"/>
      <c r="AE29" s="607"/>
      <c r="AF29" s="607"/>
      <c r="AG29" s="118" t="s">
        <v>270</v>
      </c>
    </row>
    <row r="30" spans="1:33" ht="16.149999999999999" customHeight="1">
      <c r="A30" s="52"/>
      <c r="B30" s="56" t="s">
        <v>273</v>
      </c>
      <c r="C30" s="5"/>
      <c r="D30" s="5"/>
      <c r="E30" s="5"/>
      <c r="F30" s="5"/>
      <c r="G30" s="5"/>
      <c r="H30" s="5"/>
      <c r="I30" s="5"/>
      <c r="J30" s="5"/>
      <c r="K30" s="5"/>
      <c r="L30" s="5"/>
      <c r="M30" s="58"/>
      <c r="N30" s="58"/>
      <c r="O30" s="58"/>
      <c r="P30" s="58"/>
      <c r="Q30" s="58"/>
      <c r="R30" s="58"/>
      <c r="S30" s="58"/>
      <c r="T30" s="58"/>
      <c r="U30" s="58"/>
      <c r="V30" s="58"/>
      <c r="W30" s="58"/>
      <c r="X30" s="58"/>
      <c r="Y30" s="58"/>
      <c r="Z30" s="58"/>
      <c r="AA30" s="58"/>
      <c r="AB30" s="621">
        <f>IFERROR(AB31*AB32*10,0)</f>
        <v>0</v>
      </c>
      <c r="AC30" s="621"/>
      <c r="AD30" s="621"/>
      <c r="AE30" s="621"/>
      <c r="AF30" s="621"/>
      <c r="AG30" s="167" t="s">
        <v>270</v>
      </c>
    </row>
    <row r="31" spans="1:33" ht="16.149999999999999" customHeight="1">
      <c r="A31" s="52"/>
      <c r="B31" s="57"/>
      <c r="C31" s="59" t="s">
        <v>274</v>
      </c>
      <c r="D31" s="60"/>
      <c r="E31" s="60"/>
      <c r="F31" s="60"/>
      <c r="G31" s="60"/>
      <c r="H31" s="60"/>
      <c r="I31" s="60"/>
      <c r="J31" s="60"/>
      <c r="K31" s="60"/>
      <c r="L31" s="60"/>
      <c r="M31" s="58"/>
      <c r="N31" s="58"/>
      <c r="O31" s="5" t="s">
        <v>275</v>
      </c>
      <c r="P31" s="630" t="str">
        <f>様式97_入院ベースアップ評価料!P97</f>
        <v>算定不可</v>
      </c>
      <c r="Q31" s="630"/>
      <c r="R31" s="630"/>
      <c r="S31" s="630"/>
      <c r="T31" s="630"/>
      <c r="U31" s="630"/>
      <c r="V31" s="630"/>
      <c r="W31" s="630"/>
      <c r="X31" s="5" t="s">
        <v>132</v>
      </c>
      <c r="Y31" s="5" t="s">
        <v>272</v>
      </c>
      <c r="Z31" s="5" t="s">
        <v>113</v>
      </c>
      <c r="AA31" s="5"/>
      <c r="AB31" s="631" t="str">
        <f>IFERROR(VLOOKUP(P31,'リスト（入院）'!C:D,2,FALSE),"-")</f>
        <v>-</v>
      </c>
      <c r="AC31" s="631"/>
      <c r="AD31" s="631"/>
      <c r="AE31" s="631"/>
      <c r="AF31" s="631"/>
      <c r="AG31" s="167" t="s">
        <v>276</v>
      </c>
    </row>
    <row r="32" spans="1:33" ht="16.149999999999999" customHeight="1">
      <c r="A32" s="16"/>
      <c r="B32" s="83"/>
      <c r="C32" s="3" t="s">
        <v>277</v>
      </c>
      <c r="D32" s="14"/>
      <c r="E32" s="14"/>
      <c r="F32" s="14"/>
      <c r="G32" s="14"/>
      <c r="H32" s="14"/>
      <c r="I32" s="14"/>
      <c r="J32" s="14"/>
      <c r="K32" s="14"/>
      <c r="L32" s="14"/>
      <c r="M32" s="14"/>
      <c r="N32" s="14"/>
      <c r="O32" s="14"/>
      <c r="P32" s="14"/>
      <c r="Q32" s="14"/>
      <c r="R32" s="14"/>
      <c r="S32" s="14"/>
      <c r="T32" s="14"/>
      <c r="U32" s="14"/>
      <c r="V32" s="14"/>
      <c r="W32" s="14"/>
      <c r="X32" s="14"/>
      <c r="Y32" s="14"/>
      <c r="Z32" s="14"/>
      <c r="AA32" s="14"/>
      <c r="AB32" s="632" t="str">
        <f>IF(様式97_入院ベースアップ評価料!H5="","0",様式97_入院ベースアップ評価料!M76*V21)</f>
        <v>0</v>
      </c>
      <c r="AC32" s="632"/>
      <c r="AD32" s="632"/>
      <c r="AE32" s="632"/>
      <c r="AF32" s="632"/>
      <c r="AG32" s="118" t="s">
        <v>278</v>
      </c>
    </row>
    <row r="33" spans="1:42" ht="16.149999999999999" customHeight="1">
      <c r="A33" s="82"/>
      <c r="B33" s="38" t="s">
        <v>279</v>
      </c>
      <c r="C33" s="5"/>
      <c r="D33" s="5"/>
      <c r="E33" s="5"/>
      <c r="F33" s="5"/>
      <c r="G33" s="5"/>
      <c r="H33" s="5"/>
      <c r="I33" s="5"/>
      <c r="J33" s="5"/>
      <c r="K33" s="5"/>
      <c r="L33" s="5"/>
      <c r="M33" s="5"/>
      <c r="N33" s="5"/>
      <c r="O33" s="5"/>
      <c r="P33" s="5"/>
      <c r="Q33" s="5"/>
      <c r="R33" s="5"/>
      <c r="S33" s="5"/>
      <c r="T33" s="5"/>
      <c r="U33" s="5"/>
      <c r="V33" s="5"/>
      <c r="W33" s="5"/>
      <c r="X33" s="5"/>
      <c r="Y33" s="5"/>
      <c r="Z33" s="5"/>
      <c r="AA33" s="5"/>
      <c r="AB33" s="589">
        <v>0</v>
      </c>
      <c r="AC33" s="589"/>
      <c r="AD33" s="589"/>
      <c r="AE33" s="589"/>
      <c r="AF33" s="589"/>
      <c r="AG33" s="167" t="s">
        <v>280</v>
      </c>
    </row>
    <row r="34" spans="1:42" ht="16.149999999999999" customHeight="1" thickBot="1">
      <c r="A34" s="150" t="s">
        <v>281</v>
      </c>
      <c r="B34" s="151"/>
      <c r="C34" s="152"/>
      <c r="D34" s="151"/>
      <c r="E34" s="151"/>
      <c r="F34" s="151"/>
      <c r="G34" s="151"/>
      <c r="H34" s="151"/>
      <c r="I34" s="151"/>
      <c r="J34" s="151"/>
      <c r="K34" s="151"/>
      <c r="L34" s="151"/>
      <c r="M34" s="151"/>
      <c r="N34" s="151"/>
      <c r="O34" s="151"/>
      <c r="P34" s="151"/>
      <c r="Q34" s="151"/>
      <c r="R34" s="151"/>
      <c r="S34" s="151"/>
      <c r="T34" s="151"/>
      <c r="U34" s="151"/>
      <c r="V34" s="151"/>
      <c r="W34" s="151"/>
      <c r="X34" s="151"/>
      <c r="Y34" s="151"/>
      <c r="Z34" s="151"/>
      <c r="AA34" s="151"/>
      <c r="AB34" s="620">
        <v>0</v>
      </c>
      <c r="AC34" s="620"/>
      <c r="AD34" s="620"/>
      <c r="AE34" s="620"/>
      <c r="AF34" s="620"/>
      <c r="AG34" s="132" t="s">
        <v>280</v>
      </c>
    </row>
    <row r="35" spans="1:42" ht="16.149999999999999" customHeight="1" thickTop="1" thickBot="1">
      <c r="A35" s="7" t="s">
        <v>282</v>
      </c>
      <c r="B35" s="8"/>
      <c r="C35" s="8"/>
      <c r="D35" s="8"/>
      <c r="E35" s="8"/>
      <c r="F35" s="8"/>
      <c r="G35" s="8"/>
      <c r="H35" s="8"/>
      <c r="I35" s="8"/>
      <c r="J35" s="8"/>
      <c r="K35" s="8"/>
      <c r="L35" s="8"/>
      <c r="M35" s="8"/>
      <c r="N35" s="8"/>
      <c r="O35" s="8"/>
      <c r="P35" s="8"/>
      <c r="Q35" s="8"/>
      <c r="R35" s="8"/>
      <c r="S35" s="8"/>
      <c r="T35" s="8"/>
      <c r="U35" s="8"/>
      <c r="V35" s="8"/>
      <c r="W35" s="8"/>
      <c r="X35" s="8"/>
      <c r="Y35" s="8"/>
      <c r="Z35" s="8"/>
      <c r="AA35" s="8"/>
      <c r="AB35" s="619">
        <f>IFERROR(AB28-AB33+AB34,"")</f>
        <v>0</v>
      </c>
      <c r="AC35" s="619"/>
      <c r="AD35" s="619"/>
      <c r="AE35" s="619"/>
      <c r="AF35" s="619"/>
      <c r="AG35" s="133" t="s">
        <v>270</v>
      </c>
    </row>
    <row r="36" spans="1:42" ht="16.149999999999999" customHeight="1">
      <c r="A36" s="377" t="s">
        <v>1520</v>
      </c>
      <c r="B36" s="379" t="s">
        <v>1776</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518"/>
    </row>
    <row r="37" spans="1:42" ht="16.149999999999999" customHeight="1">
      <c r="A37" s="3"/>
      <c r="B37" s="379" t="s">
        <v>1777</v>
      </c>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518"/>
    </row>
    <row r="38" spans="1:42" ht="16.149999999999999" customHeight="1">
      <c r="A38" s="377" t="s">
        <v>1520</v>
      </c>
      <c r="B38" s="379" t="s">
        <v>1561</v>
      </c>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19"/>
    </row>
    <row r="39" spans="1:42" ht="16.149999999999999" customHeight="1">
      <c r="A39" s="3"/>
      <c r="B39" s="379" t="s">
        <v>1598</v>
      </c>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19"/>
    </row>
    <row r="40" spans="1:42" ht="16.149999999999999" customHeight="1"/>
    <row r="41" spans="1:42" ht="16.149999999999999" customHeight="1" thickBot="1">
      <c r="A41" s="2" t="s">
        <v>283</v>
      </c>
      <c r="AP41" s="375"/>
    </row>
    <row r="42" spans="1:42" ht="16.149999999999999" customHeight="1">
      <c r="A42" s="10" t="s">
        <v>284</v>
      </c>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626"/>
      <c r="AC42" s="626"/>
      <c r="AD42" s="626"/>
      <c r="AE42" s="626"/>
      <c r="AF42" s="626"/>
      <c r="AG42" s="119" t="s">
        <v>270</v>
      </c>
      <c r="AJ42" s="175" t="str">
        <f>IF(AB35&gt;AB42,"NG","OK")</f>
        <v>OK</v>
      </c>
      <c r="AK42" s="251" t="str">
        <f>IF(AJ42="NG","←（８）全体の賃金改善の見込み額は（７）算定金額の見込み（繰越額調整後）の値を上回るように設定してください","")</f>
        <v/>
      </c>
    </row>
    <row r="43" spans="1:42" ht="16.149999999999999" hidden="1" customHeight="1" outlineLevel="1">
      <c r="A43" s="16"/>
      <c r="B43" s="353" t="s">
        <v>285</v>
      </c>
      <c r="C43" s="313"/>
      <c r="D43" s="313"/>
      <c r="E43" s="313"/>
      <c r="F43" s="313"/>
      <c r="G43" s="313"/>
      <c r="H43" s="313"/>
      <c r="I43" s="313"/>
      <c r="J43" s="313"/>
      <c r="K43" s="313"/>
      <c r="L43" s="313"/>
      <c r="M43" s="313"/>
      <c r="N43" s="313"/>
      <c r="O43" s="313"/>
      <c r="P43" s="313"/>
      <c r="Q43" s="313"/>
      <c r="R43" s="313"/>
      <c r="S43" s="313"/>
      <c r="T43" s="313"/>
      <c r="U43" s="313"/>
      <c r="V43" s="313"/>
      <c r="W43" s="313"/>
      <c r="X43" s="313"/>
      <c r="Y43" s="313"/>
      <c r="Z43" s="313"/>
      <c r="AA43" s="313"/>
      <c r="AB43" s="627">
        <f>AB35</f>
        <v>0</v>
      </c>
      <c r="AC43" s="627"/>
      <c r="AD43" s="627"/>
      <c r="AE43" s="627"/>
      <c r="AF43" s="627"/>
      <c r="AG43" s="338" t="s">
        <v>270</v>
      </c>
    </row>
    <row r="44" spans="1:42" ht="16.149999999999999" customHeight="1" collapsed="1">
      <c r="A44" s="40"/>
      <c r="B44" s="39" t="s">
        <v>1601</v>
      </c>
      <c r="C44" s="5"/>
      <c r="D44" s="5"/>
      <c r="E44" s="5"/>
      <c r="F44" s="5"/>
      <c r="G44" s="5"/>
      <c r="H44" s="5"/>
      <c r="I44" s="5"/>
      <c r="J44" s="5"/>
      <c r="K44" s="5"/>
      <c r="L44" s="5"/>
      <c r="M44" s="5"/>
      <c r="N44" s="5"/>
      <c r="O44" s="5"/>
      <c r="P44" s="5"/>
      <c r="Q44" s="5"/>
      <c r="R44" s="5"/>
      <c r="S44" s="5"/>
      <c r="T44" s="5"/>
      <c r="U44" s="5"/>
      <c r="V44" s="5"/>
      <c r="W44" s="5"/>
      <c r="X44" s="5"/>
      <c r="Y44" s="5"/>
      <c r="Z44" s="5"/>
      <c r="AA44" s="5"/>
      <c r="AB44" s="589"/>
      <c r="AC44" s="589"/>
      <c r="AD44" s="589"/>
      <c r="AE44" s="589"/>
      <c r="AF44" s="589"/>
      <c r="AG44" s="167" t="s">
        <v>270</v>
      </c>
    </row>
    <row r="45" spans="1:42" ht="16.149999999999999" customHeight="1">
      <c r="A45" s="40"/>
      <c r="B45" s="96" t="s">
        <v>1602</v>
      </c>
      <c r="C45" s="385"/>
      <c r="D45" s="385"/>
      <c r="E45" s="385"/>
      <c r="F45" s="385"/>
      <c r="G45" s="385"/>
      <c r="H45" s="385"/>
      <c r="I45" s="385"/>
      <c r="J45" s="385"/>
      <c r="K45" s="385"/>
      <c r="L45" s="385"/>
      <c r="M45" s="385"/>
      <c r="N45" s="385"/>
      <c r="O45" s="385"/>
      <c r="P45" s="385"/>
      <c r="Q45" s="385"/>
      <c r="R45" s="385"/>
      <c r="S45" s="385"/>
      <c r="T45" s="385"/>
      <c r="U45" s="385"/>
      <c r="V45" s="385"/>
      <c r="W45" s="385"/>
      <c r="X45" s="385"/>
      <c r="Y45" s="385"/>
      <c r="Z45" s="385"/>
      <c r="AA45" s="385"/>
      <c r="AB45" s="624"/>
      <c r="AC45" s="624"/>
      <c r="AD45" s="624"/>
      <c r="AE45" s="624"/>
      <c r="AF45" s="624"/>
      <c r="AG45" s="135" t="s">
        <v>270</v>
      </c>
    </row>
    <row r="46" spans="1:42" ht="16.149999999999999" customHeight="1" thickBot="1">
      <c r="A46" s="86"/>
      <c r="B46" s="77" t="s">
        <v>1603</v>
      </c>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623">
        <f>AB42-SUM(AB44:AF45)</f>
        <v>0</v>
      </c>
      <c r="AC46" s="623"/>
      <c r="AD46" s="623"/>
      <c r="AE46" s="623"/>
      <c r="AF46" s="623"/>
      <c r="AG46" s="134" t="s">
        <v>270</v>
      </c>
    </row>
    <row r="47" spans="1:42" ht="16.149999999999999" customHeight="1">
      <c r="A47" s="377" t="s">
        <v>1520</v>
      </c>
      <c r="B47" s="376" t="s">
        <v>1558</v>
      </c>
      <c r="C47" s="376"/>
      <c r="D47" s="376"/>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19"/>
    </row>
    <row r="48" spans="1:42" ht="16.149999999999999" customHeight="1">
      <c r="A48" s="376"/>
      <c r="B48" s="376" t="s">
        <v>1559</v>
      </c>
      <c r="C48" s="376"/>
      <c r="D48" s="376"/>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19"/>
    </row>
    <row r="49" spans="1:37" ht="16.149999999999999" customHeight="1">
      <c r="A49" s="377" t="s">
        <v>1520</v>
      </c>
      <c r="B49" s="376" t="s">
        <v>1583</v>
      </c>
      <c r="C49" s="376"/>
      <c r="D49" s="376"/>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68"/>
    </row>
    <row r="50" spans="1:37" ht="16.149999999999999" customHeight="1">
      <c r="A50" s="377" t="s">
        <v>1520</v>
      </c>
      <c r="B50" s="376" t="s">
        <v>1560</v>
      </c>
      <c r="C50" s="376"/>
      <c r="D50" s="376"/>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19"/>
    </row>
    <row r="51" spans="1:37" ht="16.149999999999999" customHeight="1">
      <c r="A51" s="413"/>
      <c r="B51" s="388" t="s">
        <v>1599</v>
      </c>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19"/>
    </row>
    <row r="52" spans="1:37" ht="16.149999999999999" customHeight="1">
      <c r="A52" s="3"/>
      <c r="B52" s="389" t="s">
        <v>1600</v>
      </c>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19"/>
    </row>
    <row r="53" spans="1:37" ht="16.149999999999999" hidden="1" customHeight="1" outlineLevel="1">
      <c r="A53" s="377" t="s">
        <v>1520</v>
      </c>
      <c r="B53" s="389" t="s">
        <v>1572</v>
      </c>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19"/>
    </row>
    <row r="54" spans="1:37" ht="16.149999999999999" hidden="1" customHeight="1" outlineLevel="1">
      <c r="A54" s="3"/>
      <c r="B54" s="388" t="s">
        <v>1563</v>
      </c>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19"/>
    </row>
    <row r="55" spans="1:37" ht="16.149999999999999" hidden="1" customHeight="1" outlineLevel="1">
      <c r="A55" s="3"/>
      <c r="B55" s="389" t="s">
        <v>1564</v>
      </c>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19"/>
    </row>
    <row r="56" spans="1:37" ht="16.149999999999999" hidden="1" customHeight="1" outlineLevel="1">
      <c r="A56" s="377" t="s">
        <v>1520</v>
      </c>
      <c r="B56" s="388" t="s">
        <v>1596</v>
      </c>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19"/>
    </row>
    <row r="57" spans="1:37" ht="16.149999999999999" hidden="1" customHeight="1" outlineLevel="1">
      <c r="A57" s="3"/>
      <c r="B57" s="388" t="s">
        <v>1597</v>
      </c>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19"/>
    </row>
    <row r="58" spans="1:37" ht="16.149999999999999" customHeight="1" collapsed="1">
      <c r="A58" s="3"/>
      <c r="B58" s="108"/>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59"/>
    </row>
    <row r="59" spans="1:37" ht="16.149999999999999" customHeight="1">
      <c r="A59" s="155" t="s">
        <v>1479</v>
      </c>
      <c r="B59" s="3"/>
      <c r="C59" s="3"/>
      <c r="D59" s="3"/>
      <c r="E59" s="3"/>
      <c r="F59" s="3"/>
      <c r="G59" s="3"/>
      <c r="H59" s="3"/>
      <c r="I59" s="3"/>
      <c r="J59" s="3"/>
      <c r="K59" s="3"/>
      <c r="L59" s="3"/>
      <c r="M59" s="3"/>
      <c r="N59" s="3"/>
      <c r="O59" s="3"/>
      <c r="P59" s="3"/>
      <c r="Q59" s="3"/>
      <c r="R59" s="3"/>
      <c r="S59" s="3"/>
      <c r="T59" s="3"/>
      <c r="U59" s="3"/>
      <c r="V59" s="3"/>
      <c r="W59" s="3"/>
      <c r="X59" s="3"/>
      <c r="Y59" s="3"/>
      <c r="Z59" s="3"/>
      <c r="AA59" s="19"/>
      <c r="AB59" s="19"/>
      <c r="AC59" s="19"/>
      <c r="AD59" s="19"/>
      <c r="AE59" s="19"/>
      <c r="AF59" s="3"/>
    </row>
    <row r="60" spans="1:37" ht="16.149999999999999" customHeight="1">
      <c r="A60" s="377" t="s">
        <v>1520</v>
      </c>
      <c r="B60" s="376" t="s">
        <v>1576</v>
      </c>
      <c r="C60" s="376"/>
      <c r="D60" s="376"/>
      <c r="E60" s="376"/>
      <c r="F60" s="376"/>
      <c r="G60" s="376"/>
      <c r="H60" s="376"/>
      <c r="I60" s="376"/>
      <c r="J60" s="376"/>
      <c r="K60" s="376"/>
      <c r="L60" s="376"/>
      <c r="M60" s="376"/>
      <c r="N60" s="376"/>
      <c r="O60" s="376"/>
      <c r="P60" s="376"/>
      <c r="Q60" s="376"/>
      <c r="R60" s="376"/>
      <c r="S60" s="376"/>
      <c r="T60" s="376"/>
      <c r="U60" s="376"/>
      <c r="V60" s="376"/>
      <c r="W60" s="376"/>
      <c r="X60" s="376"/>
      <c r="Y60" s="376"/>
      <c r="Z60" s="376"/>
      <c r="AA60" s="386"/>
      <c r="AB60" s="386"/>
      <c r="AC60" s="386"/>
      <c r="AD60" s="386"/>
      <c r="AE60" s="386"/>
      <c r="AF60" s="386"/>
      <c r="AG60" s="386"/>
      <c r="AH60" s="386"/>
      <c r="AI60" s="390"/>
      <c r="AJ60" s="391"/>
      <c r="AK60" s="391"/>
    </row>
    <row r="61" spans="1:37" ht="16.149999999999999" customHeight="1">
      <c r="A61" s="387"/>
      <c r="B61" s="376" t="s">
        <v>1577</v>
      </c>
      <c r="C61" s="376"/>
      <c r="D61" s="376"/>
      <c r="E61" s="376"/>
      <c r="F61" s="376"/>
      <c r="G61" s="376"/>
      <c r="H61" s="376"/>
      <c r="I61" s="376"/>
      <c r="J61" s="376"/>
      <c r="K61" s="376"/>
      <c r="L61" s="376"/>
      <c r="M61" s="376"/>
      <c r="N61" s="376"/>
      <c r="O61" s="376"/>
      <c r="P61" s="376"/>
      <c r="Q61" s="376"/>
      <c r="R61" s="376"/>
      <c r="S61" s="376"/>
      <c r="T61" s="376"/>
      <c r="U61" s="376"/>
      <c r="V61" s="376"/>
      <c r="W61" s="376"/>
      <c r="X61" s="376"/>
      <c r="Y61" s="376"/>
      <c r="Z61" s="376"/>
      <c r="AA61" s="386"/>
      <c r="AB61" s="386"/>
      <c r="AC61" s="386"/>
      <c r="AD61" s="386"/>
      <c r="AE61" s="386"/>
      <c r="AF61" s="386"/>
      <c r="AG61" s="386"/>
      <c r="AH61" s="386"/>
      <c r="AI61" s="390"/>
      <c r="AJ61" s="391"/>
      <c r="AK61" s="391"/>
    </row>
    <row r="62" spans="1:37" ht="16.149999999999999" customHeight="1">
      <c r="A62" s="377" t="s">
        <v>1520</v>
      </c>
      <c r="B62" s="376" t="s">
        <v>1524</v>
      </c>
      <c r="C62" s="376"/>
      <c r="D62" s="376"/>
      <c r="E62" s="376"/>
      <c r="F62" s="376"/>
      <c r="G62" s="376"/>
      <c r="H62" s="376"/>
      <c r="I62" s="376"/>
      <c r="J62" s="376"/>
      <c r="K62" s="376"/>
      <c r="L62" s="376"/>
      <c r="M62" s="376"/>
      <c r="N62" s="376"/>
      <c r="O62" s="376"/>
      <c r="P62" s="376"/>
      <c r="Q62" s="376"/>
      <c r="R62" s="376"/>
      <c r="S62" s="376"/>
      <c r="T62" s="376"/>
      <c r="U62" s="376"/>
      <c r="V62" s="376"/>
      <c r="W62" s="376"/>
      <c r="X62" s="376"/>
      <c r="Y62" s="376"/>
      <c r="Z62" s="376"/>
      <c r="AA62" s="386"/>
      <c r="AB62" s="386"/>
      <c r="AC62" s="386"/>
      <c r="AD62" s="386"/>
      <c r="AE62" s="386"/>
      <c r="AF62" s="386"/>
      <c r="AG62" s="386"/>
      <c r="AH62" s="386"/>
      <c r="AI62" s="390"/>
      <c r="AJ62" s="391"/>
      <c r="AK62" s="391"/>
    </row>
    <row r="63" spans="1:37" ht="16.149999999999999" customHeight="1">
      <c r="A63" s="407" t="s">
        <v>1520</v>
      </c>
      <c r="B63" s="408" t="s">
        <v>1604</v>
      </c>
      <c r="C63" s="408"/>
      <c r="D63" s="408"/>
      <c r="E63" s="408"/>
      <c r="F63" s="408"/>
      <c r="G63" s="408"/>
      <c r="H63" s="408"/>
      <c r="I63" s="408"/>
      <c r="J63" s="408"/>
      <c r="K63" s="408"/>
      <c r="L63" s="408"/>
      <c r="M63" s="408"/>
      <c r="N63" s="408"/>
      <c r="O63" s="408"/>
      <c r="P63" s="408"/>
      <c r="Q63" s="408"/>
      <c r="R63" s="408"/>
      <c r="S63" s="408"/>
      <c r="T63" s="408"/>
      <c r="U63" s="408"/>
      <c r="V63" s="408"/>
      <c r="W63" s="408"/>
      <c r="X63" s="408"/>
      <c r="Y63" s="408"/>
      <c r="Z63" s="408"/>
      <c r="AA63" s="409"/>
      <c r="AB63" s="409"/>
      <c r="AC63" s="409"/>
      <c r="AD63" s="409"/>
      <c r="AE63" s="409"/>
      <c r="AF63" s="409"/>
      <c r="AG63" s="409"/>
      <c r="AH63" s="386"/>
      <c r="AI63" s="390"/>
      <c r="AJ63" s="391"/>
      <c r="AK63" s="391"/>
    </row>
    <row r="64" spans="1:37" ht="16.149999999999999" customHeight="1">
      <c r="A64" s="410"/>
      <c r="B64" s="408" t="s">
        <v>1605</v>
      </c>
      <c r="C64" s="408"/>
      <c r="D64" s="408"/>
      <c r="E64" s="408"/>
      <c r="F64" s="408"/>
      <c r="G64" s="408"/>
      <c r="H64" s="408"/>
      <c r="I64" s="408"/>
      <c r="J64" s="408"/>
      <c r="K64" s="408"/>
      <c r="L64" s="408"/>
      <c r="M64" s="408"/>
      <c r="N64" s="408"/>
      <c r="O64" s="408"/>
      <c r="P64" s="408"/>
      <c r="Q64" s="408"/>
      <c r="R64" s="408"/>
      <c r="S64" s="408"/>
      <c r="T64" s="408"/>
      <c r="U64" s="408"/>
      <c r="V64" s="408"/>
      <c r="W64" s="408"/>
      <c r="X64" s="408"/>
      <c r="Y64" s="408"/>
      <c r="Z64" s="408"/>
      <c r="AA64" s="409"/>
      <c r="AB64" s="409"/>
      <c r="AC64" s="409"/>
      <c r="AD64" s="409"/>
      <c r="AE64" s="409"/>
      <c r="AF64" s="409"/>
      <c r="AG64" s="409"/>
      <c r="AH64" s="386"/>
      <c r="AI64" s="390"/>
      <c r="AJ64" s="391"/>
      <c r="AK64" s="391"/>
    </row>
    <row r="65" spans="1:44" ht="16.149999999999999" customHeight="1">
      <c r="A65" s="411"/>
      <c r="B65" s="408" t="s">
        <v>1606</v>
      </c>
      <c r="C65" s="408"/>
      <c r="D65" s="408"/>
      <c r="E65" s="408"/>
      <c r="F65" s="408"/>
      <c r="G65" s="408"/>
      <c r="H65" s="408"/>
      <c r="I65" s="408"/>
      <c r="J65" s="408"/>
      <c r="K65" s="408"/>
      <c r="L65" s="408"/>
      <c r="M65" s="408"/>
      <c r="N65" s="408"/>
      <c r="O65" s="408"/>
      <c r="P65" s="408"/>
      <c r="Q65" s="408"/>
      <c r="R65" s="408"/>
      <c r="S65" s="408"/>
      <c r="T65" s="408"/>
      <c r="U65" s="408"/>
      <c r="V65" s="408"/>
      <c r="W65" s="408"/>
      <c r="X65" s="408"/>
      <c r="Y65" s="408"/>
      <c r="Z65" s="408"/>
      <c r="AA65" s="409"/>
      <c r="AB65" s="409"/>
      <c r="AC65" s="409"/>
      <c r="AD65" s="409"/>
      <c r="AE65" s="409"/>
      <c r="AF65" s="409"/>
      <c r="AG65" s="409"/>
      <c r="AH65" s="386"/>
      <c r="AI65" s="390"/>
      <c r="AJ65" s="391"/>
      <c r="AK65" s="391"/>
    </row>
    <row r="66" spans="1:44" ht="16.149999999999999" customHeight="1">
      <c r="A66" s="377" t="s">
        <v>1520</v>
      </c>
      <c r="B66" s="376" t="s">
        <v>1586</v>
      </c>
      <c r="C66" s="376"/>
      <c r="D66" s="376"/>
      <c r="E66" s="376"/>
      <c r="F66" s="376"/>
      <c r="G66" s="376"/>
      <c r="H66" s="376"/>
      <c r="I66" s="376"/>
      <c r="J66" s="376"/>
      <c r="K66" s="376"/>
      <c r="L66" s="376"/>
      <c r="M66" s="376"/>
      <c r="N66" s="376"/>
      <c r="O66" s="376"/>
      <c r="P66" s="376"/>
      <c r="Q66" s="376"/>
      <c r="R66" s="376"/>
      <c r="S66" s="376"/>
      <c r="T66" s="376"/>
      <c r="U66" s="376"/>
      <c r="V66" s="376"/>
      <c r="W66" s="376"/>
      <c r="X66" s="376"/>
      <c r="Y66" s="376"/>
      <c r="Z66" s="376"/>
      <c r="AA66" s="386"/>
      <c r="AB66" s="386"/>
      <c r="AC66" s="386"/>
      <c r="AD66" s="386"/>
      <c r="AE66" s="386"/>
      <c r="AF66" s="386"/>
      <c r="AG66" s="386"/>
      <c r="AH66" s="386"/>
      <c r="AI66" s="390"/>
      <c r="AJ66" s="391"/>
      <c r="AK66" s="391"/>
    </row>
    <row r="67" spans="1:44" ht="16.149999999999999" customHeight="1">
      <c r="A67" s="387"/>
      <c r="B67" s="376" t="s">
        <v>1587</v>
      </c>
      <c r="C67" s="376"/>
      <c r="D67" s="376"/>
      <c r="E67" s="376"/>
      <c r="F67" s="376"/>
      <c r="G67" s="376"/>
      <c r="H67" s="376"/>
      <c r="I67" s="376"/>
      <c r="J67" s="376"/>
      <c r="K67" s="376"/>
      <c r="L67" s="376"/>
      <c r="M67" s="376"/>
      <c r="N67" s="376"/>
      <c r="O67" s="376"/>
      <c r="P67" s="376"/>
      <c r="Q67" s="376"/>
      <c r="R67" s="376"/>
      <c r="S67" s="376"/>
      <c r="T67" s="376"/>
      <c r="U67" s="376"/>
      <c r="V67" s="376"/>
      <c r="W67" s="376"/>
      <c r="X67" s="376"/>
      <c r="Y67" s="376"/>
      <c r="Z67" s="376"/>
      <c r="AA67" s="386"/>
      <c r="AB67" s="386"/>
      <c r="AC67" s="386"/>
      <c r="AD67" s="386"/>
      <c r="AE67" s="386"/>
      <c r="AF67" s="386"/>
      <c r="AG67" s="386"/>
      <c r="AH67" s="386"/>
      <c r="AI67" s="390"/>
      <c r="AJ67" s="391"/>
      <c r="AK67" s="391"/>
    </row>
    <row r="68" spans="1:44" ht="16.149999999999999" customHeight="1">
      <c r="A68" s="414" t="s">
        <v>1520</v>
      </c>
      <c r="B68" s="376" t="s">
        <v>1583</v>
      </c>
      <c r="C68" s="376"/>
      <c r="D68" s="376"/>
      <c r="E68" s="376"/>
      <c r="F68" s="376"/>
      <c r="G68" s="376"/>
      <c r="H68" s="376"/>
      <c r="I68" s="376"/>
      <c r="J68" s="376"/>
      <c r="K68" s="376"/>
      <c r="L68" s="376"/>
      <c r="M68" s="376"/>
      <c r="N68" s="376"/>
      <c r="O68" s="376"/>
      <c r="P68" s="376"/>
      <c r="Q68" s="376"/>
      <c r="R68" s="376"/>
      <c r="S68" s="376"/>
      <c r="T68" s="376"/>
      <c r="U68" s="376"/>
      <c r="V68" s="376"/>
      <c r="W68" s="376"/>
      <c r="X68" s="376"/>
      <c r="Y68" s="376"/>
      <c r="Z68" s="376"/>
      <c r="AA68" s="386"/>
      <c r="AB68" s="386"/>
      <c r="AC68" s="386"/>
      <c r="AD68" s="386"/>
      <c r="AE68" s="386"/>
      <c r="AF68" s="386"/>
      <c r="AG68" s="386"/>
      <c r="AH68" s="386"/>
      <c r="AI68" s="390"/>
      <c r="AJ68" s="391"/>
      <c r="AK68" s="391"/>
    </row>
    <row r="69" spans="1:44" ht="16.149999999999999" customHeight="1">
      <c r="A69" s="415" t="s">
        <v>1538</v>
      </c>
      <c r="B69" s="416"/>
      <c r="C69" s="3"/>
      <c r="D69" s="3"/>
      <c r="E69" s="3"/>
      <c r="F69" s="3"/>
      <c r="G69" s="3"/>
      <c r="H69" s="3"/>
      <c r="I69" s="3"/>
      <c r="J69" s="3"/>
      <c r="K69" s="3"/>
      <c r="L69" s="3"/>
      <c r="M69" s="3"/>
      <c r="N69" s="299"/>
      <c r="O69" s="299"/>
      <c r="P69" s="299"/>
      <c r="Q69" s="299"/>
      <c r="R69" s="299"/>
      <c r="S69" s="299"/>
      <c r="T69" s="299"/>
      <c r="U69" s="299"/>
      <c r="V69" s="299"/>
      <c r="W69" s="299"/>
      <c r="X69" s="299"/>
      <c r="Y69" s="299"/>
      <c r="Z69" s="299"/>
      <c r="AA69" s="327"/>
      <c r="AB69" s="327"/>
      <c r="AC69" s="327"/>
      <c r="AD69" s="327"/>
      <c r="AE69" s="327"/>
      <c r="AF69" s="299"/>
      <c r="AG69" s="260"/>
      <c r="AH69" s="175"/>
      <c r="AR69" s="4"/>
    </row>
    <row r="70" spans="1:44" ht="16.149999999999999" customHeight="1" thickBot="1">
      <c r="A70" s="2" t="s">
        <v>1614</v>
      </c>
      <c r="B70" s="48"/>
      <c r="C70" s="48"/>
      <c r="D70" s="48"/>
      <c r="E70" s="48"/>
      <c r="F70" s="48"/>
      <c r="G70" s="48"/>
      <c r="H70" s="48"/>
      <c r="I70" s="48"/>
      <c r="J70" s="48"/>
      <c r="K70" s="48"/>
      <c r="L70" s="48"/>
      <c r="M70" s="48"/>
      <c r="N70" s="48"/>
      <c r="O70" s="48"/>
      <c r="P70" s="48"/>
      <c r="Q70" s="48"/>
      <c r="R70" s="48"/>
      <c r="S70" s="48"/>
      <c r="T70" s="48"/>
      <c r="U70" s="48"/>
      <c r="V70" s="48"/>
      <c r="W70" s="48"/>
      <c r="X70" s="48"/>
      <c r="Y70" s="48"/>
      <c r="Z70" s="48"/>
      <c r="AA70" s="94"/>
      <c r="AB70" s="94"/>
      <c r="AC70" s="94"/>
      <c r="AD70" s="94"/>
      <c r="AE70" s="94"/>
      <c r="AF70" s="94"/>
      <c r="AG70" s="94"/>
      <c r="AH70" s="194"/>
      <c r="AI70" s="194"/>
      <c r="AJ70" s="194"/>
    </row>
    <row r="71" spans="1:44" ht="16.149999999999999" customHeight="1">
      <c r="A71" s="107" t="s">
        <v>1607</v>
      </c>
      <c r="B71" s="55"/>
      <c r="C71" s="36"/>
      <c r="D71" s="36"/>
      <c r="E71" s="36"/>
      <c r="F71" s="36"/>
      <c r="G71" s="36"/>
      <c r="H71" s="36"/>
      <c r="I71" s="36"/>
      <c r="J71" s="36"/>
      <c r="K71" s="36"/>
      <c r="L71" s="36"/>
      <c r="M71" s="36"/>
      <c r="N71" s="36"/>
      <c r="O71" s="36"/>
      <c r="P71" s="36"/>
      <c r="Q71" s="36"/>
      <c r="R71" s="36"/>
      <c r="S71" s="36"/>
      <c r="T71" s="36"/>
      <c r="U71" s="36"/>
      <c r="V71" s="36"/>
      <c r="W71" s="36"/>
      <c r="X71" s="36"/>
      <c r="Y71" s="36"/>
      <c r="Z71" s="36"/>
      <c r="AA71" s="76"/>
      <c r="AB71" s="625">
        <f>SUM(AB80,AB89,AB98,AB107,AB116)</f>
        <v>0</v>
      </c>
      <c r="AC71" s="625"/>
      <c r="AD71" s="625"/>
      <c r="AE71" s="625"/>
      <c r="AF71" s="625"/>
      <c r="AG71" s="78" t="s">
        <v>289</v>
      </c>
      <c r="AH71" s="28"/>
      <c r="AI71" s="180"/>
    </row>
    <row r="72" spans="1:44" ht="16.149999999999999" customHeight="1">
      <c r="A72" s="1" t="s">
        <v>1608</v>
      </c>
      <c r="B72" s="74"/>
      <c r="C72" s="14"/>
      <c r="D72" s="14"/>
      <c r="E72" s="14"/>
      <c r="F72" s="14"/>
      <c r="G72" s="14"/>
      <c r="H72" s="14"/>
      <c r="I72" s="14"/>
      <c r="J72" s="14"/>
      <c r="K72" s="14"/>
      <c r="L72" s="14"/>
      <c r="M72" s="14"/>
      <c r="N72" s="14"/>
      <c r="O72" s="14"/>
      <c r="P72" s="14"/>
      <c r="Q72" s="14"/>
      <c r="R72" s="14"/>
      <c r="S72" s="14"/>
      <c r="T72" s="14"/>
      <c r="U72" s="14"/>
      <c r="V72" s="14"/>
      <c r="W72" s="14"/>
      <c r="X72" s="14"/>
      <c r="Y72" s="14"/>
      <c r="Z72" s="14"/>
      <c r="AA72" s="75"/>
      <c r="AB72" s="613">
        <f t="shared" ref="AB72:AB76" si="0">SUM(AB81,AB90,AB99,AB108,AB117)</f>
        <v>0</v>
      </c>
      <c r="AC72" s="613"/>
      <c r="AD72" s="613"/>
      <c r="AE72" s="613"/>
      <c r="AF72" s="613"/>
      <c r="AG72" s="118" t="s">
        <v>270</v>
      </c>
    </row>
    <row r="73" spans="1:44" ht="16.149999999999999" customHeight="1">
      <c r="A73" s="1" t="s">
        <v>1609</v>
      </c>
      <c r="B73" s="3"/>
      <c r="C73" s="3"/>
      <c r="D73" s="3"/>
      <c r="E73" s="3"/>
      <c r="F73" s="3"/>
      <c r="G73" s="3"/>
      <c r="H73" s="3"/>
      <c r="I73" s="3"/>
      <c r="J73" s="3"/>
      <c r="K73" s="3"/>
      <c r="L73" s="3"/>
      <c r="M73" s="3"/>
      <c r="N73" s="3"/>
      <c r="O73" s="3"/>
      <c r="P73" s="3"/>
      <c r="Q73" s="3"/>
      <c r="R73" s="3"/>
      <c r="S73" s="3"/>
      <c r="T73" s="3"/>
      <c r="U73" s="3"/>
      <c r="V73" s="3"/>
      <c r="W73" s="3"/>
      <c r="X73" s="3"/>
      <c r="Y73" s="3"/>
      <c r="Z73" s="3"/>
      <c r="AA73" s="3"/>
      <c r="AB73" s="613">
        <f t="shared" si="0"/>
        <v>0</v>
      </c>
      <c r="AC73" s="613"/>
      <c r="AD73" s="613"/>
      <c r="AE73" s="613"/>
      <c r="AF73" s="613"/>
      <c r="AG73" s="167" t="s">
        <v>270</v>
      </c>
    </row>
    <row r="74" spans="1:44" ht="16.149999999999999" customHeight="1">
      <c r="A74" s="22" t="s">
        <v>1610</v>
      </c>
      <c r="B74" s="5"/>
      <c r="C74" s="5"/>
      <c r="D74" s="5"/>
      <c r="E74" s="5"/>
      <c r="F74" s="5"/>
      <c r="G74" s="5"/>
      <c r="H74" s="5"/>
      <c r="I74" s="5"/>
      <c r="J74" s="5"/>
      <c r="K74" s="5"/>
      <c r="L74" s="5"/>
      <c r="M74" s="5"/>
      <c r="N74" s="5"/>
      <c r="O74" s="5"/>
      <c r="P74" s="5"/>
      <c r="Q74" s="5"/>
      <c r="R74" s="5"/>
      <c r="S74" s="5"/>
      <c r="T74" s="5"/>
      <c r="U74" s="5"/>
      <c r="V74" s="5"/>
      <c r="W74" s="5"/>
      <c r="X74" s="5"/>
      <c r="Y74" s="5"/>
      <c r="Z74" s="5"/>
      <c r="AA74" s="5"/>
      <c r="AB74" s="622">
        <f>AB73-AB72</f>
        <v>0</v>
      </c>
      <c r="AC74" s="622"/>
      <c r="AD74" s="622"/>
      <c r="AE74" s="622"/>
      <c r="AF74" s="622"/>
      <c r="AG74" s="167" t="s">
        <v>270</v>
      </c>
    </row>
    <row r="75" spans="1:44" ht="16.149999999999999" customHeight="1">
      <c r="A75" s="16"/>
      <c r="B75" s="39" t="s">
        <v>1611</v>
      </c>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613">
        <f t="shared" si="0"/>
        <v>0</v>
      </c>
      <c r="AC75" s="613"/>
      <c r="AD75" s="613"/>
      <c r="AE75" s="613"/>
      <c r="AF75" s="613"/>
      <c r="AG75" s="120" t="s">
        <v>270</v>
      </c>
    </row>
    <row r="76" spans="1:44" ht="16.149999999999999" customHeight="1" thickBot="1">
      <c r="A76" s="40"/>
      <c r="B76" s="96" t="s">
        <v>1612</v>
      </c>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587">
        <f t="shared" si="0"/>
        <v>0</v>
      </c>
      <c r="AC76" s="587"/>
      <c r="AD76" s="587"/>
      <c r="AE76" s="587"/>
      <c r="AF76" s="587"/>
      <c r="AG76" s="120" t="s">
        <v>291</v>
      </c>
    </row>
    <row r="77" spans="1:44" ht="16.149999999999999" customHeight="1" thickTop="1" thickBot="1">
      <c r="A77" s="86"/>
      <c r="B77" s="97" t="s">
        <v>1613</v>
      </c>
      <c r="C77" s="98"/>
      <c r="D77" s="98"/>
      <c r="E77" s="98"/>
      <c r="F77" s="98"/>
      <c r="G77" s="98"/>
      <c r="H77" s="98"/>
      <c r="I77" s="98"/>
      <c r="J77" s="98"/>
      <c r="K77" s="98"/>
      <c r="L77" s="98"/>
      <c r="M77" s="98"/>
      <c r="N77" s="98"/>
      <c r="O77" s="98"/>
      <c r="P77" s="98"/>
      <c r="Q77" s="98"/>
      <c r="R77" s="98"/>
      <c r="S77" s="98"/>
      <c r="T77" s="98"/>
      <c r="U77" s="98"/>
      <c r="V77" s="98"/>
      <c r="W77" s="98"/>
      <c r="X77" s="98"/>
      <c r="Y77" s="98"/>
      <c r="Z77" s="98"/>
      <c r="AA77" s="98"/>
      <c r="AB77" s="614">
        <f>IFERROR(AB76/AB72*100,0)</f>
        <v>0</v>
      </c>
      <c r="AC77" s="614"/>
      <c r="AD77" s="614"/>
      <c r="AE77" s="614"/>
      <c r="AF77" s="614"/>
      <c r="AG77" s="153" t="s">
        <v>292</v>
      </c>
    </row>
    <row r="78" spans="1:44" ht="16.149999999999999" customHeight="1">
      <c r="F78" s="3"/>
      <c r="G78" s="3"/>
      <c r="H78" s="3"/>
      <c r="I78" s="3"/>
      <c r="J78" s="3"/>
      <c r="K78" s="3"/>
      <c r="L78" s="3"/>
      <c r="M78" s="3"/>
      <c r="N78" s="3"/>
      <c r="O78" s="3"/>
      <c r="P78" s="3"/>
      <c r="Q78" s="3"/>
      <c r="R78" s="3"/>
      <c r="S78" s="3"/>
      <c r="T78" s="3"/>
      <c r="U78" s="3"/>
      <c r="V78" s="3"/>
      <c r="W78" s="3"/>
      <c r="X78" s="3"/>
      <c r="Y78" s="3"/>
      <c r="Z78" s="3"/>
      <c r="AA78" s="3"/>
    </row>
    <row r="79" spans="1:44" ht="16.149999999999999" customHeight="1" thickBot="1">
      <c r="A79" s="2" t="s">
        <v>293</v>
      </c>
      <c r="B79" s="3"/>
      <c r="C79" s="3"/>
      <c r="D79" s="3"/>
      <c r="E79" s="3"/>
      <c r="F79" s="3"/>
      <c r="G79" s="3"/>
      <c r="H79" s="3"/>
      <c r="I79" s="3"/>
      <c r="J79" s="3"/>
      <c r="K79" s="3"/>
      <c r="L79" s="3"/>
      <c r="M79" s="3"/>
      <c r="N79" s="3"/>
      <c r="O79" s="3"/>
      <c r="P79" s="3"/>
      <c r="Q79" s="3"/>
      <c r="R79" s="3"/>
      <c r="S79" s="3"/>
      <c r="T79" s="3"/>
      <c r="U79" s="3"/>
      <c r="V79" s="3"/>
      <c r="W79" s="3"/>
      <c r="X79" s="3"/>
      <c r="Y79" s="3"/>
      <c r="Z79" s="3"/>
      <c r="AA79" s="165"/>
      <c r="AB79" s="165"/>
      <c r="AC79" s="165"/>
      <c r="AD79" s="165"/>
      <c r="AE79" s="165"/>
      <c r="AF79" s="165"/>
      <c r="AG79" s="165"/>
      <c r="AH79" s="94"/>
      <c r="AI79" s="194"/>
    </row>
    <row r="80" spans="1:44" ht="16.149999999999999" customHeight="1">
      <c r="A80" s="107" t="s">
        <v>1615</v>
      </c>
      <c r="B80" s="55"/>
      <c r="C80" s="36"/>
      <c r="D80" s="36"/>
      <c r="E80" s="36"/>
      <c r="F80" s="36"/>
      <c r="G80" s="36"/>
      <c r="H80" s="36"/>
      <c r="I80" s="36"/>
      <c r="J80" s="36"/>
      <c r="K80" s="36"/>
      <c r="L80" s="36"/>
      <c r="M80" s="36"/>
      <c r="N80" s="36"/>
      <c r="O80" s="36"/>
      <c r="P80" s="36"/>
      <c r="Q80" s="36"/>
      <c r="R80" s="36"/>
      <c r="S80" s="36"/>
      <c r="T80" s="36"/>
      <c r="U80" s="36"/>
      <c r="V80" s="36"/>
      <c r="W80" s="36"/>
      <c r="X80" s="36"/>
      <c r="Y80" s="36"/>
      <c r="Z80" s="36"/>
      <c r="AA80" s="76"/>
      <c r="AB80" s="590"/>
      <c r="AC80" s="590"/>
      <c r="AD80" s="590"/>
      <c r="AE80" s="590"/>
      <c r="AF80" s="590"/>
      <c r="AG80" s="78" t="s">
        <v>289</v>
      </c>
      <c r="AH80" s="28"/>
      <c r="AI80" s="180"/>
      <c r="AJ80" s="196"/>
    </row>
    <row r="81" spans="1:35" ht="16.149999999999999" customHeight="1">
      <c r="A81" s="405" t="s">
        <v>1616</v>
      </c>
      <c r="B81" s="74"/>
      <c r="C81" s="14"/>
      <c r="D81" s="14"/>
      <c r="E81" s="14"/>
      <c r="F81" s="14"/>
      <c r="G81" s="14"/>
      <c r="H81" s="14"/>
      <c r="I81" s="14"/>
      <c r="J81" s="14"/>
      <c r="K81" s="14"/>
      <c r="L81" s="14"/>
      <c r="M81" s="14"/>
      <c r="N81" s="14"/>
      <c r="O81" s="14"/>
      <c r="P81" s="14"/>
      <c r="Q81" s="14"/>
      <c r="R81" s="14"/>
      <c r="S81" s="14"/>
      <c r="T81" s="14"/>
      <c r="U81" s="14"/>
      <c r="V81" s="14"/>
      <c r="W81" s="14"/>
      <c r="X81" s="14"/>
      <c r="Y81" s="14"/>
      <c r="Z81" s="14"/>
      <c r="AA81" s="75"/>
      <c r="AB81" s="589"/>
      <c r="AC81" s="589"/>
      <c r="AD81" s="589"/>
      <c r="AE81" s="589"/>
      <c r="AF81" s="589"/>
      <c r="AG81" s="118" t="s">
        <v>270</v>
      </c>
    </row>
    <row r="82" spans="1:35" ht="16.149999999999999" customHeight="1">
      <c r="A82" s="1" t="s">
        <v>1617</v>
      </c>
      <c r="B82" s="3"/>
      <c r="C82" s="3"/>
      <c r="D82" s="3"/>
      <c r="E82" s="3"/>
      <c r="F82" s="3"/>
      <c r="G82" s="3"/>
      <c r="H82" s="3"/>
      <c r="I82" s="3"/>
      <c r="J82" s="3"/>
      <c r="K82" s="3"/>
      <c r="L82" s="3"/>
      <c r="M82" s="3"/>
      <c r="N82" s="3"/>
      <c r="O82" s="3"/>
      <c r="P82" s="3"/>
      <c r="Q82" s="3"/>
      <c r="R82" s="3"/>
      <c r="S82" s="3"/>
      <c r="T82" s="3"/>
      <c r="U82" s="3"/>
      <c r="V82" s="3"/>
      <c r="W82" s="3"/>
      <c r="X82" s="3"/>
      <c r="Y82" s="3"/>
      <c r="Z82" s="3"/>
      <c r="AA82" s="3"/>
      <c r="AB82" s="593"/>
      <c r="AC82" s="593"/>
      <c r="AD82" s="593"/>
      <c r="AE82" s="593"/>
      <c r="AF82" s="593"/>
      <c r="AG82" s="167" t="s">
        <v>270</v>
      </c>
    </row>
    <row r="83" spans="1:35" ht="16.149999999999999" customHeight="1">
      <c r="A83" s="22" t="s">
        <v>1618</v>
      </c>
      <c r="B83" s="5"/>
      <c r="C83" s="5"/>
      <c r="D83" s="5"/>
      <c r="E83" s="5"/>
      <c r="F83" s="5"/>
      <c r="G83" s="5"/>
      <c r="H83" s="5"/>
      <c r="I83" s="5"/>
      <c r="J83" s="5"/>
      <c r="K83" s="5"/>
      <c r="L83" s="5"/>
      <c r="M83" s="5"/>
      <c r="N83" s="5"/>
      <c r="O83" s="5"/>
      <c r="P83" s="5"/>
      <c r="Q83" s="5"/>
      <c r="R83" s="5"/>
      <c r="S83" s="5"/>
      <c r="T83" s="5"/>
      <c r="U83" s="5"/>
      <c r="V83" s="5"/>
      <c r="W83" s="5"/>
      <c r="X83" s="5"/>
      <c r="Y83" s="5"/>
      <c r="Z83" s="5"/>
      <c r="AA83" s="5"/>
      <c r="AB83" s="594">
        <f>AB82-AB81</f>
        <v>0</v>
      </c>
      <c r="AC83" s="594"/>
      <c r="AD83" s="594"/>
      <c r="AE83" s="594"/>
      <c r="AF83" s="594"/>
      <c r="AG83" s="167" t="s">
        <v>270</v>
      </c>
    </row>
    <row r="84" spans="1:35" ht="16.149999999999999" customHeight="1">
      <c r="A84" s="16"/>
      <c r="B84" s="39" t="s">
        <v>1619</v>
      </c>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589"/>
      <c r="AC84" s="589"/>
      <c r="AD84" s="589"/>
      <c r="AE84" s="589"/>
      <c r="AF84" s="589"/>
      <c r="AG84" s="120" t="s">
        <v>270</v>
      </c>
    </row>
    <row r="85" spans="1:35" ht="16.149999999999999" customHeight="1" thickBot="1">
      <c r="A85" s="40"/>
      <c r="B85" s="96" t="s">
        <v>1620</v>
      </c>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587">
        <f>AB83-AB84</f>
        <v>0</v>
      </c>
      <c r="AC85" s="587"/>
      <c r="AD85" s="587"/>
      <c r="AE85" s="587"/>
      <c r="AF85" s="587"/>
      <c r="AG85" s="120" t="s">
        <v>291</v>
      </c>
    </row>
    <row r="86" spans="1:35" ht="16.350000000000001" customHeight="1" thickTop="1" thickBot="1">
      <c r="A86" s="86"/>
      <c r="B86" s="97" t="s">
        <v>1621</v>
      </c>
      <c r="C86" s="98"/>
      <c r="D86" s="98"/>
      <c r="E86" s="98"/>
      <c r="F86" s="98"/>
      <c r="G86" s="98"/>
      <c r="H86" s="98"/>
      <c r="I86" s="98"/>
      <c r="J86" s="98"/>
      <c r="K86" s="98"/>
      <c r="L86" s="98"/>
      <c r="M86" s="98"/>
      <c r="N86" s="98"/>
      <c r="O86" s="98"/>
      <c r="P86" s="98"/>
      <c r="Q86" s="98"/>
      <c r="R86" s="98"/>
      <c r="S86" s="98"/>
      <c r="T86" s="98"/>
      <c r="U86" s="98"/>
      <c r="V86" s="98"/>
      <c r="W86" s="98"/>
      <c r="X86" s="98"/>
      <c r="Y86" s="98"/>
      <c r="Z86" s="98"/>
      <c r="AA86" s="98"/>
      <c r="AB86" s="591">
        <f>IFERROR(AB85/AB81*100,0)</f>
        <v>0</v>
      </c>
      <c r="AC86" s="591"/>
      <c r="AD86" s="591"/>
      <c r="AE86" s="591"/>
      <c r="AF86" s="591"/>
      <c r="AG86" s="153" t="s">
        <v>292</v>
      </c>
    </row>
    <row r="87" spans="1:35" ht="16.350000000000001" customHeight="1"/>
    <row r="88" spans="1:35" ht="16.149999999999999" customHeight="1" thickBot="1">
      <c r="A88" s="2" t="s">
        <v>301</v>
      </c>
      <c r="B88" s="3"/>
      <c r="C88" s="3"/>
      <c r="D88" s="3"/>
      <c r="E88" s="3"/>
      <c r="F88" s="3"/>
      <c r="G88" s="3"/>
      <c r="H88" s="3"/>
      <c r="I88" s="3"/>
      <c r="J88" s="3"/>
      <c r="K88" s="3"/>
      <c r="L88" s="3"/>
      <c r="M88" s="3"/>
      <c r="N88" s="3"/>
      <c r="O88" s="3"/>
      <c r="P88" s="3"/>
      <c r="Q88" s="3"/>
      <c r="R88" s="3"/>
      <c r="S88" s="3"/>
      <c r="T88" s="3"/>
      <c r="U88" s="3"/>
      <c r="V88" s="3"/>
      <c r="W88" s="3"/>
      <c r="X88" s="3"/>
      <c r="Y88" s="3"/>
      <c r="Z88" s="3"/>
      <c r="AA88" s="588"/>
      <c r="AB88" s="588"/>
      <c r="AC88" s="588"/>
      <c r="AD88" s="588"/>
      <c r="AE88" s="588"/>
      <c r="AF88" s="588"/>
      <c r="AG88" s="588"/>
      <c r="AH88" s="94"/>
      <c r="AI88" s="194"/>
    </row>
    <row r="89" spans="1:35" ht="16.149999999999999" customHeight="1">
      <c r="A89" s="107" t="s">
        <v>1622</v>
      </c>
      <c r="B89" s="55"/>
      <c r="C89" s="36"/>
      <c r="D89" s="36"/>
      <c r="E89" s="36"/>
      <c r="F89" s="36"/>
      <c r="G89" s="36"/>
      <c r="H89" s="36"/>
      <c r="I89" s="36"/>
      <c r="J89" s="36"/>
      <c r="K89" s="36"/>
      <c r="L89" s="36"/>
      <c r="M89" s="36"/>
      <c r="N89" s="36"/>
      <c r="O89" s="36"/>
      <c r="P89" s="36"/>
      <c r="Q89" s="36"/>
      <c r="R89" s="36"/>
      <c r="S89" s="36"/>
      <c r="T89" s="36"/>
      <c r="U89" s="36"/>
      <c r="V89" s="36"/>
      <c r="W89" s="36"/>
      <c r="X89" s="36"/>
      <c r="Y89" s="36"/>
      <c r="Z89" s="36"/>
      <c r="AA89" s="76"/>
      <c r="AB89" s="590"/>
      <c r="AC89" s="590"/>
      <c r="AD89" s="590"/>
      <c r="AE89" s="590"/>
      <c r="AF89" s="590"/>
      <c r="AG89" s="78" t="s">
        <v>289</v>
      </c>
      <c r="AH89" s="28"/>
      <c r="AI89" s="180"/>
    </row>
    <row r="90" spans="1:35" ht="16.149999999999999" customHeight="1">
      <c r="A90" s="405" t="s">
        <v>1623</v>
      </c>
      <c r="B90" s="74"/>
      <c r="C90" s="14"/>
      <c r="D90" s="14"/>
      <c r="E90" s="14"/>
      <c r="F90" s="14"/>
      <c r="G90" s="14"/>
      <c r="H90" s="14"/>
      <c r="I90" s="14"/>
      <c r="J90" s="14"/>
      <c r="K90" s="14"/>
      <c r="L90" s="14"/>
      <c r="M90" s="14"/>
      <c r="N90" s="14"/>
      <c r="O90" s="14"/>
      <c r="P90" s="14"/>
      <c r="Q90" s="14"/>
      <c r="R90" s="14"/>
      <c r="S90" s="14"/>
      <c r="T90" s="14"/>
      <c r="U90" s="14"/>
      <c r="V90" s="14"/>
      <c r="W90" s="14"/>
      <c r="X90" s="14"/>
      <c r="Y90" s="14"/>
      <c r="Z90" s="14"/>
      <c r="AA90" s="75"/>
      <c r="AB90" s="589"/>
      <c r="AC90" s="589"/>
      <c r="AD90" s="589"/>
      <c r="AE90" s="589"/>
      <c r="AF90" s="589"/>
      <c r="AG90" s="118" t="s">
        <v>270</v>
      </c>
    </row>
    <row r="91" spans="1:35" ht="16.149999999999999" customHeight="1">
      <c r="A91" s="1" t="s">
        <v>1624</v>
      </c>
      <c r="B91" s="3"/>
      <c r="C91" s="3"/>
      <c r="D91" s="3"/>
      <c r="E91" s="3"/>
      <c r="F91" s="3"/>
      <c r="G91" s="3"/>
      <c r="H91" s="3"/>
      <c r="I91" s="3"/>
      <c r="J91" s="3"/>
      <c r="K91" s="3"/>
      <c r="L91" s="3"/>
      <c r="M91" s="3"/>
      <c r="N91" s="3"/>
      <c r="O91" s="3"/>
      <c r="P91" s="3"/>
      <c r="Q91" s="3"/>
      <c r="R91" s="3"/>
      <c r="S91" s="3"/>
      <c r="T91" s="3"/>
      <c r="U91" s="3"/>
      <c r="V91" s="3"/>
      <c r="W91" s="3"/>
      <c r="X91" s="3"/>
      <c r="Y91" s="3"/>
      <c r="Z91" s="3"/>
      <c r="AA91" s="3"/>
      <c r="AB91" s="593"/>
      <c r="AC91" s="593"/>
      <c r="AD91" s="593"/>
      <c r="AE91" s="593"/>
      <c r="AF91" s="593"/>
      <c r="AG91" s="167" t="s">
        <v>270</v>
      </c>
    </row>
    <row r="92" spans="1:35" ht="16.149999999999999" customHeight="1">
      <c r="A92" s="22" t="s">
        <v>1625</v>
      </c>
      <c r="B92" s="5"/>
      <c r="C92" s="5"/>
      <c r="D92" s="5"/>
      <c r="E92" s="5"/>
      <c r="F92" s="5"/>
      <c r="G92" s="5"/>
      <c r="H92" s="5"/>
      <c r="I92" s="5"/>
      <c r="J92" s="5"/>
      <c r="K92" s="5"/>
      <c r="L92" s="5"/>
      <c r="M92" s="5"/>
      <c r="N92" s="5"/>
      <c r="O92" s="5"/>
      <c r="P92" s="5"/>
      <c r="Q92" s="5"/>
      <c r="R92" s="5"/>
      <c r="S92" s="5"/>
      <c r="T92" s="5"/>
      <c r="U92" s="5"/>
      <c r="V92" s="5"/>
      <c r="W92" s="5"/>
      <c r="X92" s="5"/>
      <c r="Y92" s="5"/>
      <c r="Z92" s="5"/>
      <c r="AA92" s="5"/>
      <c r="AB92" s="594">
        <f>AB91-AB90</f>
        <v>0</v>
      </c>
      <c r="AC92" s="594"/>
      <c r="AD92" s="594"/>
      <c r="AE92" s="594"/>
      <c r="AF92" s="594"/>
      <c r="AG92" s="167" t="s">
        <v>270</v>
      </c>
    </row>
    <row r="93" spans="1:35" ht="16.149999999999999" customHeight="1">
      <c r="A93" s="16"/>
      <c r="B93" s="39" t="s">
        <v>1626</v>
      </c>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589"/>
      <c r="AC93" s="589"/>
      <c r="AD93" s="589"/>
      <c r="AE93" s="589"/>
      <c r="AF93" s="589"/>
      <c r="AG93" s="120" t="s">
        <v>270</v>
      </c>
    </row>
    <row r="94" spans="1:35" ht="16.149999999999999" customHeight="1" thickBot="1">
      <c r="A94" s="40"/>
      <c r="B94" s="96" t="s">
        <v>1627</v>
      </c>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587">
        <f>AB92-AB93</f>
        <v>0</v>
      </c>
      <c r="AC94" s="587"/>
      <c r="AD94" s="587"/>
      <c r="AE94" s="587"/>
      <c r="AF94" s="587"/>
      <c r="AG94" s="120" t="s">
        <v>291</v>
      </c>
    </row>
    <row r="95" spans="1:35" ht="16.350000000000001" customHeight="1" thickTop="1" thickBot="1">
      <c r="A95" s="86"/>
      <c r="B95" s="97" t="s">
        <v>1628</v>
      </c>
      <c r="C95" s="98"/>
      <c r="D95" s="98"/>
      <c r="E95" s="98"/>
      <c r="F95" s="98"/>
      <c r="G95" s="98"/>
      <c r="H95" s="98"/>
      <c r="I95" s="98"/>
      <c r="J95" s="98"/>
      <c r="K95" s="98"/>
      <c r="L95" s="98"/>
      <c r="M95" s="98"/>
      <c r="N95" s="98"/>
      <c r="O95" s="98"/>
      <c r="P95" s="98"/>
      <c r="Q95" s="98"/>
      <c r="R95" s="98"/>
      <c r="S95" s="98"/>
      <c r="T95" s="98"/>
      <c r="U95" s="98"/>
      <c r="V95" s="98"/>
      <c r="W95" s="98"/>
      <c r="X95" s="98"/>
      <c r="Y95" s="98"/>
      <c r="Z95" s="98"/>
      <c r="AA95" s="98"/>
      <c r="AB95" s="591">
        <f>IFERROR(AB94/AB90*100,0)</f>
        <v>0</v>
      </c>
      <c r="AC95" s="591"/>
      <c r="AD95" s="591"/>
      <c r="AE95" s="591"/>
      <c r="AF95" s="591"/>
      <c r="AG95" s="153" t="s">
        <v>292</v>
      </c>
    </row>
    <row r="96" spans="1:35" ht="16.350000000000001" customHeight="1"/>
    <row r="97" spans="1:35" ht="16.149999999999999" customHeight="1" thickBot="1">
      <c r="A97" s="2" t="s">
        <v>309</v>
      </c>
      <c r="B97" s="3"/>
      <c r="C97" s="3"/>
      <c r="D97" s="3"/>
      <c r="E97" s="3"/>
      <c r="F97" s="3"/>
      <c r="G97" s="3"/>
      <c r="H97" s="3"/>
      <c r="I97" s="3"/>
      <c r="J97" s="3"/>
      <c r="K97" s="3"/>
      <c r="L97" s="3"/>
      <c r="M97" s="3"/>
      <c r="N97" s="3"/>
      <c r="O97" s="3"/>
      <c r="P97" s="3"/>
      <c r="Q97" s="3"/>
      <c r="R97" s="3"/>
      <c r="S97" s="3"/>
      <c r="T97" s="3"/>
      <c r="U97" s="3"/>
      <c r="V97" s="3"/>
      <c r="W97" s="3"/>
      <c r="X97" s="3"/>
      <c r="Y97" s="3"/>
      <c r="Z97" s="3"/>
      <c r="AA97" s="588"/>
      <c r="AB97" s="588"/>
      <c r="AC97" s="588"/>
      <c r="AD97" s="588"/>
      <c r="AE97" s="588"/>
      <c r="AF97" s="588"/>
      <c r="AG97" s="588"/>
      <c r="AH97" s="94"/>
      <c r="AI97" s="194"/>
    </row>
    <row r="98" spans="1:35" ht="16.149999999999999" customHeight="1">
      <c r="A98" s="107" t="s">
        <v>1629</v>
      </c>
      <c r="B98" s="55"/>
      <c r="C98" s="36"/>
      <c r="D98" s="36"/>
      <c r="E98" s="36"/>
      <c r="F98" s="36"/>
      <c r="G98" s="36"/>
      <c r="H98" s="36"/>
      <c r="I98" s="36"/>
      <c r="J98" s="36"/>
      <c r="K98" s="36"/>
      <c r="L98" s="36"/>
      <c r="M98" s="36"/>
      <c r="N98" s="36"/>
      <c r="O98" s="36"/>
      <c r="P98" s="36"/>
      <c r="Q98" s="36"/>
      <c r="R98" s="36"/>
      <c r="S98" s="36"/>
      <c r="T98" s="36"/>
      <c r="U98" s="36"/>
      <c r="V98" s="36"/>
      <c r="W98" s="36"/>
      <c r="X98" s="36"/>
      <c r="Y98" s="36"/>
      <c r="Z98" s="36"/>
      <c r="AA98" s="76"/>
      <c r="AB98" s="590"/>
      <c r="AC98" s="590"/>
      <c r="AD98" s="590"/>
      <c r="AE98" s="590"/>
      <c r="AF98" s="590"/>
      <c r="AG98" s="78" t="s">
        <v>289</v>
      </c>
      <c r="AH98" s="28"/>
      <c r="AI98" s="180"/>
    </row>
    <row r="99" spans="1:35" ht="16.149999999999999" customHeight="1">
      <c r="A99" s="405" t="s">
        <v>1630</v>
      </c>
      <c r="B99" s="74"/>
      <c r="C99" s="14"/>
      <c r="D99" s="14"/>
      <c r="E99" s="14"/>
      <c r="F99" s="14"/>
      <c r="G99" s="14"/>
      <c r="H99" s="14"/>
      <c r="I99" s="14"/>
      <c r="J99" s="14"/>
      <c r="K99" s="14"/>
      <c r="L99" s="14"/>
      <c r="M99" s="14"/>
      <c r="N99" s="14"/>
      <c r="O99" s="14"/>
      <c r="P99" s="14"/>
      <c r="Q99" s="14"/>
      <c r="R99" s="14"/>
      <c r="S99" s="14"/>
      <c r="T99" s="14"/>
      <c r="U99" s="14"/>
      <c r="V99" s="14"/>
      <c r="W99" s="14"/>
      <c r="X99" s="14"/>
      <c r="Y99" s="14"/>
      <c r="Z99" s="14"/>
      <c r="AA99" s="75"/>
      <c r="AB99" s="589"/>
      <c r="AC99" s="589"/>
      <c r="AD99" s="589"/>
      <c r="AE99" s="589"/>
      <c r="AF99" s="589"/>
      <c r="AG99" s="118" t="s">
        <v>270</v>
      </c>
    </row>
    <row r="100" spans="1:35" ht="16.149999999999999" customHeight="1">
      <c r="A100" s="1" t="s">
        <v>1631</v>
      </c>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593"/>
      <c r="AC100" s="593"/>
      <c r="AD100" s="593"/>
      <c r="AE100" s="593"/>
      <c r="AF100" s="593"/>
      <c r="AG100" s="167" t="s">
        <v>270</v>
      </c>
    </row>
    <row r="101" spans="1:35" ht="16.149999999999999" customHeight="1">
      <c r="A101" s="22" t="s">
        <v>1632</v>
      </c>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94">
        <f>AB100-AB99</f>
        <v>0</v>
      </c>
      <c r="AC101" s="594"/>
      <c r="AD101" s="594"/>
      <c r="AE101" s="594"/>
      <c r="AF101" s="594"/>
      <c r="AG101" s="167" t="s">
        <v>270</v>
      </c>
    </row>
    <row r="102" spans="1:35" ht="16.149999999999999" customHeight="1">
      <c r="A102" s="16"/>
      <c r="B102" s="39" t="s">
        <v>1633</v>
      </c>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589"/>
      <c r="AC102" s="589"/>
      <c r="AD102" s="589"/>
      <c r="AE102" s="589"/>
      <c r="AF102" s="589"/>
      <c r="AG102" s="120" t="s">
        <v>270</v>
      </c>
    </row>
    <row r="103" spans="1:35" ht="16.350000000000001" customHeight="1" thickBot="1">
      <c r="A103" s="40"/>
      <c r="B103" s="96" t="s">
        <v>1634</v>
      </c>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587">
        <f>AB101-AB102</f>
        <v>0</v>
      </c>
      <c r="AC103" s="587"/>
      <c r="AD103" s="587"/>
      <c r="AE103" s="587"/>
      <c r="AF103" s="587"/>
      <c r="AG103" s="120" t="s">
        <v>291</v>
      </c>
    </row>
    <row r="104" spans="1:35" ht="16.350000000000001" customHeight="1" thickTop="1" thickBot="1">
      <c r="A104" s="86"/>
      <c r="B104" s="97" t="s">
        <v>1635</v>
      </c>
      <c r="C104" s="98"/>
      <c r="D104" s="98"/>
      <c r="E104" s="98"/>
      <c r="F104" s="98"/>
      <c r="G104" s="98"/>
      <c r="H104" s="98"/>
      <c r="I104" s="98"/>
      <c r="J104" s="98"/>
      <c r="K104" s="98"/>
      <c r="L104" s="98"/>
      <c r="M104" s="98"/>
      <c r="N104" s="98"/>
      <c r="O104" s="98"/>
      <c r="P104" s="98"/>
      <c r="Q104" s="98"/>
      <c r="R104" s="98"/>
      <c r="S104" s="98"/>
      <c r="T104" s="98"/>
      <c r="U104" s="98"/>
      <c r="V104" s="98"/>
      <c r="W104" s="98"/>
      <c r="X104" s="98"/>
      <c r="Y104" s="98"/>
      <c r="Z104" s="98"/>
      <c r="AA104" s="98"/>
      <c r="AB104" s="591">
        <f>IFERROR(AB103/AB99*100,0)</f>
        <v>0</v>
      </c>
      <c r="AC104" s="591"/>
      <c r="AD104" s="591"/>
      <c r="AE104" s="591"/>
      <c r="AF104" s="591"/>
      <c r="AG104" s="153" t="s">
        <v>292</v>
      </c>
    </row>
    <row r="105" spans="1:35" ht="16.350000000000001" customHeight="1"/>
    <row r="106" spans="1:35" ht="16.350000000000001" customHeight="1" thickBot="1">
      <c r="A106" s="592" t="s">
        <v>317</v>
      </c>
      <c r="B106" s="592"/>
      <c r="C106" s="592"/>
      <c r="D106" s="592"/>
      <c r="E106" s="592"/>
      <c r="F106" s="592"/>
      <c r="G106" s="592"/>
      <c r="H106" s="592"/>
      <c r="I106" s="592"/>
      <c r="J106" s="592"/>
      <c r="K106" s="592"/>
      <c r="L106" s="592"/>
      <c r="M106" s="592"/>
      <c r="N106" s="592"/>
      <c r="O106" s="592"/>
      <c r="P106" s="592"/>
      <c r="Q106" s="592"/>
      <c r="R106" s="592"/>
      <c r="S106" s="592"/>
      <c r="T106" s="592"/>
      <c r="U106" s="592"/>
      <c r="V106" s="592"/>
      <c r="W106" s="592"/>
      <c r="X106" s="592"/>
      <c r="Y106" s="592"/>
      <c r="Z106" s="592"/>
      <c r="AA106" s="592"/>
      <c r="AB106" s="592"/>
      <c r="AC106" s="592"/>
      <c r="AD106" s="592"/>
      <c r="AE106" s="592"/>
      <c r="AF106" s="592"/>
      <c r="AG106" s="592"/>
      <c r="AH106" s="94"/>
      <c r="AI106" s="194"/>
    </row>
    <row r="107" spans="1:35" ht="16.350000000000001" customHeight="1">
      <c r="A107" s="107" t="s">
        <v>1636</v>
      </c>
      <c r="B107" s="55"/>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76"/>
      <c r="AB107" s="590"/>
      <c r="AC107" s="590"/>
      <c r="AD107" s="590"/>
      <c r="AE107" s="590"/>
      <c r="AF107" s="590"/>
      <c r="AG107" s="78" t="s">
        <v>289</v>
      </c>
      <c r="AH107" s="28"/>
      <c r="AI107" s="180"/>
    </row>
    <row r="108" spans="1:35" ht="16.350000000000001" customHeight="1">
      <c r="A108" s="405" t="s">
        <v>1637</v>
      </c>
      <c r="B108" s="74"/>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75"/>
      <c r="AB108" s="589"/>
      <c r="AC108" s="589"/>
      <c r="AD108" s="589"/>
      <c r="AE108" s="589"/>
      <c r="AF108" s="589"/>
      <c r="AG108" s="118" t="s">
        <v>270</v>
      </c>
    </row>
    <row r="109" spans="1:35" ht="16.350000000000001" customHeight="1">
      <c r="A109" s="1" t="s">
        <v>1638</v>
      </c>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593"/>
      <c r="AC109" s="593"/>
      <c r="AD109" s="593"/>
      <c r="AE109" s="593"/>
      <c r="AF109" s="593"/>
      <c r="AG109" s="167" t="s">
        <v>270</v>
      </c>
    </row>
    <row r="110" spans="1:35" ht="16.350000000000001" customHeight="1">
      <c r="A110" s="22" t="s">
        <v>1639</v>
      </c>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94">
        <f>AB109-AB108</f>
        <v>0</v>
      </c>
      <c r="AC110" s="594"/>
      <c r="AD110" s="594"/>
      <c r="AE110" s="594"/>
      <c r="AF110" s="594"/>
      <c r="AG110" s="167" t="s">
        <v>270</v>
      </c>
    </row>
    <row r="111" spans="1:35" ht="16.350000000000001" customHeight="1">
      <c r="A111" s="16"/>
      <c r="B111" s="39" t="s">
        <v>1640</v>
      </c>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589"/>
      <c r="AC111" s="589"/>
      <c r="AD111" s="589"/>
      <c r="AE111" s="589"/>
      <c r="AF111" s="589"/>
      <c r="AG111" s="120" t="s">
        <v>270</v>
      </c>
    </row>
    <row r="112" spans="1:35" ht="16.350000000000001" customHeight="1" thickBot="1">
      <c r="A112" s="40"/>
      <c r="B112" s="96" t="s">
        <v>1641</v>
      </c>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587">
        <f>AB110-AB111</f>
        <v>0</v>
      </c>
      <c r="AC112" s="587"/>
      <c r="AD112" s="587"/>
      <c r="AE112" s="587"/>
      <c r="AF112" s="587"/>
      <c r="AG112" s="120" t="s">
        <v>291</v>
      </c>
    </row>
    <row r="113" spans="1:36" ht="16.350000000000001" customHeight="1" thickTop="1" thickBot="1">
      <c r="A113" s="86"/>
      <c r="B113" s="97" t="s">
        <v>1642</v>
      </c>
      <c r="C113" s="98"/>
      <c r="D113" s="98"/>
      <c r="E113" s="98"/>
      <c r="F113" s="98"/>
      <c r="G113" s="98"/>
      <c r="H113" s="98"/>
      <c r="I113" s="98"/>
      <c r="J113" s="98"/>
      <c r="K113" s="98"/>
      <c r="L113" s="98"/>
      <c r="M113" s="98"/>
      <c r="N113" s="98"/>
      <c r="O113" s="98"/>
      <c r="P113" s="98"/>
      <c r="Q113" s="98"/>
      <c r="R113" s="98"/>
      <c r="S113" s="98"/>
      <c r="T113" s="98"/>
      <c r="U113" s="98"/>
      <c r="V113" s="98"/>
      <c r="W113" s="98"/>
      <c r="X113" s="98"/>
      <c r="Y113" s="98"/>
      <c r="Z113" s="98"/>
      <c r="AA113" s="98"/>
      <c r="AB113" s="591">
        <f>IFERROR(AB112/AB108*100,0)</f>
        <v>0</v>
      </c>
      <c r="AC113" s="591"/>
      <c r="AD113" s="591"/>
      <c r="AE113" s="591"/>
      <c r="AF113" s="591"/>
      <c r="AG113" s="153" t="s">
        <v>292</v>
      </c>
    </row>
    <row r="114" spans="1:36" ht="16.350000000000001" customHeight="1"/>
    <row r="115" spans="1:36" ht="16.149999999999999" customHeight="1" thickBot="1">
      <c r="A115" s="2" t="s">
        <v>322</v>
      </c>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588"/>
      <c r="AB115" s="588"/>
      <c r="AC115" s="588"/>
      <c r="AD115" s="588"/>
      <c r="AE115" s="588"/>
      <c r="AF115" s="588"/>
      <c r="AG115" s="588"/>
      <c r="AH115" s="94"/>
      <c r="AI115" s="194"/>
    </row>
    <row r="116" spans="1:36" ht="16.149999999999999" customHeight="1">
      <c r="A116" s="107" t="s">
        <v>1643</v>
      </c>
      <c r="B116" s="55"/>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76"/>
      <c r="AB116" s="590"/>
      <c r="AC116" s="590"/>
      <c r="AD116" s="590"/>
      <c r="AE116" s="590"/>
      <c r="AF116" s="590"/>
      <c r="AG116" s="78" t="s">
        <v>289</v>
      </c>
      <c r="AH116" s="28"/>
      <c r="AI116" s="180"/>
      <c r="AJ116" s="197"/>
    </row>
    <row r="117" spans="1:36" ht="16.149999999999999" customHeight="1">
      <c r="A117" s="405" t="s">
        <v>1649</v>
      </c>
      <c r="B117" s="7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75"/>
      <c r="AB117" s="589"/>
      <c r="AC117" s="589"/>
      <c r="AD117" s="589"/>
      <c r="AE117" s="589"/>
      <c r="AF117" s="589"/>
      <c r="AG117" s="118" t="s">
        <v>270</v>
      </c>
      <c r="AJ117" s="197"/>
    </row>
    <row r="118" spans="1:36" ht="16.149999999999999" customHeight="1">
      <c r="A118" s="1" t="s">
        <v>1644</v>
      </c>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593"/>
      <c r="AC118" s="593"/>
      <c r="AD118" s="593"/>
      <c r="AE118" s="593"/>
      <c r="AF118" s="593"/>
      <c r="AG118" s="167" t="s">
        <v>270</v>
      </c>
      <c r="AJ118" s="197"/>
    </row>
    <row r="119" spans="1:36" ht="16.149999999999999" customHeight="1">
      <c r="A119" s="22" t="s">
        <v>1645</v>
      </c>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94">
        <f>AB118-AB117</f>
        <v>0</v>
      </c>
      <c r="AC119" s="594"/>
      <c r="AD119" s="594"/>
      <c r="AE119" s="594"/>
      <c r="AF119" s="594"/>
      <c r="AG119" s="167" t="s">
        <v>270</v>
      </c>
      <c r="AJ119" s="197"/>
    </row>
    <row r="120" spans="1:36" ht="16.149999999999999" customHeight="1">
      <c r="A120" s="16"/>
      <c r="B120" s="39" t="s">
        <v>1646</v>
      </c>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589"/>
      <c r="AC120" s="589"/>
      <c r="AD120" s="589"/>
      <c r="AE120" s="589"/>
      <c r="AF120" s="589"/>
      <c r="AG120" s="120" t="s">
        <v>270</v>
      </c>
      <c r="AJ120" s="197"/>
    </row>
    <row r="121" spans="1:36" ht="16.149999999999999" customHeight="1" thickBot="1">
      <c r="A121" s="40"/>
      <c r="B121" s="96" t="s">
        <v>1647</v>
      </c>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587">
        <f>AB119-AB120</f>
        <v>0</v>
      </c>
      <c r="AC121" s="587"/>
      <c r="AD121" s="587"/>
      <c r="AE121" s="587"/>
      <c r="AF121" s="587"/>
      <c r="AG121" s="120" t="s">
        <v>291</v>
      </c>
      <c r="AJ121" s="197"/>
    </row>
    <row r="122" spans="1:36" ht="16.350000000000001" customHeight="1" thickTop="1" thickBot="1">
      <c r="A122" s="86"/>
      <c r="B122" s="97" t="s">
        <v>1648</v>
      </c>
      <c r="C122" s="98"/>
      <c r="D122" s="98"/>
      <c r="E122" s="98"/>
      <c r="F122" s="98"/>
      <c r="G122" s="98"/>
      <c r="H122" s="98"/>
      <c r="I122" s="98"/>
      <c r="J122" s="98"/>
      <c r="K122" s="98"/>
      <c r="L122" s="98"/>
      <c r="M122" s="98"/>
      <c r="N122" s="98"/>
      <c r="O122" s="98"/>
      <c r="P122" s="98"/>
      <c r="Q122" s="98"/>
      <c r="R122" s="98"/>
      <c r="S122" s="98"/>
      <c r="T122" s="98"/>
      <c r="U122" s="98"/>
      <c r="V122" s="98"/>
      <c r="W122" s="98"/>
      <c r="X122" s="98"/>
      <c r="Y122" s="98"/>
      <c r="Z122" s="98"/>
      <c r="AA122" s="98"/>
      <c r="AB122" s="591">
        <f>IFERROR(AB121/AB117*100,0)</f>
        <v>0</v>
      </c>
      <c r="AC122" s="591"/>
      <c r="AD122" s="591"/>
      <c r="AE122" s="591"/>
      <c r="AF122" s="591"/>
      <c r="AG122" s="153" t="s">
        <v>292</v>
      </c>
    </row>
    <row r="123" spans="1:36" ht="16.350000000000001" customHeight="1"/>
    <row r="124" spans="1:36" ht="16.350000000000001" customHeight="1">
      <c r="A124" s="63" t="s">
        <v>1657</v>
      </c>
      <c r="B124" s="64"/>
      <c r="C124" s="64"/>
      <c r="D124" s="64"/>
      <c r="E124" s="64"/>
      <c r="F124" s="64"/>
      <c r="G124" s="64"/>
      <c r="H124" s="64"/>
      <c r="I124" s="64"/>
      <c r="J124" s="64"/>
      <c r="K124" s="64"/>
      <c r="L124" s="64"/>
      <c r="M124" s="64"/>
      <c r="N124" s="64"/>
      <c r="O124" s="64"/>
      <c r="P124" s="64"/>
      <c r="Q124" s="64"/>
      <c r="R124" s="64"/>
      <c r="S124" s="64"/>
      <c r="T124" s="64"/>
      <c r="U124" s="64"/>
      <c r="V124" s="64"/>
      <c r="W124" s="64"/>
      <c r="X124" s="64"/>
      <c r="Y124" s="64"/>
      <c r="Z124" s="64"/>
      <c r="AA124" s="64"/>
      <c r="AB124" s="64"/>
      <c r="AC124" s="64"/>
      <c r="AD124" s="64"/>
      <c r="AE124" s="64"/>
      <c r="AF124" s="64"/>
      <c r="AG124" s="123"/>
    </row>
    <row r="125" spans="1:36" ht="16.149999999999999" customHeight="1" thickBot="1">
      <c r="A125" s="63" t="s">
        <v>323</v>
      </c>
      <c r="B125" s="64"/>
      <c r="C125" s="64"/>
      <c r="D125" s="64"/>
      <c r="E125" s="64"/>
      <c r="F125" s="64"/>
      <c r="G125" s="64"/>
      <c r="H125" s="64"/>
      <c r="I125" s="64"/>
      <c r="J125" s="64"/>
      <c r="K125" s="64"/>
      <c r="L125" s="64"/>
      <c r="M125" s="64"/>
      <c r="N125" s="64"/>
      <c r="O125" s="64"/>
      <c r="P125" s="64"/>
      <c r="Q125" s="64"/>
      <c r="R125" s="64"/>
      <c r="S125" s="64"/>
      <c r="T125" s="64"/>
      <c r="U125" s="64"/>
      <c r="V125" s="64"/>
      <c r="W125" s="64"/>
      <c r="X125" s="64"/>
      <c r="Y125" s="64"/>
      <c r="Z125" s="64"/>
      <c r="AA125" s="584"/>
      <c r="AB125" s="584"/>
      <c r="AC125" s="584"/>
      <c r="AD125" s="584"/>
      <c r="AE125" s="584"/>
      <c r="AF125" s="584"/>
      <c r="AG125" s="584"/>
      <c r="AH125" s="94"/>
      <c r="AI125" s="194"/>
    </row>
    <row r="126" spans="1:36" ht="16.149999999999999" customHeight="1">
      <c r="A126" s="106" t="s">
        <v>1650</v>
      </c>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79"/>
      <c r="AB126" s="585"/>
      <c r="AC126" s="585"/>
      <c r="AD126" s="585"/>
      <c r="AE126" s="585"/>
      <c r="AF126" s="585"/>
      <c r="AG126" s="81" t="s">
        <v>289</v>
      </c>
      <c r="AH126" s="28"/>
      <c r="AI126" s="180"/>
    </row>
    <row r="127" spans="1:36" ht="16.149999999999999" hidden="1" customHeight="1" outlineLevel="1">
      <c r="A127" s="95" t="s">
        <v>324</v>
      </c>
      <c r="B127" s="67"/>
      <c r="C127" s="67"/>
      <c r="D127" s="67"/>
      <c r="E127" s="67"/>
      <c r="F127" s="67"/>
      <c r="G127" s="67"/>
      <c r="H127" s="67"/>
      <c r="I127" s="67"/>
      <c r="J127" s="67"/>
      <c r="K127" s="67"/>
      <c r="L127" s="67"/>
      <c r="M127" s="67"/>
      <c r="N127" s="67"/>
      <c r="O127" s="67"/>
      <c r="P127" s="67"/>
      <c r="Q127" s="67"/>
      <c r="R127" s="67"/>
      <c r="S127" s="67"/>
      <c r="T127" s="67"/>
      <c r="U127" s="67"/>
      <c r="V127" s="67"/>
      <c r="W127" s="67"/>
      <c r="X127" s="67"/>
      <c r="Y127" s="67"/>
      <c r="Z127" s="67"/>
      <c r="AA127" s="80"/>
      <c r="AB127" s="586"/>
      <c r="AC127" s="586"/>
      <c r="AD127" s="586"/>
      <c r="AE127" s="586"/>
      <c r="AF127" s="586"/>
      <c r="AG127" s="112" t="s">
        <v>270</v>
      </c>
      <c r="AH127" s="28"/>
      <c r="AI127" s="180"/>
    </row>
    <row r="128" spans="1:36" ht="16.149999999999999" customHeight="1" collapsed="1">
      <c r="A128" s="406" t="s">
        <v>1651</v>
      </c>
      <c r="B128" s="67"/>
      <c r="C128" s="67"/>
      <c r="D128" s="67"/>
      <c r="E128" s="67"/>
      <c r="F128" s="67"/>
      <c r="G128" s="67"/>
      <c r="H128" s="67"/>
      <c r="I128" s="67"/>
      <c r="J128" s="67"/>
      <c r="K128" s="67"/>
      <c r="L128" s="67"/>
      <c r="M128" s="67"/>
      <c r="N128" s="67"/>
      <c r="O128" s="67"/>
      <c r="P128" s="67"/>
      <c r="Q128" s="67"/>
      <c r="R128" s="67"/>
      <c r="S128" s="67"/>
      <c r="T128" s="67"/>
      <c r="U128" s="67"/>
      <c r="V128" s="67"/>
      <c r="W128" s="67"/>
      <c r="X128" s="67"/>
      <c r="Y128" s="67"/>
      <c r="Z128" s="67"/>
      <c r="AA128" s="80"/>
      <c r="AB128" s="586"/>
      <c r="AC128" s="586"/>
      <c r="AD128" s="586"/>
      <c r="AE128" s="586"/>
      <c r="AF128" s="586"/>
      <c r="AG128" s="112" t="s">
        <v>270</v>
      </c>
    </row>
    <row r="129" spans="1:35" ht="16.149999999999999" hidden="1" customHeight="1" outlineLevel="1">
      <c r="A129" s="95" t="s">
        <v>325</v>
      </c>
      <c r="B129" s="69"/>
      <c r="C129" s="69"/>
      <c r="D129" s="69"/>
      <c r="E129" s="69"/>
      <c r="F129" s="69"/>
      <c r="G129" s="69"/>
      <c r="H129" s="69"/>
      <c r="I129" s="69"/>
      <c r="J129" s="69"/>
      <c r="K129" s="69"/>
      <c r="L129" s="69"/>
      <c r="M129" s="69"/>
      <c r="N129" s="69"/>
      <c r="O129" s="69"/>
      <c r="P129" s="69"/>
      <c r="Q129" s="69"/>
      <c r="R129" s="69"/>
      <c r="S129" s="69"/>
      <c r="T129" s="69"/>
      <c r="U129" s="69"/>
      <c r="V129" s="69"/>
      <c r="W129" s="69"/>
      <c r="X129" s="69"/>
      <c r="Y129" s="69"/>
      <c r="Z129" s="69"/>
      <c r="AA129" s="69"/>
      <c r="AB129" s="600"/>
      <c r="AC129" s="600"/>
      <c r="AD129" s="600"/>
      <c r="AE129" s="600"/>
      <c r="AF129" s="600"/>
      <c r="AG129" s="124" t="s">
        <v>270</v>
      </c>
    </row>
    <row r="130" spans="1:35" ht="16.149999999999999" customHeight="1" collapsed="1">
      <c r="A130" s="95" t="s">
        <v>1652</v>
      </c>
      <c r="B130" s="69"/>
      <c r="C130" s="69"/>
      <c r="D130" s="69"/>
      <c r="E130" s="69"/>
      <c r="F130" s="69"/>
      <c r="G130" s="69"/>
      <c r="H130" s="69"/>
      <c r="I130" s="69"/>
      <c r="J130" s="69"/>
      <c r="K130" s="69"/>
      <c r="L130" s="69"/>
      <c r="M130" s="69"/>
      <c r="N130" s="69"/>
      <c r="O130" s="69"/>
      <c r="P130" s="69"/>
      <c r="Q130" s="69"/>
      <c r="R130" s="69"/>
      <c r="S130" s="69"/>
      <c r="T130" s="69"/>
      <c r="U130" s="69"/>
      <c r="V130" s="69"/>
      <c r="W130" s="69"/>
      <c r="X130" s="69"/>
      <c r="Y130" s="69"/>
      <c r="Z130" s="69"/>
      <c r="AA130" s="69"/>
      <c r="AB130" s="586"/>
      <c r="AC130" s="586"/>
      <c r="AD130" s="586"/>
      <c r="AE130" s="586"/>
      <c r="AF130" s="586"/>
      <c r="AG130" s="124" t="s">
        <v>270</v>
      </c>
    </row>
    <row r="131" spans="1:35" ht="16.149999999999999" hidden="1" customHeight="1" outlineLevel="1">
      <c r="A131" s="99" t="s">
        <v>326</v>
      </c>
      <c r="B131" s="64"/>
      <c r="C131" s="64"/>
      <c r="D131" s="64"/>
      <c r="E131" s="64"/>
      <c r="F131" s="64"/>
      <c r="G131" s="64"/>
      <c r="H131" s="64"/>
      <c r="I131" s="64"/>
      <c r="J131" s="64"/>
      <c r="K131" s="64"/>
      <c r="L131" s="64"/>
      <c r="M131" s="64"/>
      <c r="N131" s="64"/>
      <c r="O131" s="64"/>
      <c r="P131" s="64"/>
      <c r="Q131" s="64"/>
      <c r="R131" s="64"/>
      <c r="S131" s="64"/>
      <c r="T131" s="64"/>
      <c r="U131" s="64"/>
      <c r="V131" s="64"/>
      <c r="W131" s="64"/>
      <c r="X131" s="64"/>
      <c r="Y131" s="64"/>
      <c r="Z131" s="64"/>
      <c r="AA131" s="64"/>
      <c r="AB131" s="599">
        <f>AB129-AB127</f>
        <v>0</v>
      </c>
      <c r="AC131" s="599"/>
      <c r="AD131" s="599"/>
      <c r="AE131" s="599"/>
      <c r="AF131" s="599"/>
      <c r="AG131" s="124" t="s">
        <v>270</v>
      </c>
    </row>
    <row r="132" spans="1:35" ht="16.149999999999999" customHeight="1" collapsed="1">
      <c r="A132" s="99" t="s">
        <v>1653</v>
      </c>
      <c r="B132" s="69"/>
      <c r="C132" s="69"/>
      <c r="D132" s="69"/>
      <c r="E132" s="69"/>
      <c r="F132" s="69"/>
      <c r="G132" s="69"/>
      <c r="H132" s="69"/>
      <c r="I132" s="69"/>
      <c r="J132" s="69"/>
      <c r="K132" s="69"/>
      <c r="L132" s="69"/>
      <c r="M132" s="69"/>
      <c r="N132" s="69"/>
      <c r="O132" s="69"/>
      <c r="P132" s="69"/>
      <c r="Q132" s="69"/>
      <c r="R132" s="69"/>
      <c r="S132" s="69"/>
      <c r="T132" s="69"/>
      <c r="U132" s="69"/>
      <c r="V132" s="69"/>
      <c r="W132" s="69"/>
      <c r="X132" s="69"/>
      <c r="Y132" s="69"/>
      <c r="Z132" s="69"/>
      <c r="AA132" s="69"/>
      <c r="AB132" s="599">
        <f>AB130-AB128</f>
        <v>0</v>
      </c>
      <c r="AC132" s="599"/>
      <c r="AD132" s="599"/>
      <c r="AE132" s="599"/>
      <c r="AF132" s="599"/>
      <c r="AG132" s="124" t="s">
        <v>270</v>
      </c>
    </row>
    <row r="133" spans="1:35" ht="16.149999999999999" customHeight="1">
      <c r="A133" s="88"/>
      <c r="B133" s="89" t="s">
        <v>1654</v>
      </c>
      <c r="C133" s="100"/>
      <c r="D133" s="100"/>
      <c r="E133" s="100"/>
      <c r="F133" s="100"/>
      <c r="G133" s="100"/>
      <c r="H133" s="100"/>
      <c r="I133" s="100"/>
      <c r="J133" s="100"/>
      <c r="K133" s="100"/>
      <c r="L133" s="100"/>
      <c r="M133" s="100"/>
      <c r="N133" s="100"/>
      <c r="O133" s="100"/>
      <c r="P133" s="100"/>
      <c r="Q133" s="100"/>
      <c r="R133" s="100"/>
      <c r="S133" s="100"/>
      <c r="T133" s="100"/>
      <c r="U133" s="100"/>
      <c r="V133" s="100"/>
      <c r="W133" s="100"/>
      <c r="X133" s="100"/>
      <c r="Y133" s="100"/>
      <c r="Z133" s="100"/>
      <c r="AA133" s="100"/>
      <c r="AB133" s="586"/>
      <c r="AC133" s="586"/>
      <c r="AD133" s="586"/>
      <c r="AE133" s="586"/>
      <c r="AF133" s="586"/>
      <c r="AG133" s="127" t="s">
        <v>270</v>
      </c>
    </row>
    <row r="134" spans="1:35" ht="16.149999999999999" customHeight="1" thickBot="1">
      <c r="A134" s="90"/>
      <c r="B134" s="101" t="s">
        <v>1655</v>
      </c>
      <c r="C134" s="100"/>
      <c r="D134" s="100"/>
      <c r="E134" s="100"/>
      <c r="F134" s="100"/>
      <c r="G134" s="100"/>
      <c r="H134" s="100"/>
      <c r="I134" s="100"/>
      <c r="J134" s="100"/>
      <c r="K134" s="100"/>
      <c r="L134" s="100"/>
      <c r="M134" s="100"/>
      <c r="N134" s="100"/>
      <c r="O134" s="100"/>
      <c r="P134" s="100"/>
      <c r="Q134" s="100"/>
      <c r="R134" s="100"/>
      <c r="S134" s="100"/>
      <c r="T134" s="100"/>
      <c r="U134" s="100"/>
      <c r="V134" s="100"/>
      <c r="W134" s="100"/>
      <c r="X134" s="100"/>
      <c r="Y134" s="100"/>
      <c r="Z134" s="100"/>
      <c r="AA134" s="100"/>
      <c r="AB134" s="587">
        <f>AB132-AB133</f>
        <v>0</v>
      </c>
      <c r="AC134" s="587"/>
      <c r="AD134" s="587"/>
      <c r="AE134" s="587"/>
      <c r="AF134" s="587"/>
      <c r="AG134" s="127" t="s">
        <v>291</v>
      </c>
    </row>
    <row r="135" spans="1:35" ht="16.350000000000001" customHeight="1" thickTop="1" thickBot="1">
      <c r="A135" s="91"/>
      <c r="B135" s="102" t="s">
        <v>1656</v>
      </c>
      <c r="C135" s="103"/>
      <c r="D135" s="103"/>
      <c r="E135" s="103"/>
      <c r="F135" s="103"/>
      <c r="G135" s="103"/>
      <c r="H135" s="103"/>
      <c r="I135" s="103"/>
      <c r="J135" s="103"/>
      <c r="K135" s="103"/>
      <c r="L135" s="103"/>
      <c r="M135" s="103"/>
      <c r="N135" s="103"/>
      <c r="O135" s="103"/>
      <c r="P135" s="103"/>
      <c r="Q135" s="103"/>
      <c r="R135" s="103"/>
      <c r="S135" s="103"/>
      <c r="T135" s="103"/>
      <c r="U135" s="103"/>
      <c r="V135" s="103"/>
      <c r="W135" s="103"/>
      <c r="X135" s="103"/>
      <c r="Y135" s="103"/>
      <c r="Z135" s="103"/>
      <c r="AA135" s="103"/>
      <c r="AB135" s="591">
        <f>IFERROR(AB134/AB128*100,0)</f>
        <v>0</v>
      </c>
      <c r="AC135" s="591"/>
      <c r="AD135" s="591"/>
      <c r="AE135" s="591"/>
      <c r="AF135" s="591"/>
      <c r="AG135" s="128" t="s">
        <v>292</v>
      </c>
    </row>
    <row r="136" spans="1:35" ht="16.350000000000001" customHeight="1">
      <c r="A136" s="64"/>
      <c r="B136" s="64"/>
      <c r="C136" s="64"/>
      <c r="D136" s="64"/>
      <c r="E136" s="64"/>
      <c r="F136" s="64"/>
      <c r="G136" s="64"/>
      <c r="H136" s="64"/>
      <c r="I136" s="64"/>
      <c r="J136" s="64"/>
      <c r="K136" s="64"/>
      <c r="L136" s="64"/>
      <c r="M136" s="64"/>
      <c r="N136" s="64"/>
      <c r="O136" s="64"/>
      <c r="P136" s="64"/>
      <c r="Q136" s="64"/>
      <c r="R136" s="64"/>
      <c r="S136" s="64"/>
      <c r="T136" s="64"/>
      <c r="U136" s="64"/>
      <c r="V136" s="64"/>
      <c r="W136" s="64"/>
      <c r="X136" s="64"/>
      <c r="Y136" s="64"/>
      <c r="Z136" s="64"/>
      <c r="AA136" s="64"/>
      <c r="AB136" s="64"/>
      <c r="AC136" s="64"/>
      <c r="AD136" s="64"/>
      <c r="AE136" s="64"/>
      <c r="AF136" s="64"/>
      <c r="AG136" s="123"/>
    </row>
    <row r="137" spans="1:35" ht="16.149999999999999" customHeight="1" thickBot="1">
      <c r="A137" s="63" t="s">
        <v>327</v>
      </c>
      <c r="B137" s="64"/>
      <c r="C137" s="64"/>
      <c r="D137" s="64"/>
      <c r="E137" s="64"/>
      <c r="F137" s="64"/>
      <c r="G137" s="64"/>
      <c r="H137" s="64"/>
      <c r="I137" s="64"/>
      <c r="J137" s="64"/>
      <c r="K137" s="64"/>
      <c r="L137" s="64"/>
      <c r="M137" s="64"/>
      <c r="N137" s="64"/>
      <c r="O137" s="64"/>
      <c r="P137" s="64"/>
      <c r="Q137" s="64"/>
      <c r="R137" s="64"/>
      <c r="S137" s="64"/>
      <c r="T137" s="64"/>
      <c r="U137" s="64"/>
      <c r="V137" s="64"/>
      <c r="W137" s="64"/>
      <c r="X137" s="64"/>
      <c r="Y137" s="64"/>
      <c r="Z137" s="64"/>
      <c r="AA137" s="584"/>
      <c r="AB137" s="584"/>
      <c r="AC137" s="584"/>
      <c r="AD137" s="584"/>
      <c r="AE137" s="584"/>
      <c r="AF137" s="584"/>
      <c r="AG137" s="584"/>
      <c r="AH137" s="94"/>
      <c r="AI137" s="194"/>
    </row>
    <row r="138" spans="1:35" ht="16.149999999999999" customHeight="1">
      <c r="A138" s="106" t="s">
        <v>1658</v>
      </c>
      <c r="B138" s="66"/>
      <c r="C138" s="66"/>
      <c r="D138" s="66"/>
      <c r="E138" s="66"/>
      <c r="F138" s="66"/>
      <c r="G138" s="66"/>
      <c r="H138" s="66"/>
      <c r="I138" s="66"/>
      <c r="J138" s="66"/>
      <c r="K138" s="66"/>
      <c r="L138" s="66"/>
      <c r="M138" s="66"/>
      <c r="N138" s="66"/>
      <c r="O138" s="66"/>
      <c r="P138" s="66"/>
      <c r="Q138" s="66"/>
      <c r="R138" s="66"/>
      <c r="S138" s="66"/>
      <c r="T138" s="66"/>
      <c r="U138" s="66"/>
      <c r="V138" s="66"/>
      <c r="W138" s="66"/>
      <c r="X138" s="66"/>
      <c r="Y138" s="66"/>
      <c r="Z138" s="66"/>
      <c r="AA138" s="79"/>
      <c r="AB138" s="585"/>
      <c r="AC138" s="585"/>
      <c r="AD138" s="585"/>
      <c r="AE138" s="585"/>
      <c r="AF138" s="585"/>
      <c r="AG138" s="81" t="s">
        <v>289</v>
      </c>
      <c r="AH138" s="28"/>
      <c r="AI138" s="180"/>
    </row>
    <row r="139" spans="1:35" ht="16.149999999999999" hidden="1" customHeight="1" outlineLevel="1">
      <c r="A139" s="95" t="s">
        <v>328</v>
      </c>
      <c r="B139" s="67"/>
      <c r="C139" s="67"/>
      <c r="D139" s="67"/>
      <c r="E139" s="67"/>
      <c r="F139" s="67"/>
      <c r="G139" s="67"/>
      <c r="H139" s="67"/>
      <c r="I139" s="67"/>
      <c r="J139" s="67"/>
      <c r="K139" s="67"/>
      <c r="L139" s="67"/>
      <c r="M139" s="67"/>
      <c r="N139" s="67"/>
      <c r="O139" s="67"/>
      <c r="P139" s="67"/>
      <c r="Q139" s="67"/>
      <c r="R139" s="67"/>
      <c r="S139" s="67"/>
      <c r="T139" s="67"/>
      <c r="U139" s="67"/>
      <c r="V139" s="67"/>
      <c r="W139" s="67"/>
      <c r="X139" s="67"/>
      <c r="Y139" s="67"/>
      <c r="Z139" s="67"/>
      <c r="AA139" s="80"/>
      <c r="AB139" s="586"/>
      <c r="AC139" s="586"/>
      <c r="AD139" s="586"/>
      <c r="AE139" s="586"/>
      <c r="AF139" s="586"/>
      <c r="AG139" s="112" t="s">
        <v>270</v>
      </c>
      <c r="AH139" s="28"/>
      <c r="AI139" s="180"/>
    </row>
    <row r="140" spans="1:35" ht="16.149999999999999" customHeight="1" collapsed="1">
      <c r="A140" s="95" t="s">
        <v>1664</v>
      </c>
      <c r="B140" s="67"/>
      <c r="C140" s="67"/>
      <c r="D140" s="67"/>
      <c r="E140" s="67"/>
      <c r="F140" s="67"/>
      <c r="G140" s="67"/>
      <c r="H140" s="67"/>
      <c r="I140" s="67"/>
      <c r="J140" s="67"/>
      <c r="K140" s="67"/>
      <c r="L140" s="67"/>
      <c r="M140" s="67"/>
      <c r="N140" s="67"/>
      <c r="O140" s="67"/>
      <c r="P140" s="67"/>
      <c r="Q140" s="67"/>
      <c r="R140" s="67"/>
      <c r="S140" s="67"/>
      <c r="T140" s="67"/>
      <c r="U140" s="67"/>
      <c r="V140" s="67"/>
      <c r="W140" s="67"/>
      <c r="X140" s="67"/>
      <c r="Y140" s="67"/>
      <c r="Z140" s="67"/>
      <c r="AA140" s="80"/>
      <c r="AB140" s="586"/>
      <c r="AC140" s="586"/>
      <c r="AD140" s="586"/>
      <c r="AE140" s="586"/>
      <c r="AF140" s="586"/>
      <c r="AG140" s="112" t="s">
        <v>270</v>
      </c>
    </row>
    <row r="141" spans="1:35" ht="16.149999999999999" hidden="1" customHeight="1" outlineLevel="1">
      <c r="A141" s="95" t="s">
        <v>329</v>
      </c>
      <c r="B141" s="69"/>
      <c r="C141" s="69"/>
      <c r="D141" s="69"/>
      <c r="E141" s="69"/>
      <c r="F141" s="69"/>
      <c r="G141" s="69"/>
      <c r="H141" s="69"/>
      <c r="I141" s="69"/>
      <c r="J141" s="69"/>
      <c r="K141" s="69"/>
      <c r="L141" s="69"/>
      <c r="M141" s="69"/>
      <c r="N141" s="69"/>
      <c r="O141" s="69"/>
      <c r="P141" s="69"/>
      <c r="Q141" s="69"/>
      <c r="R141" s="69"/>
      <c r="S141" s="69"/>
      <c r="T141" s="69"/>
      <c r="U141" s="69"/>
      <c r="V141" s="69"/>
      <c r="W141" s="69"/>
      <c r="X141" s="69"/>
      <c r="Y141" s="69"/>
      <c r="Z141" s="69"/>
      <c r="AA141" s="69"/>
      <c r="AB141" s="600"/>
      <c r="AC141" s="600"/>
      <c r="AD141" s="600"/>
      <c r="AE141" s="600"/>
      <c r="AF141" s="600"/>
      <c r="AG141" s="124" t="s">
        <v>270</v>
      </c>
    </row>
    <row r="142" spans="1:35" ht="16.149999999999999" customHeight="1" collapsed="1">
      <c r="A142" s="95" t="s">
        <v>1659</v>
      </c>
      <c r="B142" s="69"/>
      <c r="C142" s="69"/>
      <c r="D142" s="69"/>
      <c r="E142" s="69"/>
      <c r="F142" s="69"/>
      <c r="G142" s="69"/>
      <c r="H142" s="69"/>
      <c r="I142" s="69"/>
      <c r="J142" s="69"/>
      <c r="K142" s="69"/>
      <c r="L142" s="69"/>
      <c r="M142" s="69"/>
      <c r="N142" s="69"/>
      <c r="O142" s="69"/>
      <c r="P142" s="69"/>
      <c r="Q142" s="69"/>
      <c r="R142" s="69"/>
      <c r="S142" s="69"/>
      <c r="T142" s="69"/>
      <c r="U142" s="69"/>
      <c r="V142" s="69"/>
      <c r="W142" s="69"/>
      <c r="X142" s="69"/>
      <c r="Y142" s="69"/>
      <c r="Z142" s="69"/>
      <c r="AA142" s="69"/>
      <c r="AB142" s="586"/>
      <c r="AC142" s="586"/>
      <c r="AD142" s="586"/>
      <c r="AE142" s="586"/>
      <c r="AF142" s="586"/>
      <c r="AG142" s="124" t="s">
        <v>270</v>
      </c>
    </row>
    <row r="143" spans="1:35" ht="16.149999999999999" hidden="1" customHeight="1" outlineLevel="1">
      <c r="A143" s="99" t="s">
        <v>330</v>
      </c>
      <c r="B143" s="64"/>
      <c r="C143" s="64"/>
      <c r="D143" s="64"/>
      <c r="E143" s="64"/>
      <c r="F143" s="64"/>
      <c r="G143" s="64"/>
      <c r="H143" s="64"/>
      <c r="I143" s="64"/>
      <c r="J143" s="64"/>
      <c r="K143" s="64"/>
      <c r="L143" s="64"/>
      <c r="M143" s="64"/>
      <c r="N143" s="64"/>
      <c r="O143" s="64"/>
      <c r="P143" s="64"/>
      <c r="Q143" s="64"/>
      <c r="R143" s="64"/>
      <c r="S143" s="64"/>
      <c r="T143" s="64"/>
      <c r="U143" s="64"/>
      <c r="V143" s="64"/>
      <c r="W143" s="64"/>
      <c r="X143" s="64"/>
      <c r="Y143" s="64"/>
      <c r="Z143" s="64"/>
      <c r="AA143" s="64"/>
      <c r="AB143" s="599">
        <f>AB141-AB139</f>
        <v>0</v>
      </c>
      <c r="AC143" s="599"/>
      <c r="AD143" s="599"/>
      <c r="AE143" s="599"/>
      <c r="AF143" s="599"/>
      <c r="AG143" s="124" t="s">
        <v>270</v>
      </c>
    </row>
    <row r="144" spans="1:35" ht="16.149999999999999" customHeight="1" collapsed="1">
      <c r="A144" s="99" t="s">
        <v>1660</v>
      </c>
      <c r="B144" s="69"/>
      <c r="C144" s="69"/>
      <c r="D144" s="69"/>
      <c r="E144" s="69"/>
      <c r="F144" s="69"/>
      <c r="G144" s="69"/>
      <c r="H144" s="69"/>
      <c r="I144" s="69"/>
      <c r="J144" s="69"/>
      <c r="K144" s="69"/>
      <c r="L144" s="69"/>
      <c r="M144" s="69"/>
      <c r="N144" s="69"/>
      <c r="O144" s="69"/>
      <c r="P144" s="69"/>
      <c r="Q144" s="69"/>
      <c r="R144" s="69"/>
      <c r="S144" s="69"/>
      <c r="T144" s="69"/>
      <c r="U144" s="69"/>
      <c r="V144" s="69"/>
      <c r="W144" s="69"/>
      <c r="X144" s="69"/>
      <c r="Y144" s="69"/>
      <c r="Z144" s="69"/>
      <c r="AA144" s="69"/>
      <c r="AB144" s="599">
        <f>AB142-AB140</f>
        <v>0</v>
      </c>
      <c r="AC144" s="599"/>
      <c r="AD144" s="599"/>
      <c r="AE144" s="599"/>
      <c r="AF144" s="599"/>
      <c r="AG144" s="124" t="s">
        <v>270</v>
      </c>
    </row>
    <row r="145" spans="1:36" ht="16.149999999999999" customHeight="1">
      <c r="A145" s="88"/>
      <c r="B145" s="89" t="s">
        <v>1661</v>
      </c>
      <c r="C145" s="100"/>
      <c r="D145" s="100"/>
      <c r="E145" s="100"/>
      <c r="F145" s="100"/>
      <c r="G145" s="100"/>
      <c r="H145" s="100"/>
      <c r="I145" s="100"/>
      <c r="J145" s="100"/>
      <c r="K145" s="100"/>
      <c r="L145" s="100"/>
      <c r="M145" s="100"/>
      <c r="N145" s="100"/>
      <c r="O145" s="100"/>
      <c r="P145" s="100"/>
      <c r="Q145" s="100"/>
      <c r="R145" s="100"/>
      <c r="S145" s="100"/>
      <c r="T145" s="100"/>
      <c r="U145" s="100"/>
      <c r="V145" s="100"/>
      <c r="W145" s="100"/>
      <c r="X145" s="100"/>
      <c r="Y145" s="100"/>
      <c r="Z145" s="100"/>
      <c r="AA145" s="100"/>
      <c r="AB145" s="586"/>
      <c r="AC145" s="586"/>
      <c r="AD145" s="586"/>
      <c r="AE145" s="586"/>
      <c r="AF145" s="586"/>
      <c r="AG145" s="127" t="s">
        <v>270</v>
      </c>
    </row>
    <row r="146" spans="1:36" ht="16.149999999999999" customHeight="1" thickBot="1">
      <c r="A146" s="90"/>
      <c r="B146" s="101" t="s">
        <v>1662</v>
      </c>
      <c r="C146" s="100"/>
      <c r="D146" s="100"/>
      <c r="E146" s="100"/>
      <c r="F146" s="100"/>
      <c r="G146" s="100"/>
      <c r="H146" s="100"/>
      <c r="I146" s="100"/>
      <c r="J146" s="100"/>
      <c r="K146" s="100"/>
      <c r="L146" s="100"/>
      <c r="M146" s="100"/>
      <c r="N146" s="100"/>
      <c r="O146" s="100"/>
      <c r="P146" s="100"/>
      <c r="Q146" s="100"/>
      <c r="R146" s="100"/>
      <c r="S146" s="100"/>
      <c r="T146" s="100"/>
      <c r="U146" s="100"/>
      <c r="V146" s="100"/>
      <c r="W146" s="100"/>
      <c r="X146" s="100"/>
      <c r="Y146" s="100"/>
      <c r="Z146" s="100"/>
      <c r="AA146" s="100"/>
      <c r="AB146" s="587">
        <f>AB144-AB145</f>
        <v>0</v>
      </c>
      <c r="AC146" s="587"/>
      <c r="AD146" s="587"/>
      <c r="AE146" s="587"/>
      <c r="AF146" s="587"/>
      <c r="AG146" s="127" t="s">
        <v>291</v>
      </c>
    </row>
    <row r="147" spans="1:36" ht="16.350000000000001" customHeight="1" thickTop="1" thickBot="1">
      <c r="A147" s="91"/>
      <c r="B147" s="102" t="s">
        <v>1663</v>
      </c>
      <c r="C147" s="103"/>
      <c r="D147" s="103"/>
      <c r="E147" s="103"/>
      <c r="F147" s="103"/>
      <c r="G147" s="103"/>
      <c r="H147" s="103"/>
      <c r="I147" s="103"/>
      <c r="J147" s="103"/>
      <c r="K147" s="103"/>
      <c r="L147" s="103"/>
      <c r="M147" s="103"/>
      <c r="N147" s="103"/>
      <c r="O147" s="103"/>
      <c r="P147" s="103"/>
      <c r="Q147" s="103"/>
      <c r="R147" s="103"/>
      <c r="S147" s="103"/>
      <c r="T147" s="103"/>
      <c r="U147" s="103"/>
      <c r="V147" s="103"/>
      <c r="W147" s="103"/>
      <c r="X147" s="103"/>
      <c r="Y147" s="103"/>
      <c r="Z147" s="103"/>
      <c r="AA147" s="103"/>
      <c r="AB147" s="591">
        <f>IFERROR(AB146/AB140*100,0)</f>
        <v>0</v>
      </c>
      <c r="AC147" s="591"/>
      <c r="AD147" s="591"/>
      <c r="AE147" s="591"/>
      <c r="AF147" s="591"/>
      <c r="AG147" s="128" t="s">
        <v>292</v>
      </c>
    </row>
    <row r="148" spans="1:36" ht="14.25" customHeight="1">
      <c r="A148" s="64"/>
      <c r="B148" s="64"/>
      <c r="C148" s="64"/>
      <c r="D148" s="64"/>
      <c r="E148" s="64"/>
      <c r="F148" s="64"/>
      <c r="G148" s="64"/>
      <c r="H148" s="64"/>
      <c r="I148" s="64"/>
      <c r="J148" s="64"/>
      <c r="K148" s="64"/>
      <c r="L148" s="64"/>
      <c r="M148" s="64"/>
      <c r="N148" s="64"/>
      <c r="O148" s="64"/>
      <c r="P148" s="64"/>
      <c r="Q148" s="64"/>
      <c r="R148" s="64"/>
      <c r="S148" s="64"/>
      <c r="T148" s="64"/>
      <c r="U148" s="64"/>
      <c r="V148" s="64"/>
      <c r="W148" s="64"/>
      <c r="X148" s="64"/>
      <c r="Y148" s="64"/>
      <c r="Z148" s="64"/>
      <c r="AA148" s="64"/>
      <c r="AB148" s="64"/>
      <c r="AC148" s="64"/>
      <c r="AD148" s="64"/>
      <c r="AE148" s="64"/>
      <c r="AF148" s="64"/>
      <c r="AG148" s="123"/>
    </row>
    <row r="149" spans="1:36" ht="16.149999999999999" customHeight="1" thickBot="1">
      <c r="A149" s="2" t="s">
        <v>331</v>
      </c>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19"/>
    </row>
    <row r="150" spans="1:36" ht="16.149999999999999" customHeight="1">
      <c r="A150" s="10" t="s">
        <v>1665</v>
      </c>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9"/>
      <c r="AJ150" s="175" t="b">
        <v>0</v>
      </c>
    </row>
    <row r="151" spans="1:36" ht="16.149999999999999" customHeight="1">
      <c r="A151" s="16"/>
      <c r="B151" s="3"/>
      <c r="C151" s="3" t="s">
        <v>332</v>
      </c>
      <c r="D151" s="3"/>
      <c r="E151" s="3"/>
      <c r="F151" s="3"/>
      <c r="G151" s="3"/>
      <c r="H151" s="3"/>
      <c r="I151" s="3"/>
      <c r="J151" s="3"/>
      <c r="K151" s="3"/>
      <c r="L151" s="3"/>
      <c r="M151" s="3" t="s">
        <v>333</v>
      </c>
      <c r="N151" s="3"/>
      <c r="O151" s="3"/>
      <c r="P151" s="3"/>
      <c r="Q151" s="3"/>
      <c r="R151" s="3"/>
      <c r="S151" s="3"/>
      <c r="T151" s="3"/>
      <c r="U151" s="3"/>
      <c r="V151" s="3"/>
      <c r="W151" s="3"/>
      <c r="X151" s="3"/>
      <c r="Y151" s="3"/>
      <c r="Z151" s="3"/>
      <c r="AA151" s="3"/>
      <c r="AB151" s="3"/>
      <c r="AC151" s="3"/>
      <c r="AD151" s="3"/>
      <c r="AE151" s="3"/>
      <c r="AF151" s="3"/>
      <c r="AG151" s="135"/>
      <c r="AJ151" s="175" t="b">
        <v>0</v>
      </c>
    </row>
    <row r="152" spans="1:36" ht="15.6" customHeight="1">
      <c r="A152" s="16"/>
      <c r="B152" s="3"/>
      <c r="C152" s="3" t="s">
        <v>334</v>
      </c>
      <c r="D152" s="3"/>
      <c r="E152" s="3"/>
      <c r="F152" s="3"/>
      <c r="G152" s="3"/>
      <c r="H152" s="3"/>
      <c r="I152" s="3"/>
      <c r="J152" s="598"/>
      <c r="K152" s="598"/>
      <c r="L152" s="598"/>
      <c r="M152" s="598"/>
      <c r="N152" s="598"/>
      <c r="O152" s="598"/>
      <c r="P152" s="598"/>
      <c r="Q152" s="598"/>
      <c r="R152" s="598"/>
      <c r="S152" s="598"/>
      <c r="T152" s="598"/>
      <c r="U152" s="598"/>
      <c r="V152" s="598"/>
      <c r="W152" s="598"/>
      <c r="X152" s="598"/>
      <c r="Y152" s="598"/>
      <c r="Z152" s="598"/>
      <c r="AA152" s="598"/>
      <c r="AB152" s="598"/>
      <c r="AC152" s="598"/>
      <c r="AD152" s="598"/>
      <c r="AE152" s="19" t="s">
        <v>132</v>
      </c>
      <c r="AG152" s="182"/>
      <c r="AJ152" s="175" t="b">
        <v>0</v>
      </c>
    </row>
    <row r="153" spans="1:36" ht="5.45" customHeight="1">
      <c r="A153" s="13"/>
      <c r="B153" s="14"/>
      <c r="C153" s="14"/>
      <c r="D153" s="14"/>
      <c r="E153" s="14"/>
      <c r="F153" s="14"/>
      <c r="G153" s="14"/>
      <c r="H153" s="14"/>
      <c r="I153" s="14"/>
      <c r="J153" s="14"/>
      <c r="K153" s="14"/>
      <c r="L153" s="25"/>
      <c r="M153" s="25"/>
      <c r="N153" s="25"/>
      <c r="O153" s="25"/>
      <c r="P153" s="25"/>
      <c r="Q153" s="25"/>
      <c r="R153" s="25"/>
      <c r="S153" s="25"/>
      <c r="T153" s="25"/>
      <c r="U153" s="25"/>
      <c r="V153" s="25"/>
      <c r="W153" s="25"/>
      <c r="X153" s="25"/>
      <c r="Y153" s="25"/>
      <c r="Z153" s="25"/>
      <c r="AA153" s="25"/>
      <c r="AB153" s="25"/>
      <c r="AC153" s="25"/>
      <c r="AD153" s="25"/>
      <c r="AE153" s="25"/>
      <c r="AF153" s="25"/>
      <c r="AG153" s="118"/>
    </row>
    <row r="154" spans="1:36" ht="17.25" customHeight="1">
      <c r="A154" s="22" t="s">
        <v>1666</v>
      </c>
      <c r="B154" s="23"/>
      <c r="C154" s="23"/>
      <c r="D154" s="23"/>
      <c r="E154" s="23"/>
      <c r="F154" s="23"/>
      <c r="G154" s="23"/>
      <c r="H154" s="23"/>
      <c r="I154" s="23"/>
      <c r="J154" s="23"/>
      <c r="K154" s="23"/>
      <c r="L154" s="26"/>
      <c r="M154" s="26"/>
      <c r="N154" s="26"/>
      <c r="O154" s="26"/>
      <c r="P154" s="26"/>
      <c r="Q154" s="26"/>
      <c r="R154" s="26"/>
      <c r="S154" s="26"/>
      <c r="T154" s="26"/>
      <c r="U154" s="26"/>
      <c r="V154" s="26"/>
      <c r="W154" s="26"/>
      <c r="X154" s="26"/>
      <c r="Y154" s="26"/>
      <c r="Z154" s="26"/>
      <c r="AA154" s="26"/>
      <c r="AB154" s="26"/>
      <c r="AC154" s="26"/>
      <c r="AD154" s="26"/>
      <c r="AE154" s="26"/>
      <c r="AF154" s="26"/>
      <c r="AG154" s="120"/>
    </row>
    <row r="155" spans="1:36" ht="49.15" customHeight="1">
      <c r="A155" s="16"/>
      <c r="B155" s="3"/>
      <c r="C155" s="595"/>
      <c r="D155" s="595"/>
      <c r="E155" s="595"/>
      <c r="F155" s="595"/>
      <c r="G155" s="595"/>
      <c r="H155" s="595"/>
      <c r="I155" s="595"/>
      <c r="J155" s="595"/>
      <c r="K155" s="595"/>
      <c r="L155" s="595"/>
      <c r="M155" s="595"/>
      <c r="N155" s="595"/>
      <c r="O155" s="595"/>
      <c r="P155" s="595"/>
      <c r="Q155" s="595"/>
      <c r="R155" s="595"/>
      <c r="S155" s="595"/>
      <c r="T155" s="595"/>
      <c r="U155" s="595"/>
      <c r="V155" s="595"/>
      <c r="W155" s="595"/>
      <c r="X155" s="595"/>
      <c r="Y155" s="595"/>
      <c r="Z155" s="595"/>
      <c r="AA155" s="595"/>
      <c r="AB155" s="595"/>
      <c r="AC155" s="595"/>
      <c r="AD155" s="595"/>
      <c r="AE155" s="595"/>
      <c r="AF155" s="595"/>
      <c r="AG155" s="135"/>
    </row>
    <row r="156" spans="1:36" ht="9" customHeight="1" thickBot="1">
      <c r="A156" s="7"/>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133"/>
    </row>
    <row r="157" spans="1:36" ht="1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19"/>
    </row>
    <row r="158" spans="1:36" ht="15" customHeight="1">
      <c r="A158" s="596" t="s">
        <v>335</v>
      </c>
      <c r="B158" s="596"/>
      <c r="C158" s="596"/>
      <c r="D158" s="596"/>
      <c r="E158" s="596"/>
      <c r="F158" s="596"/>
      <c r="G158" s="596"/>
      <c r="H158" s="596"/>
      <c r="I158" s="596"/>
      <c r="J158" s="596"/>
      <c r="K158" s="596"/>
      <c r="L158" s="596"/>
      <c r="M158" s="596"/>
      <c r="N158" s="596"/>
      <c r="O158" s="596"/>
      <c r="P158" s="596"/>
      <c r="Q158" s="596"/>
      <c r="R158" s="596"/>
      <c r="S158" s="596"/>
      <c r="T158" s="596"/>
      <c r="U158" s="596"/>
      <c r="V158" s="596"/>
      <c r="W158" s="596"/>
      <c r="X158" s="596"/>
      <c r="Y158" s="596"/>
      <c r="Z158" s="596"/>
      <c r="AA158" s="596"/>
      <c r="AB158" s="596"/>
      <c r="AC158" s="596"/>
      <c r="AD158" s="596"/>
      <c r="AE158" s="596"/>
      <c r="AF158" s="596"/>
      <c r="AG158" s="596"/>
      <c r="AH158" s="105"/>
      <c r="AI158" s="198"/>
    </row>
    <row r="159" spans="1:36" ht="15" customHeight="1">
      <c r="A159" s="596"/>
      <c r="B159" s="596"/>
      <c r="C159" s="596"/>
      <c r="D159" s="596"/>
      <c r="E159" s="596"/>
      <c r="F159" s="596"/>
      <c r="G159" s="596"/>
      <c r="H159" s="596"/>
      <c r="I159" s="596"/>
      <c r="J159" s="596"/>
      <c r="K159" s="596"/>
      <c r="L159" s="596"/>
      <c r="M159" s="596"/>
      <c r="N159" s="596"/>
      <c r="O159" s="596"/>
      <c r="P159" s="596"/>
      <c r="Q159" s="596"/>
      <c r="R159" s="596"/>
      <c r="S159" s="596"/>
      <c r="T159" s="596"/>
      <c r="U159" s="596"/>
      <c r="V159" s="596"/>
      <c r="W159" s="596"/>
      <c r="X159" s="596"/>
      <c r="Y159" s="596"/>
      <c r="Z159" s="596"/>
      <c r="AA159" s="596"/>
      <c r="AB159" s="596"/>
      <c r="AC159" s="596"/>
      <c r="AD159" s="596"/>
      <c r="AE159" s="596"/>
      <c r="AF159" s="596"/>
      <c r="AG159" s="596"/>
      <c r="AH159" s="105"/>
      <c r="AI159" s="198"/>
    </row>
    <row r="160" spans="1:36" ht="15" customHeight="1">
      <c r="A160" s="3"/>
      <c r="B160" s="3"/>
      <c r="C160" s="3" t="s">
        <v>15</v>
      </c>
      <c r="D160" s="3"/>
      <c r="E160" s="597"/>
      <c r="F160" s="597"/>
      <c r="G160" s="3" t="s">
        <v>16</v>
      </c>
      <c r="H160" s="597"/>
      <c r="I160" s="597"/>
      <c r="J160" s="3" t="s">
        <v>264</v>
      </c>
      <c r="K160" s="597"/>
      <c r="L160" s="597"/>
      <c r="M160" s="3" t="s">
        <v>18</v>
      </c>
      <c r="N160" s="3"/>
      <c r="O160" s="3"/>
      <c r="P160" s="3" t="s">
        <v>336</v>
      </c>
      <c r="Q160" s="3"/>
      <c r="R160" s="3"/>
      <c r="S160" s="3"/>
      <c r="T160" s="598"/>
      <c r="U160" s="598"/>
      <c r="V160" s="598"/>
      <c r="W160" s="598"/>
      <c r="X160" s="598"/>
      <c r="Y160" s="598"/>
      <c r="Z160" s="598"/>
      <c r="AA160" s="598"/>
      <c r="AB160" s="598"/>
      <c r="AC160" s="598"/>
      <c r="AD160" s="598"/>
      <c r="AE160" s="598"/>
      <c r="AF160" s="598"/>
      <c r="AG160" s="19"/>
    </row>
    <row r="161" spans="1:35" ht="15" customHeight="1">
      <c r="E161" s="180"/>
      <c r="F161" s="180"/>
      <c r="H161" s="180"/>
      <c r="I161" s="180"/>
      <c r="K161" s="180"/>
      <c r="L161" s="180"/>
      <c r="T161" s="181"/>
      <c r="U161" s="181"/>
      <c r="V161" s="181"/>
      <c r="W161" s="181"/>
      <c r="X161" s="181"/>
      <c r="Y161" s="181"/>
      <c r="Z161" s="181"/>
      <c r="AA161" s="181"/>
      <c r="AB161" s="181"/>
      <c r="AC161" s="181"/>
      <c r="AD161" s="181"/>
      <c r="AE161" s="181"/>
      <c r="AF161" s="181"/>
    </row>
    <row r="162" spans="1:35" ht="15" customHeight="1">
      <c r="A162" s="3" t="s">
        <v>337</v>
      </c>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19"/>
    </row>
    <row r="163" spans="1:35"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116"/>
      <c r="AI163" s="198"/>
    </row>
    <row r="164" spans="1:35"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116"/>
      <c r="AI164" s="198"/>
    </row>
    <row r="165" spans="1:35"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116"/>
      <c r="AI165" s="198"/>
    </row>
    <row r="166" spans="1:35"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116"/>
      <c r="AI166" s="198"/>
    </row>
    <row r="167" spans="1:35"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116"/>
      <c r="AI167" s="198"/>
    </row>
    <row r="168" spans="1:35" ht="15" customHeight="1">
      <c r="A168" s="116"/>
      <c r="B168" s="116"/>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116"/>
      <c r="AI168" s="198"/>
    </row>
    <row r="169" spans="1:35"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116"/>
      <c r="AI169" s="198"/>
    </row>
    <row r="170" spans="1:35"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116"/>
      <c r="AI170" s="198"/>
    </row>
    <row r="171" spans="1:35"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116"/>
      <c r="AI171" s="198"/>
    </row>
    <row r="172" spans="1:35"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116"/>
      <c r="AI172" s="198"/>
    </row>
    <row r="173" spans="1:35"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116"/>
      <c r="AI173" s="198"/>
    </row>
    <row r="174" spans="1:35"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116"/>
      <c r="AI174" s="198"/>
    </row>
    <row r="175" spans="1:35"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116"/>
      <c r="AI175" s="198"/>
    </row>
    <row r="176" spans="1:35"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116"/>
      <c r="AI176" s="198"/>
    </row>
    <row r="177" spans="1:35"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c r="AH177" s="116"/>
      <c r="AI177" s="198"/>
    </row>
    <row r="178" spans="1:35"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116"/>
      <c r="AI178" s="198"/>
    </row>
    <row r="179" spans="1:35" ht="15" customHeight="1">
      <c r="A179" s="116"/>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c r="AB179" s="116"/>
      <c r="AC179" s="116"/>
      <c r="AD179" s="116"/>
      <c r="AE179" s="116"/>
      <c r="AF179" s="116"/>
      <c r="AG179" s="116"/>
      <c r="AH179" s="116"/>
      <c r="AI179" s="198"/>
    </row>
    <row r="180" spans="1:35" ht="15" customHeight="1">
      <c r="A180" s="116"/>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c r="AG180" s="116"/>
      <c r="AH180" s="116"/>
      <c r="AI180" s="198"/>
    </row>
    <row r="181" spans="1:35" ht="15" customHeight="1">
      <c r="A181" s="116"/>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116"/>
      <c r="AI181" s="198"/>
    </row>
    <row r="182" spans="1:35" ht="15" customHeight="1">
      <c r="A182" s="116"/>
      <c r="B182" s="116"/>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c r="AD182" s="116"/>
      <c r="AE182" s="116"/>
      <c r="AF182" s="116"/>
      <c r="AG182" s="116"/>
      <c r="AH182" s="116"/>
      <c r="AI182" s="198"/>
    </row>
    <row r="183" spans="1:35" ht="15" customHeight="1">
      <c r="A183" s="116"/>
      <c r="B183" s="116"/>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c r="AD183" s="116"/>
      <c r="AE183" s="116"/>
      <c r="AF183" s="116"/>
      <c r="AG183" s="116"/>
      <c r="AH183" s="116"/>
      <c r="AI183" s="198"/>
    </row>
    <row r="184" spans="1:35" ht="15" customHeight="1">
      <c r="A184" s="116"/>
      <c r="B184" s="116"/>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c r="AD184" s="116"/>
      <c r="AE184" s="116"/>
      <c r="AF184" s="116"/>
      <c r="AG184" s="116"/>
      <c r="AH184" s="116"/>
      <c r="AI184" s="198"/>
    </row>
    <row r="185" spans="1:35" ht="15" customHeight="1">
      <c r="A185" s="116"/>
      <c r="B185" s="116"/>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116"/>
      <c r="AE185" s="116"/>
      <c r="AF185" s="116"/>
      <c r="AG185" s="116"/>
      <c r="AH185" s="116"/>
      <c r="AI185" s="198"/>
    </row>
    <row r="186" spans="1:35" ht="15" customHeight="1">
      <c r="A186" s="116"/>
      <c r="B186" s="116"/>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c r="AD186" s="116"/>
      <c r="AE186" s="116"/>
      <c r="AF186" s="116"/>
      <c r="AG186" s="116"/>
      <c r="AH186" s="116"/>
      <c r="AI186" s="198"/>
    </row>
    <row r="187" spans="1:35" ht="15" customHeight="1">
      <c r="A187" s="116"/>
      <c r="B187" s="116"/>
      <c r="C187" s="116"/>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c r="AD187" s="116"/>
      <c r="AE187" s="116"/>
      <c r="AF187" s="116"/>
      <c r="AG187" s="116"/>
      <c r="AH187" s="116"/>
      <c r="AI187" s="198"/>
    </row>
    <row r="188" spans="1:35" ht="15" customHeight="1">
      <c r="A188" s="116"/>
      <c r="B188" s="116"/>
      <c r="C188" s="116"/>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c r="AD188" s="116"/>
      <c r="AE188" s="116"/>
      <c r="AF188" s="116"/>
      <c r="AG188" s="116"/>
      <c r="AH188" s="116"/>
      <c r="AI188" s="198"/>
    </row>
    <row r="189" spans="1:35" ht="15" customHeight="1">
      <c r="A189" s="116"/>
      <c r="B189" s="116"/>
      <c r="C189" s="116"/>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E189" s="116"/>
      <c r="AF189" s="116"/>
      <c r="AG189" s="116"/>
      <c r="AH189" s="116"/>
      <c r="AI189" s="198"/>
    </row>
    <row r="190" spans="1:35" ht="15" customHeight="1">
      <c r="A190" s="116"/>
      <c r="B190" s="116"/>
      <c r="C190" s="116"/>
      <c r="D190" s="116"/>
      <c r="E190" s="116"/>
      <c r="F190" s="116"/>
      <c r="G190" s="116"/>
      <c r="H190" s="116"/>
      <c r="I190" s="116"/>
      <c r="J190" s="116"/>
      <c r="K190" s="116"/>
      <c r="L190" s="116"/>
      <c r="M190" s="116"/>
      <c r="N190" s="116"/>
      <c r="O190" s="116"/>
      <c r="P190" s="116"/>
      <c r="Q190" s="116"/>
      <c r="R190" s="116"/>
      <c r="S190" s="116"/>
      <c r="T190" s="116"/>
      <c r="U190" s="116"/>
      <c r="V190" s="116"/>
      <c r="W190" s="116"/>
      <c r="X190" s="116"/>
      <c r="Y190" s="116"/>
      <c r="Z190" s="116"/>
      <c r="AA190" s="116"/>
      <c r="AB190" s="116"/>
      <c r="AC190" s="116"/>
      <c r="AD190" s="116"/>
      <c r="AE190" s="116"/>
      <c r="AF190" s="116"/>
      <c r="AG190" s="116"/>
      <c r="AH190" s="116"/>
      <c r="AI190" s="198"/>
    </row>
    <row r="191" spans="1:35" ht="15" customHeight="1">
      <c r="A191" s="116"/>
      <c r="B191" s="116"/>
      <c r="C191" s="116"/>
      <c r="D191" s="116"/>
      <c r="E191" s="116"/>
      <c r="F191" s="116"/>
      <c r="G191" s="116"/>
      <c r="H191" s="116"/>
      <c r="I191" s="116"/>
      <c r="J191" s="116"/>
      <c r="K191" s="116"/>
      <c r="L191" s="116"/>
      <c r="M191" s="116"/>
      <c r="N191" s="116"/>
      <c r="O191" s="116"/>
      <c r="P191" s="116"/>
      <c r="Q191" s="116"/>
      <c r="R191" s="116"/>
      <c r="S191" s="116"/>
      <c r="T191" s="116"/>
      <c r="U191" s="116"/>
      <c r="V191" s="116"/>
      <c r="W191" s="116"/>
      <c r="X191" s="116"/>
      <c r="Y191" s="116"/>
      <c r="Z191" s="116"/>
      <c r="AA191" s="116"/>
      <c r="AB191" s="116"/>
      <c r="AC191" s="116"/>
      <c r="AD191" s="116"/>
      <c r="AE191" s="116"/>
      <c r="AF191" s="116"/>
      <c r="AG191" s="116"/>
      <c r="AH191" s="116"/>
      <c r="AI191" s="198"/>
    </row>
    <row r="192" spans="1:35" ht="15" customHeight="1">
      <c r="A192" s="116"/>
      <c r="B192" s="116"/>
      <c r="C192" s="116"/>
      <c r="D192" s="116"/>
      <c r="E192" s="116"/>
      <c r="F192" s="116"/>
      <c r="G192" s="116"/>
      <c r="H192" s="116"/>
      <c r="I192" s="116"/>
      <c r="J192" s="116"/>
      <c r="K192" s="116"/>
      <c r="L192" s="116"/>
      <c r="M192" s="116"/>
      <c r="N192" s="116"/>
      <c r="O192" s="116"/>
      <c r="P192" s="116"/>
      <c r="Q192" s="116"/>
      <c r="R192" s="116"/>
      <c r="S192" s="116"/>
      <c r="T192" s="116"/>
      <c r="U192" s="116"/>
      <c r="V192" s="116"/>
      <c r="W192" s="116"/>
      <c r="X192" s="116"/>
      <c r="Y192" s="116"/>
      <c r="Z192" s="116"/>
      <c r="AA192" s="116"/>
      <c r="AB192" s="116"/>
      <c r="AC192" s="116"/>
      <c r="AD192" s="116"/>
      <c r="AE192" s="116"/>
      <c r="AF192" s="116"/>
      <c r="AG192" s="116"/>
      <c r="AH192" s="116"/>
      <c r="AI192" s="198"/>
    </row>
    <row r="193" spans="1:35" ht="15" customHeight="1">
      <c r="A193" s="116"/>
      <c r="B193" s="116"/>
      <c r="C193" s="116"/>
      <c r="D193" s="116"/>
      <c r="E193" s="116"/>
      <c r="F193" s="116"/>
      <c r="G193" s="116"/>
      <c r="H193" s="116"/>
      <c r="I193" s="116"/>
      <c r="J193" s="116"/>
      <c r="K193" s="116"/>
      <c r="L193" s="116"/>
      <c r="M193" s="116"/>
      <c r="N193" s="116"/>
      <c r="O193" s="116"/>
      <c r="P193" s="116"/>
      <c r="Q193" s="116"/>
      <c r="R193" s="116"/>
      <c r="S193" s="116"/>
      <c r="T193" s="116"/>
      <c r="U193" s="116"/>
      <c r="V193" s="116"/>
      <c r="W193" s="116"/>
      <c r="X193" s="116"/>
      <c r="Y193" s="116"/>
      <c r="Z193" s="116"/>
      <c r="AA193" s="116"/>
      <c r="AB193" s="116"/>
      <c r="AC193" s="116"/>
      <c r="AD193" s="116"/>
      <c r="AE193" s="116"/>
      <c r="AF193" s="116"/>
      <c r="AG193" s="116"/>
      <c r="AH193" s="116"/>
      <c r="AI193" s="198"/>
    </row>
    <row r="194" spans="1:35" ht="15" customHeight="1">
      <c r="A194" s="116"/>
      <c r="B194" s="116"/>
      <c r="C194" s="116"/>
      <c r="D194" s="116"/>
      <c r="E194" s="116"/>
      <c r="F194" s="116"/>
      <c r="G194" s="116"/>
      <c r="H194" s="116"/>
      <c r="I194" s="116"/>
      <c r="J194" s="116"/>
      <c r="K194" s="116"/>
      <c r="L194" s="116"/>
      <c r="M194" s="116"/>
      <c r="N194" s="116"/>
      <c r="O194" s="116"/>
      <c r="P194" s="116"/>
      <c r="Q194" s="116"/>
      <c r="R194" s="116"/>
      <c r="S194" s="116"/>
      <c r="T194" s="116"/>
      <c r="U194" s="116"/>
      <c r="V194" s="116"/>
      <c r="W194" s="116"/>
      <c r="X194" s="116"/>
      <c r="Y194" s="116"/>
      <c r="Z194" s="116"/>
      <c r="AA194" s="116"/>
      <c r="AB194" s="116"/>
      <c r="AC194" s="116"/>
      <c r="AD194" s="116"/>
      <c r="AE194" s="116"/>
      <c r="AF194" s="116"/>
      <c r="AG194" s="116"/>
      <c r="AH194" s="116"/>
      <c r="AI194" s="198"/>
    </row>
    <row r="195" spans="1:35" ht="15" customHeight="1">
      <c r="A195" s="116" t="s">
        <v>338</v>
      </c>
      <c r="B195" s="116"/>
      <c r="C195" s="116"/>
      <c r="D195" s="116"/>
      <c r="E195" s="116"/>
      <c r="F195" s="116"/>
      <c r="G195" s="116"/>
      <c r="H195" s="116"/>
      <c r="I195" s="116"/>
      <c r="J195" s="116"/>
      <c r="K195" s="116"/>
      <c r="L195" s="116"/>
      <c r="M195" s="116"/>
      <c r="N195" s="116"/>
      <c r="O195" s="116"/>
      <c r="P195" s="116"/>
      <c r="Q195" s="116"/>
      <c r="R195" s="116"/>
      <c r="S195" s="116"/>
      <c r="T195" s="116"/>
      <c r="U195" s="116"/>
      <c r="V195" s="116"/>
      <c r="W195" s="116"/>
      <c r="X195" s="116"/>
      <c r="Y195" s="116"/>
      <c r="Z195" s="116"/>
      <c r="AA195" s="116"/>
      <c r="AB195" s="116"/>
      <c r="AC195" s="116"/>
      <c r="AD195" s="116"/>
      <c r="AE195" s="116"/>
      <c r="AF195" s="116"/>
      <c r="AG195" s="154"/>
      <c r="AH195" s="105"/>
      <c r="AI195" s="198"/>
    </row>
    <row r="196" spans="1:35" ht="15" customHeight="1">
      <c r="A196" s="116"/>
      <c r="B196" s="116"/>
      <c r="C196" s="116"/>
      <c r="D196" s="116"/>
      <c r="E196" s="116"/>
      <c r="F196" s="116"/>
      <c r="G196" s="116"/>
      <c r="H196" s="116"/>
      <c r="I196" s="116"/>
      <c r="J196" s="116"/>
      <c r="K196" s="116"/>
      <c r="L196" s="116"/>
      <c r="M196" s="116"/>
      <c r="N196" s="116"/>
      <c r="O196" s="116"/>
      <c r="P196" s="116"/>
      <c r="Q196" s="116"/>
      <c r="R196" s="116"/>
      <c r="S196" s="116"/>
      <c r="T196" s="116"/>
      <c r="U196" s="116"/>
      <c r="V196" s="116"/>
      <c r="W196" s="116"/>
      <c r="X196" s="116"/>
      <c r="Y196" s="116"/>
      <c r="Z196" s="116"/>
      <c r="AA196" s="116"/>
      <c r="AB196" s="116"/>
      <c r="AC196" s="116"/>
      <c r="AD196" s="116"/>
      <c r="AE196" s="116"/>
      <c r="AF196" s="116"/>
      <c r="AG196" s="154"/>
      <c r="AH196" s="105"/>
      <c r="AI196" s="198"/>
    </row>
    <row r="197" spans="1:35" ht="15" customHeight="1">
      <c r="A197" s="116"/>
      <c r="B197" s="116"/>
      <c r="C197" s="116"/>
      <c r="D197" s="116"/>
      <c r="E197" s="116"/>
      <c r="F197" s="116"/>
      <c r="G197" s="116"/>
      <c r="H197" s="116"/>
      <c r="I197" s="116"/>
      <c r="J197" s="116"/>
      <c r="K197" s="116"/>
      <c r="L197" s="116"/>
      <c r="M197" s="116"/>
      <c r="N197" s="116"/>
      <c r="O197" s="116"/>
      <c r="P197" s="116"/>
      <c r="Q197" s="116"/>
      <c r="R197" s="116"/>
      <c r="S197" s="116"/>
      <c r="T197" s="116"/>
      <c r="U197" s="116"/>
      <c r="V197" s="116"/>
      <c r="W197" s="116"/>
      <c r="X197" s="116"/>
      <c r="Y197" s="116"/>
      <c r="Z197" s="116"/>
      <c r="AA197" s="116"/>
      <c r="AB197" s="116"/>
      <c r="AC197" s="116"/>
      <c r="AD197" s="116"/>
      <c r="AE197" s="116"/>
      <c r="AF197" s="116"/>
      <c r="AG197" s="154"/>
      <c r="AH197" s="105"/>
      <c r="AI197" s="198"/>
    </row>
    <row r="198" spans="1:35" ht="15" customHeight="1">
      <c r="A198" s="116"/>
      <c r="B198" s="116"/>
      <c r="C198" s="116"/>
      <c r="D198" s="116"/>
      <c r="E198" s="116"/>
      <c r="F198" s="116"/>
      <c r="G198" s="116"/>
      <c r="H198" s="116"/>
      <c r="I198" s="116"/>
      <c r="J198" s="116"/>
      <c r="K198" s="116"/>
      <c r="L198" s="116"/>
      <c r="M198" s="116"/>
      <c r="N198" s="116"/>
      <c r="O198" s="116"/>
      <c r="P198" s="116"/>
      <c r="Q198" s="116"/>
      <c r="R198" s="116"/>
      <c r="S198" s="116"/>
      <c r="T198" s="116"/>
      <c r="U198" s="116"/>
      <c r="V198" s="116"/>
      <c r="W198" s="116"/>
      <c r="X198" s="116"/>
      <c r="Y198" s="116"/>
      <c r="Z198" s="116"/>
      <c r="AA198" s="116"/>
      <c r="AB198" s="116"/>
      <c r="AC198" s="116"/>
      <c r="AD198" s="116"/>
      <c r="AE198" s="116"/>
      <c r="AF198" s="116"/>
      <c r="AG198" s="154"/>
      <c r="AH198" s="105"/>
      <c r="AI198" s="198"/>
    </row>
    <row r="199" spans="1:35" ht="15" customHeight="1">
      <c r="A199" s="116"/>
      <c r="B199" s="116"/>
      <c r="C199" s="116"/>
      <c r="D199" s="116"/>
      <c r="E199" s="116"/>
      <c r="F199" s="116"/>
      <c r="G199" s="116"/>
      <c r="H199" s="116"/>
      <c r="I199" s="116"/>
      <c r="J199" s="116"/>
      <c r="K199" s="116"/>
      <c r="L199" s="116"/>
      <c r="M199" s="116"/>
      <c r="N199" s="116"/>
      <c r="O199" s="116"/>
      <c r="P199" s="116"/>
      <c r="Q199" s="116"/>
      <c r="R199" s="116"/>
      <c r="S199" s="116"/>
      <c r="T199" s="116"/>
      <c r="U199" s="116"/>
      <c r="V199" s="116"/>
      <c r="W199" s="116"/>
      <c r="X199" s="116"/>
      <c r="Y199" s="116"/>
      <c r="Z199" s="116"/>
      <c r="AA199" s="116"/>
      <c r="AB199" s="116"/>
      <c r="AC199" s="116"/>
      <c r="AD199" s="116"/>
      <c r="AE199" s="116"/>
      <c r="AF199" s="116"/>
      <c r="AG199" s="154"/>
      <c r="AH199" s="105"/>
      <c r="AI199" s="198"/>
    </row>
    <row r="200" spans="1:35" ht="15" customHeight="1">
      <c r="A200" s="116"/>
      <c r="B200" s="116"/>
      <c r="C200" s="116"/>
      <c r="D200" s="116"/>
      <c r="E200" s="116"/>
      <c r="F200" s="116"/>
      <c r="G200" s="116"/>
      <c r="H200" s="116"/>
      <c r="I200" s="116"/>
      <c r="J200" s="116"/>
      <c r="K200" s="116"/>
      <c r="L200" s="116"/>
      <c r="M200" s="116"/>
      <c r="N200" s="116"/>
      <c r="O200" s="116"/>
      <c r="P200" s="116"/>
      <c r="Q200" s="116"/>
      <c r="R200" s="116"/>
      <c r="S200" s="116"/>
      <c r="T200" s="116"/>
      <c r="U200" s="116"/>
      <c r="V200" s="116"/>
      <c r="W200" s="116"/>
      <c r="X200" s="116"/>
      <c r="Y200" s="116"/>
      <c r="Z200" s="116"/>
      <c r="AA200" s="116"/>
      <c r="AB200" s="116"/>
      <c r="AC200" s="116"/>
      <c r="AD200" s="116"/>
      <c r="AE200" s="116"/>
      <c r="AF200" s="116"/>
      <c r="AG200" s="154"/>
      <c r="AH200" s="105"/>
      <c r="AI200" s="198"/>
    </row>
    <row r="201" spans="1:35" ht="16.149999999999999" customHeight="1">
      <c r="A201" s="116"/>
      <c r="B201" s="116"/>
      <c r="C201" s="116"/>
      <c r="D201" s="116"/>
      <c r="E201" s="116"/>
      <c r="F201" s="116"/>
      <c r="G201" s="116"/>
      <c r="H201" s="116"/>
      <c r="I201" s="116"/>
      <c r="J201" s="116"/>
      <c r="K201" s="116"/>
      <c r="L201" s="116"/>
      <c r="M201" s="116"/>
      <c r="N201" s="116"/>
      <c r="O201" s="116"/>
      <c r="P201" s="116"/>
      <c r="Q201" s="116"/>
      <c r="R201" s="116"/>
      <c r="S201" s="116"/>
      <c r="T201" s="116"/>
      <c r="U201" s="116"/>
      <c r="V201" s="116"/>
      <c r="W201" s="116"/>
      <c r="X201" s="116"/>
      <c r="Y201" s="116"/>
      <c r="Z201" s="116"/>
      <c r="AA201" s="116"/>
      <c r="AB201" s="116"/>
      <c r="AC201" s="116"/>
      <c r="AD201" s="116"/>
      <c r="AE201" s="116"/>
      <c r="AF201" s="116"/>
      <c r="AG201" s="154"/>
      <c r="AH201" s="105"/>
      <c r="AI201" s="198"/>
    </row>
    <row r="202" spans="1:35" ht="16.149999999999999" customHeight="1">
      <c r="A202" s="116"/>
      <c r="B202" s="116"/>
      <c r="C202" s="116"/>
      <c r="D202" s="116"/>
      <c r="E202" s="116"/>
      <c r="F202" s="116"/>
      <c r="G202" s="116"/>
      <c r="H202" s="116"/>
      <c r="I202" s="116"/>
      <c r="J202" s="116"/>
      <c r="K202" s="116"/>
      <c r="L202" s="116"/>
      <c r="M202" s="116"/>
      <c r="N202" s="116"/>
      <c r="O202" s="116"/>
      <c r="P202" s="116"/>
      <c r="Q202" s="116"/>
      <c r="R202" s="116"/>
      <c r="S202" s="116"/>
      <c r="T202" s="116"/>
      <c r="U202" s="116"/>
      <c r="V202" s="116"/>
      <c r="W202" s="116"/>
      <c r="X202" s="116"/>
      <c r="Y202" s="116"/>
      <c r="Z202" s="116"/>
      <c r="AA202" s="116"/>
      <c r="AB202" s="116"/>
      <c r="AC202" s="116"/>
      <c r="AD202" s="116"/>
      <c r="AE202" s="116"/>
      <c r="AF202" s="116"/>
      <c r="AG202" s="154"/>
      <c r="AH202" s="105"/>
      <c r="AI202" s="198"/>
    </row>
    <row r="203" spans="1:35" ht="16.149999999999999" customHeight="1"/>
    <row r="206" spans="1:35" ht="16.149999999999999" customHeight="1"/>
    <row r="207" spans="1:35" ht="16.149999999999999" customHeight="1"/>
    <row r="208" spans="1:35" ht="16.149999999999999" customHeight="1"/>
    <row r="210" spans="38:70" ht="15" customHeight="1">
      <c r="AM210" s="199"/>
      <c r="AN210" s="199"/>
      <c r="AO210" s="199"/>
      <c r="AP210" s="199"/>
      <c r="AQ210" s="199"/>
      <c r="AR210" s="199"/>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row>
    <row r="211" spans="38:70" ht="15" customHeight="1">
      <c r="AL211" s="199"/>
      <c r="AM211" s="199"/>
      <c r="AN211" s="199"/>
      <c r="AO211" s="199"/>
      <c r="AP211" s="199"/>
      <c r="AQ211" s="199"/>
      <c r="AR211" s="199"/>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row>
    <row r="212" spans="38:70" ht="15" customHeight="1">
      <c r="AL212" s="199"/>
      <c r="AM212" s="199"/>
      <c r="AN212" s="199"/>
      <c r="AO212" s="199"/>
      <c r="AP212" s="199"/>
      <c r="AQ212" s="199"/>
      <c r="AR212" s="199"/>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row>
    <row r="213" spans="38:70" ht="15" customHeight="1">
      <c r="AL213" s="199"/>
      <c r="AM213" s="199"/>
      <c r="AN213" s="199"/>
      <c r="AO213" s="199"/>
      <c r="AP213" s="199"/>
      <c r="AQ213" s="199"/>
      <c r="AR213" s="199"/>
      <c r="AS213" s="3"/>
      <c r="AT213" s="3"/>
      <c r="AU213" s="3"/>
      <c r="AV213" s="3"/>
      <c r="AW213" s="3"/>
      <c r="AX213" s="3"/>
      <c r="AY213" s="3"/>
      <c r="AZ213" s="3"/>
      <c r="BA213" s="3"/>
      <c r="BB213" s="3"/>
      <c r="BC213" s="3"/>
      <c r="BD213" s="3"/>
      <c r="BE213" s="3"/>
      <c r="BF213" s="3"/>
      <c r="BG213" s="3"/>
      <c r="BH213" s="3"/>
      <c r="BI213" s="3"/>
      <c r="BJ213" s="3"/>
      <c r="BK213" s="3"/>
      <c r="BL213" s="3"/>
      <c r="BM213" s="3"/>
      <c r="BN213" s="3"/>
      <c r="BO213" s="3"/>
      <c r="BP213" s="3"/>
      <c r="BQ213" s="3"/>
      <c r="BR213" s="3"/>
    </row>
    <row r="214" spans="38:70" ht="15" customHeight="1">
      <c r="AL214" s="199"/>
      <c r="AM214" s="199"/>
      <c r="AN214" s="199"/>
      <c r="AO214" s="199"/>
      <c r="AP214" s="199"/>
      <c r="AQ214" s="199"/>
      <c r="AR214" s="199"/>
      <c r="AS214" s="3"/>
      <c r="AT214" s="3"/>
      <c r="AU214" s="3"/>
      <c r="AV214" s="3"/>
      <c r="AW214" s="3"/>
      <c r="AX214" s="3"/>
      <c r="AY214" s="3"/>
      <c r="AZ214" s="3"/>
      <c r="BA214" s="3"/>
      <c r="BB214" s="3"/>
      <c r="BC214" s="3"/>
      <c r="BD214" s="3"/>
      <c r="BE214" s="3"/>
      <c r="BF214" s="3"/>
      <c r="BG214" s="3"/>
      <c r="BH214" s="3"/>
      <c r="BI214" s="3"/>
      <c r="BJ214" s="3"/>
      <c r="BK214" s="3"/>
      <c r="BL214" s="3"/>
      <c r="BM214" s="3"/>
      <c r="BN214" s="3"/>
      <c r="BO214" s="3"/>
      <c r="BP214" s="3"/>
      <c r="BQ214" s="3"/>
      <c r="BR214" s="3"/>
    </row>
    <row r="215" spans="38:70" ht="15" customHeight="1">
      <c r="AL215" s="199"/>
      <c r="AM215" s="199"/>
      <c r="AN215" s="199"/>
      <c r="AO215" s="199"/>
      <c r="AP215" s="199"/>
      <c r="AQ215" s="199"/>
      <c r="AR215" s="199"/>
      <c r="AS215" s="3"/>
      <c r="AT215" s="3"/>
      <c r="AU215" s="3"/>
      <c r="AV215" s="3"/>
      <c r="AW215" s="3"/>
      <c r="AX215" s="3"/>
      <c r="AY215" s="3"/>
      <c r="AZ215" s="3"/>
      <c r="BA215" s="3"/>
      <c r="BB215" s="3"/>
      <c r="BC215" s="3"/>
      <c r="BD215" s="3"/>
      <c r="BE215" s="3"/>
      <c r="BF215" s="3"/>
      <c r="BG215" s="3"/>
      <c r="BH215" s="3"/>
      <c r="BI215" s="3"/>
      <c r="BJ215" s="3"/>
      <c r="BK215" s="3"/>
      <c r="BL215" s="3"/>
      <c r="BM215" s="3"/>
      <c r="BN215" s="3"/>
      <c r="BO215" s="3"/>
      <c r="BP215" s="3"/>
      <c r="BQ215" s="3"/>
      <c r="BR215" s="3"/>
    </row>
    <row r="216" spans="38:70" ht="15" customHeight="1">
      <c r="AL216" s="199"/>
      <c r="AM216" s="199"/>
      <c r="AN216" s="199"/>
      <c r="AO216" s="199"/>
      <c r="AP216" s="199"/>
      <c r="AQ216" s="199"/>
      <c r="AR216" s="199"/>
      <c r="AS216" s="3"/>
      <c r="AT216" s="3"/>
      <c r="AU216" s="3"/>
      <c r="AV216" s="3"/>
      <c r="AW216" s="3"/>
      <c r="AX216" s="3"/>
      <c r="AY216" s="3"/>
      <c r="AZ216" s="3"/>
      <c r="BA216" s="3"/>
      <c r="BB216" s="3"/>
      <c r="BC216" s="3"/>
      <c r="BD216" s="3"/>
      <c r="BE216" s="3"/>
      <c r="BF216" s="3"/>
      <c r="BG216" s="3"/>
      <c r="BH216" s="3"/>
      <c r="BI216" s="3"/>
      <c r="BJ216" s="3"/>
      <c r="BK216" s="3"/>
      <c r="BL216" s="3"/>
      <c r="BM216" s="3"/>
      <c r="BN216" s="3"/>
      <c r="BO216" s="3"/>
      <c r="BP216" s="3"/>
      <c r="BQ216" s="3"/>
      <c r="BR216" s="3"/>
    </row>
    <row r="217" spans="38:70" ht="15" customHeight="1">
      <c r="AL217" s="199"/>
      <c r="AM217" s="199"/>
      <c r="AN217" s="199"/>
      <c r="AO217" s="199"/>
      <c r="AP217" s="199"/>
      <c r="AQ217" s="199"/>
      <c r="AR217" s="199"/>
      <c r="AS217" s="3"/>
      <c r="AT217" s="3"/>
      <c r="AU217" s="3"/>
      <c r="AV217" s="3"/>
      <c r="AW217" s="3"/>
      <c r="AX217" s="3"/>
      <c r="AY217" s="3"/>
      <c r="AZ217" s="3"/>
      <c r="BA217" s="3"/>
      <c r="BB217" s="3"/>
      <c r="BC217" s="3"/>
      <c r="BD217" s="3"/>
      <c r="BE217" s="3"/>
      <c r="BF217" s="3"/>
      <c r="BG217" s="3"/>
      <c r="BH217" s="3"/>
      <c r="BI217" s="3"/>
      <c r="BJ217" s="3"/>
      <c r="BK217" s="3"/>
      <c r="BL217" s="3"/>
      <c r="BM217" s="3"/>
      <c r="BN217" s="3"/>
      <c r="BO217" s="3"/>
      <c r="BP217" s="3"/>
      <c r="BQ217" s="3"/>
      <c r="BR217" s="3"/>
    </row>
    <row r="218" spans="38:70" ht="15" customHeight="1">
      <c r="AL218" s="199"/>
      <c r="AM218" s="199"/>
      <c r="AN218" s="199"/>
      <c r="AO218" s="199"/>
      <c r="AP218" s="199"/>
      <c r="AQ218" s="199"/>
      <c r="AR218" s="199"/>
      <c r="AS218" s="3"/>
      <c r="AT218" s="3"/>
      <c r="AU218" s="3"/>
      <c r="AV218" s="3"/>
      <c r="AW218" s="3"/>
      <c r="AX218" s="3"/>
      <c r="AY218" s="3"/>
      <c r="AZ218" s="3"/>
      <c r="BA218" s="3"/>
      <c r="BB218" s="3"/>
      <c r="BC218" s="3"/>
      <c r="BD218" s="3"/>
      <c r="BE218" s="3"/>
      <c r="BF218" s="3"/>
      <c r="BG218" s="3"/>
      <c r="BH218" s="3"/>
      <c r="BI218" s="3"/>
      <c r="BJ218" s="3"/>
      <c r="BK218" s="3"/>
      <c r="BL218" s="3"/>
      <c r="BM218" s="3"/>
      <c r="BN218" s="3"/>
      <c r="BO218" s="3"/>
      <c r="BP218" s="3"/>
      <c r="BQ218" s="3"/>
      <c r="BR218" s="3"/>
    </row>
    <row r="219" spans="38:70" ht="15" customHeight="1">
      <c r="AL219" s="199"/>
      <c r="AM219" s="199"/>
      <c r="AN219" s="199"/>
      <c r="AO219" s="199"/>
      <c r="AP219" s="199"/>
      <c r="AQ219" s="199"/>
      <c r="AR219" s="199"/>
      <c r="AS219" s="3"/>
      <c r="AT219" s="3"/>
      <c r="AU219" s="3"/>
      <c r="AV219" s="3"/>
      <c r="AW219" s="3"/>
      <c r="AX219" s="3"/>
      <c r="AY219" s="3"/>
      <c r="AZ219" s="3"/>
      <c r="BA219" s="3"/>
      <c r="BB219" s="3"/>
      <c r="BC219" s="3"/>
      <c r="BD219" s="3"/>
      <c r="BE219" s="3"/>
      <c r="BF219" s="3"/>
      <c r="BG219" s="3"/>
      <c r="BH219" s="3"/>
      <c r="BI219" s="3"/>
      <c r="BJ219" s="3"/>
      <c r="BK219" s="3"/>
      <c r="BL219" s="3"/>
      <c r="BM219" s="3"/>
      <c r="BN219" s="3"/>
      <c r="BO219" s="3"/>
      <c r="BP219" s="3"/>
      <c r="BQ219" s="3"/>
      <c r="BR219" s="3"/>
    </row>
    <row r="220" spans="38:70" ht="15" customHeight="1">
      <c r="AL220" s="200"/>
      <c r="AM220" s="201"/>
      <c r="AN220" s="200"/>
      <c r="AO220" s="200"/>
      <c r="AP220" s="200"/>
      <c r="AQ220" s="200"/>
      <c r="AR220" s="200"/>
      <c r="AS220" s="42"/>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row>
    <row r="221" spans="38:70" ht="15" customHeight="1">
      <c r="AL221" s="201"/>
      <c r="AM221" s="201"/>
      <c r="AN221" s="200"/>
      <c r="AO221" s="200"/>
      <c r="AP221" s="200"/>
      <c r="AQ221" s="200"/>
      <c r="AR221" s="200"/>
      <c r="AS221" s="42"/>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row>
    <row r="222" spans="38:70" ht="15" customHeight="1">
      <c r="AL222" s="201"/>
      <c r="AM222" s="201"/>
      <c r="AN222" s="200"/>
      <c r="AO222" s="200"/>
      <c r="AP222" s="200"/>
      <c r="AQ222" s="200"/>
      <c r="AR222" s="200"/>
      <c r="AS222" s="42"/>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row>
    <row r="223" spans="38:70" ht="15" customHeight="1">
      <c r="AL223" s="201"/>
      <c r="AM223" s="201"/>
      <c r="AN223" s="200"/>
      <c r="AO223" s="200"/>
      <c r="AP223" s="200"/>
      <c r="AQ223" s="200"/>
      <c r="AR223" s="200"/>
      <c r="AS223" s="42"/>
      <c r="AT223" s="42"/>
      <c r="AU223" s="42"/>
      <c r="AV223" s="42"/>
      <c r="AW223" s="42"/>
      <c r="AX223" s="42"/>
      <c r="AY223" s="42"/>
      <c r="AZ223" s="42"/>
      <c r="BA223" s="42"/>
      <c r="BB223" s="42"/>
      <c r="BC223" s="42"/>
      <c r="BD223" s="42"/>
      <c r="BE223" s="42"/>
      <c r="BF223" s="42"/>
      <c r="BG223" s="42"/>
      <c r="BH223" s="42"/>
      <c r="BI223" s="42"/>
      <c r="BJ223" s="42"/>
      <c r="BK223" s="42"/>
      <c r="BL223" s="42"/>
      <c r="BM223" s="42"/>
      <c r="BN223" s="42"/>
      <c r="BO223" s="42"/>
      <c r="BP223" s="42"/>
      <c r="BQ223" s="42"/>
      <c r="BR223" s="42"/>
    </row>
    <row r="224" spans="38:70" ht="15" customHeight="1">
      <c r="AL224" s="201"/>
      <c r="AM224" s="201"/>
      <c r="AN224" s="200"/>
      <c r="AO224" s="200"/>
      <c r="AP224" s="200"/>
      <c r="AQ224" s="200"/>
      <c r="AR224" s="200"/>
      <c r="AS224" s="42"/>
      <c r="AT224" s="42"/>
      <c r="AU224" s="42"/>
      <c r="AV224" s="42"/>
      <c r="AW224" s="42"/>
      <c r="AX224" s="42"/>
      <c r="AY224" s="42"/>
      <c r="AZ224" s="42"/>
      <c r="BA224" s="42"/>
      <c r="BB224" s="42"/>
      <c r="BC224" s="42"/>
      <c r="BD224" s="42"/>
      <c r="BE224" s="42"/>
      <c r="BF224" s="42"/>
      <c r="BG224" s="42"/>
      <c r="BH224" s="42"/>
      <c r="BI224" s="42"/>
      <c r="BJ224" s="42"/>
      <c r="BK224" s="42"/>
      <c r="BL224" s="42"/>
      <c r="BM224" s="42"/>
      <c r="BN224" s="42"/>
      <c r="BO224" s="42"/>
      <c r="BP224" s="42"/>
      <c r="BQ224" s="42"/>
      <c r="BR224" s="42"/>
    </row>
    <row r="225" spans="38:70" ht="15" customHeight="1">
      <c r="AL225" s="201"/>
      <c r="AM225" s="201"/>
      <c r="AN225" s="200"/>
      <c r="AO225" s="200"/>
      <c r="AP225" s="200"/>
      <c r="AQ225" s="200"/>
      <c r="AR225" s="200"/>
      <c r="AS225" s="42"/>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row>
    <row r="226" spans="38:70" ht="15" customHeight="1">
      <c r="AL226" s="200"/>
      <c r="AM226" s="201"/>
      <c r="AN226" s="200"/>
      <c r="AO226" s="200"/>
      <c r="AP226" s="200"/>
      <c r="AQ226" s="200"/>
      <c r="AR226" s="200"/>
      <c r="AS226" s="42"/>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row>
    <row r="227" spans="38:70" ht="15" customHeight="1">
      <c r="AL227" s="200"/>
      <c r="AM227" s="201"/>
      <c r="AN227" s="200"/>
      <c r="AO227" s="200"/>
      <c r="AP227" s="200"/>
      <c r="AQ227" s="200"/>
      <c r="AR227" s="200"/>
      <c r="AS227" s="42"/>
      <c r="AT227" s="42"/>
      <c r="AU227" s="42"/>
      <c r="AV227" s="42"/>
      <c r="AW227" s="42"/>
      <c r="AX227" s="42"/>
      <c r="AY227" s="42"/>
      <c r="AZ227" s="42"/>
      <c r="BA227" s="42"/>
      <c r="BB227" s="42"/>
      <c r="BC227" s="42"/>
      <c r="BD227" s="42"/>
      <c r="BE227" s="42"/>
      <c r="BF227" s="42"/>
      <c r="BG227" s="42"/>
      <c r="BH227" s="42"/>
      <c r="BI227" s="42"/>
      <c r="BJ227" s="42"/>
      <c r="BK227" s="42"/>
      <c r="BL227" s="42"/>
      <c r="BM227" s="42"/>
      <c r="BN227" s="42"/>
      <c r="BO227" s="42"/>
      <c r="BP227" s="42"/>
      <c r="BQ227" s="42"/>
      <c r="BR227" s="42"/>
    </row>
    <row r="228" spans="38:70" ht="15" customHeight="1">
      <c r="AL228" s="200"/>
      <c r="AM228" s="201"/>
      <c r="AN228" s="200"/>
      <c r="AO228" s="200"/>
      <c r="AP228" s="200"/>
      <c r="AQ228" s="200"/>
      <c r="AR228" s="200"/>
      <c r="AS228" s="42"/>
      <c r="AT228" s="42"/>
      <c r="AU228" s="42"/>
      <c r="AV228" s="42"/>
      <c r="AW228" s="42"/>
      <c r="AX228" s="42"/>
      <c r="AY228" s="42"/>
      <c r="AZ228" s="42"/>
      <c r="BA228" s="42"/>
      <c r="BB228" s="42"/>
      <c r="BC228" s="42"/>
      <c r="BD228" s="42"/>
      <c r="BE228" s="42"/>
      <c r="BF228" s="42"/>
      <c r="BG228" s="42"/>
      <c r="BH228" s="42"/>
      <c r="BI228" s="42"/>
      <c r="BJ228" s="42"/>
      <c r="BK228" s="42"/>
      <c r="BL228" s="42"/>
      <c r="BM228" s="42"/>
      <c r="BN228" s="42"/>
      <c r="BO228" s="42"/>
      <c r="BP228" s="42"/>
      <c r="BQ228" s="42"/>
      <c r="BR228" s="42"/>
    </row>
    <row r="229" spans="38:70" ht="15" customHeight="1">
      <c r="AL229" s="201"/>
      <c r="AM229" s="201"/>
      <c r="AN229" s="200"/>
      <c r="AO229" s="200"/>
      <c r="AP229" s="200"/>
      <c r="AQ229" s="200"/>
      <c r="AR229" s="200"/>
      <c r="AS229" s="42"/>
      <c r="AT229" s="42"/>
      <c r="AU229" s="42"/>
      <c r="AV229" s="42"/>
      <c r="AW229" s="42"/>
      <c r="AX229" s="42"/>
      <c r="AY229" s="42"/>
      <c r="AZ229" s="42"/>
      <c r="BA229" s="42"/>
      <c r="BB229" s="42"/>
      <c r="BC229" s="42"/>
      <c r="BD229" s="42"/>
      <c r="BE229" s="42"/>
      <c r="BF229" s="42"/>
      <c r="BG229" s="42"/>
      <c r="BH229" s="42"/>
      <c r="BI229" s="42"/>
      <c r="BJ229" s="42"/>
      <c r="BK229" s="42"/>
      <c r="BL229" s="42"/>
      <c r="BM229" s="42"/>
      <c r="BN229" s="42"/>
      <c r="BO229" s="42"/>
      <c r="BP229" s="42"/>
      <c r="BQ229" s="42"/>
      <c r="BR229" s="42"/>
    </row>
    <row r="230" spans="38:70" ht="15" customHeight="1">
      <c r="AL230" s="200"/>
      <c r="AM230" s="201"/>
      <c r="AN230" s="200"/>
      <c r="AO230" s="200"/>
      <c r="AP230" s="200"/>
      <c r="AQ230" s="200"/>
      <c r="AR230" s="200"/>
      <c r="AS230" s="42"/>
      <c r="AT230" s="42"/>
      <c r="AU230" s="42"/>
      <c r="AV230" s="42"/>
      <c r="AW230" s="42"/>
      <c r="AX230" s="42"/>
      <c r="AY230" s="42"/>
      <c r="AZ230" s="42"/>
      <c r="BA230" s="42"/>
      <c r="BB230" s="42"/>
      <c r="BC230" s="42"/>
      <c r="BD230" s="42"/>
      <c r="BE230" s="42"/>
      <c r="BF230" s="42"/>
      <c r="BG230" s="42"/>
      <c r="BH230" s="42"/>
      <c r="BI230" s="42"/>
      <c r="BJ230" s="42"/>
      <c r="BK230" s="42"/>
      <c r="BL230" s="42"/>
      <c r="BM230" s="42"/>
      <c r="BN230" s="42"/>
      <c r="BO230" s="42"/>
      <c r="BP230" s="42"/>
      <c r="BQ230" s="42"/>
      <c r="BR230" s="42"/>
    </row>
    <row r="231" spans="38:70" ht="15" customHeight="1">
      <c r="AL231" s="200"/>
      <c r="AM231" s="201"/>
      <c r="AN231" s="200"/>
      <c r="AO231" s="200"/>
      <c r="AP231" s="200"/>
      <c r="AQ231" s="200"/>
      <c r="AR231" s="200"/>
      <c r="AS231" s="42"/>
      <c r="AT231" s="42"/>
      <c r="AU231" s="42"/>
      <c r="AV231" s="42"/>
      <c r="AW231" s="42"/>
      <c r="AX231" s="42"/>
      <c r="AY231" s="42"/>
      <c r="AZ231" s="42"/>
      <c r="BA231" s="42"/>
      <c r="BB231" s="42"/>
      <c r="BC231" s="42"/>
      <c r="BD231" s="42"/>
      <c r="BE231" s="42"/>
      <c r="BF231" s="42"/>
      <c r="BG231" s="42"/>
      <c r="BH231" s="42"/>
      <c r="BI231" s="42"/>
      <c r="BJ231" s="42"/>
      <c r="BK231" s="42"/>
      <c r="BL231" s="42"/>
      <c r="BM231" s="42"/>
      <c r="BN231" s="42"/>
      <c r="BO231" s="42"/>
      <c r="BP231" s="42"/>
      <c r="BQ231" s="42"/>
      <c r="BR231" s="42"/>
    </row>
    <row r="232" spans="38:70" ht="15" customHeight="1">
      <c r="AL232" s="201"/>
      <c r="AM232" s="201"/>
      <c r="AN232" s="200"/>
      <c r="AO232" s="200"/>
      <c r="AP232" s="200"/>
      <c r="AQ232" s="200"/>
      <c r="AR232" s="200"/>
      <c r="AS232" s="42"/>
      <c r="AT232" s="42"/>
      <c r="AU232" s="42"/>
      <c r="AV232" s="42"/>
      <c r="AW232" s="42"/>
      <c r="AX232" s="42"/>
      <c r="AY232" s="42"/>
      <c r="AZ232" s="42"/>
      <c r="BA232" s="42"/>
      <c r="BB232" s="42"/>
      <c r="BC232" s="42"/>
      <c r="BD232" s="42"/>
      <c r="BE232" s="42"/>
      <c r="BF232" s="42"/>
      <c r="BG232" s="42"/>
      <c r="BH232" s="42"/>
      <c r="BI232" s="42"/>
      <c r="BJ232" s="42"/>
      <c r="BK232" s="42"/>
      <c r="BL232" s="42"/>
      <c r="BM232" s="42"/>
      <c r="BN232" s="42"/>
      <c r="BO232" s="42"/>
      <c r="BP232" s="42"/>
      <c r="BQ232" s="42"/>
      <c r="BR232" s="42"/>
    </row>
    <row r="233" spans="38:70" ht="15" customHeight="1">
      <c r="AL233" s="200"/>
      <c r="AM233" s="201"/>
      <c r="AN233" s="200"/>
      <c r="AO233" s="200"/>
      <c r="AP233" s="200"/>
      <c r="AQ233" s="200"/>
      <c r="AR233" s="200"/>
      <c r="AS233" s="42"/>
      <c r="AT233" s="42"/>
      <c r="AU233" s="42"/>
      <c r="AV233" s="42"/>
      <c r="AW233" s="42"/>
      <c r="AX233" s="42"/>
      <c r="AY233" s="42"/>
      <c r="AZ233" s="42"/>
      <c r="BA233" s="42"/>
      <c r="BB233" s="42"/>
      <c r="BC233" s="42"/>
      <c r="BD233" s="42"/>
      <c r="BE233" s="42"/>
      <c r="BF233" s="42"/>
      <c r="BG233" s="42"/>
      <c r="BH233" s="42"/>
      <c r="BI233" s="42"/>
      <c r="BJ233" s="42"/>
      <c r="BK233" s="42"/>
      <c r="BL233" s="42"/>
      <c r="BM233" s="42"/>
      <c r="BN233" s="42"/>
      <c r="BO233" s="42"/>
      <c r="BP233" s="42"/>
      <c r="BQ233" s="42"/>
      <c r="BR233" s="42"/>
    </row>
  </sheetData>
  <sheetProtection algorithmName="SHA-512" hashValue="tSuHI+Mso/iR2FtQqO5bvtpMAUaKF4pag5TJHByT8iHhkS5FIxjC9/4NBhEbzmLb6vcZolg5xX9oTxibfX/QEA==" saltValue="gqC1dWhJd+6ZgDmr82Ks2g==" spinCount="100000" sheet="1" objects="1" scenarios="1"/>
  <mergeCells count="112">
    <mergeCell ref="A2:T2"/>
    <mergeCell ref="U2:V2"/>
    <mergeCell ref="Q5:U5"/>
    <mergeCell ref="AB35:AF35"/>
    <mergeCell ref="AB34:AF34"/>
    <mergeCell ref="AB30:AF30"/>
    <mergeCell ref="AB74:AF74"/>
    <mergeCell ref="AB44:AF44"/>
    <mergeCell ref="AB46:AF46"/>
    <mergeCell ref="AB45:AF45"/>
    <mergeCell ref="AB72:AF72"/>
    <mergeCell ref="AB71:AF71"/>
    <mergeCell ref="AB42:AF42"/>
    <mergeCell ref="AB43:AF43"/>
    <mergeCell ref="AB73:AF73"/>
    <mergeCell ref="H21:I21"/>
    <mergeCell ref="O21:P21"/>
    <mergeCell ref="R21:S21"/>
    <mergeCell ref="B10:C10"/>
    <mergeCell ref="D10:Z10"/>
    <mergeCell ref="P31:W31"/>
    <mergeCell ref="AB31:AF31"/>
    <mergeCell ref="AB32:AF32"/>
    <mergeCell ref="AB33:AF33"/>
    <mergeCell ref="AB139:AF139"/>
    <mergeCell ref="AB140:AF140"/>
    <mergeCell ref="AB141:AF141"/>
    <mergeCell ref="AB142:AF142"/>
    <mergeCell ref="Q4:U4"/>
    <mergeCell ref="V4:AG4"/>
    <mergeCell ref="V5:AG5"/>
    <mergeCell ref="AB99:AF99"/>
    <mergeCell ref="AB135:AF135"/>
    <mergeCell ref="AB132:AF132"/>
    <mergeCell ref="AB131:AF131"/>
    <mergeCell ref="AB127:AF127"/>
    <mergeCell ref="AB130:AF130"/>
    <mergeCell ref="AB100:AF100"/>
    <mergeCell ref="AB117:AF117"/>
    <mergeCell ref="AB128:AF128"/>
    <mergeCell ref="AB107:AF107"/>
    <mergeCell ref="AB108:AF108"/>
    <mergeCell ref="AB109:AF109"/>
    <mergeCell ref="AB110:AF110"/>
    <mergeCell ref="AB111:AF111"/>
    <mergeCell ref="AB112:AF112"/>
    <mergeCell ref="AB75:AF75"/>
    <mergeCell ref="AB77:AF77"/>
    <mergeCell ref="B9:C9"/>
    <mergeCell ref="D9:Z9"/>
    <mergeCell ref="V16:Y16"/>
    <mergeCell ref="AB28:AF28"/>
    <mergeCell ref="B29:W29"/>
    <mergeCell ref="AB29:AF29"/>
    <mergeCell ref="B16:D16"/>
    <mergeCell ref="E16:F16"/>
    <mergeCell ref="H16:I16"/>
    <mergeCell ref="O16:P16"/>
    <mergeCell ref="R16:S16"/>
    <mergeCell ref="V21:Y21"/>
    <mergeCell ref="B21:D21"/>
    <mergeCell ref="E21:F21"/>
    <mergeCell ref="C155:AF155"/>
    <mergeCell ref="A158:AG159"/>
    <mergeCell ref="E160:F160"/>
    <mergeCell ref="H160:I160"/>
    <mergeCell ref="K160:L160"/>
    <mergeCell ref="T160:AF160"/>
    <mergeCell ref="AB76:AF76"/>
    <mergeCell ref="J152:AD152"/>
    <mergeCell ref="AB95:AF95"/>
    <mergeCell ref="AB143:AF143"/>
    <mergeCell ref="AB144:AF144"/>
    <mergeCell ref="AB145:AF145"/>
    <mergeCell ref="AB146:AF146"/>
    <mergeCell ref="AB147:AF147"/>
    <mergeCell ref="AB121:AF121"/>
    <mergeCell ref="AB98:AF98"/>
    <mergeCell ref="AB101:AF101"/>
    <mergeCell ref="AB120:AF120"/>
    <mergeCell ref="AB119:AF119"/>
    <mergeCell ref="AB118:AF118"/>
    <mergeCell ref="AB129:AF129"/>
    <mergeCell ref="AB122:AF122"/>
    <mergeCell ref="AA137:AG137"/>
    <mergeCell ref="AB138:AF138"/>
    <mergeCell ref="AB93:AF93"/>
    <mergeCell ref="AB94:AF94"/>
    <mergeCell ref="AB80:AF80"/>
    <mergeCell ref="AB89:AF89"/>
    <mergeCell ref="AA88:AG88"/>
    <mergeCell ref="AB81:AF81"/>
    <mergeCell ref="AB82:AF82"/>
    <mergeCell ref="AB83:AF83"/>
    <mergeCell ref="AB85:AF85"/>
    <mergeCell ref="AB86:AF86"/>
    <mergeCell ref="AB84:AF84"/>
    <mergeCell ref="AB91:AF91"/>
    <mergeCell ref="AB90:AF90"/>
    <mergeCell ref="AB92:AF92"/>
    <mergeCell ref="AA125:AG125"/>
    <mergeCell ref="AB126:AF126"/>
    <mergeCell ref="AB133:AF133"/>
    <mergeCell ref="AB134:AF134"/>
    <mergeCell ref="AA97:AG97"/>
    <mergeCell ref="AB102:AF102"/>
    <mergeCell ref="AB103:AF103"/>
    <mergeCell ref="AA115:AG115"/>
    <mergeCell ref="AB116:AF116"/>
    <mergeCell ref="AB104:AF104"/>
    <mergeCell ref="AB113:AF113"/>
    <mergeCell ref="A106:AG106"/>
  </mergeCells>
  <phoneticPr fontId="1"/>
  <conditionalFormatting sqref="AA59:AE59">
    <cfRule type="containsText" dxfId="38" priority="2" operator="containsText" text="問題あり">
      <formula>NOT(ISERROR(SEARCH("問題あり",AA59)))</formula>
    </cfRule>
  </conditionalFormatting>
  <conditionalFormatting sqref="AA69:AE69">
    <cfRule type="containsText" dxfId="37" priority="1" operator="containsText" text="問題あり">
      <formula>NOT(ISERROR(SEARCH("問題あり",AA69)))</formula>
    </cfRule>
  </conditionalFormatting>
  <dataValidations count="1">
    <dataValidation type="list" allowBlank="1" showInputMessage="1" showErrorMessage="1" sqref="H16:I17 R21:S21 H21:I21 R16:S17" xr:uid="{D731F8AB-D69E-47F8-B546-0DE3D6839CEE}">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3" fitToHeight="0" orientation="portrait" r:id="rId1"/>
  <rowBreaks count="2" manualBreakCount="2">
    <brk id="58" max="33" man="1"/>
    <brk id="122"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xdr:col>
                    <xdr:colOff>19050</xdr:colOff>
                    <xdr:row>149</xdr:row>
                    <xdr:rowOff>171450</xdr:rowOff>
                  </from>
                  <to>
                    <xdr:col>2</xdr:col>
                    <xdr:colOff>19050</xdr:colOff>
                    <xdr:row>151</xdr:row>
                    <xdr:rowOff>19050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xdr:col>
                    <xdr:colOff>19050</xdr:colOff>
                    <xdr:row>150</xdr:row>
                    <xdr:rowOff>180975</xdr:rowOff>
                  </from>
                  <to>
                    <xdr:col>2</xdr:col>
                    <xdr:colOff>19050</xdr:colOff>
                    <xdr:row>152</xdr:row>
                    <xdr:rowOff>28575</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11</xdr:col>
                    <xdr:colOff>47625</xdr:colOff>
                    <xdr:row>149</xdr:row>
                    <xdr:rowOff>171450</xdr:rowOff>
                  </from>
                  <to>
                    <xdr:col>12</xdr:col>
                    <xdr:colOff>47625</xdr:colOff>
                    <xdr:row>151</xdr:row>
                    <xdr:rowOff>19050</xdr:rowOff>
                  </to>
                </anchor>
              </controlPr>
            </control>
          </mc:Choice>
        </mc:AlternateContent>
        <mc:AlternateContent xmlns:mc="http://schemas.openxmlformats.org/markup-compatibility/2006">
          <mc:Choice Requires="x14">
            <control shapeId="12292"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2296" r:id="rId8" name="Option Button 8">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2293" r:id="rId9"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mc:AlternateContent xmlns:mc="http://schemas.openxmlformats.org/markup-compatibility/2006">
          <mc:Choice Requires="x14">
            <control shapeId="12297" r:id="rId10" name="Option Button 9">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7844C-FD9A-45C0-B027-B2B601EF4582}">
  <sheetPr codeName="Sheet6">
    <tabColor theme="7" tint="0.39997558519241921"/>
    <pageSetUpPr fitToPage="1"/>
  </sheetPr>
  <dimension ref="A1:BR229"/>
  <sheetViews>
    <sheetView showGridLines="0" view="pageBreakPreview" zoomScaleNormal="100" zoomScaleSheetLayoutView="100" workbookViewId="0"/>
  </sheetViews>
  <sheetFormatPr defaultColWidth="8.75" defaultRowHeight="13.5" outlineLevelRow="2" outlineLevelCol="1"/>
  <cols>
    <col min="1" max="33" width="3.625" style="4" customWidth="1"/>
    <col min="34" max="34" width="9.125" style="175" hidden="1" customWidth="1" outlineLevel="1"/>
    <col min="35" max="35" width="5" style="175" hidden="1" customWidth="1" outlineLevel="1"/>
    <col min="36" max="36" width="6.5" style="175" hidden="1" customWidth="1" outlineLevel="1"/>
    <col min="37" max="37" width="3.5" style="175" hidden="1" customWidth="1" outlineLevel="1"/>
    <col min="38" max="42" width="2.75" style="175" hidden="1" customWidth="1" outlineLevel="1"/>
    <col min="43" max="44" width="9.5" style="175" hidden="1" customWidth="1" outlineLevel="1"/>
    <col min="45" max="45" width="8.75" style="175" hidden="1" customWidth="1" outlineLevel="1"/>
    <col min="46" max="46" width="8.75" style="4" hidden="1" customWidth="1" outlineLevel="1"/>
    <col min="47" max="47" width="8.75" style="4" collapsed="1"/>
    <col min="48" max="16384" width="8.75" style="4"/>
  </cols>
  <sheetData>
    <row r="1" spans="1:45" ht="16.149999999999999" customHeight="1">
      <c r="A1" s="48" t="s">
        <v>254</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row>
    <row r="2" spans="1:45" ht="16.149999999999999" customHeight="1">
      <c r="A2" s="615" t="s">
        <v>339</v>
      </c>
      <c r="B2" s="615"/>
      <c r="C2" s="615"/>
      <c r="D2" s="615"/>
      <c r="E2" s="615"/>
      <c r="F2" s="615"/>
      <c r="G2" s="615"/>
      <c r="H2" s="615"/>
      <c r="I2" s="615"/>
      <c r="J2" s="615"/>
      <c r="K2" s="615"/>
      <c r="L2" s="615"/>
      <c r="M2" s="615"/>
      <c r="N2" s="615"/>
      <c r="O2" s="615"/>
      <c r="P2" s="615"/>
      <c r="Q2" s="615"/>
      <c r="R2" s="615"/>
      <c r="S2" s="616"/>
      <c r="T2" s="616"/>
      <c r="U2" s="658" t="s">
        <v>256</v>
      </c>
      <c r="V2" s="658"/>
      <c r="W2" s="658"/>
      <c r="X2" s="658"/>
      <c r="Y2" s="658"/>
      <c r="Z2" s="658"/>
      <c r="AA2" s="658"/>
      <c r="AB2" s="658"/>
      <c r="AC2" s="658"/>
      <c r="AD2" s="658"/>
      <c r="AE2" s="658"/>
      <c r="AF2" s="658"/>
      <c r="AG2" s="658"/>
      <c r="AH2" s="194"/>
      <c r="AI2" s="194"/>
    </row>
    <row r="3" spans="1:45"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45" ht="16.350000000000001" customHeight="1">
      <c r="A4" s="48"/>
      <c r="B4" s="48"/>
      <c r="C4" s="48"/>
      <c r="D4" s="48"/>
      <c r="E4" s="48"/>
      <c r="F4" s="48"/>
      <c r="G4" s="48"/>
      <c r="H4" s="48"/>
      <c r="I4" s="48"/>
      <c r="J4" s="48"/>
      <c r="K4" s="48"/>
      <c r="L4" s="48"/>
      <c r="M4" s="48"/>
      <c r="N4" s="48"/>
      <c r="O4" s="48"/>
      <c r="P4" s="48"/>
      <c r="Q4" s="610" t="s">
        <v>257</v>
      </c>
      <c r="R4" s="610"/>
      <c r="S4" s="610"/>
      <c r="T4" s="610"/>
      <c r="U4" s="610"/>
      <c r="V4" s="644" t="str">
        <f>IF('様式95_外来・在宅ベースアップ評価料（Ⅰ）'!H5=0,"",'様式95_外来・在宅ベースアップ評価料（Ⅰ）'!H5)</f>
        <v/>
      </c>
      <c r="W4" s="644"/>
      <c r="X4" s="644"/>
      <c r="Y4" s="644"/>
      <c r="Z4" s="644"/>
      <c r="AA4" s="644"/>
      <c r="AB4" s="644"/>
      <c r="AC4" s="644"/>
      <c r="AD4" s="644"/>
      <c r="AE4" s="644"/>
      <c r="AF4" s="644"/>
      <c r="AG4" s="645"/>
      <c r="AH4" s="195"/>
      <c r="AI4" s="195"/>
    </row>
    <row r="5" spans="1:45" ht="16.149999999999999" customHeight="1">
      <c r="A5" s="48"/>
      <c r="B5" s="48"/>
      <c r="C5" s="48"/>
      <c r="D5" s="48"/>
      <c r="E5" s="48"/>
      <c r="F5" s="48"/>
      <c r="G5" s="48"/>
      <c r="H5" s="48"/>
      <c r="I5" s="48"/>
      <c r="J5" s="48"/>
      <c r="K5" s="48"/>
      <c r="L5" s="48"/>
      <c r="M5" s="48"/>
      <c r="N5" s="48"/>
      <c r="O5" s="48"/>
      <c r="P5" s="48"/>
      <c r="Q5" s="659" t="s">
        <v>258</v>
      </c>
      <c r="R5" s="659"/>
      <c r="S5" s="659"/>
      <c r="T5" s="659"/>
      <c r="U5" s="660"/>
      <c r="V5" s="646" t="str">
        <f>'様式96_外来・在宅ベースアップ評価料（Ⅱ）'!H6</f>
        <v/>
      </c>
      <c r="W5" s="646"/>
      <c r="X5" s="646"/>
      <c r="Y5" s="646"/>
      <c r="Z5" s="646"/>
      <c r="AA5" s="646"/>
      <c r="AB5" s="646"/>
      <c r="AC5" s="646"/>
      <c r="AD5" s="646"/>
      <c r="AE5" s="646"/>
      <c r="AF5" s="646"/>
      <c r="AG5" s="647"/>
      <c r="AH5" s="180"/>
      <c r="AI5" s="180"/>
    </row>
    <row r="6" spans="1:45"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row>
    <row r="7" spans="1:45" ht="16.149999999999999" customHeight="1">
      <c r="A7" s="2" t="s">
        <v>259</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row>
    <row r="8" spans="1:45" ht="16.149999999999999" customHeight="1">
      <c r="A8" s="48" t="s">
        <v>260</v>
      </c>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row>
    <row r="9" spans="1:45" ht="16.149999999999999" customHeight="1">
      <c r="A9" s="2"/>
      <c r="B9" s="648"/>
      <c r="C9" s="648"/>
      <c r="D9" s="649" t="s">
        <v>261</v>
      </c>
      <c r="E9" s="649"/>
      <c r="F9" s="649"/>
      <c r="G9" s="649"/>
      <c r="H9" s="649"/>
      <c r="I9" s="649"/>
      <c r="J9" s="649"/>
      <c r="K9" s="649"/>
      <c r="L9" s="649"/>
      <c r="M9" s="649"/>
      <c r="N9" s="649"/>
      <c r="O9" s="649"/>
      <c r="P9" s="649"/>
      <c r="Q9" s="649"/>
      <c r="R9" s="649"/>
      <c r="S9" s="649"/>
      <c r="T9" s="649"/>
      <c r="U9" s="649"/>
      <c r="V9" s="649"/>
      <c r="W9" s="649"/>
      <c r="X9" s="649"/>
      <c r="Y9" s="649"/>
      <c r="Z9" s="649"/>
      <c r="AA9" s="48"/>
      <c r="AB9" s="48"/>
      <c r="AC9" s="48"/>
      <c r="AD9" s="48"/>
      <c r="AE9" s="48"/>
      <c r="AF9" s="48"/>
      <c r="AG9" s="48"/>
    </row>
    <row r="10" spans="1:45" ht="16.149999999999999" customHeight="1">
      <c r="A10" s="2"/>
      <c r="B10" s="651"/>
      <c r="C10" s="651"/>
      <c r="D10" s="652" t="s">
        <v>262</v>
      </c>
      <c r="E10" s="652"/>
      <c r="F10" s="652"/>
      <c r="G10" s="652"/>
      <c r="H10" s="652"/>
      <c r="I10" s="652"/>
      <c r="J10" s="652"/>
      <c r="K10" s="652"/>
      <c r="L10" s="652"/>
      <c r="M10" s="652"/>
      <c r="N10" s="652"/>
      <c r="O10" s="652"/>
      <c r="P10" s="652"/>
      <c r="Q10" s="652"/>
      <c r="R10" s="652"/>
      <c r="S10" s="652"/>
      <c r="T10" s="652"/>
      <c r="U10" s="652"/>
      <c r="V10" s="652"/>
      <c r="W10" s="652"/>
      <c r="X10" s="652"/>
      <c r="Y10" s="652"/>
      <c r="Z10" s="652"/>
      <c r="AA10" s="48"/>
      <c r="AB10" s="48"/>
      <c r="AC10" s="48"/>
      <c r="AD10" s="48"/>
      <c r="AE10" s="48"/>
      <c r="AF10" s="48"/>
      <c r="AG10" s="48"/>
    </row>
    <row r="11" spans="1:45" ht="16.149999999999999" customHeight="1">
      <c r="A11" s="2"/>
      <c r="B11" s="2"/>
      <c r="C11" s="2"/>
      <c r="D11" s="2"/>
      <c r="E11" s="2"/>
      <c r="F11" s="2"/>
      <c r="G11" s="256"/>
      <c r="H11" s="256"/>
      <c r="I11" s="256"/>
      <c r="J11" s="256"/>
      <c r="K11" s="256"/>
      <c r="L11" s="256"/>
      <c r="M11" s="256"/>
      <c r="N11" s="256"/>
      <c r="O11" s="256"/>
      <c r="P11" s="256"/>
      <c r="Q11" s="256"/>
      <c r="R11" s="256"/>
      <c r="S11" s="256"/>
      <c r="T11" s="256"/>
      <c r="U11" s="256"/>
      <c r="V11" s="256"/>
      <c r="W11" s="256"/>
      <c r="X11" s="256"/>
      <c r="Y11" s="256"/>
      <c r="Z11" s="256"/>
      <c r="AA11" s="3"/>
      <c r="AB11" s="3"/>
      <c r="AC11" s="3"/>
      <c r="AD11" s="3"/>
      <c r="AE11" s="3"/>
      <c r="AF11" s="3"/>
      <c r="AG11" s="19"/>
      <c r="AH11" s="4"/>
      <c r="AS11" s="4"/>
    </row>
    <row r="12" spans="1:45" ht="16.149999999999999" customHeight="1">
      <c r="A12" s="2"/>
      <c r="B12" s="2"/>
      <c r="C12" s="2"/>
      <c r="D12" s="2"/>
      <c r="E12" s="2"/>
      <c r="F12" s="2"/>
      <c r="G12" s="256"/>
      <c r="H12" s="256"/>
      <c r="I12" s="256"/>
      <c r="J12" s="256"/>
      <c r="K12" s="256"/>
      <c r="L12" s="256"/>
      <c r="M12" s="256"/>
      <c r="N12" s="256"/>
      <c r="O12" s="256"/>
      <c r="P12" s="256"/>
      <c r="Q12" s="256"/>
      <c r="R12" s="256"/>
      <c r="S12" s="256"/>
      <c r="T12" s="256"/>
      <c r="U12" s="256"/>
      <c r="V12" s="256"/>
      <c r="W12" s="256"/>
      <c r="X12" s="256"/>
      <c r="Y12" s="256"/>
      <c r="Z12" s="256"/>
      <c r="AA12" s="3"/>
      <c r="AB12" s="3"/>
      <c r="AC12" s="3"/>
      <c r="AD12" s="3"/>
      <c r="AE12" s="3"/>
      <c r="AF12" s="3"/>
      <c r="AG12" s="19"/>
      <c r="AH12" s="4"/>
      <c r="AS12" s="4"/>
    </row>
    <row r="13" spans="1:45" ht="16.149999999999999" customHeight="1">
      <c r="A13" s="2"/>
      <c r="B13" s="2"/>
      <c r="C13" s="2"/>
      <c r="D13" s="2"/>
      <c r="E13" s="2"/>
      <c r="F13" s="2"/>
      <c r="G13" s="256"/>
      <c r="H13" s="256"/>
      <c r="I13" s="256"/>
      <c r="J13" s="256"/>
      <c r="K13" s="256"/>
      <c r="L13" s="256"/>
      <c r="M13" s="256"/>
      <c r="N13" s="256"/>
      <c r="O13" s="256"/>
      <c r="P13" s="256"/>
      <c r="Q13" s="256"/>
      <c r="R13" s="256"/>
      <c r="S13" s="256"/>
      <c r="T13" s="256"/>
      <c r="U13" s="256"/>
      <c r="V13" s="256"/>
      <c r="W13" s="256"/>
      <c r="X13" s="256"/>
      <c r="Y13" s="256"/>
      <c r="Z13" s="256"/>
      <c r="AA13" s="3"/>
      <c r="AB13" s="3"/>
      <c r="AC13" s="3"/>
      <c r="AD13" s="3"/>
      <c r="AE13" s="3"/>
      <c r="AF13" s="3"/>
      <c r="AG13" s="19"/>
      <c r="AH13" s="4"/>
      <c r="AS13" s="4"/>
    </row>
    <row r="14" spans="1:45"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c r="AH14" s="4"/>
      <c r="AS14" s="4"/>
    </row>
    <row r="15" spans="1:45" ht="16.149999999999999" customHeight="1" thickBot="1">
      <c r="A15" s="48" t="s">
        <v>263</v>
      </c>
      <c r="B15" s="48"/>
      <c r="C15" s="48"/>
      <c r="D15" s="48"/>
      <c r="E15" s="48"/>
      <c r="F15" s="48"/>
      <c r="L15" s="48"/>
      <c r="M15" s="48"/>
      <c r="N15" s="48"/>
      <c r="O15" s="48"/>
      <c r="P15" s="48"/>
      <c r="Q15" s="48"/>
      <c r="R15" s="48"/>
      <c r="S15" s="48"/>
      <c r="T15" s="48"/>
      <c r="U15" s="48"/>
      <c r="V15" s="48"/>
      <c r="AE15" s="48"/>
      <c r="AF15" s="48"/>
      <c r="AG15" s="48"/>
    </row>
    <row r="16" spans="1:45" ht="16.149999999999999" customHeight="1" thickBot="1">
      <c r="B16" s="608" t="s">
        <v>15</v>
      </c>
      <c r="C16" s="650"/>
      <c r="D16" s="650"/>
      <c r="E16" s="609"/>
      <c r="F16" s="609"/>
      <c r="G16" s="20" t="s">
        <v>16</v>
      </c>
      <c r="H16" s="609"/>
      <c r="I16" s="609"/>
      <c r="J16" s="20" t="s">
        <v>264</v>
      </c>
      <c r="K16" s="20"/>
      <c r="L16" s="20" t="s">
        <v>265</v>
      </c>
      <c r="M16" s="20" t="s">
        <v>15</v>
      </c>
      <c r="N16" s="20"/>
      <c r="O16" s="609"/>
      <c r="P16" s="609"/>
      <c r="Q16" s="20" t="s">
        <v>16</v>
      </c>
      <c r="R16" s="609"/>
      <c r="S16" s="609"/>
      <c r="T16" s="21" t="s">
        <v>264</v>
      </c>
      <c r="V16" s="603">
        <f>IF(E16=O16,R16-H16+1,IF(O16-E16=1,12-H16+1+R16,IF(O16-E16=2,12-H16+1+R16+12,"エラー")))</f>
        <v>1</v>
      </c>
      <c r="W16" s="603"/>
      <c r="X16" s="603"/>
      <c r="Y16" s="604"/>
      <c r="Z16" s="48" t="s">
        <v>266</v>
      </c>
      <c r="AA16" s="48"/>
      <c r="AG16" s="48"/>
    </row>
    <row r="17" spans="1:43" ht="16.149999999999999" customHeight="1">
      <c r="B17" s="148"/>
      <c r="C17" s="28"/>
      <c r="D17" s="28"/>
      <c r="E17" s="28"/>
      <c r="F17" s="28"/>
      <c r="H17" s="28"/>
      <c r="I17" s="28"/>
      <c r="O17" s="28"/>
      <c r="P17" s="28"/>
      <c r="R17" s="28"/>
      <c r="S17" s="28"/>
      <c r="V17" s="28"/>
      <c r="W17" s="28"/>
      <c r="X17" s="28"/>
      <c r="Y17" s="28"/>
    </row>
    <row r="18" spans="1:43" ht="16.149999999999999" customHeight="1">
      <c r="B18" s="148"/>
      <c r="C18" s="28"/>
      <c r="D18" s="28"/>
      <c r="E18" s="28"/>
      <c r="F18" s="28"/>
      <c r="H18" s="28"/>
      <c r="I18" s="28"/>
      <c r="O18" s="28"/>
      <c r="P18" s="28"/>
      <c r="R18" s="28"/>
      <c r="S18" s="28"/>
      <c r="V18" s="28"/>
      <c r="W18" s="28"/>
      <c r="X18" s="28"/>
      <c r="Y18" s="28"/>
    </row>
    <row r="19" spans="1:43" ht="16.149999999999999" customHeight="1">
      <c r="A19" s="48"/>
      <c r="B19" s="108"/>
      <c r="C19" s="48"/>
      <c r="D19" s="48"/>
      <c r="E19" s="48"/>
      <c r="F19" s="48"/>
      <c r="G19" s="48"/>
      <c r="H19" s="48"/>
      <c r="I19" s="48"/>
      <c r="J19" s="48"/>
      <c r="K19" s="48"/>
      <c r="L19" s="48"/>
      <c r="M19" s="48"/>
      <c r="N19" s="48"/>
      <c r="O19" s="48"/>
      <c r="P19" s="48"/>
      <c r="Q19" s="48"/>
      <c r="R19" s="48"/>
      <c r="S19" s="48"/>
      <c r="T19" s="48"/>
      <c r="U19" s="48"/>
      <c r="AB19" s="48"/>
      <c r="AC19" s="48"/>
      <c r="AD19" s="48"/>
      <c r="AE19" s="48"/>
      <c r="AF19" s="48"/>
      <c r="AG19" s="48"/>
    </row>
    <row r="20" spans="1:43" ht="16.149999999999999" customHeight="1" thickBot="1">
      <c r="A20" s="48" t="s">
        <v>267</v>
      </c>
      <c r="B20" s="48"/>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row>
    <row r="21" spans="1:43" ht="16.149999999999999" customHeight="1" thickBot="1">
      <c r="A21" s="48"/>
      <c r="B21" s="608" t="s">
        <v>15</v>
      </c>
      <c r="C21" s="650"/>
      <c r="D21" s="650"/>
      <c r="E21" s="609"/>
      <c r="F21" s="609"/>
      <c r="G21" s="20" t="s">
        <v>16</v>
      </c>
      <c r="H21" s="609"/>
      <c r="I21" s="609"/>
      <c r="J21" s="20" t="s">
        <v>264</v>
      </c>
      <c r="K21" s="20"/>
      <c r="L21" s="20" t="s">
        <v>265</v>
      </c>
      <c r="M21" s="20" t="s">
        <v>15</v>
      </c>
      <c r="N21" s="20"/>
      <c r="O21" s="609"/>
      <c r="P21" s="609"/>
      <c r="Q21" s="20" t="s">
        <v>16</v>
      </c>
      <c r="R21" s="609"/>
      <c r="S21" s="609"/>
      <c r="T21" s="21" t="s">
        <v>264</v>
      </c>
      <c r="V21" s="603">
        <f>IF(E21=O21,R21-H21+1,IF(O21-E21=1,12-H21+1+R21,IF(O21-E21=2,12-H21+1+R21+12,"エラー")))</f>
        <v>1</v>
      </c>
      <c r="W21" s="603"/>
      <c r="X21" s="603"/>
      <c r="Y21" s="604"/>
      <c r="Z21" s="48" t="s">
        <v>266</v>
      </c>
      <c r="AA21" s="48"/>
      <c r="AG21" s="48"/>
    </row>
    <row r="22" spans="1:43" ht="16.149999999999999" customHeight="1">
      <c r="A22" s="48"/>
      <c r="B22" s="149"/>
      <c r="D22" s="28"/>
      <c r="E22" s="28"/>
      <c r="G22" s="28"/>
      <c r="H22" s="28"/>
      <c r="N22" s="28"/>
      <c r="O22" s="28"/>
      <c r="Q22" s="28"/>
      <c r="R22" s="28"/>
      <c r="U22" s="48"/>
      <c r="AB22" s="48"/>
      <c r="AC22" s="48"/>
      <c r="AD22" s="48"/>
      <c r="AE22" s="48"/>
      <c r="AF22" s="48"/>
      <c r="AG22" s="48"/>
    </row>
    <row r="23" spans="1:43" ht="16.149999999999999" customHeight="1">
      <c r="A23" s="48"/>
      <c r="B23" s="149"/>
      <c r="D23" s="28"/>
      <c r="E23" s="28"/>
      <c r="G23" s="28"/>
      <c r="H23" s="28"/>
      <c r="N23" s="28"/>
      <c r="O23" s="28"/>
      <c r="Q23" s="28"/>
      <c r="R23" s="28"/>
      <c r="U23" s="48"/>
      <c r="AB23" s="48"/>
      <c r="AC23" s="48"/>
      <c r="AD23" s="48"/>
      <c r="AE23" s="48"/>
      <c r="AF23" s="48"/>
      <c r="AG23" s="48"/>
      <c r="AQ23" s="175" t="s">
        <v>340</v>
      </c>
    </row>
    <row r="24" spans="1:43" ht="16.149999999999999" customHeight="1">
      <c r="A24" s="48"/>
      <c r="B24" s="149"/>
      <c r="D24" s="28"/>
      <c r="E24" s="28"/>
      <c r="G24" s="28"/>
      <c r="H24" s="28"/>
      <c r="N24" s="28"/>
      <c r="O24" s="28"/>
      <c r="Q24" s="28"/>
      <c r="R24" s="28"/>
      <c r="U24" s="48"/>
      <c r="AB24" s="48"/>
      <c r="AC24" s="48"/>
      <c r="AD24" s="48"/>
      <c r="AE24" s="48"/>
      <c r="AF24" s="48"/>
      <c r="AG24" s="48"/>
    </row>
    <row r="25" spans="1:43" ht="16.149999999999999" customHeight="1">
      <c r="A25" s="48"/>
      <c r="B25" s="149"/>
      <c r="D25" s="28"/>
      <c r="E25" s="28"/>
      <c r="G25" s="28"/>
      <c r="H25" s="28"/>
      <c r="N25" s="28"/>
      <c r="O25" s="28"/>
      <c r="Q25" s="28"/>
      <c r="R25" s="28"/>
      <c r="U25" s="48"/>
      <c r="AB25" s="48"/>
      <c r="AC25" s="48"/>
      <c r="AD25" s="48"/>
      <c r="AE25" s="48"/>
      <c r="AF25" s="48"/>
      <c r="AG25" s="48"/>
    </row>
    <row r="26" spans="1:43" ht="16.149999999999999" customHeight="1" thickBot="1">
      <c r="A26" s="48"/>
      <c r="B26" s="149"/>
      <c r="D26" s="28"/>
      <c r="E26" s="28"/>
      <c r="G26" s="28"/>
      <c r="H26" s="28"/>
      <c r="N26" s="28"/>
      <c r="O26" s="28"/>
      <c r="Q26" s="28"/>
      <c r="R26" s="28"/>
      <c r="U26" s="48"/>
      <c r="AB26" s="48"/>
      <c r="AC26" s="48"/>
      <c r="AD26" s="48"/>
      <c r="AE26" s="48"/>
      <c r="AF26" s="48"/>
      <c r="AG26" s="48"/>
    </row>
    <row r="27" spans="1:43" ht="16.149999999999999" customHeight="1" thickBot="1">
      <c r="A27" s="2" t="s">
        <v>341</v>
      </c>
      <c r="B27" s="2"/>
      <c r="C27" s="3"/>
      <c r="D27" s="3"/>
      <c r="E27" s="3"/>
      <c r="F27" s="3"/>
      <c r="G27" s="3"/>
      <c r="H27" s="3"/>
      <c r="I27" s="3"/>
      <c r="J27" s="3"/>
      <c r="K27" s="3"/>
      <c r="L27" s="3"/>
      <c r="M27" s="3"/>
      <c r="N27" s="3"/>
      <c r="O27" s="3"/>
      <c r="P27" s="3"/>
      <c r="Q27" s="3"/>
      <c r="R27" s="3"/>
      <c r="S27" s="3"/>
      <c r="T27" s="3"/>
      <c r="U27" s="3"/>
      <c r="W27" s="176"/>
      <c r="X27" s="656" t="s">
        <v>342</v>
      </c>
      <c r="Y27" s="657"/>
      <c r="Z27" s="3"/>
      <c r="AA27" s="3"/>
      <c r="AB27" s="3"/>
      <c r="AC27" s="3"/>
      <c r="AD27" s="3"/>
      <c r="AE27" s="3"/>
      <c r="AF27" s="3"/>
      <c r="AG27" s="19"/>
      <c r="AH27" s="175" t="b">
        <v>1</v>
      </c>
    </row>
    <row r="28" spans="1:43" ht="16.149999999999999" customHeight="1">
      <c r="A28" s="2"/>
      <c r="B28" s="108"/>
      <c r="C28" s="3"/>
      <c r="D28" s="3"/>
      <c r="E28" s="3"/>
      <c r="F28" s="3"/>
      <c r="G28" s="3"/>
      <c r="H28" s="3"/>
      <c r="I28" s="3"/>
      <c r="J28" s="3"/>
      <c r="K28" s="3"/>
      <c r="L28" s="3"/>
      <c r="M28" s="3"/>
      <c r="N28" s="3"/>
      <c r="O28" s="3"/>
      <c r="P28" s="3"/>
      <c r="Q28" s="3"/>
      <c r="R28" s="3"/>
      <c r="S28" s="3"/>
      <c r="T28" s="3"/>
      <c r="U28" s="3"/>
      <c r="X28" s="28"/>
      <c r="Y28" s="28"/>
      <c r="Z28" s="3"/>
      <c r="AA28" s="3"/>
      <c r="AB28" s="3"/>
      <c r="AC28" s="3"/>
      <c r="AD28" s="3"/>
      <c r="AE28" s="3"/>
      <c r="AF28" s="3"/>
      <c r="AG28" s="19"/>
    </row>
    <row r="29" spans="1:43" ht="16.149999999999999" customHeight="1">
      <c r="A29" s="48"/>
      <c r="B29" s="149"/>
      <c r="D29" s="28"/>
      <c r="E29" s="28"/>
      <c r="G29" s="28"/>
      <c r="H29" s="28"/>
      <c r="N29" s="28"/>
      <c r="O29" s="28"/>
      <c r="Q29" s="28"/>
      <c r="R29" s="28"/>
      <c r="U29" s="48"/>
      <c r="AB29" s="48"/>
      <c r="AC29" s="48"/>
      <c r="AD29" s="48"/>
      <c r="AE29" s="48"/>
      <c r="AF29" s="48"/>
      <c r="AG29" s="48"/>
    </row>
    <row r="30" spans="1:43" ht="16.149999999999999" customHeight="1">
      <c r="A30" s="48"/>
      <c r="B30" s="149"/>
      <c r="D30" s="28"/>
      <c r="E30" s="28"/>
      <c r="G30" s="28"/>
      <c r="H30" s="28"/>
      <c r="N30" s="28"/>
      <c r="O30" s="28"/>
      <c r="Q30" s="28"/>
      <c r="R30" s="28"/>
      <c r="U30" s="48"/>
      <c r="AB30" s="48"/>
      <c r="AC30" s="48"/>
      <c r="AD30" s="48"/>
      <c r="AE30" s="48"/>
      <c r="AF30" s="48"/>
      <c r="AG30" s="48"/>
    </row>
    <row r="31" spans="1:43" ht="16.149999999999999" customHeight="1">
      <c r="A31" s="48"/>
      <c r="B31" s="149"/>
      <c r="D31" s="28"/>
      <c r="E31" s="28"/>
      <c r="G31" s="28"/>
      <c r="H31" s="28"/>
      <c r="N31" s="28"/>
      <c r="O31" s="28"/>
      <c r="Q31" s="28"/>
      <c r="R31" s="28"/>
      <c r="U31" s="48"/>
      <c r="AB31" s="48"/>
      <c r="AC31" s="48"/>
      <c r="AD31" s="48"/>
      <c r="AE31" s="48"/>
      <c r="AF31" s="48"/>
      <c r="AG31" s="48"/>
    </row>
    <row r="32" spans="1:43" ht="16.149999999999999" customHeight="1" thickBot="1">
      <c r="A32" s="2" t="s">
        <v>343</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row>
    <row r="33" spans="1:45" ht="16.149999999999999" customHeight="1">
      <c r="A33" s="27" t="s">
        <v>269</v>
      </c>
      <c r="B33" s="54"/>
      <c r="C33" s="54"/>
      <c r="D33" s="54"/>
      <c r="E33" s="54"/>
      <c r="F33" s="54"/>
      <c r="G33" s="54"/>
      <c r="H33" s="54"/>
      <c r="I33" s="54"/>
      <c r="J33" s="54"/>
      <c r="K33" s="54"/>
      <c r="L33" s="54"/>
      <c r="M33" s="55"/>
      <c r="N33" s="55"/>
      <c r="O33" s="55"/>
      <c r="P33" s="55"/>
      <c r="Q33" s="55"/>
      <c r="R33" s="55"/>
      <c r="S33" s="55"/>
      <c r="T33" s="55"/>
      <c r="U33" s="55"/>
      <c r="V33" s="55"/>
      <c r="W33" s="55"/>
      <c r="X33" s="55"/>
      <c r="Y33" s="55"/>
      <c r="Z33" s="55"/>
      <c r="AA33" s="55"/>
      <c r="AB33" s="605">
        <f>SUM(AB34,AB36)</f>
        <v>0</v>
      </c>
      <c r="AC33" s="605"/>
      <c r="AD33" s="605"/>
      <c r="AE33" s="605"/>
      <c r="AF33" s="605"/>
      <c r="AG33" s="37" t="s">
        <v>270</v>
      </c>
    </row>
    <row r="34" spans="1:45" ht="16.149999999999999" customHeight="1">
      <c r="A34" s="53"/>
      <c r="B34" s="653" t="s">
        <v>271</v>
      </c>
      <c r="C34" s="606"/>
      <c r="D34" s="606"/>
      <c r="E34" s="606"/>
      <c r="F34" s="606"/>
      <c r="G34" s="606"/>
      <c r="H34" s="606"/>
      <c r="I34" s="606"/>
      <c r="J34" s="606"/>
      <c r="K34" s="606"/>
      <c r="L34" s="606"/>
      <c r="M34" s="606"/>
      <c r="N34" s="606"/>
      <c r="O34" s="606"/>
      <c r="P34" s="606"/>
      <c r="Q34" s="606"/>
      <c r="R34" s="606"/>
      <c r="S34" s="606"/>
      <c r="T34" s="606"/>
      <c r="U34" s="606"/>
      <c r="V34" s="606"/>
      <c r="W34" s="606"/>
      <c r="X34" s="14"/>
      <c r="Y34" s="14" t="s">
        <v>272</v>
      </c>
      <c r="Z34" s="14"/>
      <c r="AA34" s="14"/>
      <c r="AB34" s="607">
        <f>AB35*V21*10</f>
        <v>0</v>
      </c>
      <c r="AC34" s="607"/>
      <c r="AD34" s="607"/>
      <c r="AE34" s="607"/>
      <c r="AF34" s="607"/>
      <c r="AG34" s="15" t="s">
        <v>270</v>
      </c>
    </row>
    <row r="35" spans="1:45" ht="16.149999999999999" customHeight="1">
      <c r="A35" s="52"/>
      <c r="B35" s="136"/>
      <c r="C35" s="654" t="s">
        <v>344</v>
      </c>
      <c r="D35" s="654"/>
      <c r="E35" s="654"/>
      <c r="F35" s="654"/>
      <c r="G35" s="654"/>
      <c r="H35" s="654"/>
      <c r="I35" s="654"/>
      <c r="J35" s="654"/>
      <c r="K35" s="654"/>
      <c r="L35" s="654"/>
      <c r="M35" s="654"/>
      <c r="N35" s="654"/>
      <c r="O35" s="654"/>
      <c r="P35" s="654"/>
      <c r="Q35" s="654"/>
      <c r="R35" s="654"/>
      <c r="S35" s="654"/>
      <c r="T35" s="654"/>
      <c r="U35" s="654"/>
      <c r="V35" s="654"/>
      <c r="W35" s="654"/>
      <c r="X35" s="654"/>
      <c r="Y35" s="654"/>
      <c r="Z35" s="654"/>
      <c r="AA35" s="654"/>
      <c r="AB35" s="655">
        <f>IF(AH27=TRUE,'様式96_外来・在宅ベースアップ評価料（Ⅱ）'!M81,'（参考）賃金引き上げ計画書作成のための計算シート'!M53)</f>
        <v>0</v>
      </c>
      <c r="AC35" s="655"/>
      <c r="AD35" s="655"/>
      <c r="AE35" s="655"/>
      <c r="AF35" s="655"/>
      <c r="AG35" s="17" t="s">
        <v>276</v>
      </c>
    </row>
    <row r="36" spans="1:45" ht="16.149999999999999" customHeight="1" thickBot="1">
      <c r="A36" s="52"/>
      <c r="B36" s="137" t="s">
        <v>345</v>
      </c>
      <c r="C36" s="58"/>
      <c r="D36" s="58"/>
      <c r="E36" s="58"/>
      <c r="F36" s="58"/>
      <c r="G36" s="58"/>
      <c r="H36" s="58"/>
      <c r="I36" s="58"/>
      <c r="J36" s="58"/>
      <c r="K36" s="58"/>
      <c r="L36" s="58"/>
      <c r="M36" s="58"/>
      <c r="N36" s="58"/>
      <c r="O36" s="58"/>
      <c r="P36" s="58"/>
      <c r="Q36" s="58"/>
      <c r="R36" s="58"/>
      <c r="S36" s="58"/>
      <c r="T36" s="58"/>
      <c r="U36" s="58"/>
      <c r="V36" s="58"/>
      <c r="W36" s="58"/>
      <c r="X36" s="138"/>
      <c r="Y36" s="138"/>
      <c r="Z36" s="138"/>
      <c r="AA36" s="138"/>
      <c r="AB36" s="638" t="str">
        <f>IFERROR(AA37*AB38*10+AF37*AB39*10,"-")</f>
        <v>-</v>
      </c>
      <c r="AC36" s="638"/>
      <c r="AD36" s="638"/>
      <c r="AE36" s="638"/>
      <c r="AF36" s="638"/>
      <c r="AG36" s="139" t="s">
        <v>270</v>
      </c>
    </row>
    <row r="37" spans="1:45" ht="16.149999999999999" customHeight="1" thickBot="1">
      <c r="A37" s="52"/>
      <c r="B37" s="140"/>
      <c r="C37" s="141" t="s">
        <v>346</v>
      </c>
      <c r="D37" s="142"/>
      <c r="E37" s="142"/>
      <c r="F37" s="142"/>
      <c r="G37" s="142"/>
      <c r="H37" s="142"/>
      <c r="I37" s="142"/>
      <c r="J37" s="142"/>
      <c r="K37" s="142"/>
      <c r="L37" s="142"/>
      <c r="M37" s="58"/>
      <c r="N37" s="58"/>
      <c r="O37" s="58"/>
      <c r="P37" s="58"/>
      <c r="Q37" s="109" t="s">
        <v>275</v>
      </c>
      <c r="R37" s="791" t="str">
        <f>IF(AH27=FALSE,"届出なし",IF('様式96_外来・在宅ベースアップ評価料（Ⅱ）'!AM108=1,'様式96_外来・在宅ベースアップ評価料（Ⅱ）'!F109,IF('様式96_外来・在宅ベースアップ評価料（Ⅱ）'!AM108=2,'様式96_外来・在宅ベースアップ評価料（Ⅱ）'!F110,IF('様式96_外来・在宅ベースアップ評価料（Ⅱ）'!AM108=3,'様式96_外来・在宅ベースアップ評価料（Ⅱ）'!F111,IF('様式96_外来・在宅ベースアップ評価料（Ⅱ）'!AM108=4,'様式96_外来・在宅ベースアップ評価料（Ⅱ）'!F112,IF('様式96_外来・在宅ベースアップ評価料（Ⅱ）'!AM108=5,'様式96_外来・在宅ベースアップ評価料（Ⅱ）'!F113,IF('様式96_外来・在宅ベースアップ評価料（Ⅱ）'!AM108=6,'様式96_外来・在宅ベースアップ評価料（Ⅱ）'!F114,IF('様式96_外来・在宅ベースアップ評価料（Ⅱ）'!AM108=8,'様式96_外来・在宅ベースアップ評価料（Ⅱ）'!F115,IF('様式96_外来・在宅ベースアップ評価料（Ⅱ）'!AM108=9,'様式96_外来・在宅ベースアップ評価料（Ⅱ）'!F116,"届出なし")))))))))</f>
        <v>届出なし</v>
      </c>
      <c r="S37" s="791"/>
      <c r="T37" s="791"/>
      <c r="U37" s="791"/>
      <c r="V37" s="791"/>
      <c r="W37" s="58" t="s">
        <v>132</v>
      </c>
      <c r="X37" s="640" t="s">
        <v>347</v>
      </c>
      <c r="Y37" s="641"/>
      <c r="Z37" s="641"/>
      <c r="AA37" s="792" t="str">
        <f>VLOOKUP(R37,'リスト（外来）'!C:D,2,FALSE)</f>
        <v>-</v>
      </c>
      <c r="AB37" s="143" t="s">
        <v>276</v>
      </c>
      <c r="AC37" s="641" t="s">
        <v>348</v>
      </c>
      <c r="AD37" s="641"/>
      <c r="AE37" s="641"/>
      <c r="AF37" s="792" t="str">
        <f>VLOOKUP(R37,'リスト（外来）'!C:E,3,FALSE)</f>
        <v>-</v>
      </c>
      <c r="AG37" s="144" t="s">
        <v>276</v>
      </c>
    </row>
    <row r="38" spans="1:45" ht="16.149999999999999" customHeight="1">
      <c r="A38" s="52"/>
      <c r="B38" s="140"/>
      <c r="C38" s="141" t="s">
        <v>349</v>
      </c>
      <c r="D38" s="145"/>
      <c r="E38" s="145"/>
      <c r="F38" s="145"/>
      <c r="G38" s="145"/>
      <c r="H38" s="145"/>
      <c r="I38" s="145"/>
      <c r="J38" s="145"/>
      <c r="K38" s="145"/>
      <c r="L38" s="145"/>
      <c r="M38" s="74"/>
      <c r="N38" s="74"/>
      <c r="O38" s="74"/>
      <c r="P38" s="110"/>
      <c r="Q38" s="110"/>
      <c r="R38" s="110"/>
      <c r="S38" s="111"/>
      <c r="T38" s="111"/>
      <c r="U38" s="111"/>
      <c r="V38" s="111"/>
      <c r="W38" s="111"/>
      <c r="X38" s="115"/>
      <c r="Y38" s="74"/>
      <c r="Z38" s="74"/>
      <c r="AA38" s="74"/>
      <c r="AB38" s="661" t="str">
        <f>IF(R37&lt;&gt;"届出なし",('様式96_外来・在宅ベースアップ評価料（Ⅱ）'!M58+'様式96_外来・在宅ベースアップ評価料（Ⅱ）'!M62+'様式96_外来・在宅ベースアップ評価料（Ⅱ）'!M64+'様式96_外来・在宅ベースアップ評価料（Ⅱ）'!M66+'様式96_外来・在宅ベースアップ評価料（Ⅱ）'!M70+'様式96_外来・在宅ベースアップ評価料（Ⅱ）'!M72)*V21,"-")</f>
        <v>-</v>
      </c>
      <c r="AC38" s="661"/>
      <c r="AD38" s="661"/>
      <c r="AE38" s="661"/>
      <c r="AF38" s="661"/>
      <c r="AG38" s="146" t="s">
        <v>278</v>
      </c>
    </row>
    <row r="39" spans="1:45" ht="16.149999999999999" customHeight="1">
      <c r="A39" s="16"/>
      <c r="B39" s="147"/>
      <c r="C39" s="141" t="s">
        <v>350</v>
      </c>
      <c r="D39" s="74"/>
      <c r="E39" s="74"/>
      <c r="F39" s="74"/>
      <c r="G39" s="74"/>
      <c r="H39" s="74"/>
      <c r="I39" s="74"/>
      <c r="J39" s="74"/>
      <c r="K39" s="74"/>
      <c r="L39" s="74"/>
      <c r="M39" s="74"/>
      <c r="N39" s="74"/>
      <c r="O39" s="74"/>
      <c r="P39" s="74"/>
      <c r="Q39" s="74"/>
      <c r="R39" s="74"/>
      <c r="S39" s="74"/>
      <c r="T39" s="74"/>
      <c r="U39" s="74"/>
      <c r="V39" s="74"/>
      <c r="W39" s="74"/>
      <c r="X39" s="74"/>
      <c r="Y39" s="74"/>
      <c r="Z39" s="74"/>
      <c r="AA39" s="74"/>
      <c r="AB39" s="632" t="str">
        <f>IF(R37&lt;&gt;"届出なし",('様式96_外来・在宅ベースアップ評価料（Ⅱ）'!M60+'様式96_外来・在宅ベースアップ評価料（Ⅱ）'!M68)*V21,"-")</f>
        <v>-</v>
      </c>
      <c r="AC39" s="632"/>
      <c r="AD39" s="632"/>
      <c r="AE39" s="632"/>
      <c r="AF39" s="632"/>
      <c r="AG39" s="146" t="s">
        <v>278</v>
      </c>
    </row>
    <row r="40" spans="1:45" ht="16.149999999999999" customHeight="1">
      <c r="A40" s="82"/>
      <c r="B40" s="39" t="s">
        <v>279</v>
      </c>
      <c r="C40" s="5"/>
      <c r="D40" s="5"/>
      <c r="E40" s="5"/>
      <c r="F40" s="5"/>
      <c r="G40" s="5"/>
      <c r="H40" s="5"/>
      <c r="I40" s="5"/>
      <c r="J40" s="5"/>
      <c r="K40" s="5"/>
      <c r="L40" s="5"/>
      <c r="M40" s="5"/>
      <c r="N40" s="5"/>
      <c r="O40" s="5"/>
      <c r="P40" s="5"/>
      <c r="Q40" s="5"/>
      <c r="R40" s="5"/>
      <c r="S40" s="5"/>
      <c r="T40" s="5"/>
      <c r="U40" s="5"/>
      <c r="V40" s="5"/>
      <c r="W40" s="5"/>
      <c r="X40" s="5"/>
      <c r="Y40" s="5"/>
      <c r="Z40" s="5"/>
      <c r="AA40" s="5"/>
      <c r="AB40" s="589"/>
      <c r="AC40" s="589"/>
      <c r="AD40" s="589"/>
      <c r="AE40" s="589"/>
      <c r="AF40" s="589"/>
      <c r="AG40" s="6" t="s">
        <v>280</v>
      </c>
    </row>
    <row r="41" spans="1:45" ht="16.149999999999999" customHeight="1" thickBot="1">
      <c r="A41" s="150" t="s">
        <v>281</v>
      </c>
      <c r="B41" s="151"/>
      <c r="C41" s="152"/>
      <c r="D41" s="151"/>
      <c r="E41" s="151"/>
      <c r="F41" s="151"/>
      <c r="G41" s="151"/>
      <c r="H41" s="151"/>
      <c r="I41" s="151"/>
      <c r="J41" s="151"/>
      <c r="K41" s="151"/>
      <c r="L41" s="151"/>
      <c r="M41" s="151"/>
      <c r="N41" s="151"/>
      <c r="O41" s="151"/>
      <c r="P41" s="151"/>
      <c r="Q41" s="151"/>
      <c r="R41" s="151"/>
      <c r="S41" s="151"/>
      <c r="T41" s="151"/>
      <c r="U41" s="151"/>
      <c r="V41" s="151"/>
      <c r="W41" s="151"/>
      <c r="X41" s="151"/>
      <c r="Y41" s="151"/>
      <c r="Z41" s="151"/>
      <c r="AA41" s="151"/>
      <c r="AB41" s="620"/>
      <c r="AC41" s="620"/>
      <c r="AD41" s="620"/>
      <c r="AE41" s="620"/>
      <c r="AF41" s="620"/>
      <c r="AG41" s="84" t="s">
        <v>280</v>
      </c>
    </row>
    <row r="42" spans="1:45" ht="16.149999999999999" customHeight="1" thickTop="1" thickBot="1">
      <c r="A42" s="7" t="s">
        <v>282</v>
      </c>
      <c r="B42" s="8"/>
      <c r="C42" s="8"/>
      <c r="D42" s="8"/>
      <c r="E42" s="8"/>
      <c r="F42" s="8"/>
      <c r="G42" s="8"/>
      <c r="H42" s="8"/>
      <c r="I42" s="8"/>
      <c r="J42" s="8"/>
      <c r="K42" s="8"/>
      <c r="L42" s="8"/>
      <c r="M42" s="8"/>
      <c r="N42" s="8"/>
      <c r="O42" s="8"/>
      <c r="P42" s="8"/>
      <c r="Q42" s="8"/>
      <c r="R42" s="8"/>
      <c r="S42" s="8"/>
      <c r="T42" s="8"/>
      <c r="U42" s="8"/>
      <c r="V42" s="8"/>
      <c r="W42" s="8"/>
      <c r="X42" s="8"/>
      <c r="Y42" s="8"/>
      <c r="Z42" s="8"/>
      <c r="AA42" s="8"/>
      <c r="AB42" s="619">
        <f>IFERROR(AB33-AB40+AB41,"")</f>
        <v>0</v>
      </c>
      <c r="AC42" s="619"/>
      <c r="AD42" s="619"/>
      <c r="AE42" s="619"/>
      <c r="AF42" s="619"/>
      <c r="AG42" s="9" t="s">
        <v>270</v>
      </c>
    </row>
    <row r="43" spans="1:45" ht="16.149999999999999" customHeight="1">
      <c r="A43" s="377" t="s">
        <v>1520</v>
      </c>
      <c r="B43" s="379" t="s">
        <v>1778</v>
      </c>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519"/>
      <c r="AH43" s="4"/>
      <c r="AS43" s="4"/>
    </row>
    <row r="44" spans="1:45" ht="16.149999999999999" customHeight="1">
      <c r="A44" s="3"/>
      <c r="B44" s="379" t="s">
        <v>1777</v>
      </c>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519"/>
      <c r="AH44" s="4"/>
      <c r="AS44" s="4"/>
    </row>
    <row r="45" spans="1:45" ht="16.149999999999999" customHeight="1">
      <c r="A45" s="377" t="s">
        <v>1520</v>
      </c>
      <c r="B45" s="379" t="s">
        <v>1561</v>
      </c>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59"/>
      <c r="AH45" s="4"/>
      <c r="AS45" s="4"/>
    </row>
    <row r="46" spans="1:45" ht="16.149999999999999" customHeight="1">
      <c r="A46" s="3"/>
      <c r="B46" s="379" t="s">
        <v>1598</v>
      </c>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59"/>
      <c r="AH46" s="4"/>
      <c r="AS46" s="4"/>
    </row>
    <row r="47" spans="1:45" ht="16.149999999999999" customHeight="1"/>
    <row r="48" spans="1:45" ht="16.149999999999999" customHeight="1" thickBot="1">
      <c r="A48" s="2" t="s">
        <v>351</v>
      </c>
    </row>
    <row r="49" spans="1:47" ht="16.149999999999999" customHeight="1">
      <c r="A49" s="10" t="s">
        <v>284</v>
      </c>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626"/>
      <c r="AC49" s="626"/>
      <c r="AD49" s="626"/>
      <c r="AE49" s="626"/>
      <c r="AF49" s="626"/>
      <c r="AG49" s="119" t="s">
        <v>270</v>
      </c>
      <c r="AH49" s="175" t="str">
        <f>IF(AB42&gt;AB49,"NG","OK")</f>
        <v>OK</v>
      </c>
      <c r="AU49" s="251" t="str">
        <f>IF(AH49="NG","←（８）全体の賃金改善の見込み額は（７）算定金額の見込み（繰越額調整後）の値を上回るように設定してください","")</f>
        <v/>
      </c>
    </row>
    <row r="50" spans="1:47" ht="16.149999999999999" hidden="1" customHeight="1" outlineLevel="1">
      <c r="A50" s="16"/>
      <c r="B50" s="353" t="s">
        <v>285</v>
      </c>
      <c r="C50" s="313"/>
      <c r="D50" s="313"/>
      <c r="E50" s="313"/>
      <c r="F50" s="313"/>
      <c r="G50" s="313"/>
      <c r="H50" s="313"/>
      <c r="I50" s="313"/>
      <c r="J50" s="313"/>
      <c r="K50" s="313"/>
      <c r="L50" s="313"/>
      <c r="M50" s="313"/>
      <c r="N50" s="313"/>
      <c r="O50" s="313"/>
      <c r="P50" s="313"/>
      <c r="Q50" s="313"/>
      <c r="R50" s="313"/>
      <c r="S50" s="313"/>
      <c r="T50" s="313"/>
      <c r="U50" s="313"/>
      <c r="V50" s="313"/>
      <c r="W50" s="313"/>
      <c r="X50" s="313"/>
      <c r="Y50" s="313"/>
      <c r="Z50" s="313"/>
      <c r="AA50" s="313"/>
      <c r="AB50" s="642"/>
      <c r="AC50" s="642"/>
      <c r="AD50" s="642"/>
      <c r="AE50" s="642"/>
      <c r="AF50" s="642"/>
      <c r="AG50" s="120" t="s">
        <v>270</v>
      </c>
    </row>
    <row r="51" spans="1:47" ht="16.149999999999999" customHeight="1" collapsed="1" thickBot="1">
      <c r="A51" s="7"/>
      <c r="B51" s="77" t="s">
        <v>1601</v>
      </c>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639"/>
      <c r="AC51" s="639"/>
      <c r="AD51" s="639"/>
      <c r="AE51" s="639"/>
      <c r="AF51" s="639"/>
      <c r="AG51" s="134" t="s">
        <v>270</v>
      </c>
    </row>
    <row r="52" spans="1:47" ht="16.149999999999999" hidden="1" customHeight="1" outlineLevel="1">
      <c r="A52" s="16"/>
      <c r="B52" s="345" t="s">
        <v>287</v>
      </c>
      <c r="C52" s="374"/>
      <c r="D52" s="374"/>
      <c r="E52" s="374"/>
      <c r="F52" s="374"/>
      <c r="G52" s="374"/>
      <c r="H52" s="374"/>
      <c r="I52" s="374"/>
      <c r="J52" s="374"/>
      <c r="K52" s="374"/>
      <c r="L52" s="374"/>
      <c r="M52" s="374"/>
      <c r="N52" s="374"/>
      <c r="O52" s="374"/>
      <c r="P52" s="374"/>
      <c r="Q52" s="374"/>
      <c r="R52" s="374"/>
      <c r="S52" s="374"/>
      <c r="T52" s="374"/>
      <c r="U52" s="374"/>
      <c r="V52" s="374"/>
      <c r="W52" s="374"/>
      <c r="X52" s="374"/>
      <c r="Y52" s="374"/>
      <c r="Z52" s="374"/>
      <c r="AA52" s="374"/>
      <c r="AB52" s="624"/>
      <c r="AC52" s="624"/>
      <c r="AD52" s="624"/>
      <c r="AE52" s="624"/>
      <c r="AF52" s="624"/>
      <c r="AG52" s="135" t="s">
        <v>270</v>
      </c>
      <c r="AQ52" s="202"/>
    </row>
    <row r="53" spans="1:47" ht="16.149999999999999" hidden="1" customHeight="1" outlineLevel="1" thickBot="1">
      <c r="A53" s="7"/>
      <c r="B53" s="363" t="s">
        <v>288</v>
      </c>
      <c r="C53" s="364"/>
      <c r="D53" s="364"/>
      <c r="E53" s="364"/>
      <c r="F53" s="364"/>
      <c r="G53" s="364"/>
      <c r="H53" s="364"/>
      <c r="I53" s="364"/>
      <c r="J53" s="364"/>
      <c r="K53" s="364"/>
      <c r="L53" s="364"/>
      <c r="M53" s="364"/>
      <c r="N53" s="364"/>
      <c r="O53" s="364"/>
      <c r="P53" s="364"/>
      <c r="Q53" s="364"/>
      <c r="R53" s="364"/>
      <c r="S53" s="364"/>
      <c r="T53" s="364"/>
      <c r="U53" s="364"/>
      <c r="V53" s="364"/>
      <c r="W53" s="364"/>
      <c r="X53" s="364"/>
      <c r="Y53" s="364"/>
      <c r="Z53" s="364"/>
      <c r="AA53" s="364"/>
      <c r="AB53" s="623">
        <f>AB49-SUM(AB50:AF52)</f>
        <v>0</v>
      </c>
      <c r="AC53" s="623"/>
      <c r="AD53" s="623"/>
      <c r="AE53" s="623"/>
      <c r="AF53" s="623"/>
      <c r="AG53" s="134" t="s">
        <v>270</v>
      </c>
    </row>
    <row r="54" spans="1:47" ht="16.149999999999999" customHeight="1" collapsed="1">
      <c r="A54" s="377" t="s">
        <v>1520</v>
      </c>
      <c r="B54" s="376" t="s">
        <v>1558</v>
      </c>
      <c r="C54" s="376"/>
      <c r="D54" s="376"/>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59"/>
      <c r="AH54" s="4"/>
      <c r="AS54" s="4"/>
    </row>
    <row r="55" spans="1:47" ht="16.149999999999999" customHeight="1">
      <c r="A55" s="376"/>
      <c r="B55" s="376" t="s">
        <v>1559</v>
      </c>
      <c r="C55" s="376"/>
      <c r="D55" s="376"/>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59"/>
      <c r="AH55" s="4"/>
      <c r="AS55" s="4"/>
    </row>
    <row r="56" spans="1:47" ht="16.149999999999999" customHeight="1">
      <c r="A56" s="377" t="s">
        <v>1520</v>
      </c>
      <c r="B56" s="376" t="s">
        <v>1583</v>
      </c>
      <c r="C56" s="376"/>
      <c r="D56" s="376"/>
      <c r="E56" s="376"/>
      <c r="F56" s="376"/>
      <c r="G56" s="376"/>
      <c r="H56" s="376"/>
      <c r="I56" s="376"/>
      <c r="J56" s="376"/>
      <c r="K56" s="376"/>
      <c r="L56" s="376"/>
      <c r="M56" s="376"/>
      <c r="N56" s="376"/>
      <c r="O56" s="376"/>
      <c r="P56" s="376"/>
      <c r="Q56" s="376"/>
      <c r="R56" s="376"/>
      <c r="S56" s="376"/>
      <c r="T56" s="376"/>
      <c r="U56" s="376"/>
      <c r="V56" s="376"/>
      <c r="W56" s="376"/>
      <c r="X56" s="376"/>
      <c r="Y56" s="376"/>
      <c r="Z56" s="376"/>
      <c r="AA56" s="386"/>
      <c r="AB56" s="386"/>
      <c r="AC56" s="386"/>
      <c r="AD56" s="386"/>
      <c r="AE56" s="386"/>
      <c r="AF56" s="386"/>
      <c r="AG56" s="386"/>
      <c r="AH56" s="386"/>
      <c r="AI56" s="390"/>
      <c r="AJ56" s="391"/>
      <c r="AK56" s="391"/>
      <c r="AS56" s="4"/>
    </row>
    <row r="57" spans="1:47" ht="16.149999999999999" customHeight="1">
      <c r="A57" s="377" t="s">
        <v>1520</v>
      </c>
      <c r="B57" s="376" t="s">
        <v>1560</v>
      </c>
      <c r="C57" s="376"/>
      <c r="D57" s="376"/>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59"/>
      <c r="AH57" s="4"/>
      <c r="AS57" s="4"/>
    </row>
    <row r="58" spans="1:47" ht="16.149999999999999" customHeight="1">
      <c r="A58" s="413"/>
      <c r="B58" s="388" t="s">
        <v>1667</v>
      </c>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59"/>
      <c r="AH58" s="4"/>
      <c r="AS58" s="4"/>
    </row>
    <row r="59" spans="1:47" ht="16.149999999999999" customHeight="1">
      <c r="A59" s="3"/>
      <c r="B59" s="389" t="s">
        <v>1668</v>
      </c>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59"/>
      <c r="AH59" s="4"/>
      <c r="AS59" s="4"/>
    </row>
    <row r="60" spans="1:47" ht="16.149999999999999" hidden="1" customHeight="1" outlineLevel="1">
      <c r="A60" s="378" t="s">
        <v>1520</v>
      </c>
      <c r="B60" s="381" t="s">
        <v>1562</v>
      </c>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59"/>
      <c r="AH60" s="4"/>
      <c r="AS60" s="4"/>
    </row>
    <row r="61" spans="1:47" ht="16.149999999999999" hidden="1" customHeight="1" outlineLevel="1">
      <c r="A61" s="3"/>
      <c r="B61" s="380" t="s">
        <v>1563</v>
      </c>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59"/>
      <c r="AH61" s="4"/>
      <c r="AS61" s="4"/>
    </row>
    <row r="62" spans="1:47" ht="16.149999999999999" hidden="1" customHeight="1" outlineLevel="1">
      <c r="A62" s="3"/>
      <c r="B62" s="382" t="s">
        <v>1564</v>
      </c>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59"/>
      <c r="AH62" s="4"/>
      <c r="AS62" s="4"/>
    </row>
    <row r="63" spans="1:47" ht="16.149999999999999" hidden="1" customHeight="1" outlineLevel="1">
      <c r="A63" s="378" t="s">
        <v>1520</v>
      </c>
      <c r="B63" s="380" t="s">
        <v>1565</v>
      </c>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59"/>
      <c r="AH63" s="4"/>
      <c r="AS63" s="4"/>
    </row>
    <row r="64" spans="1:47" ht="16.149999999999999" hidden="1" customHeight="1" outlineLevel="1">
      <c r="A64" s="3"/>
      <c r="B64" s="380" t="s">
        <v>1566</v>
      </c>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59"/>
      <c r="AH64" s="4"/>
      <c r="AS64" s="4"/>
    </row>
    <row r="65" spans="1:45" ht="16.149999999999999" customHeight="1" collapsed="1">
      <c r="A65" s="3"/>
      <c r="B65" s="108"/>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19"/>
      <c r="AH65" s="4"/>
      <c r="AS65" s="4"/>
    </row>
    <row r="66" spans="1:45" ht="16.149999999999999" customHeight="1">
      <c r="A66" s="155" t="s">
        <v>1479</v>
      </c>
      <c r="B66" s="48"/>
      <c r="C66" s="48"/>
      <c r="D66" s="48"/>
      <c r="E66" s="48"/>
      <c r="F66" s="48"/>
      <c r="G66" s="48"/>
      <c r="H66" s="48"/>
      <c r="I66" s="48"/>
      <c r="J66" s="48"/>
      <c r="K66" s="48"/>
      <c r="L66" s="48"/>
      <c r="M66" s="48"/>
      <c r="N66" s="48"/>
      <c r="O66" s="48"/>
      <c r="P66" s="48"/>
      <c r="Q66" s="48"/>
      <c r="R66" s="48"/>
      <c r="S66" s="48"/>
      <c r="T66" s="48"/>
      <c r="U66" s="48"/>
      <c r="V66" s="48"/>
      <c r="W66" s="48"/>
      <c r="X66" s="48"/>
      <c r="Y66" s="48"/>
      <c r="Z66" s="48"/>
      <c r="AA66" s="19"/>
      <c r="AB66" s="19"/>
      <c r="AC66" s="19"/>
      <c r="AD66" s="19"/>
      <c r="AE66" s="19"/>
      <c r="AF66" s="48"/>
    </row>
    <row r="67" spans="1:45" ht="16.149999999999999" customHeight="1">
      <c r="A67" s="377" t="s">
        <v>1520</v>
      </c>
      <c r="B67" s="401" t="s">
        <v>1524</v>
      </c>
      <c r="C67" s="376"/>
      <c r="D67" s="376"/>
      <c r="E67" s="376"/>
      <c r="F67" s="376"/>
      <c r="G67" s="376"/>
      <c r="H67" s="376"/>
      <c r="I67" s="376"/>
      <c r="J67" s="376"/>
      <c r="K67" s="376"/>
      <c r="L67" s="376"/>
      <c r="M67" s="376"/>
      <c r="N67" s="376"/>
      <c r="O67" s="376"/>
      <c r="P67" s="376"/>
      <c r="Q67" s="376"/>
      <c r="R67" s="376"/>
      <c r="S67" s="376"/>
      <c r="T67" s="376"/>
      <c r="U67" s="376"/>
      <c r="V67" s="376"/>
      <c r="W67" s="376"/>
      <c r="X67" s="376"/>
      <c r="Y67" s="376"/>
      <c r="Z67" s="376"/>
      <c r="AA67" s="386"/>
      <c r="AB67" s="386"/>
      <c r="AC67" s="386"/>
      <c r="AD67" s="386"/>
      <c r="AE67" s="386"/>
      <c r="AF67" s="386"/>
      <c r="AG67" s="386"/>
      <c r="AH67" s="94"/>
      <c r="AI67" s="194"/>
      <c r="AS67" s="4"/>
    </row>
    <row r="68" spans="1:45" ht="16.149999999999999" customHeight="1">
      <c r="A68" s="407" t="s">
        <v>1520</v>
      </c>
      <c r="B68" s="408" t="s">
        <v>1604</v>
      </c>
      <c r="C68" s="408"/>
      <c r="D68" s="408"/>
      <c r="E68" s="408"/>
      <c r="F68" s="408"/>
      <c r="G68" s="408"/>
      <c r="H68" s="408"/>
      <c r="I68" s="408"/>
      <c r="J68" s="408"/>
      <c r="K68" s="408"/>
      <c r="L68" s="408"/>
      <c r="M68" s="408"/>
      <c r="N68" s="408"/>
      <c r="O68" s="408"/>
      <c r="P68" s="408"/>
      <c r="Q68" s="408"/>
      <c r="R68" s="408"/>
      <c r="S68" s="408"/>
      <c r="T68" s="408"/>
      <c r="U68" s="408"/>
      <c r="V68" s="408"/>
      <c r="W68" s="408"/>
      <c r="X68" s="408"/>
      <c r="Y68" s="408"/>
      <c r="Z68" s="408"/>
      <c r="AA68" s="409"/>
      <c r="AB68" s="409"/>
      <c r="AC68" s="409"/>
      <c r="AD68" s="409"/>
      <c r="AE68" s="409"/>
      <c r="AF68" s="409"/>
      <c r="AG68" s="409"/>
      <c r="AH68" s="94"/>
      <c r="AI68" s="194"/>
      <c r="AS68" s="4"/>
    </row>
    <row r="69" spans="1:45" ht="16.149999999999999" customHeight="1">
      <c r="A69" s="410"/>
      <c r="B69" s="408" t="s">
        <v>1605</v>
      </c>
      <c r="C69" s="408"/>
      <c r="D69" s="408"/>
      <c r="E69" s="408"/>
      <c r="F69" s="408"/>
      <c r="G69" s="408"/>
      <c r="H69" s="408"/>
      <c r="I69" s="408"/>
      <c r="J69" s="408"/>
      <c r="K69" s="408"/>
      <c r="L69" s="408"/>
      <c r="M69" s="408"/>
      <c r="N69" s="408"/>
      <c r="O69" s="408"/>
      <c r="P69" s="408"/>
      <c r="Q69" s="408"/>
      <c r="R69" s="408"/>
      <c r="S69" s="408"/>
      <c r="T69" s="408"/>
      <c r="U69" s="408"/>
      <c r="V69" s="408"/>
      <c r="W69" s="408"/>
      <c r="X69" s="408"/>
      <c r="Y69" s="408"/>
      <c r="Z69" s="408"/>
      <c r="AA69" s="409"/>
      <c r="AB69" s="409"/>
      <c r="AC69" s="409"/>
      <c r="AD69" s="409"/>
      <c r="AE69" s="409"/>
      <c r="AF69" s="409"/>
      <c r="AG69" s="409"/>
      <c r="AH69" s="94"/>
      <c r="AI69" s="194"/>
      <c r="AS69" s="4"/>
    </row>
    <row r="70" spans="1:45" ht="16.149999999999999" customHeight="1">
      <c r="A70" s="411"/>
      <c r="B70" s="408" t="s">
        <v>1606</v>
      </c>
      <c r="C70" s="408"/>
      <c r="D70" s="408"/>
      <c r="E70" s="408"/>
      <c r="F70" s="408"/>
      <c r="G70" s="408"/>
      <c r="H70" s="408"/>
      <c r="I70" s="408"/>
      <c r="J70" s="408"/>
      <c r="K70" s="408"/>
      <c r="L70" s="408"/>
      <c r="M70" s="408"/>
      <c r="N70" s="408"/>
      <c r="O70" s="408"/>
      <c r="P70" s="408"/>
      <c r="Q70" s="408"/>
      <c r="R70" s="408"/>
      <c r="S70" s="408"/>
      <c r="T70" s="408"/>
      <c r="U70" s="408"/>
      <c r="V70" s="408"/>
      <c r="W70" s="408"/>
      <c r="X70" s="408"/>
      <c r="Y70" s="408"/>
      <c r="Z70" s="408"/>
      <c r="AA70" s="409"/>
      <c r="AB70" s="409"/>
      <c r="AC70" s="409"/>
      <c r="AD70" s="409"/>
      <c r="AE70" s="409"/>
      <c r="AF70" s="409"/>
      <c r="AG70" s="409"/>
      <c r="AH70" s="94"/>
      <c r="AI70" s="194"/>
      <c r="AS70" s="4"/>
    </row>
    <row r="71" spans="1:45" ht="16.149999999999999" hidden="1" customHeight="1" outlineLevel="1">
      <c r="A71" s="413" t="s">
        <v>1520</v>
      </c>
      <c r="B71" s="417" t="s">
        <v>1570</v>
      </c>
      <c r="C71" s="376"/>
      <c r="D71" s="376"/>
      <c r="E71" s="376"/>
      <c r="F71" s="376"/>
      <c r="G71" s="376"/>
      <c r="H71" s="376"/>
      <c r="I71" s="376"/>
      <c r="J71" s="376"/>
      <c r="K71" s="376"/>
      <c r="L71" s="376"/>
      <c r="M71" s="376"/>
      <c r="N71" s="376"/>
      <c r="O71" s="376"/>
      <c r="P71" s="376"/>
      <c r="Q71" s="376"/>
      <c r="R71" s="376"/>
      <c r="S71" s="376"/>
      <c r="T71" s="376"/>
      <c r="U71" s="376"/>
      <c r="V71" s="376"/>
      <c r="W71" s="376"/>
      <c r="X71" s="376"/>
      <c r="Y71" s="376"/>
      <c r="Z71" s="376"/>
      <c r="AA71" s="386"/>
      <c r="AB71" s="386"/>
      <c r="AC71" s="386"/>
      <c r="AD71" s="386"/>
      <c r="AE71" s="386"/>
      <c r="AF71" s="386"/>
      <c r="AG71" s="386"/>
      <c r="AH71" s="94"/>
      <c r="AI71" s="194"/>
      <c r="AS71" s="4"/>
    </row>
    <row r="72" spans="1:45" ht="16.149999999999999" hidden="1" customHeight="1" outlineLevel="1">
      <c r="A72" s="418"/>
      <c r="B72" s="417" t="s">
        <v>1571</v>
      </c>
      <c r="C72" s="376"/>
      <c r="D72" s="376"/>
      <c r="E72" s="376"/>
      <c r="F72" s="376"/>
      <c r="G72" s="376"/>
      <c r="H72" s="376"/>
      <c r="I72" s="376"/>
      <c r="J72" s="376"/>
      <c r="K72" s="376"/>
      <c r="L72" s="376"/>
      <c r="M72" s="376"/>
      <c r="N72" s="376"/>
      <c r="O72" s="376"/>
      <c r="P72" s="376"/>
      <c r="Q72" s="376"/>
      <c r="R72" s="376"/>
      <c r="S72" s="376"/>
      <c r="T72" s="376"/>
      <c r="U72" s="376"/>
      <c r="V72" s="376"/>
      <c r="W72" s="376"/>
      <c r="X72" s="376"/>
      <c r="Y72" s="376"/>
      <c r="Z72" s="376"/>
      <c r="AA72" s="386"/>
      <c r="AB72" s="386"/>
      <c r="AC72" s="386"/>
      <c r="AD72" s="386"/>
      <c r="AE72" s="386"/>
      <c r="AF72" s="386"/>
      <c r="AG72" s="386"/>
      <c r="AH72" s="94"/>
      <c r="AI72" s="194"/>
      <c r="AS72" s="4"/>
    </row>
    <row r="73" spans="1:45" ht="16.149999999999999" customHeight="1" collapsed="1">
      <c r="A73" s="377" t="s">
        <v>1520</v>
      </c>
      <c r="B73" s="376" t="s">
        <v>1583</v>
      </c>
      <c r="C73" s="376"/>
      <c r="D73" s="376"/>
      <c r="E73" s="376"/>
      <c r="F73" s="376"/>
      <c r="G73" s="376"/>
      <c r="H73" s="376"/>
      <c r="I73" s="376"/>
      <c r="J73" s="376"/>
      <c r="K73" s="376"/>
      <c r="L73" s="376"/>
      <c r="M73" s="376"/>
      <c r="N73" s="376"/>
      <c r="O73" s="376"/>
      <c r="P73" s="376"/>
      <c r="Q73" s="376"/>
      <c r="R73" s="376"/>
      <c r="S73" s="376"/>
      <c r="T73" s="376"/>
      <c r="U73" s="376"/>
      <c r="V73" s="376"/>
      <c r="W73" s="376"/>
      <c r="X73" s="376"/>
      <c r="Y73" s="376"/>
      <c r="Z73" s="376"/>
      <c r="AA73" s="386"/>
      <c r="AB73" s="386"/>
      <c r="AC73" s="386"/>
      <c r="AD73" s="386"/>
      <c r="AE73" s="386"/>
      <c r="AF73" s="386"/>
      <c r="AG73" s="386"/>
      <c r="AH73" s="386"/>
      <c r="AI73" s="390"/>
      <c r="AJ73" s="391"/>
      <c r="AK73" s="391"/>
      <c r="AS73" s="4"/>
    </row>
    <row r="74" spans="1:45" ht="16.149999999999999" customHeight="1">
      <c r="A74" s="419" t="s">
        <v>1538</v>
      </c>
      <c r="B74" s="416"/>
      <c r="C74" s="3"/>
      <c r="D74" s="3"/>
      <c r="E74" s="3"/>
      <c r="F74" s="3"/>
      <c r="G74" s="3"/>
      <c r="H74" s="3"/>
      <c r="I74" s="3"/>
      <c r="J74" s="3"/>
      <c r="K74" s="3"/>
      <c r="L74" s="3"/>
      <c r="M74" s="299"/>
      <c r="N74" s="299"/>
      <c r="O74" s="299"/>
      <c r="P74" s="299"/>
      <c r="Q74" s="299"/>
      <c r="R74" s="299"/>
      <c r="S74" s="299"/>
      <c r="T74" s="299"/>
      <c r="U74" s="299"/>
      <c r="V74" s="299"/>
      <c r="W74" s="299"/>
      <c r="X74" s="299"/>
      <c r="Y74" s="299"/>
      <c r="Z74" s="299"/>
      <c r="AA74" s="327"/>
      <c r="AB74" s="327"/>
      <c r="AC74" s="327"/>
      <c r="AD74" s="327"/>
      <c r="AE74" s="327"/>
      <c r="AF74" s="299"/>
      <c r="AG74" s="260"/>
      <c r="AR74" s="4"/>
      <c r="AS74" s="4"/>
    </row>
    <row r="75" spans="1:45" ht="16.149999999999999" customHeight="1" thickBot="1">
      <c r="A75" s="2" t="s">
        <v>1669</v>
      </c>
      <c r="B75" s="3"/>
      <c r="C75" s="3"/>
      <c r="D75" s="3"/>
      <c r="E75" s="3"/>
      <c r="F75" s="3"/>
      <c r="G75" s="3"/>
      <c r="H75" s="3"/>
      <c r="I75" s="3"/>
      <c r="J75" s="3"/>
      <c r="K75" s="3"/>
      <c r="L75" s="3"/>
      <c r="M75" s="48"/>
      <c r="N75" s="48"/>
      <c r="O75" s="48"/>
      <c r="P75" s="48"/>
      <c r="Q75" s="48"/>
      <c r="R75" s="48"/>
      <c r="S75" s="48"/>
      <c r="T75" s="48"/>
      <c r="U75" s="48"/>
      <c r="V75" s="48"/>
      <c r="W75" s="48"/>
      <c r="X75" s="48"/>
      <c r="Y75" s="48"/>
      <c r="Z75" s="48"/>
      <c r="AA75" s="94"/>
      <c r="AB75" s="94"/>
      <c r="AC75" s="94"/>
      <c r="AD75" s="94"/>
      <c r="AE75" s="94"/>
      <c r="AF75" s="94"/>
      <c r="AG75" s="94"/>
      <c r="AH75" s="194"/>
      <c r="AI75" s="194"/>
      <c r="AJ75" s="194"/>
      <c r="AS75" s="4"/>
    </row>
    <row r="76" spans="1:45" ht="16.149999999999999" customHeight="1">
      <c r="A76" s="107" t="s">
        <v>1670</v>
      </c>
      <c r="B76" s="55"/>
      <c r="C76" s="36"/>
      <c r="D76" s="36"/>
      <c r="E76" s="36"/>
      <c r="F76" s="36"/>
      <c r="G76" s="36"/>
      <c r="H76" s="36"/>
      <c r="I76" s="36"/>
      <c r="J76" s="36"/>
      <c r="K76" s="36"/>
      <c r="L76" s="36"/>
      <c r="M76" s="36"/>
      <c r="N76" s="36"/>
      <c r="O76" s="36"/>
      <c r="P76" s="36"/>
      <c r="Q76" s="36"/>
      <c r="R76" s="36"/>
      <c r="S76" s="36"/>
      <c r="T76" s="36"/>
      <c r="U76" s="36"/>
      <c r="V76" s="36"/>
      <c r="W76" s="36"/>
      <c r="X76" s="36"/>
      <c r="Y76" s="36"/>
      <c r="Z76" s="36"/>
      <c r="AA76" s="76"/>
      <c r="AB76" s="590"/>
      <c r="AC76" s="590"/>
      <c r="AD76" s="590"/>
      <c r="AE76" s="590"/>
      <c r="AF76" s="590"/>
      <c r="AG76" s="78" t="s">
        <v>289</v>
      </c>
      <c r="AH76" s="180"/>
      <c r="AI76" s="180"/>
    </row>
    <row r="77" spans="1:45" ht="16.149999999999999" customHeight="1">
      <c r="A77" s="1" t="s">
        <v>1675</v>
      </c>
      <c r="B77" s="74"/>
      <c r="C77" s="14"/>
      <c r="D77" s="14"/>
      <c r="E77" s="14"/>
      <c r="F77" s="14"/>
      <c r="G77" s="14"/>
      <c r="H77" s="14"/>
      <c r="I77" s="14"/>
      <c r="J77" s="14"/>
      <c r="K77" s="14"/>
      <c r="L77" s="14"/>
      <c r="M77" s="14"/>
      <c r="N77" s="14"/>
      <c r="O77" s="14"/>
      <c r="P77" s="14"/>
      <c r="Q77" s="14"/>
      <c r="R77" s="14"/>
      <c r="S77" s="14"/>
      <c r="T77" s="14"/>
      <c r="U77" s="14"/>
      <c r="V77" s="14"/>
      <c r="W77" s="14"/>
      <c r="X77" s="14"/>
      <c r="Y77" s="14"/>
      <c r="Z77" s="14"/>
      <c r="AA77" s="75"/>
      <c r="AB77" s="589"/>
      <c r="AC77" s="589"/>
      <c r="AD77" s="589"/>
      <c r="AE77" s="589"/>
      <c r="AF77" s="589"/>
      <c r="AG77" s="118" t="s">
        <v>270</v>
      </c>
    </row>
    <row r="78" spans="1:45" ht="16.149999999999999" customHeight="1">
      <c r="A78" s="1" t="s">
        <v>1671</v>
      </c>
      <c r="B78" s="3"/>
      <c r="C78" s="3"/>
      <c r="D78" s="3"/>
      <c r="E78" s="3"/>
      <c r="F78" s="3"/>
      <c r="G78" s="3"/>
      <c r="H78" s="3"/>
      <c r="I78" s="3"/>
      <c r="J78" s="3"/>
      <c r="K78" s="3"/>
      <c r="L78" s="3"/>
      <c r="M78" s="3"/>
      <c r="N78" s="3"/>
      <c r="O78" s="3"/>
      <c r="P78" s="3"/>
      <c r="Q78" s="3"/>
      <c r="R78" s="3"/>
      <c r="S78" s="3"/>
      <c r="T78" s="3"/>
      <c r="U78" s="3"/>
      <c r="V78" s="3"/>
      <c r="W78" s="3"/>
      <c r="X78" s="3"/>
      <c r="Y78" s="3"/>
      <c r="Z78" s="3"/>
      <c r="AA78" s="3"/>
      <c r="AB78" s="593"/>
      <c r="AC78" s="593"/>
      <c r="AD78" s="593"/>
      <c r="AE78" s="593"/>
      <c r="AF78" s="593"/>
      <c r="AG78" s="167" t="s">
        <v>270</v>
      </c>
    </row>
    <row r="79" spans="1:45" ht="16.149999999999999" customHeight="1">
      <c r="A79" s="22" t="s">
        <v>1672</v>
      </c>
      <c r="B79" s="5"/>
      <c r="C79" s="5"/>
      <c r="D79" s="5"/>
      <c r="E79" s="5"/>
      <c r="F79" s="5"/>
      <c r="G79" s="5"/>
      <c r="H79" s="5"/>
      <c r="I79" s="5"/>
      <c r="J79" s="5"/>
      <c r="K79" s="5"/>
      <c r="L79" s="5"/>
      <c r="M79" s="5"/>
      <c r="N79" s="5"/>
      <c r="O79" s="5"/>
      <c r="P79" s="5"/>
      <c r="Q79" s="5"/>
      <c r="R79" s="5"/>
      <c r="S79" s="5"/>
      <c r="T79" s="5"/>
      <c r="U79" s="5"/>
      <c r="V79" s="5"/>
      <c r="W79" s="5"/>
      <c r="X79" s="5"/>
      <c r="Y79" s="5"/>
      <c r="Z79" s="5"/>
      <c r="AA79" s="5"/>
      <c r="AB79" s="642">
        <f>AB78-AB77</f>
        <v>0</v>
      </c>
      <c r="AC79" s="642"/>
      <c r="AD79" s="642"/>
      <c r="AE79" s="642"/>
      <c r="AF79" s="642"/>
      <c r="AG79" s="167" t="s">
        <v>270</v>
      </c>
    </row>
    <row r="80" spans="1:45" ht="16.149999999999999" hidden="1" customHeight="1" outlineLevel="2">
      <c r="A80" s="16"/>
      <c r="B80" s="420" t="s">
        <v>1573</v>
      </c>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643">
        <f>1000*AB76</f>
        <v>0</v>
      </c>
      <c r="AC80" s="643"/>
      <c r="AD80" s="643"/>
      <c r="AE80" s="643"/>
      <c r="AF80" s="643"/>
      <c r="AG80" s="338" t="s">
        <v>270</v>
      </c>
    </row>
    <row r="81" spans="1:35" ht="16.149999999999999" customHeight="1" collapsed="1" thickBot="1">
      <c r="A81" s="40"/>
      <c r="B81" s="96" t="s">
        <v>1673</v>
      </c>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624"/>
      <c r="AC81" s="624"/>
      <c r="AD81" s="624"/>
      <c r="AE81" s="624"/>
      <c r="AF81" s="624"/>
      <c r="AG81" s="120" t="s">
        <v>291</v>
      </c>
    </row>
    <row r="82" spans="1:35" ht="16.149999999999999" customHeight="1" thickTop="1" thickBot="1">
      <c r="A82" s="86"/>
      <c r="B82" s="97" t="s">
        <v>1674</v>
      </c>
      <c r="C82" s="98"/>
      <c r="D82" s="98"/>
      <c r="E82" s="98"/>
      <c r="F82" s="98"/>
      <c r="G82" s="98"/>
      <c r="H82" s="98"/>
      <c r="I82" s="98"/>
      <c r="J82" s="98"/>
      <c r="K82" s="98"/>
      <c r="L82" s="98"/>
      <c r="M82" s="98"/>
      <c r="N82" s="98"/>
      <c r="O82" s="98"/>
      <c r="P82" s="98"/>
      <c r="Q82" s="98"/>
      <c r="R82" s="98"/>
      <c r="S82" s="98"/>
      <c r="T82" s="98"/>
      <c r="U82" s="98"/>
      <c r="V82" s="98"/>
      <c r="W82" s="98"/>
      <c r="X82" s="98"/>
      <c r="Y82" s="98"/>
      <c r="Z82" s="98"/>
      <c r="AA82" s="98"/>
      <c r="AB82" s="591">
        <f>IFERROR(AB81/AB77*100,0)</f>
        <v>0</v>
      </c>
      <c r="AC82" s="591"/>
      <c r="AD82" s="591"/>
      <c r="AE82" s="591"/>
      <c r="AF82" s="591"/>
      <c r="AG82" s="153" t="s">
        <v>292</v>
      </c>
    </row>
    <row r="83" spans="1:35" ht="16.149999999999999" customHeight="1">
      <c r="F83" s="3"/>
      <c r="G83" s="3"/>
      <c r="H83" s="3"/>
      <c r="I83" s="3"/>
      <c r="J83" s="3"/>
      <c r="K83" s="3"/>
      <c r="L83" s="3"/>
      <c r="M83" s="3"/>
      <c r="N83" s="3"/>
      <c r="O83" s="3"/>
      <c r="P83" s="3"/>
      <c r="Q83" s="3"/>
      <c r="R83" s="3"/>
      <c r="S83" s="3"/>
      <c r="T83" s="3"/>
      <c r="U83" s="3"/>
      <c r="V83" s="3"/>
      <c r="W83" s="3"/>
      <c r="X83" s="3"/>
      <c r="Y83" s="3"/>
      <c r="Z83" s="3"/>
      <c r="AA83" s="3"/>
    </row>
    <row r="84" spans="1:35" ht="16.149999999999999" hidden="1" customHeight="1" outlineLevel="1" thickBot="1">
      <c r="A84" s="2" t="s">
        <v>352</v>
      </c>
      <c r="B84" s="48"/>
      <c r="C84" s="48"/>
      <c r="D84" s="48"/>
      <c r="E84" s="48"/>
      <c r="F84" s="48"/>
      <c r="G84" s="48"/>
      <c r="H84" s="48"/>
      <c r="I84" s="48"/>
      <c r="J84" s="48"/>
      <c r="K84" s="48"/>
      <c r="L84" s="48"/>
      <c r="M84" s="48"/>
      <c r="N84" s="48"/>
      <c r="O84" s="48"/>
      <c r="P84" s="48"/>
      <c r="Q84" s="48"/>
      <c r="R84" s="48"/>
      <c r="S84" s="48"/>
      <c r="T84" s="48"/>
      <c r="U84" s="48"/>
      <c r="V84" s="48"/>
      <c r="W84" s="48"/>
      <c r="X84" s="48"/>
      <c r="Y84" s="48"/>
      <c r="Z84" s="48"/>
      <c r="AA84" s="165"/>
      <c r="AB84" s="165"/>
      <c r="AC84" s="165"/>
      <c r="AD84" s="165"/>
      <c r="AE84" s="165"/>
      <c r="AF84" s="165"/>
      <c r="AG84" s="165"/>
      <c r="AH84" s="194"/>
      <c r="AI84" s="194"/>
    </row>
    <row r="85" spans="1:35" ht="16.149999999999999" hidden="1" customHeight="1" outlineLevel="1">
      <c r="A85" s="107" t="s">
        <v>294</v>
      </c>
      <c r="B85" s="55"/>
      <c r="C85" s="36"/>
      <c r="D85" s="36"/>
      <c r="E85" s="36"/>
      <c r="F85" s="36"/>
      <c r="G85" s="36"/>
      <c r="H85" s="36"/>
      <c r="I85" s="36"/>
      <c r="J85" s="36"/>
      <c r="K85" s="36"/>
      <c r="L85" s="36"/>
      <c r="M85" s="36"/>
      <c r="N85" s="36"/>
      <c r="O85" s="36"/>
      <c r="P85" s="36"/>
      <c r="Q85" s="36"/>
      <c r="R85" s="36"/>
      <c r="S85" s="36"/>
      <c r="T85" s="36"/>
      <c r="U85" s="36"/>
      <c r="V85" s="36"/>
      <c r="W85" s="36"/>
      <c r="X85" s="36"/>
      <c r="Y85" s="36"/>
      <c r="Z85" s="36"/>
      <c r="AA85" s="76"/>
      <c r="AB85" s="590"/>
      <c r="AC85" s="590"/>
      <c r="AD85" s="590"/>
      <c r="AE85" s="590"/>
      <c r="AF85" s="590"/>
      <c r="AG85" s="78" t="s">
        <v>289</v>
      </c>
      <c r="AH85" s="180"/>
      <c r="AI85" s="180"/>
    </row>
    <row r="86" spans="1:35" ht="16.149999999999999" hidden="1" customHeight="1" outlineLevel="1">
      <c r="A86" s="1" t="s">
        <v>295</v>
      </c>
      <c r="B86" s="74"/>
      <c r="C86" s="14"/>
      <c r="D86" s="14"/>
      <c r="E86" s="14"/>
      <c r="F86" s="14"/>
      <c r="G86" s="14"/>
      <c r="H86" s="14"/>
      <c r="I86" s="14"/>
      <c r="J86" s="14"/>
      <c r="K86" s="14"/>
      <c r="L86" s="14"/>
      <c r="M86" s="14"/>
      <c r="N86" s="14"/>
      <c r="O86" s="14"/>
      <c r="P86" s="14"/>
      <c r="Q86" s="14"/>
      <c r="R86" s="14"/>
      <c r="S86" s="14"/>
      <c r="T86" s="14"/>
      <c r="U86" s="14"/>
      <c r="V86" s="14"/>
      <c r="W86" s="14"/>
      <c r="X86" s="14"/>
      <c r="Y86" s="14"/>
      <c r="Z86" s="14"/>
      <c r="AA86" s="75"/>
      <c r="AB86" s="589"/>
      <c r="AC86" s="589"/>
      <c r="AD86" s="589"/>
      <c r="AE86" s="589"/>
      <c r="AF86" s="589"/>
      <c r="AG86" s="118" t="s">
        <v>270</v>
      </c>
    </row>
    <row r="87" spans="1:35" ht="16.149999999999999" hidden="1" customHeight="1" outlineLevel="1">
      <c r="A87" s="1" t="s">
        <v>296</v>
      </c>
      <c r="B87" s="3"/>
      <c r="C87" s="3"/>
      <c r="D87" s="3"/>
      <c r="E87" s="3"/>
      <c r="F87" s="3"/>
      <c r="G87" s="3"/>
      <c r="H87" s="3"/>
      <c r="I87" s="3"/>
      <c r="J87" s="3"/>
      <c r="K87" s="3"/>
      <c r="L87" s="3"/>
      <c r="M87" s="3"/>
      <c r="N87" s="3"/>
      <c r="O87" s="3"/>
      <c r="P87" s="3"/>
      <c r="Q87" s="3"/>
      <c r="R87" s="3"/>
      <c r="S87" s="3"/>
      <c r="T87" s="3"/>
      <c r="U87" s="3"/>
      <c r="V87" s="3"/>
      <c r="W87" s="3"/>
      <c r="X87" s="3"/>
      <c r="Y87" s="3"/>
      <c r="Z87" s="3"/>
      <c r="AA87" s="3"/>
      <c r="AB87" s="593"/>
      <c r="AC87" s="593"/>
      <c r="AD87" s="593"/>
      <c r="AE87" s="593"/>
      <c r="AF87" s="593"/>
      <c r="AG87" s="167" t="s">
        <v>270</v>
      </c>
    </row>
    <row r="88" spans="1:35" ht="16.149999999999999" hidden="1" customHeight="1" outlineLevel="1">
      <c r="A88" s="22" t="s">
        <v>297</v>
      </c>
      <c r="B88" s="5"/>
      <c r="C88" s="5"/>
      <c r="D88" s="5"/>
      <c r="E88" s="5"/>
      <c r="F88" s="5"/>
      <c r="G88" s="5"/>
      <c r="H88" s="5"/>
      <c r="I88" s="5"/>
      <c r="J88" s="5"/>
      <c r="K88" s="5"/>
      <c r="L88" s="5"/>
      <c r="M88" s="5"/>
      <c r="N88" s="5"/>
      <c r="O88" s="5"/>
      <c r="P88" s="5"/>
      <c r="Q88" s="5"/>
      <c r="R88" s="5"/>
      <c r="S88" s="5"/>
      <c r="T88" s="5"/>
      <c r="U88" s="5"/>
      <c r="V88" s="5"/>
      <c r="W88" s="5"/>
      <c r="X88" s="5"/>
      <c r="Y88" s="5"/>
      <c r="Z88" s="5"/>
      <c r="AA88" s="5"/>
      <c r="AB88" s="594">
        <f>AB87-AB86</f>
        <v>0</v>
      </c>
      <c r="AC88" s="594"/>
      <c r="AD88" s="594"/>
      <c r="AE88" s="594"/>
      <c r="AF88" s="594"/>
      <c r="AG88" s="167" t="s">
        <v>270</v>
      </c>
    </row>
    <row r="89" spans="1:35" ht="16.149999999999999" hidden="1" customHeight="1" outlineLevel="1">
      <c r="A89" s="16"/>
      <c r="B89" s="39" t="s">
        <v>298</v>
      </c>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589"/>
      <c r="AC89" s="589"/>
      <c r="AD89" s="589"/>
      <c r="AE89" s="589"/>
      <c r="AF89" s="589"/>
      <c r="AG89" s="120" t="s">
        <v>270</v>
      </c>
    </row>
    <row r="90" spans="1:35" ht="16.149999999999999" hidden="1" customHeight="1" outlineLevel="1" thickBot="1">
      <c r="A90" s="40"/>
      <c r="B90" s="96" t="s">
        <v>299</v>
      </c>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624"/>
      <c r="AC90" s="624"/>
      <c r="AD90" s="624"/>
      <c r="AE90" s="624"/>
      <c r="AF90" s="624"/>
      <c r="AG90" s="120" t="s">
        <v>291</v>
      </c>
    </row>
    <row r="91" spans="1:35" ht="16.350000000000001" hidden="1" customHeight="1" outlineLevel="1" thickTop="1" thickBot="1">
      <c r="A91" s="86"/>
      <c r="B91" s="97" t="s">
        <v>300</v>
      </c>
      <c r="C91" s="98"/>
      <c r="D91" s="98"/>
      <c r="E91" s="98"/>
      <c r="F91" s="98"/>
      <c r="G91" s="98"/>
      <c r="H91" s="98"/>
      <c r="I91" s="98"/>
      <c r="J91" s="98"/>
      <c r="K91" s="98"/>
      <c r="L91" s="98"/>
      <c r="M91" s="98"/>
      <c r="N91" s="98"/>
      <c r="O91" s="98"/>
      <c r="P91" s="98"/>
      <c r="Q91" s="98"/>
      <c r="R91" s="98"/>
      <c r="S91" s="98"/>
      <c r="T91" s="98"/>
      <c r="U91" s="98"/>
      <c r="V91" s="98"/>
      <c r="W91" s="98"/>
      <c r="X91" s="98"/>
      <c r="Y91" s="98"/>
      <c r="Z91" s="98"/>
      <c r="AA91" s="98"/>
      <c r="AB91" s="591">
        <f>IFERROR(AB90/AB86*100,0)</f>
        <v>0</v>
      </c>
      <c r="AC91" s="591"/>
      <c r="AD91" s="591"/>
      <c r="AE91" s="591"/>
      <c r="AF91" s="591"/>
      <c r="AG91" s="153" t="s">
        <v>292</v>
      </c>
    </row>
    <row r="92" spans="1:35" ht="16.350000000000001" hidden="1" customHeight="1" outlineLevel="1"/>
    <row r="93" spans="1:35" ht="16.149999999999999" hidden="1" customHeight="1" outlineLevel="1" thickBot="1">
      <c r="A93" s="2" t="s">
        <v>353</v>
      </c>
      <c r="B93" s="48"/>
      <c r="C93" s="48"/>
      <c r="D93" s="48"/>
      <c r="E93" s="48"/>
      <c r="F93" s="48"/>
      <c r="G93" s="48"/>
      <c r="H93" s="48"/>
      <c r="I93" s="48"/>
      <c r="J93" s="48"/>
      <c r="K93" s="48"/>
      <c r="L93" s="48"/>
      <c r="M93" s="48"/>
      <c r="N93" s="48"/>
      <c r="O93" s="48"/>
      <c r="P93" s="48"/>
      <c r="Q93" s="48"/>
      <c r="R93" s="48"/>
      <c r="S93" s="48"/>
      <c r="T93" s="48"/>
      <c r="U93" s="48"/>
      <c r="V93" s="48"/>
      <c r="W93" s="48"/>
      <c r="X93" s="48"/>
      <c r="Y93" s="48"/>
      <c r="Z93" s="48"/>
      <c r="AA93" s="588"/>
      <c r="AB93" s="588"/>
      <c r="AC93" s="588"/>
      <c r="AD93" s="588"/>
      <c r="AE93" s="588"/>
      <c r="AF93" s="588"/>
      <c r="AG93" s="588"/>
      <c r="AH93" s="194"/>
      <c r="AI93" s="194"/>
    </row>
    <row r="94" spans="1:35" ht="16.149999999999999" hidden="1" customHeight="1" outlineLevel="1">
      <c r="A94" s="107" t="s">
        <v>302</v>
      </c>
      <c r="B94" s="55"/>
      <c r="C94" s="36"/>
      <c r="D94" s="36"/>
      <c r="E94" s="36"/>
      <c r="F94" s="36"/>
      <c r="G94" s="36"/>
      <c r="H94" s="36"/>
      <c r="I94" s="36"/>
      <c r="J94" s="36"/>
      <c r="K94" s="36"/>
      <c r="L94" s="36"/>
      <c r="M94" s="36"/>
      <c r="N94" s="36"/>
      <c r="O94" s="36"/>
      <c r="P94" s="36"/>
      <c r="Q94" s="36"/>
      <c r="R94" s="36"/>
      <c r="S94" s="36"/>
      <c r="T94" s="36"/>
      <c r="U94" s="36"/>
      <c r="V94" s="36"/>
      <c r="W94" s="36"/>
      <c r="X94" s="36"/>
      <c r="Y94" s="36"/>
      <c r="Z94" s="36"/>
      <c r="AA94" s="76"/>
      <c r="AB94" s="590"/>
      <c r="AC94" s="590"/>
      <c r="AD94" s="590"/>
      <c r="AE94" s="590"/>
      <c r="AF94" s="590"/>
      <c r="AG94" s="78" t="s">
        <v>289</v>
      </c>
      <c r="AH94" s="180"/>
      <c r="AI94" s="180"/>
    </row>
    <row r="95" spans="1:35" ht="16.149999999999999" hidden="1" customHeight="1" outlineLevel="1">
      <c r="A95" s="1" t="s">
        <v>303</v>
      </c>
      <c r="B95" s="74"/>
      <c r="C95" s="14"/>
      <c r="D95" s="14"/>
      <c r="E95" s="14"/>
      <c r="F95" s="14"/>
      <c r="G95" s="14"/>
      <c r="H95" s="14"/>
      <c r="I95" s="14"/>
      <c r="J95" s="14"/>
      <c r="K95" s="14"/>
      <c r="L95" s="14"/>
      <c r="M95" s="14"/>
      <c r="N95" s="14"/>
      <c r="O95" s="14"/>
      <c r="P95" s="14"/>
      <c r="Q95" s="14"/>
      <c r="R95" s="14"/>
      <c r="S95" s="14"/>
      <c r="T95" s="14"/>
      <c r="U95" s="14"/>
      <c r="V95" s="14"/>
      <c r="W95" s="14"/>
      <c r="X95" s="14"/>
      <c r="Y95" s="14"/>
      <c r="Z95" s="14"/>
      <c r="AA95" s="75"/>
      <c r="AB95" s="589"/>
      <c r="AC95" s="589"/>
      <c r="AD95" s="589"/>
      <c r="AE95" s="589"/>
      <c r="AF95" s="589"/>
      <c r="AG95" s="118" t="s">
        <v>270</v>
      </c>
    </row>
    <row r="96" spans="1:35" ht="16.149999999999999" hidden="1" customHeight="1" outlineLevel="1">
      <c r="A96" s="1" t="s">
        <v>304</v>
      </c>
      <c r="B96" s="3"/>
      <c r="C96" s="3"/>
      <c r="D96" s="3"/>
      <c r="E96" s="3"/>
      <c r="F96" s="3"/>
      <c r="G96" s="3"/>
      <c r="H96" s="3"/>
      <c r="I96" s="3"/>
      <c r="J96" s="3"/>
      <c r="K96" s="3"/>
      <c r="L96" s="3"/>
      <c r="M96" s="3"/>
      <c r="N96" s="3"/>
      <c r="O96" s="3"/>
      <c r="P96" s="3"/>
      <c r="Q96" s="3"/>
      <c r="R96" s="3"/>
      <c r="S96" s="3"/>
      <c r="T96" s="3"/>
      <c r="U96" s="3"/>
      <c r="V96" s="3"/>
      <c r="W96" s="3"/>
      <c r="X96" s="3"/>
      <c r="Y96" s="3"/>
      <c r="Z96" s="3"/>
      <c r="AA96" s="3"/>
      <c r="AB96" s="593"/>
      <c r="AC96" s="593"/>
      <c r="AD96" s="593"/>
      <c r="AE96" s="593"/>
      <c r="AF96" s="593"/>
      <c r="AG96" s="167" t="s">
        <v>270</v>
      </c>
    </row>
    <row r="97" spans="1:35" ht="16.149999999999999" hidden="1" customHeight="1" outlineLevel="1">
      <c r="A97" s="22" t="s">
        <v>305</v>
      </c>
      <c r="B97" s="5"/>
      <c r="C97" s="5"/>
      <c r="D97" s="5"/>
      <c r="E97" s="5"/>
      <c r="F97" s="5"/>
      <c r="G97" s="5"/>
      <c r="H97" s="5"/>
      <c r="I97" s="5"/>
      <c r="J97" s="5"/>
      <c r="K97" s="5"/>
      <c r="L97" s="5"/>
      <c r="M97" s="5"/>
      <c r="N97" s="5"/>
      <c r="O97" s="5"/>
      <c r="P97" s="5"/>
      <c r="Q97" s="5"/>
      <c r="R97" s="5"/>
      <c r="S97" s="5"/>
      <c r="T97" s="5"/>
      <c r="U97" s="5"/>
      <c r="V97" s="5"/>
      <c r="W97" s="5"/>
      <c r="X97" s="5"/>
      <c r="Y97" s="5"/>
      <c r="Z97" s="5"/>
      <c r="AA97" s="5"/>
      <c r="AB97" s="594">
        <f>AB96-AB95</f>
        <v>0</v>
      </c>
      <c r="AC97" s="594"/>
      <c r="AD97" s="594"/>
      <c r="AE97" s="594"/>
      <c r="AF97" s="594"/>
      <c r="AG97" s="167" t="s">
        <v>270</v>
      </c>
    </row>
    <row r="98" spans="1:35" ht="16.149999999999999" hidden="1" customHeight="1" outlineLevel="1">
      <c r="A98" s="16"/>
      <c r="B98" s="39" t="s">
        <v>306</v>
      </c>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589"/>
      <c r="AC98" s="589"/>
      <c r="AD98" s="589"/>
      <c r="AE98" s="589"/>
      <c r="AF98" s="589"/>
      <c r="AG98" s="120" t="s">
        <v>270</v>
      </c>
    </row>
    <row r="99" spans="1:35" ht="16.149999999999999" hidden="1" customHeight="1" outlineLevel="1" thickBot="1">
      <c r="A99" s="40"/>
      <c r="B99" s="96" t="s">
        <v>307</v>
      </c>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624"/>
      <c r="AC99" s="624"/>
      <c r="AD99" s="624"/>
      <c r="AE99" s="624"/>
      <c r="AF99" s="624"/>
      <c r="AG99" s="120" t="s">
        <v>291</v>
      </c>
    </row>
    <row r="100" spans="1:35" ht="16.350000000000001" hidden="1" customHeight="1" outlineLevel="1" thickTop="1" thickBot="1">
      <c r="A100" s="86"/>
      <c r="B100" s="97" t="s">
        <v>308</v>
      </c>
      <c r="C100" s="98"/>
      <c r="D100" s="98"/>
      <c r="E100" s="98"/>
      <c r="F100" s="98"/>
      <c r="G100" s="98"/>
      <c r="H100" s="98"/>
      <c r="I100" s="98"/>
      <c r="J100" s="98"/>
      <c r="K100" s="98"/>
      <c r="L100" s="98"/>
      <c r="M100" s="98"/>
      <c r="N100" s="98"/>
      <c r="O100" s="98"/>
      <c r="P100" s="98"/>
      <c r="Q100" s="98"/>
      <c r="R100" s="98"/>
      <c r="S100" s="98"/>
      <c r="T100" s="98"/>
      <c r="U100" s="98"/>
      <c r="V100" s="98"/>
      <c r="W100" s="98"/>
      <c r="X100" s="98"/>
      <c r="Y100" s="98"/>
      <c r="Z100" s="98"/>
      <c r="AA100" s="98"/>
      <c r="AB100" s="591">
        <f>IFERROR(AB99/AB95*100,0)</f>
        <v>0</v>
      </c>
      <c r="AC100" s="591"/>
      <c r="AD100" s="591"/>
      <c r="AE100" s="591"/>
      <c r="AF100" s="591"/>
      <c r="AG100" s="153" t="s">
        <v>292</v>
      </c>
    </row>
    <row r="101" spans="1:35" ht="16.350000000000001" hidden="1" customHeight="1" outlineLevel="1"/>
    <row r="102" spans="1:35" ht="16.149999999999999" hidden="1" customHeight="1" outlineLevel="1" thickBot="1">
      <c r="A102" s="2" t="s">
        <v>354</v>
      </c>
      <c r="B102" s="48"/>
      <c r="C102" s="48"/>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588"/>
      <c r="AB102" s="588"/>
      <c r="AC102" s="588"/>
      <c r="AD102" s="588"/>
      <c r="AE102" s="588"/>
      <c r="AF102" s="588"/>
      <c r="AG102" s="588"/>
      <c r="AH102" s="194"/>
      <c r="AI102" s="194"/>
    </row>
    <row r="103" spans="1:35" ht="16.149999999999999" hidden="1" customHeight="1" outlineLevel="1">
      <c r="A103" s="107" t="s">
        <v>310</v>
      </c>
      <c r="B103" s="55"/>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76"/>
      <c r="AB103" s="590"/>
      <c r="AC103" s="590"/>
      <c r="AD103" s="590"/>
      <c r="AE103" s="590"/>
      <c r="AF103" s="590"/>
      <c r="AG103" s="78" t="s">
        <v>289</v>
      </c>
      <c r="AH103" s="180"/>
      <c r="AI103" s="180"/>
    </row>
    <row r="104" spans="1:35" ht="16.149999999999999" hidden="1" customHeight="1" outlineLevel="1">
      <c r="A104" s="1" t="s">
        <v>311</v>
      </c>
      <c r="B104" s="7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c r="AA104" s="75"/>
      <c r="AB104" s="589"/>
      <c r="AC104" s="589"/>
      <c r="AD104" s="589"/>
      <c r="AE104" s="589"/>
      <c r="AF104" s="589"/>
      <c r="AG104" s="118" t="s">
        <v>270</v>
      </c>
    </row>
    <row r="105" spans="1:35" ht="16.149999999999999" hidden="1" customHeight="1" outlineLevel="1">
      <c r="A105" s="1" t="s">
        <v>312</v>
      </c>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593"/>
      <c r="AC105" s="593"/>
      <c r="AD105" s="593"/>
      <c r="AE105" s="593"/>
      <c r="AF105" s="593"/>
      <c r="AG105" s="167" t="s">
        <v>270</v>
      </c>
    </row>
    <row r="106" spans="1:35" ht="16.149999999999999" hidden="1" customHeight="1" outlineLevel="1">
      <c r="A106" s="22" t="s">
        <v>313</v>
      </c>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94">
        <f>AB105-AB104</f>
        <v>0</v>
      </c>
      <c r="AC106" s="594"/>
      <c r="AD106" s="594"/>
      <c r="AE106" s="594"/>
      <c r="AF106" s="594"/>
      <c r="AG106" s="167" t="s">
        <v>270</v>
      </c>
    </row>
    <row r="107" spans="1:35" ht="16.149999999999999" hidden="1" customHeight="1" outlineLevel="1">
      <c r="A107" s="16"/>
      <c r="B107" s="39" t="s">
        <v>314</v>
      </c>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589"/>
      <c r="AC107" s="589"/>
      <c r="AD107" s="589"/>
      <c r="AE107" s="589"/>
      <c r="AF107" s="589"/>
      <c r="AG107" s="120" t="s">
        <v>270</v>
      </c>
    </row>
    <row r="108" spans="1:35" ht="16.350000000000001" hidden="1" customHeight="1" outlineLevel="1" thickBot="1">
      <c r="A108" s="40"/>
      <c r="B108" s="96" t="s">
        <v>315</v>
      </c>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624"/>
      <c r="AC108" s="624"/>
      <c r="AD108" s="624"/>
      <c r="AE108" s="624"/>
      <c r="AF108" s="624"/>
      <c r="AG108" s="120" t="s">
        <v>291</v>
      </c>
    </row>
    <row r="109" spans="1:35" ht="16.350000000000001" hidden="1" customHeight="1" outlineLevel="1" thickTop="1" thickBot="1">
      <c r="A109" s="86"/>
      <c r="B109" s="97" t="s">
        <v>316</v>
      </c>
      <c r="C109" s="98"/>
      <c r="D109" s="98"/>
      <c r="E109" s="98"/>
      <c r="F109" s="98"/>
      <c r="G109" s="98"/>
      <c r="H109" s="98"/>
      <c r="I109" s="98"/>
      <c r="J109" s="98"/>
      <c r="K109" s="98"/>
      <c r="L109" s="98"/>
      <c r="M109" s="98"/>
      <c r="N109" s="98"/>
      <c r="O109" s="98"/>
      <c r="P109" s="98"/>
      <c r="Q109" s="98"/>
      <c r="R109" s="98"/>
      <c r="S109" s="98"/>
      <c r="T109" s="98"/>
      <c r="U109" s="98"/>
      <c r="V109" s="98"/>
      <c r="W109" s="98"/>
      <c r="X109" s="98"/>
      <c r="Y109" s="98"/>
      <c r="Z109" s="98"/>
      <c r="AA109" s="98"/>
      <c r="AB109" s="591">
        <f>IFERROR(AB108/AB104*100,0)</f>
        <v>0</v>
      </c>
      <c r="AC109" s="591"/>
      <c r="AD109" s="591"/>
      <c r="AE109" s="591"/>
      <c r="AF109" s="591"/>
      <c r="AG109" s="153" t="s">
        <v>292</v>
      </c>
    </row>
    <row r="110" spans="1:35" ht="16.350000000000001" hidden="1" customHeight="1" outlineLevel="1"/>
    <row r="111" spans="1:35" ht="16.149999999999999" hidden="1" customHeight="1" outlineLevel="1" thickBot="1">
      <c r="A111" s="2" t="s">
        <v>322</v>
      </c>
      <c r="B111" s="48"/>
      <c r="C111" s="48"/>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588"/>
      <c r="AB111" s="588"/>
      <c r="AC111" s="588"/>
      <c r="AD111" s="588"/>
      <c r="AE111" s="588"/>
      <c r="AF111" s="588"/>
      <c r="AG111" s="588"/>
      <c r="AH111" s="194"/>
      <c r="AI111" s="194"/>
    </row>
    <row r="112" spans="1:35" ht="16.149999999999999" hidden="1" customHeight="1" outlineLevel="1">
      <c r="A112" s="107" t="s">
        <v>355</v>
      </c>
      <c r="B112" s="55"/>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76"/>
      <c r="AB112" s="590"/>
      <c r="AC112" s="590"/>
      <c r="AD112" s="590"/>
      <c r="AE112" s="590"/>
      <c r="AF112" s="590"/>
      <c r="AG112" s="78" t="s">
        <v>289</v>
      </c>
      <c r="AH112" s="180"/>
      <c r="AI112" s="180"/>
    </row>
    <row r="113" spans="1:35" ht="16.149999999999999" hidden="1" customHeight="1" outlineLevel="1">
      <c r="A113" s="1" t="s">
        <v>356</v>
      </c>
      <c r="B113" s="74"/>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c r="AA113" s="75"/>
      <c r="AB113" s="589"/>
      <c r="AC113" s="589"/>
      <c r="AD113" s="589"/>
      <c r="AE113" s="589"/>
      <c r="AF113" s="589"/>
      <c r="AG113" s="118" t="s">
        <v>270</v>
      </c>
    </row>
    <row r="114" spans="1:35" ht="16.149999999999999" hidden="1" customHeight="1" outlineLevel="1">
      <c r="A114" s="1" t="s">
        <v>357</v>
      </c>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593"/>
      <c r="AC114" s="593"/>
      <c r="AD114" s="593"/>
      <c r="AE114" s="593"/>
      <c r="AF114" s="593"/>
      <c r="AG114" s="167" t="s">
        <v>270</v>
      </c>
    </row>
    <row r="115" spans="1:35" ht="16.149999999999999" hidden="1" customHeight="1" outlineLevel="1">
      <c r="A115" s="22" t="s">
        <v>318</v>
      </c>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94">
        <f>AB114-AB113</f>
        <v>0</v>
      </c>
      <c r="AC115" s="594"/>
      <c r="AD115" s="594"/>
      <c r="AE115" s="594"/>
      <c r="AF115" s="594"/>
      <c r="AG115" s="167" t="s">
        <v>270</v>
      </c>
    </row>
    <row r="116" spans="1:35" ht="16.149999999999999" hidden="1" customHeight="1" outlineLevel="1">
      <c r="A116" s="16"/>
      <c r="B116" s="39" t="s">
        <v>319</v>
      </c>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589"/>
      <c r="AC116" s="589"/>
      <c r="AD116" s="589"/>
      <c r="AE116" s="589"/>
      <c r="AF116" s="589"/>
      <c r="AG116" s="120" t="s">
        <v>270</v>
      </c>
    </row>
    <row r="117" spans="1:35" ht="16.149999999999999" hidden="1" customHeight="1" outlineLevel="1" thickBot="1">
      <c r="A117" s="40"/>
      <c r="B117" s="96" t="s">
        <v>320</v>
      </c>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624"/>
      <c r="AC117" s="624"/>
      <c r="AD117" s="624"/>
      <c r="AE117" s="624"/>
      <c r="AF117" s="624"/>
      <c r="AG117" s="120" t="s">
        <v>291</v>
      </c>
    </row>
    <row r="118" spans="1:35" ht="16.350000000000001" hidden="1" customHeight="1" outlineLevel="1" thickTop="1" thickBot="1">
      <c r="A118" s="86"/>
      <c r="B118" s="97" t="s">
        <v>321</v>
      </c>
      <c r="C118" s="98"/>
      <c r="D118" s="98"/>
      <c r="E118" s="98"/>
      <c r="F118" s="98"/>
      <c r="G118" s="98"/>
      <c r="H118" s="98"/>
      <c r="I118" s="98"/>
      <c r="J118" s="98"/>
      <c r="K118" s="98"/>
      <c r="L118" s="98"/>
      <c r="M118" s="98"/>
      <c r="N118" s="98"/>
      <c r="O118" s="98"/>
      <c r="P118" s="98"/>
      <c r="Q118" s="98"/>
      <c r="R118" s="98"/>
      <c r="S118" s="98"/>
      <c r="T118" s="98"/>
      <c r="U118" s="98"/>
      <c r="V118" s="98"/>
      <c r="W118" s="98"/>
      <c r="X118" s="98"/>
      <c r="Y118" s="98"/>
      <c r="Z118" s="98"/>
      <c r="AA118" s="98"/>
      <c r="AB118" s="591">
        <f>IFERROR(AB117/AB113*100,0)</f>
        <v>0</v>
      </c>
      <c r="AC118" s="591"/>
      <c r="AD118" s="591"/>
      <c r="AE118" s="591"/>
      <c r="AF118" s="591"/>
      <c r="AG118" s="153" t="s">
        <v>292</v>
      </c>
    </row>
    <row r="119" spans="1:35" ht="16.350000000000001" hidden="1" customHeight="1" outlineLevel="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160"/>
      <c r="AC119" s="160"/>
      <c r="AD119" s="160"/>
      <c r="AE119" s="160"/>
      <c r="AF119" s="160"/>
      <c r="AG119" s="3"/>
    </row>
    <row r="120" spans="1:35" ht="16.350000000000001" customHeight="1" collapsed="1">
      <c r="A120" s="65" t="s">
        <v>1676</v>
      </c>
      <c r="B120" s="64"/>
      <c r="C120" s="64"/>
      <c r="D120" s="64"/>
      <c r="E120" s="64"/>
      <c r="F120" s="64"/>
      <c r="G120" s="64"/>
      <c r="H120" s="64"/>
      <c r="I120" s="64"/>
      <c r="J120" s="64"/>
      <c r="K120" s="64"/>
      <c r="L120" s="64"/>
      <c r="M120" s="64"/>
      <c r="N120" s="64"/>
      <c r="O120" s="64"/>
      <c r="P120" s="64"/>
      <c r="Q120" s="64"/>
      <c r="R120" s="64"/>
      <c r="S120" s="64"/>
      <c r="T120" s="64"/>
      <c r="U120" s="64"/>
      <c r="V120" s="64"/>
      <c r="W120" s="64"/>
      <c r="X120" s="64"/>
      <c r="Y120" s="64"/>
      <c r="Z120" s="64"/>
      <c r="AA120" s="64"/>
      <c r="AB120" s="64"/>
      <c r="AC120" s="64"/>
      <c r="AD120" s="64"/>
      <c r="AE120" s="64"/>
      <c r="AF120" s="64"/>
      <c r="AG120" s="64"/>
    </row>
    <row r="121" spans="1:35" ht="16.149999999999999" customHeight="1" thickBot="1">
      <c r="A121" s="63" t="s">
        <v>358</v>
      </c>
      <c r="B121" s="64"/>
      <c r="C121" s="64"/>
      <c r="D121" s="64"/>
      <c r="E121" s="64"/>
      <c r="F121" s="64"/>
      <c r="G121" s="64"/>
      <c r="H121" s="64"/>
      <c r="I121" s="64"/>
      <c r="J121" s="64"/>
      <c r="K121" s="64"/>
      <c r="L121" s="64"/>
      <c r="M121" s="64"/>
      <c r="N121" s="64"/>
      <c r="O121" s="64"/>
      <c r="P121" s="64"/>
      <c r="Q121" s="64"/>
      <c r="R121" s="64"/>
      <c r="S121" s="64"/>
      <c r="T121" s="64"/>
      <c r="U121" s="64"/>
      <c r="V121" s="64"/>
      <c r="W121" s="64"/>
      <c r="X121" s="64"/>
      <c r="Y121" s="64"/>
      <c r="Z121" s="64"/>
      <c r="AA121" s="584"/>
      <c r="AB121" s="584"/>
      <c r="AC121" s="584"/>
      <c r="AD121" s="584"/>
      <c r="AE121" s="584"/>
      <c r="AF121" s="584"/>
      <c r="AG121" s="584"/>
      <c r="AH121" s="194"/>
      <c r="AI121" s="194"/>
    </row>
    <row r="122" spans="1:35" ht="16.149999999999999" customHeight="1">
      <c r="A122" s="106" t="s">
        <v>1677</v>
      </c>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79"/>
      <c r="AB122" s="585"/>
      <c r="AC122" s="585"/>
      <c r="AD122" s="585"/>
      <c r="AE122" s="585"/>
      <c r="AF122" s="585"/>
      <c r="AG122" s="81" t="s">
        <v>289</v>
      </c>
      <c r="AH122" s="180"/>
      <c r="AI122" s="180"/>
    </row>
    <row r="123" spans="1:35" ht="16.149999999999999" hidden="1" customHeight="1" outlineLevel="1">
      <c r="A123" s="95" t="s">
        <v>359</v>
      </c>
      <c r="B123" s="67"/>
      <c r="C123" s="67"/>
      <c r="D123" s="67"/>
      <c r="E123" s="67"/>
      <c r="F123" s="67"/>
      <c r="G123" s="67"/>
      <c r="H123" s="67"/>
      <c r="I123" s="67"/>
      <c r="J123" s="67"/>
      <c r="K123" s="67"/>
      <c r="L123" s="67"/>
      <c r="M123" s="67"/>
      <c r="N123" s="67"/>
      <c r="O123" s="67"/>
      <c r="P123" s="67"/>
      <c r="Q123" s="67"/>
      <c r="R123" s="67"/>
      <c r="S123" s="67"/>
      <c r="T123" s="67"/>
      <c r="U123" s="67"/>
      <c r="V123" s="67"/>
      <c r="W123" s="67"/>
      <c r="X123" s="67"/>
      <c r="Y123" s="67"/>
      <c r="Z123" s="67"/>
      <c r="AA123" s="80"/>
      <c r="AB123" s="586"/>
      <c r="AC123" s="586"/>
      <c r="AD123" s="586"/>
      <c r="AE123" s="586"/>
      <c r="AF123" s="586"/>
      <c r="AG123" s="112" t="s">
        <v>270</v>
      </c>
      <c r="AH123" s="180"/>
      <c r="AI123" s="180"/>
    </row>
    <row r="124" spans="1:35" ht="16.149999999999999" customHeight="1" collapsed="1">
      <c r="A124" s="406" t="s">
        <v>1678</v>
      </c>
      <c r="B124" s="67"/>
      <c r="C124" s="67"/>
      <c r="D124" s="67"/>
      <c r="E124" s="67"/>
      <c r="F124" s="67"/>
      <c r="G124" s="67"/>
      <c r="H124" s="67"/>
      <c r="I124" s="67"/>
      <c r="J124" s="67"/>
      <c r="K124" s="67"/>
      <c r="L124" s="67"/>
      <c r="M124" s="67"/>
      <c r="N124" s="67"/>
      <c r="O124" s="67"/>
      <c r="P124" s="67"/>
      <c r="Q124" s="67"/>
      <c r="R124" s="67"/>
      <c r="S124" s="67"/>
      <c r="T124" s="67"/>
      <c r="U124" s="67"/>
      <c r="V124" s="67"/>
      <c r="W124" s="67"/>
      <c r="X124" s="67"/>
      <c r="Y124" s="67"/>
      <c r="Z124" s="67"/>
      <c r="AA124" s="80"/>
      <c r="AB124" s="586"/>
      <c r="AC124" s="586"/>
      <c r="AD124" s="586"/>
      <c r="AE124" s="586"/>
      <c r="AF124" s="586"/>
      <c r="AG124" s="112" t="s">
        <v>270</v>
      </c>
    </row>
    <row r="125" spans="1:35" ht="16.149999999999999" hidden="1" customHeight="1" outlineLevel="1">
      <c r="A125" s="95" t="s">
        <v>360</v>
      </c>
      <c r="B125" s="69"/>
      <c r="C125" s="69"/>
      <c r="D125" s="69"/>
      <c r="E125" s="69"/>
      <c r="F125" s="69"/>
      <c r="G125" s="69"/>
      <c r="H125" s="69"/>
      <c r="I125" s="69"/>
      <c r="J125" s="69"/>
      <c r="K125" s="69"/>
      <c r="L125" s="69"/>
      <c r="M125" s="69"/>
      <c r="N125" s="69"/>
      <c r="O125" s="69"/>
      <c r="P125" s="69"/>
      <c r="Q125" s="69"/>
      <c r="R125" s="69"/>
      <c r="S125" s="69"/>
      <c r="T125" s="69"/>
      <c r="U125" s="69"/>
      <c r="V125" s="69"/>
      <c r="W125" s="69"/>
      <c r="X125" s="69"/>
      <c r="Y125" s="69"/>
      <c r="Z125" s="69"/>
      <c r="AA125" s="69"/>
      <c r="AB125" s="600"/>
      <c r="AC125" s="600"/>
      <c r="AD125" s="600"/>
      <c r="AE125" s="600"/>
      <c r="AF125" s="600"/>
      <c r="AG125" s="124" t="s">
        <v>270</v>
      </c>
    </row>
    <row r="126" spans="1:35" ht="16.149999999999999" customHeight="1" collapsed="1">
      <c r="A126" s="95" t="s">
        <v>1679</v>
      </c>
      <c r="B126" s="69"/>
      <c r="C126" s="69"/>
      <c r="D126" s="69"/>
      <c r="E126" s="69"/>
      <c r="F126" s="69"/>
      <c r="G126" s="69"/>
      <c r="H126" s="69"/>
      <c r="I126" s="69"/>
      <c r="J126" s="69"/>
      <c r="K126" s="69"/>
      <c r="L126" s="69"/>
      <c r="M126" s="69"/>
      <c r="N126" s="69"/>
      <c r="O126" s="69"/>
      <c r="P126" s="69"/>
      <c r="Q126" s="69"/>
      <c r="R126" s="69"/>
      <c r="S126" s="69"/>
      <c r="T126" s="69"/>
      <c r="U126" s="69"/>
      <c r="V126" s="69"/>
      <c r="W126" s="69"/>
      <c r="X126" s="69"/>
      <c r="Y126" s="69"/>
      <c r="Z126" s="69"/>
      <c r="AA126" s="69"/>
      <c r="AB126" s="586"/>
      <c r="AC126" s="586"/>
      <c r="AD126" s="586"/>
      <c r="AE126" s="586"/>
      <c r="AF126" s="586"/>
      <c r="AG126" s="124" t="s">
        <v>270</v>
      </c>
    </row>
    <row r="127" spans="1:35" ht="16.149999999999999" hidden="1" customHeight="1" outlineLevel="1">
      <c r="A127" s="99" t="s">
        <v>361</v>
      </c>
      <c r="B127" s="64"/>
      <c r="C127" s="64"/>
      <c r="D127" s="64"/>
      <c r="E127" s="64"/>
      <c r="F127" s="64"/>
      <c r="G127" s="64"/>
      <c r="H127" s="64"/>
      <c r="I127" s="64"/>
      <c r="J127" s="64"/>
      <c r="K127" s="64"/>
      <c r="L127" s="64"/>
      <c r="M127" s="64"/>
      <c r="N127" s="64"/>
      <c r="O127" s="64"/>
      <c r="P127" s="64"/>
      <c r="Q127" s="64"/>
      <c r="R127" s="64"/>
      <c r="S127" s="64"/>
      <c r="T127" s="64"/>
      <c r="U127" s="64"/>
      <c r="V127" s="64"/>
      <c r="W127" s="64"/>
      <c r="X127" s="64"/>
      <c r="Y127" s="64"/>
      <c r="Z127" s="64"/>
      <c r="AA127" s="64"/>
      <c r="AB127" s="599">
        <f>AB125-AB123</f>
        <v>0</v>
      </c>
      <c r="AC127" s="599"/>
      <c r="AD127" s="599"/>
      <c r="AE127" s="599"/>
      <c r="AF127" s="599"/>
      <c r="AG127" s="124" t="s">
        <v>270</v>
      </c>
    </row>
    <row r="128" spans="1:35" ht="16.149999999999999" customHeight="1" collapsed="1">
      <c r="A128" s="99" t="s">
        <v>1680</v>
      </c>
      <c r="B128" s="69"/>
      <c r="C128" s="69"/>
      <c r="D128" s="69"/>
      <c r="E128" s="69"/>
      <c r="F128" s="69"/>
      <c r="G128" s="69"/>
      <c r="H128" s="69"/>
      <c r="I128" s="69"/>
      <c r="J128" s="69"/>
      <c r="K128" s="69"/>
      <c r="L128" s="69"/>
      <c r="M128" s="69"/>
      <c r="N128" s="69"/>
      <c r="O128" s="69"/>
      <c r="P128" s="69"/>
      <c r="Q128" s="69"/>
      <c r="R128" s="69"/>
      <c r="S128" s="69"/>
      <c r="T128" s="69"/>
      <c r="U128" s="69"/>
      <c r="V128" s="69"/>
      <c r="W128" s="69"/>
      <c r="X128" s="69"/>
      <c r="Y128" s="69"/>
      <c r="Z128" s="69"/>
      <c r="AA128" s="69"/>
      <c r="AB128" s="635">
        <f>AB126-AB124</f>
        <v>0</v>
      </c>
      <c r="AC128" s="635"/>
      <c r="AD128" s="635"/>
      <c r="AE128" s="635"/>
      <c r="AF128" s="635"/>
      <c r="AG128" s="124" t="s">
        <v>270</v>
      </c>
    </row>
    <row r="129" spans="1:35" ht="16.149999999999999" hidden="1" customHeight="1" outlineLevel="1">
      <c r="A129" s="88"/>
      <c r="B129" s="421" t="s">
        <v>1574</v>
      </c>
      <c r="C129" s="100"/>
      <c r="D129" s="100"/>
      <c r="E129" s="100"/>
      <c r="F129" s="100"/>
      <c r="G129" s="100"/>
      <c r="H129" s="100"/>
      <c r="I129" s="100"/>
      <c r="J129" s="100"/>
      <c r="K129" s="100"/>
      <c r="L129" s="100"/>
      <c r="M129" s="100"/>
      <c r="N129" s="100"/>
      <c r="O129" s="100"/>
      <c r="P129" s="100"/>
      <c r="Q129" s="100"/>
      <c r="R129" s="100"/>
      <c r="S129" s="100"/>
      <c r="T129" s="100"/>
      <c r="U129" s="100"/>
      <c r="V129" s="100"/>
      <c r="W129" s="100"/>
      <c r="X129" s="100"/>
      <c r="Y129" s="100"/>
      <c r="Z129" s="100"/>
      <c r="AA129" s="100"/>
      <c r="AB129" s="634">
        <f>1000*AB122</f>
        <v>0</v>
      </c>
      <c r="AC129" s="634"/>
      <c r="AD129" s="634"/>
      <c r="AE129" s="634"/>
      <c r="AF129" s="634"/>
      <c r="AG129" s="384" t="s">
        <v>270</v>
      </c>
    </row>
    <row r="130" spans="1:35" ht="16.149999999999999" customHeight="1" collapsed="1" thickBot="1">
      <c r="A130" s="90"/>
      <c r="B130" s="101" t="s">
        <v>1681</v>
      </c>
      <c r="C130" s="100"/>
      <c r="D130" s="100"/>
      <c r="E130" s="100"/>
      <c r="F130" s="100"/>
      <c r="G130" s="100"/>
      <c r="H130" s="100"/>
      <c r="I130" s="100"/>
      <c r="J130" s="100"/>
      <c r="K130" s="100"/>
      <c r="L130" s="100"/>
      <c r="M130" s="100"/>
      <c r="N130" s="100"/>
      <c r="O130" s="100"/>
      <c r="P130" s="100"/>
      <c r="Q130" s="100"/>
      <c r="R130" s="100"/>
      <c r="S130" s="100"/>
      <c r="T130" s="100"/>
      <c r="U130" s="100"/>
      <c r="V130" s="100"/>
      <c r="W130" s="100"/>
      <c r="X130" s="100"/>
      <c r="Y130" s="100"/>
      <c r="Z130" s="100"/>
      <c r="AA130" s="100"/>
      <c r="AB130" s="633"/>
      <c r="AC130" s="633"/>
      <c r="AD130" s="633"/>
      <c r="AE130" s="633"/>
      <c r="AF130" s="633"/>
      <c r="AG130" s="127" t="s">
        <v>291</v>
      </c>
    </row>
    <row r="131" spans="1:35" ht="16.350000000000001" customHeight="1" thickTop="1" thickBot="1">
      <c r="A131" s="91"/>
      <c r="B131" s="102" t="s">
        <v>1682</v>
      </c>
      <c r="C131" s="103"/>
      <c r="D131" s="103"/>
      <c r="E131" s="103"/>
      <c r="F131" s="103"/>
      <c r="G131" s="103"/>
      <c r="H131" s="103"/>
      <c r="I131" s="103"/>
      <c r="J131" s="103"/>
      <c r="K131" s="103"/>
      <c r="L131" s="103"/>
      <c r="M131" s="103"/>
      <c r="N131" s="103"/>
      <c r="O131" s="103"/>
      <c r="P131" s="103"/>
      <c r="Q131" s="103"/>
      <c r="R131" s="103"/>
      <c r="S131" s="103"/>
      <c r="T131" s="103"/>
      <c r="U131" s="103"/>
      <c r="V131" s="103"/>
      <c r="W131" s="103"/>
      <c r="X131" s="103"/>
      <c r="Y131" s="103"/>
      <c r="Z131" s="103"/>
      <c r="AA131" s="103"/>
      <c r="AB131" s="591">
        <f>IFERROR(AB130/AB124*100,0)</f>
        <v>0</v>
      </c>
      <c r="AC131" s="591"/>
      <c r="AD131" s="591"/>
      <c r="AE131" s="591"/>
      <c r="AF131" s="591"/>
      <c r="AG131" s="128" t="s">
        <v>292</v>
      </c>
    </row>
    <row r="132" spans="1:35" ht="16.350000000000001" customHeight="1">
      <c r="A132" s="64"/>
      <c r="B132" s="64"/>
      <c r="C132" s="64"/>
      <c r="D132" s="64"/>
      <c r="E132" s="64"/>
      <c r="F132" s="64"/>
      <c r="G132" s="64"/>
      <c r="H132" s="64"/>
      <c r="I132" s="64"/>
      <c r="J132" s="64"/>
      <c r="K132" s="64"/>
      <c r="L132" s="64"/>
      <c r="M132" s="64"/>
      <c r="N132" s="64"/>
      <c r="O132" s="64"/>
      <c r="P132" s="64"/>
      <c r="Q132" s="64"/>
      <c r="R132" s="64"/>
      <c r="S132" s="64"/>
      <c r="T132" s="64"/>
      <c r="U132" s="64"/>
      <c r="V132" s="64"/>
      <c r="W132" s="64"/>
      <c r="X132" s="64"/>
      <c r="Y132" s="64"/>
      <c r="Z132" s="64"/>
      <c r="AA132" s="64"/>
      <c r="AB132" s="64"/>
      <c r="AC132" s="64"/>
      <c r="AD132" s="64"/>
      <c r="AE132" s="64"/>
      <c r="AF132" s="64"/>
      <c r="AG132" s="64"/>
    </row>
    <row r="133" spans="1:35" ht="16.149999999999999" customHeight="1" thickBot="1">
      <c r="A133" s="65" t="s">
        <v>362</v>
      </c>
      <c r="B133" s="64"/>
      <c r="C133" s="64"/>
      <c r="D133" s="64"/>
      <c r="E133" s="64"/>
      <c r="F133" s="64"/>
      <c r="G133" s="64"/>
      <c r="H133" s="64"/>
      <c r="I133" s="64"/>
      <c r="J133" s="64"/>
      <c r="K133" s="64"/>
      <c r="L133" s="64"/>
      <c r="M133" s="64"/>
      <c r="N133" s="64"/>
      <c r="O133" s="64"/>
      <c r="P133" s="64"/>
      <c r="Q133" s="64"/>
      <c r="R133" s="64"/>
      <c r="S133" s="64"/>
      <c r="T133" s="64"/>
      <c r="U133" s="64"/>
      <c r="V133" s="64"/>
      <c r="W133" s="64"/>
      <c r="X133" s="64"/>
      <c r="Y133" s="64"/>
      <c r="Z133" s="64"/>
      <c r="AA133" s="584"/>
      <c r="AB133" s="584"/>
      <c r="AC133" s="584"/>
      <c r="AD133" s="584"/>
      <c r="AE133" s="584"/>
      <c r="AF133" s="584"/>
      <c r="AG133" s="584"/>
      <c r="AH133" s="194"/>
      <c r="AI133" s="194"/>
    </row>
    <row r="134" spans="1:35" ht="16.149999999999999" customHeight="1">
      <c r="A134" s="106" t="s">
        <v>1683</v>
      </c>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79"/>
      <c r="AB134" s="585"/>
      <c r="AC134" s="585"/>
      <c r="AD134" s="585"/>
      <c r="AE134" s="585"/>
      <c r="AF134" s="585"/>
      <c r="AG134" s="81" t="s">
        <v>289</v>
      </c>
      <c r="AH134" s="180"/>
      <c r="AI134" s="180"/>
    </row>
    <row r="135" spans="1:35" ht="16.149999999999999" hidden="1" customHeight="1" outlineLevel="1">
      <c r="A135" s="95" t="s">
        <v>363</v>
      </c>
      <c r="B135" s="67"/>
      <c r="C135" s="67"/>
      <c r="D135" s="67"/>
      <c r="E135" s="67"/>
      <c r="F135" s="67"/>
      <c r="G135" s="67"/>
      <c r="H135" s="67"/>
      <c r="I135" s="67"/>
      <c r="J135" s="67"/>
      <c r="K135" s="67"/>
      <c r="L135" s="67"/>
      <c r="M135" s="67"/>
      <c r="N135" s="67"/>
      <c r="O135" s="67"/>
      <c r="P135" s="67"/>
      <c r="Q135" s="67"/>
      <c r="R135" s="67"/>
      <c r="S135" s="67"/>
      <c r="T135" s="67"/>
      <c r="U135" s="67"/>
      <c r="V135" s="67"/>
      <c r="W135" s="67"/>
      <c r="X135" s="67"/>
      <c r="Y135" s="67"/>
      <c r="Z135" s="67"/>
      <c r="AA135" s="80"/>
      <c r="AB135" s="586"/>
      <c r="AC135" s="586"/>
      <c r="AD135" s="586"/>
      <c r="AE135" s="586"/>
      <c r="AF135" s="586"/>
      <c r="AG135" s="112" t="s">
        <v>270</v>
      </c>
      <c r="AH135" s="180"/>
      <c r="AI135" s="180"/>
    </row>
    <row r="136" spans="1:35" ht="16.149999999999999" customHeight="1" collapsed="1">
      <c r="A136" s="95" t="s">
        <v>1684</v>
      </c>
      <c r="B136" s="67"/>
      <c r="C136" s="67"/>
      <c r="D136" s="67"/>
      <c r="E136" s="67"/>
      <c r="F136" s="67"/>
      <c r="G136" s="67"/>
      <c r="H136" s="67"/>
      <c r="I136" s="67"/>
      <c r="J136" s="67"/>
      <c r="K136" s="67"/>
      <c r="L136" s="67"/>
      <c r="M136" s="67"/>
      <c r="N136" s="67"/>
      <c r="O136" s="67"/>
      <c r="P136" s="67"/>
      <c r="Q136" s="67"/>
      <c r="R136" s="67"/>
      <c r="S136" s="67"/>
      <c r="T136" s="67"/>
      <c r="U136" s="67"/>
      <c r="V136" s="67"/>
      <c r="W136" s="67"/>
      <c r="X136" s="67"/>
      <c r="Y136" s="67"/>
      <c r="Z136" s="67"/>
      <c r="AA136" s="80"/>
      <c r="AB136" s="586"/>
      <c r="AC136" s="586"/>
      <c r="AD136" s="586"/>
      <c r="AE136" s="586"/>
      <c r="AF136" s="586"/>
      <c r="AG136" s="112" t="s">
        <v>270</v>
      </c>
    </row>
    <row r="137" spans="1:35" ht="16.149999999999999" hidden="1" customHeight="1" outlineLevel="1">
      <c r="A137" s="95" t="s">
        <v>364</v>
      </c>
      <c r="B137" s="69"/>
      <c r="C137" s="69"/>
      <c r="D137" s="69"/>
      <c r="E137" s="69"/>
      <c r="F137" s="69"/>
      <c r="G137" s="69"/>
      <c r="H137" s="69"/>
      <c r="I137" s="69"/>
      <c r="J137" s="69"/>
      <c r="K137" s="69"/>
      <c r="L137" s="69"/>
      <c r="M137" s="69"/>
      <c r="N137" s="69"/>
      <c r="O137" s="69"/>
      <c r="P137" s="69"/>
      <c r="Q137" s="69"/>
      <c r="R137" s="69"/>
      <c r="S137" s="69"/>
      <c r="T137" s="69"/>
      <c r="U137" s="69"/>
      <c r="V137" s="69"/>
      <c r="W137" s="69"/>
      <c r="X137" s="69"/>
      <c r="Y137" s="69"/>
      <c r="Z137" s="69"/>
      <c r="AA137" s="69"/>
      <c r="AB137" s="600"/>
      <c r="AC137" s="600"/>
      <c r="AD137" s="600"/>
      <c r="AE137" s="600"/>
      <c r="AF137" s="600"/>
      <c r="AG137" s="124" t="s">
        <v>270</v>
      </c>
    </row>
    <row r="138" spans="1:35" ht="16.149999999999999" customHeight="1" collapsed="1">
      <c r="A138" s="95" t="s">
        <v>1685</v>
      </c>
      <c r="B138" s="69"/>
      <c r="C138" s="69"/>
      <c r="D138" s="69"/>
      <c r="E138" s="69"/>
      <c r="F138" s="69"/>
      <c r="G138" s="69"/>
      <c r="H138" s="69"/>
      <c r="I138" s="69"/>
      <c r="J138" s="69"/>
      <c r="K138" s="69"/>
      <c r="L138" s="69"/>
      <c r="M138" s="69"/>
      <c r="N138" s="69"/>
      <c r="O138" s="69"/>
      <c r="P138" s="69"/>
      <c r="Q138" s="69"/>
      <c r="R138" s="69"/>
      <c r="S138" s="69"/>
      <c r="T138" s="69"/>
      <c r="U138" s="69"/>
      <c r="V138" s="69"/>
      <c r="W138" s="69"/>
      <c r="X138" s="69"/>
      <c r="Y138" s="69"/>
      <c r="Z138" s="69"/>
      <c r="AA138" s="69"/>
      <c r="AB138" s="586"/>
      <c r="AC138" s="586"/>
      <c r="AD138" s="586"/>
      <c r="AE138" s="586"/>
      <c r="AF138" s="586"/>
      <c r="AG138" s="124" t="s">
        <v>270</v>
      </c>
    </row>
    <row r="139" spans="1:35" ht="16.149999999999999" hidden="1" customHeight="1" outlineLevel="1">
      <c r="A139" s="99" t="s">
        <v>365</v>
      </c>
      <c r="B139" s="64"/>
      <c r="C139" s="64"/>
      <c r="D139" s="64"/>
      <c r="E139" s="64"/>
      <c r="F139" s="64"/>
      <c r="G139" s="64"/>
      <c r="H139" s="64"/>
      <c r="I139" s="64"/>
      <c r="J139" s="64"/>
      <c r="K139" s="64"/>
      <c r="L139" s="64"/>
      <c r="M139" s="64"/>
      <c r="N139" s="64"/>
      <c r="O139" s="64"/>
      <c r="P139" s="64"/>
      <c r="Q139" s="64"/>
      <c r="R139" s="64"/>
      <c r="S139" s="64"/>
      <c r="T139" s="64"/>
      <c r="U139" s="64"/>
      <c r="V139" s="64"/>
      <c r="W139" s="64"/>
      <c r="X139" s="64"/>
      <c r="Y139" s="64"/>
      <c r="Z139" s="64"/>
      <c r="AA139" s="64"/>
      <c r="AB139" s="599">
        <f>AB137-AB135</f>
        <v>0</v>
      </c>
      <c r="AC139" s="599"/>
      <c r="AD139" s="599"/>
      <c r="AE139" s="599"/>
      <c r="AF139" s="599"/>
      <c r="AG139" s="124" t="s">
        <v>270</v>
      </c>
    </row>
    <row r="140" spans="1:35" ht="16.149999999999999" customHeight="1" collapsed="1">
      <c r="A140" s="99" t="s">
        <v>1686</v>
      </c>
      <c r="B140" s="69"/>
      <c r="C140" s="69"/>
      <c r="D140" s="69"/>
      <c r="E140" s="69"/>
      <c r="F140" s="69"/>
      <c r="G140" s="69"/>
      <c r="H140" s="69"/>
      <c r="I140" s="69"/>
      <c r="J140" s="69"/>
      <c r="K140" s="69"/>
      <c r="L140" s="69"/>
      <c r="M140" s="69"/>
      <c r="N140" s="69"/>
      <c r="O140" s="69"/>
      <c r="P140" s="69"/>
      <c r="Q140" s="69"/>
      <c r="R140" s="69"/>
      <c r="S140" s="69"/>
      <c r="T140" s="69"/>
      <c r="U140" s="69"/>
      <c r="V140" s="69"/>
      <c r="W140" s="69"/>
      <c r="X140" s="69"/>
      <c r="Y140" s="69"/>
      <c r="Z140" s="69"/>
      <c r="AA140" s="69"/>
      <c r="AB140" s="635">
        <f>AB138-AB136</f>
        <v>0</v>
      </c>
      <c r="AC140" s="635"/>
      <c r="AD140" s="635"/>
      <c r="AE140" s="635"/>
      <c r="AF140" s="635"/>
      <c r="AG140" s="124" t="s">
        <v>270</v>
      </c>
    </row>
    <row r="141" spans="1:35" ht="16.149999999999999" hidden="1" customHeight="1" outlineLevel="1">
      <c r="A141" s="88"/>
      <c r="B141" s="421" t="s">
        <v>1575</v>
      </c>
      <c r="C141" s="100"/>
      <c r="D141" s="100"/>
      <c r="E141" s="100"/>
      <c r="F141" s="100"/>
      <c r="G141" s="100"/>
      <c r="H141" s="100"/>
      <c r="I141" s="100"/>
      <c r="J141" s="100"/>
      <c r="K141" s="100"/>
      <c r="L141" s="100"/>
      <c r="M141" s="100"/>
      <c r="N141" s="100"/>
      <c r="O141" s="100"/>
      <c r="P141" s="100"/>
      <c r="Q141" s="100"/>
      <c r="R141" s="100"/>
      <c r="S141" s="100"/>
      <c r="T141" s="100"/>
      <c r="U141" s="100"/>
      <c r="V141" s="100"/>
      <c r="W141" s="100"/>
      <c r="X141" s="100"/>
      <c r="Y141" s="100"/>
      <c r="Z141" s="100"/>
      <c r="AA141" s="100"/>
      <c r="AB141" s="634">
        <f>1000*AB134</f>
        <v>0</v>
      </c>
      <c r="AC141" s="634"/>
      <c r="AD141" s="634"/>
      <c r="AE141" s="634"/>
      <c r="AF141" s="634"/>
      <c r="AG141" s="384" t="s">
        <v>270</v>
      </c>
    </row>
    <row r="142" spans="1:35" ht="16.149999999999999" customHeight="1" collapsed="1" thickBot="1">
      <c r="A142" s="90"/>
      <c r="B142" s="101" t="s">
        <v>1687</v>
      </c>
      <c r="C142" s="100"/>
      <c r="D142" s="100"/>
      <c r="E142" s="100"/>
      <c r="F142" s="100"/>
      <c r="G142" s="100"/>
      <c r="H142" s="100"/>
      <c r="I142" s="100"/>
      <c r="J142" s="100"/>
      <c r="K142" s="100"/>
      <c r="L142" s="100"/>
      <c r="M142" s="100"/>
      <c r="N142" s="100"/>
      <c r="O142" s="100"/>
      <c r="P142" s="100"/>
      <c r="Q142" s="100"/>
      <c r="R142" s="100"/>
      <c r="S142" s="100"/>
      <c r="T142" s="100"/>
      <c r="U142" s="100"/>
      <c r="V142" s="100"/>
      <c r="W142" s="100"/>
      <c r="X142" s="100"/>
      <c r="Y142" s="100"/>
      <c r="Z142" s="100"/>
      <c r="AA142" s="100"/>
      <c r="AB142" s="633"/>
      <c r="AC142" s="633"/>
      <c r="AD142" s="633"/>
      <c r="AE142" s="633"/>
      <c r="AF142" s="633"/>
      <c r="AG142" s="127" t="s">
        <v>291</v>
      </c>
    </row>
    <row r="143" spans="1:35" ht="16.350000000000001" customHeight="1" thickTop="1" thickBot="1">
      <c r="A143" s="91"/>
      <c r="B143" s="102" t="s">
        <v>1688</v>
      </c>
      <c r="C143" s="103"/>
      <c r="D143" s="103"/>
      <c r="E143" s="103"/>
      <c r="F143" s="103"/>
      <c r="G143" s="103"/>
      <c r="H143" s="103"/>
      <c r="I143" s="103"/>
      <c r="J143" s="103"/>
      <c r="K143" s="103"/>
      <c r="L143" s="103"/>
      <c r="M143" s="103"/>
      <c r="N143" s="103"/>
      <c r="O143" s="103"/>
      <c r="P143" s="103"/>
      <c r="Q143" s="103"/>
      <c r="R143" s="103"/>
      <c r="S143" s="103"/>
      <c r="T143" s="103"/>
      <c r="U143" s="103"/>
      <c r="V143" s="103"/>
      <c r="W143" s="103"/>
      <c r="X143" s="103"/>
      <c r="Y143" s="103"/>
      <c r="Z143" s="103"/>
      <c r="AA143" s="103"/>
      <c r="AB143" s="591">
        <f>IFERROR(AB142/AB136*100,0)</f>
        <v>0</v>
      </c>
      <c r="AC143" s="591"/>
      <c r="AD143" s="591"/>
      <c r="AE143" s="591"/>
      <c r="AF143" s="591"/>
      <c r="AG143" s="128" t="s">
        <v>292</v>
      </c>
    </row>
    <row r="144" spans="1:35" ht="13.5" customHeight="1">
      <c r="A144" s="64"/>
      <c r="B144" s="64"/>
      <c r="C144" s="64"/>
      <c r="D144" s="64"/>
      <c r="E144" s="64"/>
      <c r="F144" s="64"/>
      <c r="G144" s="64"/>
      <c r="H144" s="64"/>
      <c r="I144" s="64"/>
      <c r="J144" s="64"/>
      <c r="K144" s="64"/>
      <c r="L144" s="64"/>
      <c r="M144" s="64"/>
      <c r="N144" s="64"/>
      <c r="O144" s="64"/>
      <c r="P144" s="64"/>
      <c r="Q144" s="64"/>
      <c r="R144" s="64"/>
      <c r="S144" s="64"/>
      <c r="T144" s="64"/>
      <c r="U144" s="64"/>
      <c r="V144" s="64"/>
      <c r="W144" s="64"/>
      <c r="X144" s="64"/>
      <c r="Y144" s="64"/>
      <c r="Z144" s="64"/>
      <c r="AA144" s="64"/>
      <c r="AB144" s="64"/>
      <c r="AC144" s="64"/>
      <c r="AD144" s="64"/>
      <c r="AE144" s="64"/>
      <c r="AF144" s="64"/>
      <c r="AG144" s="64"/>
    </row>
    <row r="145" spans="1:36" ht="16.149999999999999" customHeight="1" thickBot="1">
      <c r="A145" s="2" t="s">
        <v>366</v>
      </c>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row>
    <row r="146" spans="1:36" ht="16.149999999999999" customHeight="1">
      <c r="A146" s="10" t="s">
        <v>1689</v>
      </c>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2"/>
      <c r="AJ146" s="175" t="b">
        <v>0</v>
      </c>
    </row>
    <row r="147" spans="1:36" ht="16.149999999999999" customHeight="1">
      <c r="A147" s="16"/>
      <c r="B147" s="3"/>
      <c r="C147" s="3" t="s">
        <v>332</v>
      </c>
      <c r="D147" s="3"/>
      <c r="E147" s="3"/>
      <c r="F147" s="3"/>
      <c r="G147" s="3"/>
      <c r="H147" s="3"/>
      <c r="I147" s="3"/>
      <c r="J147" s="3"/>
      <c r="K147" s="3"/>
      <c r="L147" s="3"/>
      <c r="M147" s="3" t="s">
        <v>333</v>
      </c>
      <c r="N147" s="3"/>
      <c r="O147" s="3"/>
      <c r="P147" s="3"/>
      <c r="Q147" s="3"/>
      <c r="R147" s="3"/>
      <c r="S147" s="3"/>
      <c r="T147" s="3"/>
      <c r="U147" s="3"/>
      <c r="V147" s="3"/>
      <c r="W147" s="3"/>
      <c r="X147" s="3"/>
      <c r="Y147" s="3"/>
      <c r="Z147" s="3"/>
      <c r="AA147" s="3"/>
      <c r="AB147" s="3"/>
      <c r="AC147" s="3"/>
      <c r="AD147" s="3"/>
      <c r="AE147" s="3"/>
      <c r="AF147" s="3"/>
      <c r="AG147" s="17"/>
      <c r="AJ147" s="175" t="b">
        <v>0</v>
      </c>
    </row>
    <row r="148" spans="1:36" ht="15.6" customHeight="1">
      <c r="A148" s="16"/>
      <c r="B148" s="3"/>
      <c r="C148" s="3" t="s">
        <v>334</v>
      </c>
      <c r="D148" s="3"/>
      <c r="E148" s="3"/>
      <c r="F148" s="3"/>
      <c r="G148" s="3"/>
      <c r="H148" s="3"/>
      <c r="I148" s="3"/>
      <c r="J148" s="636"/>
      <c r="K148" s="636"/>
      <c r="L148" s="636"/>
      <c r="M148" s="636"/>
      <c r="N148" s="636"/>
      <c r="O148" s="636"/>
      <c r="P148" s="636"/>
      <c r="Q148" s="636"/>
      <c r="R148" s="636"/>
      <c r="S148" s="636"/>
      <c r="T148" s="636"/>
      <c r="U148" s="636"/>
      <c r="V148" s="636"/>
      <c r="W148" s="636"/>
      <c r="X148" s="636"/>
      <c r="Y148" s="636"/>
      <c r="Z148" s="636"/>
      <c r="AA148" s="636"/>
      <c r="AB148" s="636"/>
      <c r="AC148" s="636"/>
      <c r="AD148" s="636"/>
      <c r="AE148" s="636"/>
      <c r="AF148" s="636"/>
      <c r="AG148" s="17" t="s">
        <v>132</v>
      </c>
      <c r="AJ148" s="175" t="b">
        <v>0</v>
      </c>
    </row>
    <row r="149" spans="1:36" ht="5.45" customHeight="1">
      <c r="A149" s="13"/>
      <c r="B149" s="14"/>
      <c r="C149" s="14"/>
      <c r="D149" s="14"/>
      <c r="E149" s="14"/>
      <c r="F149" s="14"/>
      <c r="G149" s="14"/>
      <c r="H149" s="14"/>
      <c r="I149" s="14"/>
      <c r="J149" s="14"/>
      <c r="K149" s="14"/>
      <c r="L149" s="25"/>
      <c r="M149" s="25"/>
      <c r="N149" s="25"/>
      <c r="O149" s="25"/>
      <c r="P149" s="25"/>
      <c r="Q149" s="25"/>
      <c r="R149" s="25"/>
      <c r="S149" s="25"/>
      <c r="T149" s="25"/>
      <c r="U149" s="25"/>
      <c r="V149" s="25"/>
      <c r="W149" s="25"/>
      <c r="X149" s="25"/>
      <c r="Y149" s="25"/>
      <c r="Z149" s="25"/>
      <c r="AA149" s="25"/>
      <c r="AB149" s="25"/>
      <c r="AC149" s="25"/>
      <c r="AD149" s="25"/>
      <c r="AE149" s="25"/>
      <c r="AF149" s="25"/>
      <c r="AG149" s="15"/>
    </row>
    <row r="150" spans="1:36">
      <c r="A150" s="22" t="s">
        <v>1690</v>
      </c>
      <c r="B150" s="23"/>
      <c r="C150" s="23"/>
      <c r="D150" s="23"/>
      <c r="E150" s="23"/>
      <c r="F150" s="23"/>
      <c r="G150" s="23"/>
      <c r="H150" s="23"/>
      <c r="I150" s="23"/>
      <c r="J150" s="23"/>
      <c r="K150" s="23"/>
      <c r="L150" s="26"/>
      <c r="M150" s="26"/>
      <c r="N150" s="26"/>
      <c r="O150" s="26"/>
      <c r="P150" s="26"/>
      <c r="Q150" s="26"/>
      <c r="R150" s="26"/>
      <c r="S150" s="26"/>
      <c r="T150" s="26"/>
      <c r="U150" s="26"/>
      <c r="V150" s="26"/>
      <c r="W150" s="26"/>
      <c r="X150" s="26"/>
      <c r="Y150" s="26"/>
      <c r="Z150" s="26"/>
      <c r="AA150" s="26"/>
      <c r="AB150" s="26"/>
      <c r="AC150" s="26"/>
      <c r="AD150" s="26"/>
      <c r="AE150" s="26"/>
      <c r="AF150" s="26"/>
      <c r="AG150" s="24"/>
    </row>
    <row r="151" spans="1:36" ht="49.15" customHeight="1">
      <c r="A151" s="16"/>
      <c r="B151" s="3"/>
      <c r="C151" s="637"/>
      <c r="D151" s="637"/>
      <c r="E151" s="637"/>
      <c r="F151" s="637"/>
      <c r="G151" s="637"/>
      <c r="H151" s="637"/>
      <c r="I151" s="637"/>
      <c r="J151" s="637"/>
      <c r="K151" s="637"/>
      <c r="L151" s="637"/>
      <c r="M151" s="637"/>
      <c r="N151" s="637"/>
      <c r="O151" s="637"/>
      <c r="P151" s="637"/>
      <c r="Q151" s="637"/>
      <c r="R151" s="637"/>
      <c r="S151" s="637"/>
      <c r="T151" s="637"/>
      <c r="U151" s="637"/>
      <c r="V151" s="637"/>
      <c r="W151" s="637"/>
      <c r="X151" s="637"/>
      <c r="Y151" s="637"/>
      <c r="Z151" s="637"/>
      <c r="AA151" s="637"/>
      <c r="AB151" s="637"/>
      <c r="AC151" s="637"/>
      <c r="AD151" s="637"/>
      <c r="AE151" s="637"/>
      <c r="AF151" s="637"/>
      <c r="AG151" s="17"/>
    </row>
    <row r="152" spans="1:36" ht="9" customHeight="1" thickBot="1">
      <c r="A152" s="7"/>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9"/>
    </row>
    <row r="153" spans="1:36" ht="1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row>
    <row r="154" spans="1:36" ht="15" customHeight="1">
      <c r="A154" s="596" t="s">
        <v>335</v>
      </c>
      <c r="B154" s="596"/>
      <c r="C154" s="596"/>
      <c r="D154" s="596"/>
      <c r="E154" s="596"/>
      <c r="F154" s="596"/>
      <c r="G154" s="596"/>
      <c r="H154" s="596"/>
      <c r="I154" s="596"/>
      <c r="J154" s="596"/>
      <c r="K154" s="596"/>
      <c r="L154" s="596"/>
      <c r="M154" s="596"/>
      <c r="N154" s="596"/>
      <c r="O154" s="596"/>
      <c r="P154" s="596"/>
      <c r="Q154" s="596"/>
      <c r="R154" s="596"/>
      <c r="S154" s="596"/>
      <c r="T154" s="596"/>
      <c r="U154" s="596"/>
      <c r="V154" s="596"/>
      <c r="W154" s="596"/>
      <c r="X154" s="596"/>
      <c r="Y154" s="596"/>
      <c r="Z154" s="596"/>
      <c r="AA154" s="596"/>
      <c r="AB154" s="596"/>
      <c r="AC154" s="596"/>
      <c r="AD154" s="596"/>
      <c r="AE154" s="596"/>
      <c r="AF154" s="596"/>
      <c r="AG154" s="596"/>
      <c r="AH154" s="198"/>
      <c r="AI154" s="198"/>
    </row>
    <row r="155" spans="1:36" ht="15" customHeight="1">
      <c r="A155" s="596"/>
      <c r="B155" s="596"/>
      <c r="C155" s="596"/>
      <c r="D155" s="596"/>
      <c r="E155" s="596"/>
      <c r="F155" s="596"/>
      <c r="G155" s="596"/>
      <c r="H155" s="596"/>
      <c r="I155" s="596"/>
      <c r="J155" s="596"/>
      <c r="K155" s="596"/>
      <c r="L155" s="596"/>
      <c r="M155" s="596"/>
      <c r="N155" s="596"/>
      <c r="O155" s="596"/>
      <c r="P155" s="596"/>
      <c r="Q155" s="596"/>
      <c r="R155" s="596"/>
      <c r="S155" s="596"/>
      <c r="T155" s="596"/>
      <c r="U155" s="596"/>
      <c r="V155" s="596"/>
      <c r="W155" s="596"/>
      <c r="X155" s="596"/>
      <c r="Y155" s="596"/>
      <c r="Z155" s="596"/>
      <c r="AA155" s="596"/>
      <c r="AB155" s="596"/>
      <c r="AC155" s="596"/>
      <c r="AD155" s="596"/>
      <c r="AE155" s="596"/>
      <c r="AF155" s="596"/>
      <c r="AG155" s="596"/>
      <c r="AH155" s="198"/>
      <c r="AI155" s="198"/>
    </row>
    <row r="156" spans="1:36" ht="15" customHeight="1">
      <c r="A156" s="3"/>
      <c r="B156" s="3"/>
      <c r="C156" s="3" t="s">
        <v>15</v>
      </c>
      <c r="D156" s="3"/>
      <c r="E156" s="597"/>
      <c r="F156" s="597"/>
      <c r="G156" s="3" t="s">
        <v>16</v>
      </c>
      <c r="H156" s="597"/>
      <c r="I156" s="597"/>
      <c r="J156" s="3" t="s">
        <v>264</v>
      </c>
      <c r="K156" s="597"/>
      <c r="L156" s="597"/>
      <c r="M156" s="3" t="s">
        <v>18</v>
      </c>
      <c r="N156" s="3"/>
      <c r="O156" s="3"/>
      <c r="P156" s="3" t="s">
        <v>336</v>
      </c>
      <c r="Q156" s="3"/>
      <c r="R156" s="3"/>
      <c r="S156" s="3"/>
      <c r="T156" s="598"/>
      <c r="U156" s="598"/>
      <c r="V156" s="598"/>
      <c r="W156" s="598"/>
      <c r="X156" s="598"/>
      <c r="Y156" s="598"/>
      <c r="Z156" s="598"/>
      <c r="AA156" s="598"/>
      <c r="AB156" s="598"/>
      <c r="AC156" s="598"/>
      <c r="AD156" s="598"/>
      <c r="AE156" s="598"/>
      <c r="AF156" s="598"/>
      <c r="AG156" s="3"/>
    </row>
    <row r="157" spans="1:36" ht="15" customHeight="1">
      <c r="A157" s="3"/>
      <c r="B157" s="3"/>
      <c r="C157" s="3"/>
      <c r="D157" s="3"/>
      <c r="E157" s="19"/>
      <c r="F157" s="19"/>
      <c r="G157" s="3"/>
      <c r="H157" s="19"/>
      <c r="I157" s="19"/>
      <c r="J157" s="3"/>
      <c r="K157" s="19"/>
      <c r="L157" s="19"/>
      <c r="M157" s="3"/>
      <c r="N157" s="3"/>
      <c r="O157" s="3"/>
      <c r="P157" s="3"/>
      <c r="Q157" s="3"/>
      <c r="R157" s="3"/>
      <c r="S157" s="3"/>
      <c r="T157" s="19"/>
      <c r="U157" s="19"/>
      <c r="V157" s="19"/>
      <c r="W157" s="19"/>
      <c r="X157" s="19"/>
      <c r="Y157" s="19"/>
      <c r="Z157" s="19"/>
      <c r="AA157" s="19"/>
      <c r="AB157" s="19"/>
      <c r="AC157" s="19"/>
      <c r="AD157" s="19"/>
      <c r="AE157" s="19"/>
      <c r="AF157" s="19"/>
      <c r="AG157" s="3"/>
    </row>
    <row r="158" spans="1:36" ht="15" customHeight="1">
      <c r="A158" s="48" t="s">
        <v>337</v>
      </c>
      <c r="B158" s="48"/>
      <c r="C158" s="48"/>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c r="AE158" s="48"/>
      <c r="AF158" s="48"/>
      <c r="AG158" s="48"/>
    </row>
    <row r="159" spans="1:36" ht="15" customHeight="1">
      <c r="A159" s="116"/>
      <c r="B159" s="116"/>
      <c r="C159" s="116"/>
      <c r="D159" s="116"/>
      <c r="E159" s="116"/>
      <c r="F159" s="116"/>
      <c r="G159" s="116"/>
      <c r="H159" s="116"/>
      <c r="I159" s="116"/>
      <c r="J159" s="116"/>
      <c r="K159" s="116"/>
      <c r="L159" s="116"/>
      <c r="M159" s="116"/>
      <c r="N159" s="116"/>
      <c r="O159" s="116"/>
      <c r="P159" s="116"/>
      <c r="Q159" s="116"/>
      <c r="R159" s="116"/>
      <c r="S159" s="116"/>
      <c r="T159" s="116"/>
      <c r="U159" s="116"/>
      <c r="V159" s="116"/>
      <c r="W159" s="116"/>
      <c r="X159" s="116"/>
      <c r="Y159" s="116"/>
      <c r="Z159" s="116"/>
      <c r="AA159" s="116"/>
      <c r="AB159" s="116"/>
      <c r="AC159" s="116"/>
      <c r="AD159" s="116"/>
      <c r="AE159" s="116"/>
      <c r="AF159" s="116"/>
      <c r="AG159" s="116"/>
      <c r="AH159" s="203"/>
      <c r="AI159" s="198"/>
    </row>
    <row r="160" spans="1:36" ht="15" customHeight="1">
      <c r="A160" s="116"/>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203"/>
      <c r="AI160" s="198"/>
    </row>
    <row r="161" spans="1:35" ht="15" customHeight="1">
      <c r="A161" s="116"/>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203"/>
      <c r="AI161" s="198"/>
    </row>
    <row r="162" spans="1:35" ht="15" customHeight="1">
      <c r="A162" s="116"/>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203"/>
      <c r="AI162" s="198"/>
    </row>
    <row r="163" spans="1:35"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203"/>
      <c r="AI163" s="198"/>
    </row>
    <row r="164" spans="1:35"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203"/>
      <c r="AI164" s="198"/>
    </row>
    <row r="165" spans="1:35"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203"/>
      <c r="AI165" s="198"/>
    </row>
    <row r="166" spans="1:35"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203"/>
      <c r="AI166" s="198"/>
    </row>
    <row r="167" spans="1:35"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203"/>
      <c r="AI167" s="198"/>
    </row>
    <row r="168" spans="1:35" ht="15" customHeight="1">
      <c r="A168" s="116"/>
      <c r="B168" s="116"/>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203"/>
      <c r="AI168" s="198"/>
    </row>
    <row r="169" spans="1:35"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203"/>
      <c r="AI169" s="198"/>
    </row>
    <row r="170" spans="1:35"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203"/>
      <c r="AI170" s="198"/>
    </row>
    <row r="171" spans="1:35"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3"/>
      <c r="AI171" s="198"/>
    </row>
    <row r="172" spans="1:35"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203"/>
      <c r="AI172" s="198"/>
    </row>
    <row r="173" spans="1:35"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203"/>
      <c r="AI173" s="198"/>
    </row>
    <row r="174" spans="1:35"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3"/>
      <c r="AI174" s="198"/>
    </row>
    <row r="175" spans="1:35"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3"/>
      <c r="AI175" s="198"/>
    </row>
    <row r="176" spans="1:35"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203"/>
      <c r="AI176" s="198"/>
    </row>
    <row r="177" spans="1:35"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c r="AH177" s="203"/>
      <c r="AI177" s="198"/>
    </row>
    <row r="178" spans="1:35"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203"/>
      <c r="AI178" s="198"/>
    </row>
    <row r="179" spans="1:35" ht="15" customHeight="1">
      <c r="A179" s="116"/>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c r="AB179" s="116"/>
      <c r="AC179" s="116"/>
      <c r="AD179" s="116"/>
      <c r="AE179" s="116"/>
      <c r="AF179" s="116"/>
      <c r="AG179" s="116"/>
      <c r="AH179" s="203"/>
      <c r="AI179" s="198"/>
    </row>
    <row r="180" spans="1:35" ht="15" customHeight="1">
      <c r="A180" s="116"/>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c r="AG180" s="116"/>
      <c r="AH180" s="203"/>
      <c r="AI180" s="198"/>
    </row>
    <row r="181" spans="1:35" ht="15" customHeight="1">
      <c r="A181" s="116"/>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203"/>
      <c r="AI181" s="198"/>
    </row>
    <row r="182" spans="1:35" ht="15" customHeight="1">
      <c r="A182" s="116"/>
      <c r="B182" s="116"/>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c r="AD182" s="116"/>
      <c r="AE182" s="116"/>
      <c r="AF182" s="116"/>
      <c r="AG182" s="116"/>
      <c r="AH182" s="203"/>
      <c r="AI182" s="198"/>
    </row>
    <row r="183" spans="1:35" ht="15" customHeight="1">
      <c r="A183" s="116"/>
      <c r="B183" s="116"/>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c r="AD183" s="116"/>
      <c r="AE183" s="116"/>
      <c r="AF183" s="116"/>
      <c r="AG183" s="116"/>
      <c r="AH183" s="203"/>
      <c r="AI183" s="198"/>
    </row>
    <row r="184" spans="1:35" ht="15" customHeight="1">
      <c r="A184" s="116"/>
      <c r="B184" s="116"/>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c r="AD184" s="116"/>
      <c r="AE184" s="116"/>
      <c r="AF184" s="116"/>
      <c r="AG184" s="116"/>
      <c r="AH184" s="203"/>
      <c r="AI184" s="198"/>
    </row>
    <row r="185" spans="1:35" ht="15" customHeight="1">
      <c r="A185" s="116"/>
      <c r="B185" s="116"/>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116"/>
      <c r="AE185" s="116"/>
      <c r="AF185" s="116"/>
      <c r="AG185" s="116"/>
      <c r="AH185" s="203"/>
      <c r="AI185" s="198"/>
    </row>
    <row r="186" spans="1:35" ht="15" customHeight="1">
      <c r="A186" s="116"/>
      <c r="B186" s="116"/>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c r="AD186" s="116"/>
      <c r="AE186" s="116"/>
      <c r="AF186" s="116"/>
      <c r="AG186" s="116"/>
      <c r="AH186" s="203"/>
      <c r="AI186" s="198"/>
    </row>
    <row r="187" spans="1:35" ht="15" customHeight="1">
      <c r="A187" s="116"/>
      <c r="B187" s="116"/>
      <c r="C187" s="116"/>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c r="AD187" s="116"/>
      <c r="AE187" s="116"/>
      <c r="AF187" s="116"/>
      <c r="AG187" s="116"/>
      <c r="AH187" s="203"/>
      <c r="AI187" s="198"/>
    </row>
    <row r="188" spans="1:35" ht="15" customHeight="1">
      <c r="A188" s="116"/>
      <c r="B188" s="116"/>
      <c r="C188" s="116"/>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c r="AD188" s="116"/>
      <c r="AE188" s="116"/>
      <c r="AF188" s="116"/>
      <c r="AG188" s="116"/>
      <c r="AH188" s="203"/>
      <c r="AI188" s="198"/>
    </row>
    <row r="189" spans="1:35" ht="15" customHeight="1">
      <c r="A189" s="116"/>
      <c r="B189" s="116"/>
      <c r="C189" s="116"/>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E189" s="116"/>
      <c r="AF189" s="116"/>
      <c r="AG189" s="116"/>
      <c r="AH189" s="203"/>
      <c r="AI189" s="198"/>
    </row>
    <row r="190" spans="1:35" ht="15" customHeight="1">
      <c r="A190" s="116"/>
      <c r="B190" s="116"/>
      <c r="C190" s="116"/>
      <c r="D190" s="116"/>
      <c r="E190" s="116"/>
      <c r="F190" s="116"/>
      <c r="G190" s="116"/>
      <c r="H190" s="116"/>
      <c r="I190" s="116"/>
      <c r="J190" s="116"/>
      <c r="K190" s="116"/>
      <c r="L190" s="116"/>
      <c r="M190" s="116"/>
      <c r="N190" s="116"/>
      <c r="O190" s="116"/>
      <c r="P190" s="116"/>
      <c r="Q190" s="116"/>
      <c r="R190" s="116"/>
      <c r="S190" s="116"/>
      <c r="T190" s="116"/>
      <c r="U190" s="116"/>
      <c r="V190" s="116"/>
      <c r="W190" s="116"/>
      <c r="X190" s="116"/>
      <c r="Y190" s="116"/>
      <c r="Z190" s="116"/>
      <c r="AA190" s="116"/>
      <c r="AB190" s="116"/>
      <c r="AC190" s="116"/>
      <c r="AD190" s="116"/>
      <c r="AE190" s="116"/>
      <c r="AF190" s="116"/>
      <c r="AG190" s="116"/>
      <c r="AH190" s="203"/>
      <c r="AI190" s="198"/>
    </row>
    <row r="191" spans="1:35" ht="15" customHeight="1">
      <c r="A191" s="116"/>
      <c r="B191" s="116"/>
      <c r="C191" s="116"/>
      <c r="D191" s="116"/>
      <c r="E191" s="116"/>
      <c r="F191" s="116"/>
      <c r="G191" s="116"/>
      <c r="H191" s="116"/>
      <c r="I191" s="116"/>
      <c r="J191" s="116"/>
      <c r="K191" s="116"/>
      <c r="L191" s="116"/>
      <c r="M191" s="116"/>
      <c r="N191" s="116"/>
      <c r="O191" s="116"/>
      <c r="P191" s="116"/>
      <c r="Q191" s="116"/>
      <c r="R191" s="116"/>
      <c r="S191" s="116"/>
      <c r="T191" s="116"/>
      <c r="U191" s="116"/>
      <c r="V191" s="116"/>
      <c r="W191" s="116"/>
      <c r="X191" s="116"/>
      <c r="Y191" s="116"/>
      <c r="Z191" s="116"/>
      <c r="AA191" s="116"/>
      <c r="AB191" s="116"/>
      <c r="AC191" s="116"/>
      <c r="AD191" s="116"/>
      <c r="AE191" s="116"/>
      <c r="AF191" s="116"/>
      <c r="AG191" s="116"/>
      <c r="AH191" s="203"/>
      <c r="AI191" s="198"/>
    </row>
    <row r="192" spans="1:35" ht="15" customHeight="1">
      <c r="A192" s="116"/>
      <c r="B192" s="116"/>
      <c r="C192" s="116"/>
      <c r="D192" s="116"/>
      <c r="E192" s="116"/>
      <c r="F192" s="116"/>
      <c r="G192" s="116"/>
      <c r="H192" s="116"/>
      <c r="I192" s="116"/>
      <c r="J192" s="116"/>
      <c r="K192" s="116"/>
      <c r="L192" s="116"/>
      <c r="M192" s="116"/>
      <c r="N192" s="116"/>
      <c r="O192" s="116"/>
      <c r="P192" s="116"/>
      <c r="Q192" s="116"/>
      <c r="R192" s="116"/>
      <c r="S192" s="116"/>
      <c r="T192" s="116"/>
      <c r="U192" s="116"/>
      <c r="V192" s="116"/>
      <c r="W192" s="116"/>
      <c r="X192" s="116"/>
      <c r="Y192" s="116"/>
      <c r="Z192" s="116"/>
      <c r="AA192" s="116"/>
      <c r="AB192" s="116"/>
      <c r="AC192" s="116"/>
      <c r="AD192" s="116"/>
      <c r="AE192" s="116"/>
      <c r="AF192" s="116"/>
      <c r="AG192" s="116"/>
      <c r="AH192" s="203"/>
      <c r="AI192" s="198"/>
    </row>
    <row r="193" spans="1:70" ht="15" customHeight="1">
      <c r="A193" s="116"/>
      <c r="B193" s="116"/>
      <c r="C193" s="116"/>
      <c r="D193" s="116"/>
      <c r="E193" s="116"/>
      <c r="F193" s="116"/>
      <c r="G193" s="116"/>
      <c r="H193" s="116"/>
      <c r="I193" s="116"/>
      <c r="J193" s="116"/>
      <c r="K193" s="116"/>
      <c r="L193" s="116"/>
      <c r="M193" s="116"/>
      <c r="N193" s="116"/>
      <c r="O193" s="116"/>
      <c r="P193" s="116"/>
      <c r="Q193" s="116"/>
      <c r="R193" s="116"/>
      <c r="S193" s="116"/>
      <c r="T193" s="116"/>
      <c r="U193" s="116"/>
      <c r="V193" s="116"/>
      <c r="W193" s="116"/>
      <c r="X193" s="116"/>
      <c r="Y193" s="116"/>
      <c r="Z193" s="116"/>
      <c r="AA193" s="116"/>
      <c r="AB193" s="116"/>
      <c r="AC193" s="116"/>
      <c r="AD193" s="116"/>
      <c r="AE193" s="116"/>
      <c r="AF193" s="116"/>
      <c r="AG193" s="116"/>
      <c r="AH193" s="203"/>
      <c r="AI193" s="198"/>
    </row>
    <row r="194" spans="1:70" ht="15" customHeight="1">
      <c r="A194" s="116"/>
      <c r="B194" s="116"/>
      <c r="C194" s="116"/>
      <c r="D194" s="116"/>
      <c r="E194" s="116"/>
      <c r="F194" s="116"/>
      <c r="G194" s="116"/>
      <c r="H194" s="116"/>
      <c r="I194" s="116"/>
      <c r="J194" s="116"/>
      <c r="K194" s="116"/>
      <c r="L194" s="116"/>
      <c r="M194" s="116"/>
      <c r="N194" s="116"/>
      <c r="O194" s="116"/>
      <c r="P194" s="116"/>
      <c r="Q194" s="116"/>
      <c r="R194" s="116"/>
      <c r="S194" s="116"/>
      <c r="T194" s="116"/>
      <c r="U194" s="116"/>
      <c r="V194" s="116"/>
      <c r="W194" s="116"/>
      <c r="X194" s="116"/>
      <c r="Y194" s="116"/>
      <c r="Z194" s="116"/>
      <c r="AA194" s="116"/>
      <c r="AB194" s="116"/>
      <c r="AC194" s="116"/>
      <c r="AD194" s="116"/>
      <c r="AE194" s="116"/>
      <c r="AF194" s="116"/>
      <c r="AG194" s="116"/>
      <c r="AH194" s="203"/>
      <c r="AI194" s="198"/>
    </row>
    <row r="195" spans="1:70" ht="15" customHeight="1">
      <c r="A195" s="116"/>
      <c r="B195" s="116"/>
      <c r="C195" s="116"/>
      <c r="D195" s="116"/>
      <c r="E195" s="116"/>
      <c r="F195" s="116"/>
      <c r="G195" s="116"/>
      <c r="H195" s="116"/>
      <c r="I195" s="116"/>
      <c r="J195" s="116"/>
      <c r="K195" s="116"/>
      <c r="L195" s="116"/>
      <c r="M195" s="116"/>
      <c r="N195" s="116"/>
      <c r="O195" s="116"/>
      <c r="P195" s="116"/>
      <c r="Q195" s="116"/>
      <c r="R195" s="116"/>
      <c r="S195" s="116"/>
      <c r="T195" s="116"/>
      <c r="U195" s="116"/>
      <c r="V195" s="116"/>
      <c r="W195" s="116"/>
      <c r="X195" s="116"/>
      <c r="Y195" s="116"/>
      <c r="Z195" s="116"/>
      <c r="AA195" s="116"/>
      <c r="AB195" s="116"/>
      <c r="AC195" s="116"/>
      <c r="AD195" s="116"/>
      <c r="AE195" s="116"/>
      <c r="AF195" s="116"/>
      <c r="AG195" s="116"/>
      <c r="AH195" s="203"/>
      <c r="AI195" s="198"/>
    </row>
    <row r="196" spans="1:70" ht="15" customHeight="1">
      <c r="A196" s="116"/>
      <c r="B196" s="116"/>
      <c r="C196" s="116"/>
      <c r="D196" s="116"/>
      <c r="E196" s="116"/>
      <c r="F196" s="116"/>
      <c r="G196" s="116"/>
      <c r="H196" s="116"/>
      <c r="I196" s="116"/>
      <c r="J196" s="116"/>
      <c r="K196" s="116"/>
      <c r="L196" s="116"/>
      <c r="M196" s="116"/>
      <c r="N196" s="116"/>
      <c r="O196" s="116"/>
      <c r="P196" s="116"/>
      <c r="Q196" s="116"/>
      <c r="R196" s="116"/>
      <c r="S196" s="116"/>
      <c r="T196" s="116"/>
      <c r="U196" s="116"/>
      <c r="V196" s="116"/>
      <c r="W196" s="116"/>
      <c r="X196" s="116"/>
      <c r="Y196" s="116"/>
      <c r="Z196" s="116"/>
      <c r="AA196" s="116"/>
      <c r="AB196" s="116"/>
      <c r="AC196" s="116"/>
      <c r="AD196" s="116"/>
      <c r="AE196" s="116"/>
      <c r="AF196" s="116"/>
      <c r="AG196" s="116"/>
      <c r="AH196" s="203"/>
      <c r="AI196" s="198"/>
    </row>
    <row r="197" spans="1:70" ht="16.149999999999999" customHeight="1">
      <c r="A197" s="116"/>
      <c r="B197" s="116"/>
      <c r="C197" s="116"/>
      <c r="D197" s="116"/>
      <c r="E197" s="116"/>
      <c r="F197" s="116"/>
      <c r="G197" s="116"/>
      <c r="H197" s="116"/>
      <c r="I197" s="116"/>
      <c r="J197" s="116"/>
      <c r="K197" s="116"/>
      <c r="L197" s="116"/>
      <c r="M197" s="116"/>
      <c r="N197" s="116"/>
      <c r="O197" s="116"/>
      <c r="P197" s="116"/>
      <c r="Q197" s="116"/>
      <c r="R197" s="116"/>
      <c r="S197" s="116"/>
      <c r="T197" s="116"/>
      <c r="U197" s="116"/>
      <c r="V197" s="116"/>
      <c r="W197" s="116"/>
      <c r="X197" s="116"/>
      <c r="Y197" s="116"/>
      <c r="Z197" s="116"/>
      <c r="AA197" s="116"/>
      <c r="AB197" s="116"/>
      <c r="AC197" s="116"/>
      <c r="AD197" s="116"/>
      <c r="AE197" s="116"/>
      <c r="AF197" s="116"/>
      <c r="AG197" s="116"/>
      <c r="AH197" s="203"/>
      <c r="AI197" s="198"/>
    </row>
    <row r="198" spans="1:70" ht="16.149999999999999" customHeight="1">
      <c r="A198" s="116"/>
      <c r="B198" s="116"/>
      <c r="C198" s="116"/>
      <c r="D198" s="116"/>
      <c r="E198" s="116"/>
      <c r="F198" s="116"/>
      <c r="G198" s="116"/>
      <c r="H198" s="116"/>
      <c r="I198" s="116"/>
      <c r="J198" s="116"/>
      <c r="K198" s="116"/>
      <c r="L198" s="116"/>
      <c r="M198" s="116"/>
      <c r="N198" s="116"/>
      <c r="O198" s="116"/>
      <c r="P198" s="116"/>
      <c r="Q198" s="116"/>
      <c r="R198" s="116"/>
      <c r="S198" s="116"/>
      <c r="T198" s="116"/>
      <c r="U198" s="116"/>
      <c r="V198" s="116"/>
      <c r="W198" s="116"/>
      <c r="X198" s="116"/>
      <c r="Y198" s="116"/>
      <c r="Z198" s="116"/>
      <c r="AA198" s="116"/>
      <c r="AB198" s="116"/>
      <c r="AC198" s="116"/>
      <c r="AD198" s="116"/>
      <c r="AE198" s="116"/>
      <c r="AF198" s="116"/>
      <c r="AG198" s="116"/>
      <c r="AH198" s="203"/>
      <c r="AI198" s="198"/>
    </row>
    <row r="199" spans="1:70" ht="16.149999999999999" customHeight="1">
      <c r="A199" s="116"/>
      <c r="B199" s="116"/>
      <c r="C199" s="116"/>
      <c r="D199" s="116"/>
      <c r="E199" s="116"/>
      <c r="F199" s="116"/>
      <c r="G199" s="116"/>
      <c r="H199" s="116"/>
      <c r="I199" s="116"/>
      <c r="J199" s="116"/>
      <c r="K199" s="116"/>
      <c r="L199" s="116"/>
      <c r="M199" s="116"/>
      <c r="N199" s="116"/>
      <c r="O199" s="116"/>
      <c r="P199" s="116"/>
      <c r="Q199" s="116"/>
      <c r="R199" s="116"/>
      <c r="S199" s="116"/>
      <c r="T199" s="116"/>
      <c r="U199" s="116"/>
      <c r="V199" s="116"/>
      <c r="W199" s="116"/>
      <c r="X199" s="116"/>
      <c r="Y199" s="116"/>
      <c r="Z199" s="116"/>
      <c r="AA199" s="116"/>
      <c r="AB199" s="116"/>
      <c r="AC199" s="116"/>
      <c r="AD199" s="116"/>
      <c r="AE199" s="116"/>
      <c r="AF199" s="116"/>
      <c r="AG199" s="116"/>
      <c r="AH199" s="203"/>
    </row>
    <row r="200" spans="1:70">
      <c r="A200" s="116"/>
      <c r="B200" s="116"/>
      <c r="C200" s="116"/>
      <c r="D200" s="116"/>
      <c r="E200" s="116"/>
      <c r="F200" s="116"/>
      <c r="G200" s="116"/>
      <c r="H200" s="116"/>
      <c r="I200" s="116"/>
      <c r="J200" s="116"/>
      <c r="K200" s="116"/>
      <c r="L200" s="116"/>
      <c r="M200" s="116"/>
      <c r="N200" s="116"/>
      <c r="O200" s="116"/>
      <c r="P200" s="116"/>
      <c r="Q200" s="116"/>
      <c r="R200" s="116"/>
      <c r="S200" s="116"/>
      <c r="T200" s="116"/>
      <c r="U200" s="116"/>
      <c r="V200" s="116"/>
      <c r="W200" s="116"/>
      <c r="X200" s="116"/>
      <c r="Y200" s="116"/>
      <c r="Z200" s="116"/>
      <c r="AA200" s="116"/>
      <c r="AB200" s="116"/>
      <c r="AC200" s="116"/>
      <c r="AD200" s="116"/>
      <c r="AE200" s="116"/>
      <c r="AF200" s="116"/>
      <c r="AG200" s="116"/>
      <c r="AH200" s="203"/>
    </row>
    <row r="201" spans="1:70">
      <c r="A201" s="116"/>
      <c r="B201" s="116"/>
      <c r="C201" s="116"/>
      <c r="D201" s="116"/>
      <c r="E201" s="116"/>
      <c r="F201" s="116"/>
      <c r="G201" s="116"/>
      <c r="H201" s="116"/>
      <c r="I201" s="116"/>
      <c r="J201" s="116"/>
      <c r="K201" s="116"/>
      <c r="L201" s="116"/>
      <c r="M201" s="116"/>
      <c r="N201" s="116"/>
      <c r="O201" s="116"/>
      <c r="P201" s="116"/>
      <c r="Q201" s="116"/>
      <c r="R201" s="116"/>
      <c r="S201" s="116"/>
      <c r="T201" s="116"/>
      <c r="U201" s="116"/>
      <c r="V201" s="116"/>
      <c r="W201" s="116"/>
      <c r="X201" s="116"/>
      <c r="Y201" s="116"/>
      <c r="Z201" s="116"/>
      <c r="AA201" s="116"/>
      <c r="AB201" s="116"/>
      <c r="AC201" s="116"/>
      <c r="AD201" s="116"/>
      <c r="AE201" s="116"/>
      <c r="AF201" s="116"/>
      <c r="AG201" s="116"/>
      <c r="AH201" s="203"/>
    </row>
    <row r="202" spans="1:70" ht="16.149999999999999" customHeight="1">
      <c r="A202" s="116"/>
      <c r="B202" s="116"/>
      <c r="C202" s="116"/>
      <c r="D202" s="116"/>
      <c r="E202" s="116"/>
      <c r="F202" s="116"/>
      <c r="G202" s="116"/>
      <c r="H202" s="116"/>
      <c r="I202" s="116"/>
      <c r="J202" s="116"/>
      <c r="K202" s="116"/>
      <c r="L202" s="116"/>
      <c r="M202" s="116"/>
      <c r="N202" s="116"/>
      <c r="O202" s="116"/>
      <c r="P202" s="116"/>
      <c r="Q202" s="116"/>
      <c r="R202" s="116"/>
      <c r="S202" s="116"/>
      <c r="T202" s="116"/>
      <c r="U202" s="116"/>
      <c r="V202" s="116"/>
      <c r="W202" s="116"/>
      <c r="X202" s="116"/>
      <c r="Y202" s="116"/>
      <c r="Z202" s="116"/>
      <c r="AA202" s="116"/>
      <c r="AB202" s="116"/>
      <c r="AC202" s="116"/>
      <c r="AD202" s="116"/>
      <c r="AE202" s="116"/>
      <c r="AF202" s="116"/>
      <c r="AG202" s="116"/>
      <c r="AH202" s="203"/>
    </row>
    <row r="203" spans="1:70" ht="16.149999999999999" customHeight="1">
      <c r="A203" s="116"/>
      <c r="B203" s="116"/>
      <c r="C203" s="116"/>
      <c r="D203" s="116"/>
      <c r="E203" s="116"/>
      <c r="F203" s="116"/>
      <c r="G203" s="116"/>
      <c r="H203" s="116"/>
      <c r="I203" s="116"/>
      <c r="J203" s="116"/>
      <c r="K203" s="116"/>
      <c r="L203" s="116"/>
      <c r="M203" s="116"/>
      <c r="N203" s="116"/>
      <c r="O203" s="116"/>
      <c r="P203" s="116"/>
      <c r="Q203" s="116"/>
      <c r="R203" s="116"/>
      <c r="S203" s="116"/>
      <c r="T203" s="116"/>
      <c r="U203" s="116"/>
      <c r="V203" s="116"/>
      <c r="W203" s="116"/>
      <c r="X203" s="116"/>
      <c r="Y203" s="116"/>
      <c r="Z203" s="116"/>
      <c r="AA203" s="116"/>
      <c r="AB203" s="116"/>
      <c r="AC203" s="116"/>
      <c r="AD203" s="116"/>
      <c r="AE203" s="116"/>
      <c r="AF203" s="116"/>
      <c r="AG203" s="116"/>
      <c r="AH203" s="203"/>
    </row>
    <row r="204" spans="1:70" ht="16.149999999999999" customHeight="1">
      <c r="A204" s="116"/>
      <c r="B204" s="116"/>
      <c r="C204" s="116"/>
      <c r="D204" s="116"/>
      <c r="E204" s="116"/>
      <c r="F204" s="116"/>
      <c r="G204" s="116"/>
      <c r="H204" s="116"/>
      <c r="I204" s="116"/>
      <c r="J204" s="116"/>
      <c r="K204" s="116"/>
      <c r="L204" s="116"/>
      <c r="M204" s="116"/>
      <c r="N204" s="116"/>
      <c r="O204" s="116"/>
      <c r="P204" s="116"/>
      <c r="Q204" s="116"/>
      <c r="R204" s="116"/>
      <c r="S204" s="116"/>
      <c r="T204" s="116"/>
      <c r="U204" s="116"/>
      <c r="V204" s="116"/>
      <c r="W204" s="116"/>
      <c r="X204" s="116"/>
      <c r="Y204" s="116"/>
      <c r="Z204" s="116"/>
      <c r="AA204" s="116"/>
      <c r="AB204" s="116"/>
      <c r="AC204" s="116"/>
      <c r="AD204" s="116"/>
      <c r="AE204" s="116"/>
      <c r="AF204" s="116"/>
      <c r="AG204" s="116"/>
      <c r="AH204" s="203"/>
    </row>
    <row r="205" spans="1:70">
      <c r="A205" s="116"/>
      <c r="B205" s="116"/>
      <c r="C205" s="116"/>
      <c r="D205" s="116"/>
      <c r="E205" s="116"/>
      <c r="F205" s="116"/>
      <c r="G205" s="116"/>
      <c r="H205" s="116"/>
      <c r="I205" s="116"/>
      <c r="J205" s="116"/>
      <c r="K205" s="116"/>
      <c r="L205" s="116"/>
      <c r="M205" s="116"/>
      <c r="N205" s="116"/>
      <c r="O205" s="116"/>
      <c r="P205" s="116"/>
      <c r="Q205" s="116"/>
      <c r="R205" s="116"/>
      <c r="S205" s="116"/>
      <c r="T205" s="116"/>
      <c r="U205" s="116"/>
      <c r="V205" s="116"/>
      <c r="W205" s="116"/>
      <c r="X205" s="116"/>
      <c r="Y205" s="116"/>
      <c r="Z205" s="116"/>
      <c r="AA205" s="116"/>
      <c r="AB205" s="116"/>
      <c r="AC205" s="116"/>
      <c r="AD205" s="116"/>
      <c r="AE205" s="116"/>
      <c r="AF205" s="116"/>
      <c r="AG205" s="116"/>
      <c r="AH205" s="203"/>
    </row>
    <row r="206" spans="1:70" ht="15" customHeight="1">
      <c r="A206" s="116"/>
      <c r="B206" s="116"/>
      <c r="C206" s="116"/>
      <c r="D206" s="116"/>
      <c r="E206" s="116"/>
      <c r="F206" s="116"/>
      <c r="G206" s="116"/>
      <c r="H206" s="116"/>
      <c r="I206" s="116"/>
      <c r="J206" s="116"/>
      <c r="K206" s="116"/>
      <c r="L206" s="116"/>
      <c r="M206" s="116"/>
      <c r="N206" s="116"/>
      <c r="O206" s="116"/>
      <c r="P206" s="116"/>
      <c r="Q206" s="116"/>
      <c r="R206" s="116"/>
      <c r="S206" s="116"/>
      <c r="T206" s="116"/>
      <c r="U206" s="116"/>
      <c r="V206" s="116"/>
      <c r="W206" s="116"/>
      <c r="X206" s="116"/>
      <c r="Y206" s="116"/>
      <c r="Z206" s="116"/>
      <c r="AA206" s="116"/>
      <c r="AB206" s="116"/>
      <c r="AC206" s="116"/>
      <c r="AD206" s="116"/>
      <c r="AE206" s="116"/>
      <c r="AF206" s="116"/>
      <c r="AG206" s="116"/>
      <c r="AH206" s="203"/>
      <c r="AM206" s="204"/>
      <c r="AN206" s="204"/>
      <c r="AO206" s="204"/>
      <c r="AP206" s="204"/>
      <c r="AQ206" s="204"/>
      <c r="AR206" s="204"/>
      <c r="AS206" s="204"/>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row>
    <row r="207" spans="1:70" ht="15" customHeight="1">
      <c r="A207" s="116"/>
      <c r="B207" s="116"/>
      <c r="C207" s="116"/>
      <c r="D207" s="116"/>
      <c r="E207" s="116"/>
      <c r="F207" s="116"/>
      <c r="G207" s="116"/>
      <c r="H207" s="116"/>
      <c r="I207" s="116"/>
      <c r="J207" s="116"/>
      <c r="K207" s="116"/>
      <c r="L207" s="116"/>
      <c r="M207" s="116"/>
      <c r="N207" s="116"/>
      <c r="O207" s="116"/>
      <c r="P207" s="116"/>
      <c r="Q207" s="116"/>
      <c r="R207" s="116"/>
      <c r="S207" s="116"/>
      <c r="T207" s="116"/>
      <c r="U207" s="116"/>
      <c r="V207" s="116"/>
      <c r="W207" s="116"/>
      <c r="X207" s="116"/>
      <c r="Y207" s="116"/>
      <c r="Z207" s="116"/>
      <c r="AA207" s="116"/>
      <c r="AB207" s="116"/>
      <c r="AC207" s="116"/>
      <c r="AD207" s="116"/>
      <c r="AE207" s="116"/>
      <c r="AF207" s="116"/>
      <c r="AG207" s="116"/>
      <c r="AH207" s="203"/>
      <c r="AL207" s="204"/>
      <c r="AM207" s="204"/>
      <c r="AN207" s="204"/>
      <c r="AO207" s="204"/>
      <c r="AP207" s="204"/>
      <c r="AQ207" s="204"/>
      <c r="AR207" s="204"/>
      <c r="AS207" s="204"/>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row>
    <row r="208" spans="1:70" ht="15" customHeight="1">
      <c r="A208" s="116"/>
      <c r="B208" s="116"/>
      <c r="C208" s="116"/>
      <c r="D208" s="116"/>
      <c r="E208" s="116"/>
      <c r="F208" s="116"/>
      <c r="G208" s="116"/>
      <c r="H208" s="116"/>
      <c r="I208" s="116"/>
      <c r="J208" s="116"/>
      <c r="K208" s="116"/>
      <c r="L208" s="116"/>
      <c r="M208" s="116"/>
      <c r="N208" s="116"/>
      <c r="O208" s="116"/>
      <c r="P208" s="116"/>
      <c r="Q208" s="116"/>
      <c r="R208" s="116"/>
      <c r="S208" s="116"/>
      <c r="T208" s="116"/>
      <c r="U208" s="116"/>
      <c r="V208" s="116"/>
      <c r="W208" s="116"/>
      <c r="X208" s="116"/>
      <c r="Y208" s="116"/>
      <c r="Z208" s="116"/>
      <c r="AA208" s="116"/>
      <c r="AB208" s="116"/>
      <c r="AC208" s="116"/>
      <c r="AD208" s="116"/>
      <c r="AE208" s="116"/>
      <c r="AF208" s="116"/>
      <c r="AG208" s="116"/>
      <c r="AH208" s="203"/>
      <c r="AL208" s="204"/>
      <c r="AM208" s="204"/>
      <c r="AN208" s="204"/>
      <c r="AO208" s="204"/>
      <c r="AP208" s="204"/>
      <c r="AQ208" s="204"/>
      <c r="AR208" s="204"/>
      <c r="AS208" s="204"/>
      <c r="AT208" s="48"/>
      <c r="AU208" s="48"/>
      <c r="AV208" s="48"/>
      <c r="AW208" s="48"/>
      <c r="AX208" s="48"/>
      <c r="AY208" s="48"/>
      <c r="AZ208" s="48"/>
      <c r="BA208" s="48"/>
      <c r="BB208" s="48"/>
      <c r="BC208" s="48"/>
      <c r="BD208" s="48"/>
      <c r="BE208" s="48"/>
      <c r="BF208" s="48"/>
      <c r="BG208" s="48"/>
      <c r="BH208" s="48"/>
      <c r="BI208" s="48"/>
      <c r="BJ208" s="48"/>
      <c r="BK208" s="48"/>
      <c r="BL208" s="48"/>
      <c r="BM208" s="48"/>
      <c r="BN208" s="48"/>
      <c r="BO208" s="48"/>
      <c r="BP208" s="48"/>
      <c r="BQ208" s="48"/>
      <c r="BR208" s="48"/>
    </row>
    <row r="209" spans="1:70" ht="15" customHeight="1">
      <c r="A209" s="116"/>
      <c r="B209" s="116"/>
      <c r="C209" s="116"/>
      <c r="D209" s="116"/>
      <c r="E209" s="116"/>
      <c r="F209" s="116"/>
      <c r="G209" s="116"/>
      <c r="H209" s="116"/>
      <c r="I209" s="116"/>
      <c r="J209" s="116"/>
      <c r="K209" s="116"/>
      <c r="L209" s="116"/>
      <c r="M209" s="116"/>
      <c r="N209" s="116"/>
      <c r="O209" s="116"/>
      <c r="P209" s="116"/>
      <c r="Q209" s="116"/>
      <c r="R209" s="116"/>
      <c r="S209" s="116"/>
      <c r="T209" s="116"/>
      <c r="U209" s="116"/>
      <c r="V209" s="116"/>
      <c r="W209" s="116"/>
      <c r="X209" s="116"/>
      <c r="Y209" s="116"/>
      <c r="Z209" s="116"/>
      <c r="AA209" s="116"/>
      <c r="AB209" s="116"/>
      <c r="AC209" s="116"/>
      <c r="AD209" s="116"/>
      <c r="AE209" s="116"/>
      <c r="AF209" s="116"/>
      <c r="AG209" s="116"/>
      <c r="AH209" s="203"/>
      <c r="AL209" s="204"/>
      <c r="AM209" s="204"/>
      <c r="AN209" s="204"/>
      <c r="AO209" s="204"/>
      <c r="AP209" s="204"/>
      <c r="AQ209" s="204"/>
      <c r="AR209" s="204"/>
      <c r="AS209" s="204"/>
      <c r="AT209" s="48"/>
      <c r="AU209" s="48"/>
      <c r="AV209" s="48"/>
      <c r="AW209" s="48"/>
      <c r="AX209" s="48"/>
      <c r="AY209" s="48"/>
      <c r="AZ209" s="48"/>
      <c r="BA209" s="48"/>
      <c r="BB209" s="48"/>
      <c r="BC209" s="48"/>
      <c r="BD209" s="48"/>
      <c r="BE209" s="48"/>
      <c r="BF209" s="48"/>
      <c r="BG209" s="48"/>
      <c r="BH209" s="48"/>
      <c r="BI209" s="48"/>
      <c r="BJ209" s="48"/>
      <c r="BK209" s="48"/>
      <c r="BL209" s="48"/>
      <c r="BM209" s="48"/>
      <c r="BN209" s="48"/>
      <c r="BO209" s="48"/>
      <c r="BP209" s="48"/>
      <c r="BQ209" s="48"/>
      <c r="BR209" s="48"/>
    </row>
    <row r="210" spans="1:70" ht="15" customHeight="1">
      <c r="A210" s="116"/>
      <c r="B210" s="116"/>
      <c r="C210" s="116"/>
      <c r="D210" s="116"/>
      <c r="E210" s="116"/>
      <c r="F210" s="116"/>
      <c r="G210" s="116"/>
      <c r="H210" s="116"/>
      <c r="I210" s="116"/>
      <c r="J210" s="116"/>
      <c r="K210" s="116"/>
      <c r="L210" s="116"/>
      <c r="M210" s="116"/>
      <c r="N210" s="116"/>
      <c r="O210" s="116"/>
      <c r="P210" s="116"/>
      <c r="Q210" s="116"/>
      <c r="R210" s="116"/>
      <c r="S210" s="116"/>
      <c r="T210" s="116"/>
      <c r="U210" s="116"/>
      <c r="V210" s="116"/>
      <c r="W210" s="116"/>
      <c r="X210" s="116"/>
      <c r="Y210" s="116"/>
      <c r="Z210" s="116"/>
      <c r="AA210" s="116"/>
      <c r="AB210" s="116"/>
      <c r="AC210" s="116"/>
      <c r="AD210" s="116"/>
      <c r="AE210" s="116"/>
      <c r="AF210" s="116"/>
      <c r="AG210" s="116"/>
      <c r="AH210" s="203"/>
      <c r="AL210" s="204"/>
      <c r="AM210" s="204"/>
      <c r="AN210" s="204"/>
      <c r="AO210" s="204"/>
      <c r="AP210" s="204"/>
      <c r="AQ210" s="204"/>
      <c r="AR210" s="204"/>
      <c r="AS210" s="204"/>
      <c r="AT210" s="48"/>
      <c r="AU210" s="48"/>
      <c r="AV210" s="48"/>
      <c r="AW210" s="48"/>
      <c r="AX210" s="48"/>
      <c r="AY210" s="48"/>
      <c r="AZ210" s="48"/>
      <c r="BA210" s="48"/>
      <c r="BB210" s="48"/>
      <c r="BC210" s="48"/>
      <c r="BD210" s="48"/>
      <c r="BE210" s="48"/>
      <c r="BF210" s="48"/>
      <c r="BG210" s="48"/>
      <c r="BH210" s="48"/>
      <c r="BI210" s="48"/>
      <c r="BJ210" s="48"/>
      <c r="BK210" s="48"/>
      <c r="BL210" s="48"/>
      <c r="BM210" s="48"/>
      <c r="BN210" s="48"/>
      <c r="BO210" s="48"/>
      <c r="BP210" s="48"/>
      <c r="BQ210" s="48"/>
      <c r="BR210" s="48"/>
    </row>
    <row r="211" spans="1:70" ht="15" customHeight="1">
      <c r="AL211" s="204"/>
      <c r="AM211" s="204"/>
      <c r="AN211" s="204"/>
      <c r="AO211" s="204"/>
      <c r="AP211" s="204"/>
      <c r="AQ211" s="204"/>
      <c r="AR211" s="204"/>
      <c r="AS211" s="204"/>
      <c r="AT211" s="48"/>
      <c r="AU211" s="48"/>
      <c r="AV211" s="48"/>
      <c r="AW211" s="48"/>
      <c r="AX211" s="48"/>
      <c r="AY211" s="48"/>
      <c r="AZ211" s="48"/>
      <c r="BA211" s="48"/>
      <c r="BB211" s="48"/>
      <c r="BC211" s="48"/>
      <c r="BD211" s="48"/>
      <c r="BE211" s="48"/>
      <c r="BF211" s="48"/>
      <c r="BG211" s="48"/>
      <c r="BH211" s="48"/>
      <c r="BI211" s="48"/>
      <c r="BJ211" s="48"/>
      <c r="BK211" s="48"/>
      <c r="BL211" s="48"/>
      <c r="BM211" s="48"/>
      <c r="BN211" s="48"/>
      <c r="BO211" s="48"/>
      <c r="BP211" s="48"/>
      <c r="BQ211" s="48"/>
      <c r="BR211" s="48"/>
    </row>
    <row r="212" spans="1:70" ht="15" customHeight="1">
      <c r="AL212" s="204"/>
      <c r="AM212" s="204"/>
      <c r="AN212" s="204"/>
      <c r="AO212" s="204"/>
      <c r="AP212" s="204"/>
      <c r="AQ212" s="204"/>
      <c r="AR212" s="204"/>
      <c r="AS212" s="204"/>
      <c r="AT212" s="48"/>
      <c r="AU212" s="48"/>
      <c r="AV212" s="48"/>
      <c r="AW212" s="48"/>
      <c r="AX212" s="48"/>
      <c r="AY212" s="48"/>
      <c r="AZ212" s="48"/>
      <c r="BA212" s="48"/>
      <c r="BB212" s="48"/>
      <c r="BC212" s="48"/>
      <c r="BD212" s="48"/>
      <c r="BE212" s="48"/>
      <c r="BF212" s="48"/>
      <c r="BG212" s="48"/>
      <c r="BH212" s="48"/>
      <c r="BI212" s="48"/>
      <c r="BJ212" s="48"/>
      <c r="BK212" s="48"/>
      <c r="BL212" s="48"/>
      <c r="BM212" s="48"/>
      <c r="BN212" s="48"/>
      <c r="BO212" s="48"/>
      <c r="BP212" s="48"/>
      <c r="BQ212" s="48"/>
      <c r="BR212" s="48"/>
    </row>
    <row r="213" spans="1:70" ht="15" customHeight="1">
      <c r="AL213" s="204"/>
      <c r="AM213" s="204"/>
      <c r="AN213" s="204"/>
      <c r="AO213" s="204"/>
      <c r="AP213" s="204"/>
      <c r="AQ213" s="204"/>
      <c r="AR213" s="204"/>
      <c r="AS213" s="204"/>
      <c r="AT213" s="48"/>
      <c r="AU213" s="48"/>
      <c r="AV213" s="48"/>
      <c r="AW213" s="48"/>
      <c r="AX213" s="48"/>
      <c r="AY213" s="48"/>
      <c r="AZ213" s="48"/>
      <c r="BA213" s="48"/>
      <c r="BB213" s="48"/>
      <c r="BC213" s="48"/>
      <c r="BD213" s="48"/>
      <c r="BE213" s="48"/>
      <c r="BF213" s="48"/>
      <c r="BG213" s="48"/>
      <c r="BH213" s="48"/>
      <c r="BI213" s="48"/>
      <c r="BJ213" s="48"/>
      <c r="BK213" s="48"/>
      <c r="BL213" s="48"/>
      <c r="BM213" s="48"/>
      <c r="BN213" s="48"/>
      <c r="BO213" s="48"/>
      <c r="BP213" s="48"/>
      <c r="BQ213" s="48"/>
      <c r="BR213" s="48"/>
    </row>
    <row r="214" spans="1:70" ht="15" customHeight="1">
      <c r="AL214" s="204"/>
      <c r="AM214" s="204"/>
      <c r="AN214" s="204"/>
      <c r="AO214" s="204"/>
      <c r="AP214" s="204"/>
      <c r="AQ214" s="204"/>
      <c r="AR214" s="204"/>
      <c r="AS214" s="204"/>
      <c r="AT214" s="48"/>
      <c r="AU214" s="48"/>
      <c r="AV214" s="48"/>
      <c r="AW214" s="48"/>
      <c r="AX214" s="48"/>
      <c r="AY214" s="48"/>
      <c r="AZ214" s="48"/>
      <c r="BA214" s="48"/>
      <c r="BB214" s="48"/>
      <c r="BC214" s="48"/>
      <c r="BD214" s="48"/>
      <c r="BE214" s="48"/>
      <c r="BF214" s="48"/>
      <c r="BG214" s="48"/>
      <c r="BH214" s="48"/>
      <c r="BI214" s="48"/>
      <c r="BJ214" s="48"/>
      <c r="BK214" s="48"/>
      <c r="BL214" s="48"/>
      <c r="BM214" s="48"/>
      <c r="BN214" s="48"/>
      <c r="BO214" s="48"/>
      <c r="BP214" s="48"/>
      <c r="BQ214" s="48"/>
      <c r="BR214" s="48"/>
    </row>
    <row r="215" spans="1:70" ht="15" customHeight="1">
      <c r="AL215" s="204"/>
      <c r="AM215" s="204"/>
      <c r="AN215" s="204"/>
      <c r="AO215" s="204"/>
      <c r="AP215" s="204"/>
      <c r="AQ215" s="204"/>
      <c r="AR215" s="204"/>
      <c r="AS215" s="204"/>
      <c r="AT215" s="48"/>
      <c r="AU215" s="48"/>
      <c r="AV215" s="48"/>
      <c r="AW215" s="48"/>
      <c r="AX215" s="48"/>
      <c r="AY215" s="48"/>
      <c r="AZ215" s="48"/>
      <c r="BA215" s="48"/>
      <c r="BB215" s="48"/>
      <c r="BC215" s="48"/>
      <c r="BD215" s="48"/>
      <c r="BE215" s="48"/>
      <c r="BF215" s="48"/>
      <c r="BG215" s="48"/>
      <c r="BH215" s="48"/>
      <c r="BI215" s="48"/>
      <c r="BJ215" s="48"/>
      <c r="BK215" s="48"/>
      <c r="BL215" s="48"/>
      <c r="BM215" s="48"/>
      <c r="BN215" s="48"/>
      <c r="BO215" s="48"/>
      <c r="BP215" s="48"/>
      <c r="BQ215" s="48"/>
      <c r="BR215" s="48"/>
    </row>
    <row r="216" spans="1:70" ht="15" customHeight="1">
      <c r="AL216" s="200"/>
      <c r="AM216" s="201"/>
      <c r="AN216" s="200"/>
      <c r="AO216" s="200"/>
      <c r="AP216" s="200"/>
      <c r="AQ216" s="200"/>
      <c r="AR216" s="200"/>
      <c r="AS216" s="200"/>
      <c r="AT216" s="42"/>
      <c r="AU216" s="42"/>
      <c r="AV216" s="42"/>
      <c r="AW216" s="42"/>
      <c r="AX216" s="42"/>
      <c r="AY216" s="42"/>
      <c r="AZ216" s="42"/>
      <c r="BA216" s="42"/>
      <c r="BB216" s="42"/>
      <c r="BC216" s="42"/>
      <c r="BD216" s="42"/>
      <c r="BE216" s="42"/>
      <c r="BF216" s="42"/>
      <c r="BG216" s="42"/>
      <c r="BH216" s="42"/>
      <c r="BI216" s="42"/>
      <c r="BJ216" s="42"/>
      <c r="BK216" s="42"/>
      <c r="BL216" s="42"/>
      <c r="BM216" s="42"/>
      <c r="BN216" s="42"/>
      <c r="BO216" s="42"/>
      <c r="BP216" s="42"/>
      <c r="BQ216" s="42"/>
      <c r="BR216" s="42"/>
    </row>
    <row r="217" spans="1:70" ht="15" customHeight="1">
      <c r="AL217" s="201"/>
      <c r="AM217" s="201"/>
      <c r="AN217" s="200"/>
      <c r="AO217" s="200"/>
      <c r="AP217" s="200"/>
      <c r="AQ217" s="200"/>
      <c r="AR217" s="200"/>
      <c r="AS217" s="200"/>
      <c r="AT217" s="42"/>
      <c r="AU217" s="42"/>
      <c r="AV217" s="42"/>
      <c r="AW217" s="42"/>
      <c r="AX217" s="42"/>
      <c r="AY217" s="42"/>
      <c r="AZ217" s="42"/>
      <c r="BA217" s="42"/>
      <c r="BB217" s="42"/>
      <c r="BC217" s="42"/>
      <c r="BD217" s="42"/>
      <c r="BE217" s="42"/>
      <c r="BF217" s="42"/>
      <c r="BG217" s="42"/>
      <c r="BH217" s="42"/>
      <c r="BI217" s="42"/>
      <c r="BJ217" s="42"/>
      <c r="BK217" s="42"/>
      <c r="BL217" s="42"/>
      <c r="BM217" s="42"/>
      <c r="BN217" s="42"/>
      <c r="BO217" s="42"/>
      <c r="BP217" s="42"/>
      <c r="BQ217" s="42"/>
      <c r="BR217" s="42"/>
    </row>
    <row r="218" spans="1:70" ht="15" customHeight="1">
      <c r="AL218" s="201"/>
      <c r="AM218" s="201"/>
      <c r="AN218" s="200"/>
      <c r="AO218" s="200"/>
      <c r="AP218" s="200"/>
      <c r="AQ218" s="200"/>
      <c r="AR218" s="200"/>
      <c r="AS218" s="200"/>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row>
    <row r="219" spans="1:70" ht="15" customHeight="1">
      <c r="AL219" s="201"/>
      <c r="AM219" s="201"/>
      <c r="AN219" s="200"/>
      <c r="AO219" s="200"/>
      <c r="AP219" s="200"/>
      <c r="AQ219" s="200"/>
      <c r="AR219" s="200"/>
      <c r="AS219" s="200"/>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row>
    <row r="220" spans="1:70" ht="15" customHeight="1">
      <c r="AL220" s="201"/>
      <c r="AM220" s="201"/>
      <c r="AN220" s="200"/>
      <c r="AO220" s="200"/>
      <c r="AP220" s="200"/>
      <c r="AQ220" s="200"/>
      <c r="AR220" s="200"/>
      <c r="AS220" s="200"/>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row>
    <row r="221" spans="1:70" ht="15" customHeight="1">
      <c r="AL221" s="201"/>
      <c r="AM221" s="201"/>
      <c r="AN221" s="200"/>
      <c r="AO221" s="200"/>
      <c r="AP221" s="200"/>
      <c r="AQ221" s="200"/>
      <c r="AR221" s="200"/>
      <c r="AS221" s="200"/>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row>
    <row r="222" spans="1:70" ht="15" customHeight="1">
      <c r="AL222" s="200"/>
      <c r="AM222" s="201"/>
      <c r="AN222" s="200"/>
      <c r="AO222" s="200"/>
      <c r="AP222" s="200"/>
      <c r="AQ222" s="200"/>
      <c r="AR222" s="200"/>
      <c r="AS222" s="200"/>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row>
    <row r="223" spans="1:70" ht="15" customHeight="1">
      <c r="AL223" s="200"/>
      <c r="AM223" s="201"/>
      <c r="AN223" s="200"/>
      <c r="AO223" s="200"/>
      <c r="AP223" s="200"/>
      <c r="AQ223" s="200"/>
      <c r="AR223" s="200"/>
      <c r="AS223" s="200"/>
      <c r="AT223" s="42"/>
      <c r="AU223" s="42"/>
      <c r="AV223" s="42"/>
      <c r="AW223" s="42"/>
      <c r="AX223" s="42"/>
      <c r="AY223" s="42"/>
      <c r="AZ223" s="42"/>
      <c r="BA223" s="42"/>
      <c r="BB223" s="42"/>
      <c r="BC223" s="42"/>
      <c r="BD223" s="42"/>
      <c r="BE223" s="42"/>
      <c r="BF223" s="42"/>
      <c r="BG223" s="42"/>
      <c r="BH223" s="42"/>
      <c r="BI223" s="42"/>
      <c r="BJ223" s="42"/>
      <c r="BK223" s="42"/>
      <c r="BL223" s="42"/>
      <c r="BM223" s="42"/>
      <c r="BN223" s="42"/>
      <c r="BO223" s="42"/>
      <c r="BP223" s="42"/>
      <c r="BQ223" s="42"/>
      <c r="BR223" s="42"/>
    </row>
    <row r="224" spans="1:70" ht="15" customHeight="1">
      <c r="AL224" s="200"/>
      <c r="AM224" s="201"/>
      <c r="AN224" s="200"/>
      <c r="AO224" s="200"/>
      <c r="AP224" s="200"/>
      <c r="AQ224" s="200"/>
      <c r="AR224" s="200"/>
      <c r="AS224" s="200"/>
      <c r="AT224" s="42"/>
      <c r="AU224" s="42"/>
      <c r="AV224" s="42"/>
      <c r="AW224" s="42"/>
      <c r="AX224" s="42"/>
      <c r="AY224" s="42"/>
      <c r="AZ224" s="42"/>
      <c r="BA224" s="42"/>
      <c r="BB224" s="42"/>
      <c r="BC224" s="42"/>
      <c r="BD224" s="42"/>
      <c r="BE224" s="42"/>
      <c r="BF224" s="42"/>
      <c r="BG224" s="42"/>
      <c r="BH224" s="42"/>
      <c r="BI224" s="42"/>
      <c r="BJ224" s="42"/>
      <c r="BK224" s="42"/>
      <c r="BL224" s="42"/>
      <c r="BM224" s="42"/>
      <c r="BN224" s="42"/>
      <c r="BO224" s="42"/>
      <c r="BP224" s="42"/>
      <c r="BQ224" s="42"/>
      <c r="BR224" s="42"/>
    </row>
    <row r="225" spans="38:70" ht="15" customHeight="1">
      <c r="AL225" s="201"/>
      <c r="AM225" s="201"/>
      <c r="AN225" s="200"/>
      <c r="AO225" s="200"/>
      <c r="AP225" s="200"/>
      <c r="AQ225" s="200"/>
      <c r="AR225" s="200"/>
      <c r="AS225" s="200"/>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row>
    <row r="226" spans="38:70" ht="15" customHeight="1">
      <c r="AL226" s="200"/>
      <c r="AM226" s="201"/>
      <c r="AN226" s="200"/>
      <c r="AO226" s="200"/>
      <c r="AP226" s="200"/>
      <c r="AQ226" s="200"/>
      <c r="AR226" s="200"/>
      <c r="AS226" s="200"/>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row>
    <row r="227" spans="38:70" ht="15" customHeight="1">
      <c r="AL227" s="200"/>
      <c r="AM227" s="201"/>
      <c r="AN227" s="200"/>
      <c r="AO227" s="200"/>
      <c r="AP227" s="200"/>
      <c r="AQ227" s="200"/>
      <c r="AR227" s="200"/>
      <c r="AS227" s="200"/>
      <c r="AT227" s="42"/>
      <c r="AU227" s="42"/>
      <c r="AV227" s="42"/>
      <c r="AW227" s="42"/>
      <c r="AX227" s="42"/>
      <c r="AY227" s="42"/>
      <c r="AZ227" s="42"/>
      <c r="BA227" s="42"/>
      <c r="BB227" s="42"/>
      <c r="BC227" s="42"/>
      <c r="BD227" s="42"/>
      <c r="BE227" s="42"/>
      <c r="BF227" s="42"/>
      <c r="BG227" s="42"/>
      <c r="BH227" s="42"/>
      <c r="BI227" s="42"/>
      <c r="BJ227" s="42"/>
      <c r="BK227" s="42"/>
      <c r="BL227" s="42"/>
      <c r="BM227" s="42"/>
      <c r="BN227" s="42"/>
      <c r="BO227" s="42"/>
      <c r="BP227" s="42"/>
      <c r="BQ227" s="42"/>
      <c r="BR227" s="42"/>
    </row>
    <row r="228" spans="38:70" ht="15" customHeight="1">
      <c r="AL228" s="201"/>
      <c r="AM228" s="201"/>
      <c r="AN228" s="200"/>
      <c r="AO228" s="200"/>
      <c r="AP228" s="200"/>
      <c r="AQ228" s="200"/>
      <c r="AR228" s="200"/>
      <c r="AS228" s="200"/>
      <c r="AT228" s="42"/>
      <c r="AU228" s="42"/>
      <c r="AV228" s="42"/>
      <c r="AW228" s="42"/>
      <c r="AX228" s="42"/>
      <c r="AY228" s="42"/>
      <c r="AZ228" s="42"/>
      <c r="BA228" s="42"/>
      <c r="BB228" s="42"/>
      <c r="BC228" s="42"/>
      <c r="BD228" s="42"/>
      <c r="BE228" s="42"/>
      <c r="BF228" s="42"/>
      <c r="BG228" s="42"/>
      <c r="BH228" s="42"/>
      <c r="BI228" s="42"/>
      <c r="BJ228" s="42"/>
      <c r="BK228" s="42"/>
      <c r="BL228" s="42"/>
      <c r="BM228" s="42"/>
      <c r="BN228" s="42"/>
      <c r="BO228" s="42"/>
      <c r="BP228" s="42"/>
      <c r="BQ228" s="42"/>
      <c r="BR228" s="42"/>
    </row>
    <row r="229" spans="38:70" ht="15" customHeight="1">
      <c r="AL229" s="200"/>
      <c r="AM229" s="201"/>
      <c r="AN229" s="200"/>
      <c r="AO229" s="200"/>
      <c r="AP229" s="200"/>
      <c r="AQ229" s="200"/>
      <c r="AR229" s="200"/>
      <c r="AS229" s="200"/>
      <c r="AT229" s="42"/>
      <c r="AU229" s="42"/>
      <c r="AV229" s="42"/>
      <c r="AW229" s="42"/>
      <c r="AX229" s="42"/>
      <c r="AY229" s="42"/>
      <c r="AZ229" s="42"/>
      <c r="BA229" s="42"/>
      <c r="BB229" s="42"/>
      <c r="BC229" s="42"/>
      <c r="BD229" s="42"/>
      <c r="BE229" s="42"/>
      <c r="BF229" s="42"/>
      <c r="BG229" s="42"/>
      <c r="BH229" s="42"/>
      <c r="BI229" s="42"/>
      <c r="BJ229" s="42"/>
      <c r="BK229" s="42"/>
      <c r="BL229" s="42"/>
      <c r="BM229" s="42"/>
      <c r="BN229" s="42"/>
      <c r="BO229" s="42"/>
      <c r="BP229" s="42"/>
      <c r="BQ229" s="42"/>
      <c r="BR229" s="42"/>
    </row>
  </sheetData>
  <sheetProtection algorithmName="SHA-512" hashValue="jCCbJQJTF7RS/paqrDA1xXyZQKhPcMP7EShJeOU+/YS/Cds0nHUJI3LHsHjATvsEMKTUKjdrXIIbfHRWnpAEuw==" saltValue="I0UbE5bmPEo+tBvqvJaszQ==" spinCount="100000" sheet="1" objects="1" scenarios="1"/>
  <mergeCells count="110">
    <mergeCell ref="A2:R2"/>
    <mergeCell ref="U2:AG2"/>
    <mergeCell ref="S2:T2"/>
    <mergeCell ref="Q5:U5"/>
    <mergeCell ref="H16:I16"/>
    <mergeCell ref="O16:P16"/>
    <mergeCell ref="R16:S16"/>
    <mergeCell ref="V16:Y16"/>
    <mergeCell ref="AB38:AF38"/>
    <mergeCell ref="AB39:AF39"/>
    <mergeCell ref="Q4:U4"/>
    <mergeCell ref="V4:AG4"/>
    <mergeCell ref="V5:AG5"/>
    <mergeCell ref="B9:C9"/>
    <mergeCell ref="D9:Z9"/>
    <mergeCell ref="B21:D21"/>
    <mergeCell ref="E21:F21"/>
    <mergeCell ref="H21:I21"/>
    <mergeCell ref="O21:P21"/>
    <mergeCell ref="R21:S21"/>
    <mergeCell ref="V21:Y21"/>
    <mergeCell ref="B10:C10"/>
    <mergeCell ref="D10:Z10"/>
    <mergeCell ref="B16:D16"/>
    <mergeCell ref="E16:F16"/>
    <mergeCell ref="AB33:AF33"/>
    <mergeCell ref="B34:W34"/>
    <mergeCell ref="C35:AA35"/>
    <mergeCell ref="AB35:AF35"/>
    <mergeCell ref="X27:Y27"/>
    <mergeCell ref="AB87:AF87"/>
    <mergeCell ref="AB88:AF88"/>
    <mergeCell ref="AB34:AF34"/>
    <mergeCell ref="AB36:AF36"/>
    <mergeCell ref="AB51:AF51"/>
    <mergeCell ref="AB52:AF52"/>
    <mergeCell ref="AB53:AF53"/>
    <mergeCell ref="R37:V37"/>
    <mergeCell ref="X37:Z37"/>
    <mergeCell ref="AC37:AE37"/>
    <mergeCell ref="AB76:AF76"/>
    <mergeCell ref="AB79:AF79"/>
    <mergeCell ref="AB80:AF80"/>
    <mergeCell ref="AB81:AF81"/>
    <mergeCell ref="AB82:AF82"/>
    <mergeCell ref="AB85:AF85"/>
    <mergeCell ref="AB86:AF86"/>
    <mergeCell ref="AB77:AF77"/>
    <mergeCell ref="AB78:AF78"/>
    <mergeCell ref="AB40:AF40"/>
    <mergeCell ref="AB41:AF41"/>
    <mergeCell ref="AB42:AF42"/>
    <mergeCell ref="AB49:AF49"/>
    <mergeCell ref="AB50:AF50"/>
    <mergeCell ref="AB94:AF94"/>
    <mergeCell ref="AB95:AF95"/>
    <mergeCell ref="AB96:AF96"/>
    <mergeCell ref="AB97:AF97"/>
    <mergeCell ref="AB98:AF98"/>
    <mergeCell ref="AB99:AF99"/>
    <mergeCell ref="AB89:AF89"/>
    <mergeCell ref="AB90:AF90"/>
    <mergeCell ref="AB91:AF91"/>
    <mergeCell ref="AA93:AG93"/>
    <mergeCell ref="AB140:AF140"/>
    <mergeCell ref="AB122:AF122"/>
    <mergeCell ref="AA133:AG133"/>
    <mergeCell ref="A154:AG155"/>
    <mergeCell ref="E156:F156"/>
    <mergeCell ref="H156:I156"/>
    <mergeCell ref="K156:L156"/>
    <mergeCell ref="T156:AF156"/>
    <mergeCell ref="AB124:AF124"/>
    <mergeCell ref="AB125:AF125"/>
    <mergeCell ref="AB126:AF126"/>
    <mergeCell ref="AB127:AF127"/>
    <mergeCell ref="AB128:AF128"/>
    <mergeCell ref="J148:AF148"/>
    <mergeCell ref="C151:AF151"/>
    <mergeCell ref="AB141:AF141"/>
    <mergeCell ref="AB142:AF142"/>
    <mergeCell ref="AB143:AF143"/>
    <mergeCell ref="AB115:AF115"/>
    <mergeCell ref="AB116:AF116"/>
    <mergeCell ref="AB117:AF117"/>
    <mergeCell ref="AB118:AF118"/>
    <mergeCell ref="AB123:AF123"/>
    <mergeCell ref="AA121:AG121"/>
    <mergeCell ref="AB130:AF130"/>
    <mergeCell ref="AB131:AF131"/>
    <mergeCell ref="AB139:AF139"/>
    <mergeCell ref="AB129:AF129"/>
    <mergeCell ref="AB137:AF137"/>
    <mergeCell ref="AB138:AF138"/>
    <mergeCell ref="AB134:AF134"/>
    <mergeCell ref="AB135:AF135"/>
    <mergeCell ref="AB136:AF136"/>
    <mergeCell ref="AB114:AF114"/>
    <mergeCell ref="AB107:AF107"/>
    <mergeCell ref="AB108:AF108"/>
    <mergeCell ref="AB109:AF109"/>
    <mergeCell ref="AA111:AG111"/>
    <mergeCell ref="AB112:AF112"/>
    <mergeCell ref="AB113:AF113"/>
    <mergeCell ref="AB100:AF100"/>
    <mergeCell ref="AA102:AG102"/>
    <mergeCell ref="AB103:AF103"/>
    <mergeCell ref="AB104:AF104"/>
    <mergeCell ref="AB105:AF105"/>
    <mergeCell ref="AB106:AF106"/>
  </mergeCells>
  <phoneticPr fontId="1"/>
  <conditionalFormatting sqref="AA66:AE66">
    <cfRule type="containsText" dxfId="36" priority="3" operator="containsText" text="問題あり">
      <formula>NOT(ISERROR(SEARCH("問題あり",AA66)))</formula>
    </cfRule>
  </conditionalFormatting>
  <conditionalFormatting sqref="B36:AG39">
    <cfRule type="expression" dxfId="35" priority="2">
      <formula>$AH$27=FALSE</formula>
    </cfRule>
  </conditionalFormatting>
  <conditionalFormatting sqref="AA74:AE74">
    <cfRule type="containsText" dxfId="34" priority="1" operator="containsText" text="問題あり">
      <formula>NOT(ISERROR(SEARCH("問題あり",AA74)))</formula>
    </cfRule>
  </conditionalFormatting>
  <dataValidations count="1">
    <dataValidation type="list" allowBlank="1" showInputMessage="1" showErrorMessage="1" sqref="R16:S18 H16:I18 R21:S21 H21:I21" xr:uid="{5019C994-1548-4FEF-9961-0EDAFBA6922F}">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7" fitToHeight="0" orientation="portrait" r:id="rId1"/>
  <rowBreaks count="3" manualBreakCount="3">
    <brk id="65" max="37" man="1"/>
    <brk id="157" max="32" man="1"/>
    <brk id="186"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28575</xdr:colOff>
                    <xdr:row>146</xdr:row>
                    <xdr:rowOff>19050</xdr:rowOff>
                  </from>
                  <to>
                    <xdr:col>2</xdr:col>
                    <xdr:colOff>28575</xdr:colOff>
                    <xdr:row>147</xdr:row>
                    <xdr:rowOff>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28575</xdr:colOff>
                    <xdr:row>147</xdr:row>
                    <xdr:rowOff>9525</xdr:rowOff>
                  </from>
                  <to>
                    <xdr:col>2</xdr:col>
                    <xdr:colOff>28575</xdr:colOff>
                    <xdr:row>148</xdr:row>
                    <xdr:rowOff>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11</xdr:col>
                    <xdr:colOff>57150</xdr:colOff>
                    <xdr:row>146</xdr:row>
                    <xdr:rowOff>9525</xdr:rowOff>
                  </from>
                  <to>
                    <xdr:col>12</xdr:col>
                    <xdr:colOff>57150</xdr:colOff>
                    <xdr:row>146</xdr:row>
                    <xdr:rowOff>180975</xdr:rowOff>
                  </to>
                </anchor>
              </controlPr>
            </control>
          </mc:Choice>
        </mc:AlternateContent>
        <mc:AlternateContent xmlns:mc="http://schemas.openxmlformats.org/markup-compatibility/2006">
          <mc:Choice Requires="x14">
            <control shapeId="17412"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7419" r:id="rId8" name="Check Box 11">
              <controlPr defaultSize="0" autoFill="0" autoLine="0" autoPict="0">
                <anchor moveWithCells="1">
                  <from>
                    <xdr:col>22</xdr:col>
                    <xdr:colOff>28575</xdr:colOff>
                    <xdr:row>26</xdr:row>
                    <xdr:rowOff>19050</xdr:rowOff>
                  </from>
                  <to>
                    <xdr:col>22</xdr:col>
                    <xdr:colOff>238125</xdr:colOff>
                    <xdr:row>26</xdr:row>
                    <xdr:rowOff>180975</xdr:rowOff>
                  </to>
                </anchor>
              </controlPr>
            </control>
          </mc:Choice>
        </mc:AlternateContent>
        <mc:AlternateContent xmlns:mc="http://schemas.openxmlformats.org/markup-compatibility/2006">
          <mc:Choice Requires="x14">
            <control shapeId="17413" r:id="rId9"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0C3EF-7C4E-4218-9157-77E0EB4E9B30}">
  <sheetPr codeName="Sheet7">
    <tabColor theme="7" tint="0.39997558519241921"/>
    <pageSetUpPr fitToPage="1"/>
  </sheetPr>
  <dimension ref="A1:BS229"/>
  <sheetViews>
    <sheetView showGridLines="0" view="pageBreakPreview" zoomScaleNormal="100" zoomScaleSheetLayoutView="100" workbookViewId="0"/>
  </sheetViews>
  <sheetFormatPr defaultColWidth="8.75" defaultRowHeight="13.5" outlineLevelRow="1" outlineLevelCol="1"/>
  <cols>
    <col min="1" max="33" width="3.625" style="4" customWidth="1"/>
    <col min="34" max="34" width="3.625" style="175" hidden="1" customWidth="1" outlineLevel="1"/>
    <col min="35" max="35" width="7.125" style="175" hidden="1" customWidth="1" outlineLevel="1"/>
    <col min="36" max="40" width="2.75" style="175" hidden="1" customWidth="1" outlineLevel="1"/>
    <col min="41" max="41" width="2.75" style="175" customWidth="1" collapsed="1"/>
    <col min="42" max="43" width="2.75" style="175" customWidth="1"/>
    <col min="44" max="44" width="9.5" style="175" customWidth="1"/>
    <col min="45" max="45" width="9.5" style="4" bestFit="1" customWidth="1"/>
    <col min="46" max="16384" width="8.75" style="4"/>
  </cols>
  <sheetData>
    <row r="1" spans="1:36" ht="16.149999999999999" customHeight="1">
      <c r="A1" s="48" t="s">
        <v>254</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205"/>
    </row>
    <row r="2" spans="1:36" ht="16.149999999999999" customHeight="1">
      <c r="A2" s="615" t="s">
        <v>367</v>
      </c>
      <c r="B2" s="615"/>
      <c r="C2" s="615"/>
      <c r="D2" s="615"/>
      <c r="E2" s="615"/>
      <c r="F2" s="615"/>
      <c r="G2" s="615"/>
      <c r="H2" s="615"/>
      <c r="I2" s="615"/>
      <c r="J2" s="615"/>
      <c r="K2" s="615"/>
      <c r="L2" s="615"/>
      <c r="M2" s="615"/>
      <c r="N2" s="615"/>
      <c r="O2" s="615"/>
      <c r="P2" s="615"/>
      <c r="Q2" s="615"/>
      <c r="R2" s="615"/>
      <c r="S2" s="616"/>
      <c r="T2" s="616"/>
      <c r="U2" s="163" t="s">
        <v>256</v>
      </c>
      <c r="V2" s="2"/>
      <c r="W2" s="2"/>
      <c r="X2" s="2"/>
      <c r="Y2" s="2"/>
      <c r="Z2" s="2"/>
      <c r="AA2" s="2"/>
      <c r="AB2" s="2"/>
      <c r="AC2" s="2"/>
      <c r="AD2" s="2"/>
      <c r="AE2" s="2"/>
      <c r="AF2" s="2"/>
      <c r="AG2" s="2"/>
      <c r="AH2" s="194"/>
      <c r="AI2" s="194"/>
      <c r="AJ2" s="194"/>
    </row>
    <row r="3" spans="1:36"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205"/>
    </row>
    <row r="4" spans="1:36" ht="16.350000000000001" customHeight="1">
      <c r="A4" s="48"/>
      <c r="B4" s="48"/>
      <c r="C4" s="48"/>
      <c r="D4" s="48"/>
      <c r="E4" s="48"/>
      <c r="F4" s="48"/>
      <c r="G4" s="48"/>
      <c r="H4" s="48"/>
      <c r="I4" s="48"/>
      <c r="J4" s="48"/>
      <c r="K4" s="48"/>
      <c r="L4" s="48"/>
      <c r="M4" s="48"/>
      <c r="N4" s="48"/>
      <c r="O4" s="48"/>
      <c r="P4" s="48"/>
      <c r="Q4" s="610" t="s">
        <v>257</v>
      </c>
      <c r="R4" s="610"/>
      <c r="S4" s="610"/>
      <c r="T4" s="610"/>
      <c r="U4" s="610"/>
      <c r="V4" s="644" t="str">
        <f>IF('様式95_外来・在宅ベースアップ評価料（Ⅰ）'!H5=0,"",'様式95_外来・在宅ベースアップ評価料（Ⅰ）'!H5)</f>
        <v/>
      </c>
      <c r="W4" s="644"/>
      <c r="X4" s="644"/>
      <c r="Y4" s="644"/>
      <c r="Z4" s="644"/>
      <c r="AA4" s="644"/>
      <c r="AB4" s="644"/>
      <c r="AC4" s="644"/>
      <c r="AD4" s="644"/>
      <c r="AE4" s="644"/>
      <c r="AF4" s="644"/>
      <c r="AG4" s="645"/>
      <c r="AH4" s="180"/>
      <c r="AI4" s="195"/>
      <c r="AJ4" s="195"/>
    </row>
    <row r="5" spans="1:36" ht="16.149999999999999" customHeight="1">
      <c r="A5" s="48"/>
      <c r="B5" s="48"/>
      <c r="C5" s="48"/>
      <c r="D5" s="48"/>
      <c r="E5" s="48"/>
      <c r="F5" s="48"/>
      <c r="G5" s="48"/>
      <c r="H5" s="48"/>
      <c r="I5" s="48"/>
      <c r="J5" s="48"/>
      <c r="K5" s="48"/>
      <c r="L5" s="48"/>
      <c r="M5" s="48"/>
      <c r="N5" s="48"/>
      <c r="O5" s="48"/>
      <c r="P5" s="48"/>
      <c r="Q5" s="659" t="s">
        <v>258</v>
      </c>
      <c r="R5" s="659"/>
      <c r="S5" s="659"/>
      <c r="T5" s="659"/>
      <c r="U5" s="660"/>
      <c r="V5" s="646" t="str">
        <f>'様式96_外来・在宅ベースアップ評価料（Ⅱ）'!H6</f>
        <v/>
      </c>
      <c r="W5" s="646"/>
      <c r="X5" s="646"/>
      <c r="Y5" s="646"/>
      <c r="Z5" s="646"/>
      <c r="AA5" s="646"/>
      <c r="AB5" s="646"/>
      <c r="AC5" s="646"/>
      <c r="AD5" s="646"/>
      <c r="AE5" s="646"/>
      <c r="AF5" s="646"/>
      <c r="AG5" s="647"/>
      <c r="AH5" s="206"/>
      <c r="AI5" s="180"/>
      <c r="AJ5" s="180"/>
    </row>
    <row r="6" spans="1:36"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205"/>
    </row>
    <row r="7" spans="1:36" ht="16.149999999999999" customHeight="1">
      <c r="A7" s="2" t="s">
        <v>259</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205"/>
    </row>
    <row r="8" spans="1:36" ht="16.149999999999999" customHeight="1">
      <c r="A8" s="48" t="s">
        <v>260</v>
      </c>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205"/>
    </row>
    <row r="9" spans="1:36" ht="16.149999999999999" customHeight="1">
      <c r="A9" s="2"/>
      <c r="B9" s="648"/>
      <c r="C9" s="648"/>
      <c r="D9" s="649" t="s">
        <v>261</v>
      </c>
      <c r="E9" s="649"/>
      <c r="F9" s="649"/>
      <c r="G9" s="649"/>
      <c r="H9" s="649"/>
      <c r="I9" s="649"/>
      <c r="J9" s="649"/>
      <c r="K9" s="649"/>
      <c r="L9" s="649"/>
      <c r="M9" s="649"/>
      <c r="N9" s="649"/>
      <c r="O9" s="649"/>
      <c r="P9" s="649"/>
      <c r="Q9" s="649"/>
      <c r="R9" s="649"/>
      <c r="S9" s="649"/>
      <c r="T9" s="649"/>
      <c r="U9" s="649"/>
      <c r="V9" s="649"/>
      <c r="W9" s="649"/>
      <c r="X9" s="649"/>
      <c r="Y9" s="649"/>
      <c r="Z9" s="649"/>
      <c r="AA9" s="48"/>
      <c r="AB9" s="48"/>
      <c r="AC9" s="48"/>
      <c r="AD9" s="48"/>
      <c r="AE9" s="48"/>
      <c r="AF9" s="48"/>
      <c r="AG9" s="48"/>
      <c r="AH9" s="205"/>
    </row>
    <row r="10" spans="1:36" ht="16.149999999999999" customHeight="1">
      <c r="A10" s="2"/>
      <c r="B10" s="651"/>
      <c r="C10" s="651"/>
      <c r="D10" s="652" t="s">
        <v>262</v>
      </c>
      <c r="E10" s="652"/>
      <c r="F10" s="652"/>
      <c r="G10" s="652"/>
      <c r="H10" s="652"/>
      <c r="I10" s="652"/>
      <c r="J10" s="652"/>
      <c r="K10" s="652"/>
      <c r="L10" s="652"/>
      <c r="M10" s="652"/>
      <c r="N10" s="652"/>
      <c r="O10" s="652"/>
      <c r="P10" s="652"/>
      <c r="Q10" s="652"/>
      <c r="R10" s="652"/>
      <c r="S10" s="652"/>
      <c r="T10" s="652"/>
      <c r="U10" s="652"/>
      <c r="V10" s="652"/>
      <c r="W10" s="652"/>
      <c r="X10" s="652"/>
      <c r="Y10" s="652"/>
      <c r="Z10" s="652"/>
      <c r="AA10" s="48"/>
      <c r="AB10" s="48"/>
      <c r="AC10" s="48"/>
      <c r="AD10" s="48"/>
      <c r="AE10" s="48"/>
      <c r="AF10" s="48"/>
      <c r="AG10" s="48"/>
      <c r="AH10" s="205"/>
    </row>
    <row r="11" spans="1:36" ht="16.149999999999999" customHeight="1">
      <c r="A11" s="2"/>
      <c r="B11" s="2"/>
      <c r="C11" s="2"/>
      <c r="D11" s="2"/>
      <c r="E11" s="2"/>
      <c r="F11" s="2"/>
      <c r="G11" s="256"/>
      <c r="H11" s="256"/>
      <c r="I11" s="256"/>
      <c r="J11" s="256"/>
      <c r="K11" s="256"/>
      <c r="L11" s="256"/>
      <c r="M11" s="256"/>
      <c r="N11" s="256"/>
      <c r="O11" s="256"/>
      <c r="P11" s="256"/>
      <c r="Q11" s="256"/>
      <c r="R11" s="256"/>
      <c r="S11" s="256"/>
      <c r="T11" s="256"/>
      <c r="U11" s="256"/>
      <c r="V11" s="256"/>
      <c r="W11" s="256"/>
      <c r="X11" s="256"/>
      <c r="Y11" s="256"/>
      <c r="Z11" s="256"/>
      <c r="AA11" s="3"/>
      <c r="AB11" s="3"/>
      <c r="AC11" s="3"/>
      <c r="AD11" s="3"/>
      <c r="AE11" s="3"/>
      <c r="AF11" s="3"/>
      <c r="AG11" s="19"/>
      <c r="AH11" s="4"/>
    </row>
    <row r="12" spans="1:36" ht="16.149999999999999" customHeight="1">
      <c r="A12" s="2"/>
      <c r="B12" s="2"/>
      <c r="C12" s="2"/>
      <c r="D12" s="2"/>
      <c r="E12" s="2"/>
      <c r="F12" s="2"/>
      <c r="G12" s="256"/>
      <c r="H12" s="256"/>
      <c r="I12" s="256"/>
      <c r="J12" s="256"/>
      <c r="K12" s="256"/>
      <c r="L12" s="256"/>
      <c r="M12" s="256"/>
      <c r="N12" s="256"/>
      <c r="O12" s="256"/>
      <c r="P12" s="256"/>
      <c r="Q12" s="256"/>
      <c r="R12" s="256"/>
      <c r="S12" s="256"/>
      <c r="T12" s="256"/>
      <c r="U12" s="256"/>
      <c r="V12" s="256"/>
      <c r="W12" s="256"/>
      <c r="X12" s="256"/>
      <c r="Y12" s="256"/>
      <c r="Z12" s="256"/>
      <c r="AA12" s="3"/>
      <c r="AB12" s="3"/>
      <c r="AC12" s="3"/>
      <c r="AD12" s="3"/>
      <c r="AE12" s="3"/>
      <c r="AF12" s="3"/>
      <c r="AG12" s="19"/>
      <c r="AH12" s="4"/>
    </row>
    <row r="13" spans="1:36" ht="16.149999999999999" customHeight="1">
      <c r="A13" s="2"/>
      <c r="B13" s="2"/>
      <c r="C13" s="2"/>
      <c r="D13" s="2"/>
      <c r="E13" s="2"/>
      <c r="F13" s="2"/>
      <c r="G13" s="256"/>
      <c r="H13" s="256"/>
      <c r="I13" s="256"/>
      <c r="J13" s="256"/>
      <c r="K13" s="256"/>
      <c r="L13" s="256"/>
      <c r="M13" s="256"/>
      <c r="N13" s="256"/>
      <c r="O13" s="256"/>
      <c r="P13" s="256"/>
      <c r="Q13" s="256"/>
      <c r="R13" s="256"/>
      <c r="S13" s="256"/>
      <c r="T13" s="256"/>
      <c r="U13" s="256"/>
      <c r="V13" s="256"/>
      <c r="W13" s="256"/>
      <c r="X13" s="256"/>
      <c r="Y13" s="256"/>
      <c r="Z13" s="256"/>
      <c r="AA13" s="3"/>
      <c r="AB13" s="3"/>
      <c r="AC13" s="3"/>
      <c r="AD13" s="3"/>
      <c r="AE13" s="3"/>
      <c r="AF13" s="3"/>
      <c r="AG13" s="19"/>
      <c r="AH13" s="4"/>
    </row>
    <row r="14" spans="1:36"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c r="AH14" s="4"/>
    </row>
    <row r="15" spans="1:36" ht="16.149999999999999" customHeight="1" thickBot="1">
      <c r="A15" s="48" t="s">
        <v>263</v>
      </c>
      <c r="B15" s="48"/>
      <c r="C15" s="48"/>
      <c r="D15" s="48"/>
      <c r="E15" s="48"/>
      <c r="F15" s="48"/>
      <c r="L15" s="48"/>
      <c r="M15" s="48"/>
      <c r="N15" s="48"/>
      <c r="O15" s="48"/>
      <c r="P15" s="48"/>
      <c r="Q15" s="48"/>
      <c r="R15" s="48"/>
      <c r="S15" s="48"/>
      <c r="T15" s="48"/>
      <c r="U15" s="48"/>
      <c r="V15" s="48"/>
      <c r="AE15" s="48"/>
      <c r="AF15" s="48"/>
      <c r="AG15" s="48"/>
      <c r="AH15" s="205"/>
    </row>
    <row r="16" spans="1:36" ht="16.149999999999999" customHeight="1" thickBot="1">
      <c r="B16" s="608" t="s">
        <v>15</v>
      </c>
      <c r="C16" s="650"/>
      <c r="D16" s="650"/>
      <c r="E16" s="609"/>
      <c r="F16" s="609"/>
      <c r="G16" s="20"/>
      <c r="H16" s="609"/>
      <c r="I16" s="609"/>
      <c r="J16" s="20" t="s">
        <v>264</v>
      </c>
      <c r="K16" s="20"/>
      <c r="L16" s="20" t="s">
        <v>265</v>
      </c>
      <c r="M16" s="20" t="s">
        <v>15</v>
      </c>
      <c r="N16" s="20"/>
      <c r="O16" s="609"/>
      <c r="P16" s="609"/>
      <c r="Q16" s="20" t="s">
        <v>16</v>
      </c>
      <c r="R16" s="609"/>
      <c r="S16" s="609"/>
      <c r="T16" s="21" t="s">
        <v>264</v>
      </c>
      <c r="V16" s="603">
        <f>IF(E16=O16,R16-H16+1,IF(O16-E16=1,12-H16+1+R16,IF(O16-E16=2,12-H16+1+R16+12,"エラー")))</f>
        <v>1</v>
      </c>
      <c r="W16" s="603"/>
      <c r="X16" s="603"/>
      <c r="Y16" s="604"/>
      <c r="Z16" s="48" t="s">
        <v>266</v>
      </c>
      <c r="AA16" s="48"/>
      <c r="AG16" s="48"/>
      <c r="AH16" s="205"/>
    </row>
    <row r="17" spans="1:35" ht="16.149999999999999" customHeight="1">
      <c r="B17" s="148"/>
      <c r="C17" s="28"/>
      <c r="D17" s="28"/>
      <c r="E17" s="28"/>
      <c r="F17" s="28"/>
      <c r="H17" s="28"/>
      <c r="I17" s="28"/>
      <c r="O17" s="28"/>
      <c r="P17" s="28"/>
      <c r="R17" s="28"/>
      <c r="S17" s="28"/>
      <c r="V17" s="28"/>
      <c r="W17" s="28"/>
      <c r="X17" s="28"/>
      <c r="Y17" s="28"/>
    </row>
    <row r="18" spans="1:35" ht="16.149999999999999" customHeight="1">
      <c r="B18" s="148"/>
      <c r="C18" s="28"/>
      <c r="D18" s="28"/>
      <c r="E18" s="28"/>
      <c r="F18" s="28"/>
      <c r="H18" s="28"/>
      <c r="I18" s="28"/>
      <c r="O18" s="28"/>
      <c r="P18" s="28"/>
      <c r="R18" s="28"/>
      <c r="S18" s="28"/>
      <c r="V18" s="28"/>
      <c r="W18" s="28"/>
      <c r="X18" s="28"/>
      <c r="Y18" s="28"/>
    </row>
    <row r="19" spans="1:35" ht="16.149999999999999" customHeight="1">
      <c r="A19" s="48"/>
      <c r="B19" s="108"/>
      <c r="C19" s="48"/>
      <c r="D19" s="48"/>
      <c r="E19" s="48"/>
      <c r="F19" s="48"/>
      <c r="G19" s="48"/>
      <c r="H19" s="48"/>
      <c r="I19" s="48"/>
      <c r="J19" s="48"/>
      <c r="K19" s="48"/>
      <c r="L19" s="48"/>
      <c r="M19" s="48"/>
      <c r="N19" s="48"/>
      <c r="O19" s="48"/>
      <c r="P19" s="48"/>
      <c r="Q19" s="48"/>
      <c r="R19" s="48"/>
      <c r="S19" s="48"/>
      <c r="T19" s="48"/>
      <c r="U19" s="48"/>
      <c r="AB19" s="48"/>
      <c r="AC19" s="48"/>
      <c r="AD19" s="48"/>
      <c r="AE19" s="48"/>
      <c r="AF19" s="48"/>
      <c r="AG19" s="48"/>
      <c r="AH19" s="205"/>
    </row>
    <row r="20" spans="1:35" ht="16.149999999999999" customHeight="1" thickBot="1">
      <c r="A20" s="48" t="s">
        <v>267</v>
      </c>
      <c r="B20" s="48"/>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205"/>
    </row>
    <row r="21" spans="1:35" ht="16.149999999999999" customHeight="1" thickBot="1">
      <c r="A21" s="48"/>
      <c r="B21" s="608" t="s">
        <v>15</v>
      </c>
      <c r="C21" s="650"/>
      <c r="D21" s="650"/>
      <c r="E21" s="609"/>
      <c r="F21" s="609"/>
      <c r="G21" s="20" t="s">
        <v>16</v>
      </c>
      <c r="H21" s="609"/>
      <c r="I21" s="609"/>
      <c r="J21" s="20" t="s">
        <v>264</v>
      </c>
      <c r="K21" s="20"/>
      <c r="L21" s="20" t="s">
        <v>265</v>
      </c>
      <c r="M21" s="20" t="s">
        <v>15</v>
      </c>
      <c r="N21" s="20"/>
      <c r="O21" s="609"/>
      <c r="P21" s="609"/>
      <c r="Q21" s="20" t="s">
        <v>16</v>
      </c>
      <c r="R21" s="609"/>
      <c r="S21" s="609"/>
      <c r="T21" s="21" t="s">
        <v>264</v>
      </c>
      <c r="V21" s="603">
        <f>IF(E21=O21,R21-H21+1,IF(O21-E21=1,12-H21+1+R21,IF(O21-E21=2,12-H21+1+R21+12,"エラー")))</f>
        <v>1</v>
      </c>
      <c r="W21" s="603"/>
      <c r="X21" s="603"/>
      <c r="Y21" s="604"/>
      <c r="Z21" s="48" t="s">
        <v>266</v>
      </c>
      <c r="AA21" s="48"/>
      <c r="AG21" s="48"/>
      <c r="AH21" s="205"/>
    </row>
    <row r="22" spans="1:35" ht="16.149999999999999" customHeight="1">
      <c r="A22" s="48"/>
      <c r="B22" s="149"/>
      <c r="D22" s="28"/>
      <c r="E22" s="28"/>
      <c r="G22" s="28"/>
      <c r="H22" s="28"/>
      <c r="N22" s="28"/>
      <c r="O22" s="28"/>
      <c r="Q22" s="28"/>
      <c r="R22" s="28"/>
      <c r="U22" s="48"/>
      <c r="AB22" s="48"/>
      <c r="AC22" s="48"/>
      <c r="AD22" s="48"/>
      <c r="AE22" s="48"/>
      <c r="AF22" s="48"/>
      <c r="AG22" s="48"/>
      <c r="AH22" s="205"/>
    </row>
    <row r="23" spans="1:35" ht="16.149999999999999" customHeight="1">
      <c r="A23" s="48"/>
      <c r="B23" s="149"/>
      <c r="D23" s="28"/>
      <c r="E23" s="28"/>
      <c r="G23" s="28"/>
      <c r="H23" s="28"/>
      <c r="N23" s="28"/>
      <c r="O23" s="28"/>
      <c r="Q23" s="28"/>
      <c r="R23" s="28"/>
      <c r="U23" s="48"/>
      <c r="AB23" s="48"/>
      <c r="AC23" s="48"/>
      <c r="AD23" s="48"/>
      <c r="AE23" s="48"/>
      <c r="AF23" s="48"/>
      <c r="AG23" s="48"/>
      <c r="AH23" s="205"/>
    </row>
    <row r="24" spans="1:35" ht="16.149999999999999" customHeight="1">
      <c r="A24" s="48"/>
      <c r="B24" s="149"/>
      <c r="D24" s="28"/>
      <c r="E24" s="28"/>
      <c r="G24" s="28"/>
      <c r="H24" s="28"/>
      <c r="N24" s="28"/>
      <c r="O24" s="28"/>
      <c r="Q24" s="28"/>
      <c r="R24" s="28"/>
      <c r="U24" s="48"/>
      <c r="AB24" s="48"/>
      <c r="AC24" s="48"/>
      <c r="AD24" s="48"/>
      <c r="AE24" s="48"/>
      <c r="AF24" s="48"/>
      <c r="AG24" s="48"/>
      <c r="AH24" s="205"/>
    </row>
    <row r="25" spans="1:35" ht="16.149999999999999" customHeight="1">
      <c r="A25" s="48"/>
      <c r="B25" s="149"/>
      <c r="D25" s="28"/>
      <c r="E25" s="28"/>
      <c r="G25" s="28"/>
      <c r="H25" s="28"/>
      <c r="N25" s="28"/>
      <c r="O25" s="28"/>
      <c r="Q25" s="28"/>
      <c r="R25" s="28"/>
      <c r="U25" s="48"/>
      <c r="AB25" s="48"/>
      <c r="AC25" s="48"/>
      <c r="AD25" s="48"/>
      <c r="AE25" s="48"/>
      <c r="AF25" s="48"/>
      <c r="AG25" s="48"/>
      <c r="AH25" s="205"/>
    </row>
    <row r="26" spans="1:35" ht="16.149999999999999" customHeight="1" thickBot="1">
      <c r="A26" s="48"/>
      <c r="B26" s="149"/>
      <c r="D26" s="28"/>
      <c r="E26" s="28"/>
      <c r="G26" s="28"/>
      <c r="H26" s="28"/>
      <c r="N26" s="28"/>
      <c r="O26" s="28"/>
      <c r="Q26" s="28"/>
      <c r="R26" s="28"/>
      <c r="U26" s="48"/>
      <c r="AB26" s="48"/>
      <c r="AC26" s="48"/>
      <c r="AD26" s="48"/>
      <c r="AE26" s="48"/>
      <c r="AF26" s="48"/>
      <c r="AG26" s="48"/>
      <c r="AH26" s="205"/>
    </row>
    <row r="27" spans="1:35" ht="16.149999999999999" customHeight="1" thickBot="1">
      <c r="A27" s="2" t="s">
        <v>368</v>
      </c>
      <c r="B27" s="2"/>
      <c r="C27" s="3"/>
      <c r="D27" s="3"/>
      <c r="E27" s="3"/>
      <c r="F27" s="3"/>
      <c r="G27" s="3"/>
      <c r="H27" s="3"/>
      <c r="I27" s="3"/>
      <c r="J27" s="3"/>
      <c r="K27" s="3"/>
      <c r="L27" s="3"/>
      <c r="M27" s="3"/>
      <c r="N27" s="3"/>
      <c r="O27" s="3"/>
      <c r="P27" s="3"/>
      <c r="Q27" s="3"/>
      <c r="R27" s="3"/>
      <c r="S27" s="3"/>
      <c r="T27" s="3"/>
      <c r="U27" s="3"/>
      <c r="W27" s="176"/>
      <c r="X27" s="656" t="s">
        <v>342</v>
      </c>
      <c r="Y27" s="657"/>
      <c r="Z27" s="3"/>
      <c r="AA27" s="3"/>
      <c r="AB27" s="3"/>
      <c r="AC27" s="3"/>
      <c r="AD27" s="3"/>
      <c r="AE27" s="3"/>
      <c r="AF27" s="3"/>
      <c r="AG27" s="19"/>
      <c r="AH27" s="180"/>
      <c r="AI27" s="175" t="b">
        <v>1</v>
      </c>
    </row>
    <row r="28" spans="1:35" ht="16.149999999999999" customHeight="1">
      <c r="A28" s="2"/>
      <c r="B28" s="108"/>
      <c r="C28" s="3"/>
      <c r="D28" s="3"/>
      <c r="E28" s="3"/>
      <c r="F28" s="3"/>
      <c r="G28" s="3"/>
      <c r="H28" s="3"/>
      <c r="I28" s="3"/>
      <c r="J28" s="3"/>
      <c r="K28" s="3"/>
      <c r="L28" s="3"/>
      <c r="M28" s="3"/>
      <c r="N28" s="3"/>
      <c r="O28" s="3"/>
      <c r="P28" s="3"/>
      <c r="Q28" s="3"/>
      <c r="R28" s="3"/>
      <c r="S28" s="3"/>
      <c r="T28" s="3"/>
      <c r="U28" s="3"/>
      <c r="X28" s="28"/>
      <c r="Y28" s="28"/>
      <c r="Z28" s="3"/>
      <c r="AA28" s="3"/>
      <c r="AB28" s="3"/>
      <c r="AC28" s="3"/>
      <c r="AD28" s="3"/>
      <c r="AE28" s="3"/>
      <c r="AF28" s="3"/>
      <c r="AG28" s="19"/>
      <c r="AH28" s="180"/>
    </row>
    <row r="29" spans="1:35" ht="16.149999999999999" customHeight="1">
      <c r="A29" s="48"/>
      <c r="B29" s="149"/>
      <c r="D29" s="28"/>
      <c r="E29" s="28"/>
      <c r="G29" s="28"/>
      <c r="H29" s="28"/>
      <c r="N29" s="28"/>
      <c r="O29" s="28"/>
      <c r="Q29" s="28"/>
      <c r="R29" s="28"/>
      <c r="U29" s="48"/>
      <c r="AB29" s="48"/>
      <c r="AC29" s="48"/>
      <c r="AD29" s="48"/>
      <c r="AE29" s="48"/>
      <c r="AF29" s="48"/>
      <c r="AG29" s="48"/>
      <c r="AH29" s="205"/>
    </row>
    <row r="30" spans="1:35" ht="16.149999999999999" customHeight="1">
      <c r="A30" s="48"/>
      <c r="B30" s="149"/>
      <c r="D30" s="28"/>
      <c r="E30" s="28"/>
      <c r="G30" s="28"/>
      <c r="H30" s="28"/>
      <c r="N30" s="28"/>
      <c r="O30" s="28"/>
      <c r="Q30" s="28"/>
      <c r="R30" s="28"/>
      <c r="U30" s="48"/>
      <c r="AB30" s="48"/>
      <c r="AC30" s="48"/>
      <c r="AD30" s="48"/>
      <c r="AE30" s="48"/>
      <c r="AF30" s="48"/>
      <c r="AG30" s="48"/>
      <c r="AH30" s="205"/>
    </row>
    <row r="31" spans="1:35" ht="16.149999999999999" customHeight="1">
      <c r="A31" s="48"/>
      <c r="B31" s="149"/>
      <c r="D31" s="28"/>
      <c r="E31" s="28"/>
      <c r="G31" s="28"/>
      <c r="H31" s="28"/>
      <c r="N31" s="28"/>
      <c r="O31" s="28"/>
      <c r="Q31" s="28"/>
      <c r="R31" s="28"/>
      <c r="U31" s="48"/>
      <c r="AB31" s="48"/>
      <c r="AC31" s="48"/>
      <c r="AD31" s="48"/>
      <c r="AE31" s="48"/>
      <c r="AF31" s="48"/>
      <c r="AG31" s="48"/>
      <c r="AH31" s="205"/>
    </row>
    <row r="32" spans="1:35" ht="16.149999999999999" customHeight="1" thickBot="1">
      <c r="A32" s="2" t="s">
        <v>369</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205"/>
    </row>
    <row r="33" spans="1:34" ht="16.149999999999999" customHeight="1">
      <c r="A33" s="27" t="s">
        <v>269</v>
      </c>
      <c r="B33" s="54"/>
      <c r="C33" s="54"/>
      <c r="D33" s="54"/>
      <c r="E33" s="54"/>
      <c r="F33" s="54"/>
      <c r="G33" s="54"/>
      <c r="H33" s="54"/>
      <c r="I33" s="54"/>
      <c r="J33" s="54"/>
      <c r="K33" s="54"/>
      <c r="L33" s="54"/>
      <c r="M33" s="55"/>
      <c r="N33" s="55"/>
      <c r="O33" s="55"/>
      <c r="P33" s="55"/>
      <c r="Q33" s="55"/>
      <c r="R33" s="55"/>
      <c r="S33" s="55"/>
      <c r="T33" s="55"/>
      <c r="U33" s="55"/>
      <c r="V33" s="55"/>
      <c r="W33" s="55"/>
      <c r="X33" s="55"/>
      <c r="Y33" s="55"/>
      <c r="Z33" s="55"/>
      <c r="AA33" s="55"/>
      <c r="AB33" s="605">
        <f>SUM(AB34,AB36)</f>
        <v>0</v>
      </c>
      <c r="AC33" s="605"/>
      <c r="AD33" s="605"/>
      <c r="AE33" s="605"/>
      <c r="AF33" s="605"/>
      <c r="AG33" s="37" t="s">
        <v>270</v>
      </c>
    </row>
    <row r="34" spans="1:34" ht="16.149999999999999" customHeight="1">
      <c r="A34" s="53"/>
      <c r="B34" s="653" t="s">
        <v>370</v>
      </c>
      <c r="C34" s="606"/>
      <c r="D34" s="606"/>
      <c r="E34" s="606"/>
      <c r="F34" s="606"/>
      <c r="G34" s="606"/>
      <c r="H34" s="606"/>
      <c r="I34" s="606"/>
      <c r="J34" s="606"/>
      <c r="K34" s="606"/>
      <c r="L34" s="606"/>
      <c r="M34" s="606"/>
      <c r="N34" s="606"/>
      <c r="O34" s="606"/>
      <c r="P34" s="606"/>
      <c r="Q34" s="606"/>
      <c r="R34" s="606"/>
      <c r="S34" s="606"/>
      <c r="T34" s="606"/>
      <c r="U34" s="606"/>
      <c r="V34" s="606"/>
      <c r="W34" s="606"/>
      <c r="X34" s="14"/>
      <c r="Y34" s="14" t="s">
        <v>272</v>
      </c>
      <c r="Z34" s="14"/>
      <c r="AA34" s="14"/>
      <c r="AB34" s="607">
        <f>AB35*V21*10</f>
        <v>0</v>
      </c>
      <c r="AC34" s="607"/>
      <c r="AD34" s="607"/>
      <c r="AE34" s="607"/>
      <c r="AF34" s="607"/>
      <c r="AG34" s="15" t="s">
        <v>270</v>
      </c>
    </row>
    <row r="35" spans="1:34" ht="16.149999999999999" customHeight="1">
      <c r="A35" s="52"/>
      <c r="B35" s="136"/>
      <c r="C35" s="654" t="s">
        <v>371</v>
      </c>
      <c r="D35" s="654"/>
      <c r="E35" s="654"/>
      <c r="F35" s="654"/>
      <c r="G35" s="654"/>
      <c r="H35" s="654"/>
      <c r="I35" s="654"/>
      <c r="J35" s="654"/>
      <c r="K35" s="654"/>
      <c r="L35" s="654"/>
      <c r="M35" s="654"/>
      <c r="N35" s="654"/>
      <c r="O35" s="654"/>
      <c r="P35" s="654"/>
      <c r="Q35" s="654"/>
      <c r="R35" s="654"/>
      <c r="S35" s="654"/>
      <c r="T35" s="654"/>
      <c r="U35" s="654"/>
      <c r="V35" s="654"/>
      <c r="W35" s="654"/>
      <c r="X35" s="654"/>
      <c r="Y35" s="654"/>
      <c r="Z35" s="654"/>
      <c r="AA35" s="654"/>
      <c r="AB35" s="655">
        <f>IF(AI27=TRUE,'様式96_外来・在宅ベースアップ評価料（Ⅱ）'!M81,'（参考）賃金引き上げ計画書作成のための計算シート'!M53)</f>
        <v>0</v>
      </c>
      <c r="AC35" s="655"/>
      <c r="AD35" s="655"/>
      <c r="AE35" s="655"/>
      <c r="AF35" s="655"/>
      <c r="AG35" s="17" t="s">
        <v>276</v>
      </c>
    </row>
    <row r="36" spans="1:34" ht="16.149999999999999" customHeight="1" thickBot="1">
      <c r="A36" s="52"/>
      <c r="B36" s="137" t="s">
        <v>372</v>
      </c>
      <c r="C36" s="58"/>
      <c r="D36" s="58"/>
      <c r="E36" s="58"/>
      <c r="F36" s="58"/>
      <c r="G36" s="58"/>
      <c r="H36" s="58"/>
      <c r="I36" s="58"/>
      <c r="J36" s="58"/>
      <c r="K36" s="58"/>
      <c r="L36" s="58"/>
      <c r="M36" s="58"/>
      <c r="N36" s="58"/>
      <c r="O36" s="58"/>
      <c r="P36" s="58"/>
      <c r="Q36" s="58"/>
      <c r="R36" s="58"/>
      <c r="S36" s="58"/>
      <c r="T36" s="58"/>
      <c r="U36" s="58"/>
      <c r="V36" s="58"/>
      <c r="W36" s="58"/>
      <c r="X36" s="138"/>
      <c r="Y36" s="138"/>
      <c r="Z36" s="138"/>
      <c r="AA36" s="138"/>
      <c r="AB36" s="638" t="str">
        <f>IFERROR(AA37*AB38*10+AF37*AB39*10,"-")</f>
        <v>-</v>
      </c>
      <c r="AC36" s="638"/>
      <c r="AD36" s="638"/>
      <c r="AE36" s="638"/>
      <c r="AF36" s="638"/>
      <c r="AG36" s="139" t="s">
        <v>270</v>
      </c>
    </row>
    <row r="37" spans="1:34" ht="16.149999999999999" customHeight="1" thickBot="1">
      <c r="A37" s="52"/>
      <c r="B37" s="140"/>
      <c r="C37" s="141" t="s">
        <v>373</v>
      </c>
      <c r="D37" s="142"/>
      <c r="E37" s="142"/>
      <c r="F37" s="142"/>
      <c r="G37" s="142"/>
      <c r="H37" s="142"/>
      <c r="I37" s="142"/>
      <c r="J37" s="142"/>
      <c r="K37" s="142"/>
      <c r="L37" s="142"/>
      <c r="M37" s="58"/>
      <c r="N37" s="58"/>
      <c r="O37" s="58"/>
      <c r="P37" s="58"/>
      <c r="Q37" s="109" t="s">
        <v>275</v>
      </c>
      <c r="R37" s="791" t="str">
        <f>IF(AI27=FALSE,"届出なし",IF('様式96_外来・在宅ベースアップ評価料（Ⅱ）'!AN108=1,'様式96_外来・在宅ベースアップ評価料（Ⅱ）'!T109,IF('様式96_外来・在宅ベースアップ評価料（Ⅱ）'!AN108=2,'様式96_外来・在宅ベースアップ評価料（Ⅱ）'!T110,IF('様式96_外来・在宅ベースアップ評価料（Ⅱ）'!AN108=3,'様式96_外来・在宅ベースアップ評価料（Ⅱ）'!T111,IF('様式96_外来・在宅ベースアップ評価料（Ⅱ）'!AN108=4,'様式96_外来・在宅ベースアップ評価料（Ⅱ）'!T112,IF('様式96_外来・在宅ベースアップ評価料（Ⅱ）'!AN108=5,'様式96_外来・在宅ベースアップ評価料（Ⅱ）'!T113,IF('様式96_外来・在宅ベースアップ評価料（Ⅱ）'!AN108=6,'様式96_外来・在宅ベースアップ評価料（Ⅱ）'!T114,IF('様式96_外来・在宅ベースアップ評価料（Ⅱ）'!AN108=8,'様式96_外来・在宅ベースアップ評価料（Ⅱ）'!T115,IF('様式96_外来・在宅ベースアップ評価料（Ⅱ）'!AN108=9,'様式96_外来・在宅ベースアップ評価料（Ⅱ）'!T116,"届出なし")))))))))</f>
        <v>届出なし</v>
      </c>
      <c r="S37" s="791"/>
      <c r="T37" s="791"/>
      <c r="U37" s="791"/>
      <c r="V37" s="791"/>
      <c r="W37" s="58" t="s">
        <v>132</v>
      </c>
      <c r="X37" s="640" t="s">
        <v>347</v>
      </c>
      <c r="Y37" s="641"/>
      <c r="Z37" s="641"/>
      <c r="AA37" s="792" t="str">
        <f>VLOOKUP(R37,'リスト（外来）'!C:D,2,FALSE)</f>
        <v>-</v>
      </c>
      <c r="AB37" s="143" t="s">
        <v>276</v>
      </c>
      <c r="AC37" s="641" t="s">
        <v>348</v>
      </c>
      <c r="AD37" s="641"/>
      <c r="AE37" s="641"/>
      <c r="AF37" s="792" t="str">
        <f>VLOOKUP(R37,'リスト（外来）'!C:E,3,FALSE)</f>
        <v>-</v>
      </c>
      <c r="AG37" s="144" t="s">
        <v>276</v>
      </c>
    </row>
    <row r="38" spans="1:34" ht="16.149999999999999" customHeight="1">
      <c r="A38" s="52"/>
      <c r="B38" s="140"/>
      <c r="C38" s="141" t="s">
        <v>374</v>
      </c>
      <c r="D38" s="145"/>
      <c r="E38" s="145"/>
      <c r="F38" s="145"/>
      <c r="G38" s="145"/>
      <c r="H38" s="145"/>
      <c r="I38" s="145"/>
      <c r="J38" s="145"/>
      <c r="K38" s="145"/>
      <c r="L38" s="145"/>
      <c r="M38" s="74"/>
      <c r="N38" s="74"/>
      <c r="O38" s="74"/>
      <c r="P38" s="110"/>
      <c r="Q38" s="110"/>
      <c r="R38" s="110"/>
      <c r="S38" s="111"/>
      <c r="T38" s="111"/>
      <c r="U38" s="111"/>
      <c r="V38" s="111"/>
      <c r="W38" s="111"/>
      <c r="X38" s="115"/>
      <c r="Y38" s="74"/>
      <c r="Z38" s="74"/>
      <c r="AA38" s="74"/>
      <c r="AB38" s="661" t="str">
        <f>IF(R37&lt;&gt;"届出なし",('様式96_外来・在宅ベースアップ評価料（Ⅱ）'!M58+'様式96_外来・在宅ベースアップ評価料（Ⅱ）'!M62+'様式96_外来・在宅ベースアップ評価料（Ⅱ）'!M64+'様式96_外来・在宅ベースアップ評価料（Ⅱ）'!M66+'様式96_外来・在宅ベースアップ評価料（Ⅱ）'!M70+'様式96_外来・在宅ベースアップ評価料（Ⅱ）'!M72)*V21,"-")</f>
        <v>-</v>
      </c>
      <c r="AC38" s="661"/>
      <c r="AD38" s="661"/>
      <c r="AE38" s="661"/>
      <c r="AF38" s="661"/>
      <c r="AG38" s="146" t="s">
        <v>278</v>
      </c>
    </row>
    <row r="39" spans="1:34" ht="16.149999999999999" customHeight="1">
      <c r="A39" s="16"/>
      <c r="B39" s="147"/>
      <c r="C39" s="141" t="s">
        <v>375</v>
      </c>
      <c r="D39" s="74"/>
      <c r="E39" s="74"/>
      <c r="F39" s="74"/>
      <c r="G39" s="74"/>
      <c r="H39" s="74"/>
      <c r="I39" s="74"/>
      <c r="J39" s="74"/>
      <c r="K39" s="74"/>
      <c r="L39" s="74"/>
      <c r="M39" s="74"/>
      <c r="N39" s="74"/>
      <c r="O39" s="74"/>
      <c r="P39" s="74"/>
      <c r="Q39" s="74"/>
      <c r="R39" s="74"/>
      <c r="S39" s="74"/>
      <c r="T39" s="74"/>
      <c r="U39" s="74"/>
      <c r="V39" s="74"/>
      <c r="W39" s="74"/>
      <c r="X39" s="74"/>
      <c r="Y39" s="74"/>
      <c r="Z39" s="74"/>
      <c r="AA39" s="74"/>
      <c r="AB39" s="666" t="str">
        <f>IF(R37&lt;&gt;"届出なし",('様式96_外来・在宅ベースアップ評価料（Ⅱ）'!M60+'様式96_外来・在宅ベースアップ評価料（Ⅱ）'!M68)*V21,"-")</f>
        <v>-</v>
      </c>
      <c r="AC39" s="666"/>
      <c r="AD39" s="666"/>
      <c r="AE39" s="666"/>
      <c r="AF39" s="666"/>
      <c r="AG39" s="146" t="s">
        <v>278</v>
      </c>
    </row>
    <row r="40" spans="1:34" ht="16.149999999999999" customHeight="1">
      <c r="A40" s="82"/>
      <c r="B40" s="39" t="s">
        <v>279</v>
      </c>
      <c r="C40" s="5"/>
      <c r="D40" s="5"/>
      <c r="E40" s="5"/>
      <c r="F40" s="5"/>
      <c r="G40" s="5"/>
      <c r="H40" s="5"/>
      <c r="I40" s="5"/>
      <c r="J40" s="5"/>
      <c r="K40" s="5"/>
      <c r="L40" s="5"/>
      <c r="M40" s="5"/>
      <c r="N40" s="5"/>
      <c r="O40" s="5"/>
      <c r="P40" s="5"/>
      <c r="Q40" s="5"/>
      <c r="R40" s="5"/>
      <c r="S40" s="5"/>
      <c r="T40" s="5"/>
      <c r="U40" s="5"/>
      <c r="V40" s="5"/>
      <c r="W40" s="5"/>
      <c r="X40" s="5"/>
      <c r="Y40" s="5"/>
      <c r="Z40" s="5"/>
      <c r="AA40" s="5"/>
      <c r="AB40" s="589"/>
      <c r="AC40" s="589"/>
      <c r="AD40" s="589"/>
      <c r="AE40" s="589"/>
      <c r="AF40" s="589"/>
      <c r="AG40" s="6" t="s">
        <v>280</v>
      </c>
    </row>
    <row r="41" spans="1:34" ht="16.149999999999999" customHeight="1" thickBot="1">
      <c r="A41" s="150" t="s">
        <v>281</v>
      </c>
      <c r="B41" s="151"/>
      <c r="C41" s="152"/>
      <c r="D41" s="151"/>
      <c r="E41" s="151"/>
      <c r="F41" s="151"/>
      <c r="G41" s="151"/>
      <c r="H41" s="151"/>
      <c r="I41" s="151"/>
      <c r="J41" s="151"/>
      <c r="K41" s="151"/>
      <c r="L41" s="151"/>
      <c r="M41" s="151"/>
      <c r="N41" s="151"/>
      <c r="O41" s="151"/>
      <c r="P41" s="151"/>
      <c r="Q41" s="151"/>
      <c r="R41" s="151"/>
      <c r="S41" s="151"/>
      <c r="T41" s="151"/>
      <c r="U41" s="151"/>
      <c r="V41" s="151"/>
      <c r="W41" s="151"/>
      <c r="X41" s="151"/>
      <c r="Y41" s="151"/>
      <c r="Z41" s="151"/>
      <c r="AA41" s="151"/>
      <c r="AB41" s="620"/>
      <c r="AC41" s="620"/>
      <c r="AD41" s="620"/>
      <c r="AE41" s="620"/>
      <c r="AF41" s="620"/>
      <c r="AG41" s="84" t="s">
        <v>280</v>
      </c>
    </row>
    <row r="42" spans="1:34" ht="16.149999999999999" customHeight="1" thickTop="1" thickBot="1">
      <c r="A42" s="7" t="s">
        <v>282</v>
      </c>
      <c r="B42" s="8"/>
      <c r="C42" s="8"/>
      <c r="D42" s="8"/>
      <c r="E42" s="8"/>
      <c r="F42" s="8"/>
      <c r="G42" s="8"/>
      <c r="H42" s="8"/>
      <c r="I42" s="8"/>
      <c r="J42" s="8"/>
      <c r="K42" s="8"/>
      <c r="L42" s="8"/>
      <c r="M42" s="8"/>
      <c r="N42" s="8"/>
      <c r="O42" s="8"/>
      <c r="P42" s="8"/>
      <c r="Q42" s="8"/>
      <c r="R42" s="8"/>
      <c r="S42" s="8"/>
      <c r="T42" s="8"/>
      <c r="U42" s="8"/>
      <c r="V42" s="8"/>
      <c r="W42" s="8"/>
      <c r="X42" s="8"/>
      <c r="Y42" s="8"/>
      <c r="Z42" s="8"/>
      <c r="AA42" s="8"/>
      <c r="AB42" s="619">
        <f>IFERROR(AB33-AB40+AB41,"")</f>
        <v>0</v>
      </c>
      <c r="AC42" s="619"/>
      <c r="AD42" s="619"/>
      <c r="AE42" s="619"/>
      <c r="AF42" s="619"/>
      <c r="AG42" s="9" t="s">
        <v>270</v>
      </c>
    </row>
    <row r="43" spans="1:34" ht="16.149999999999999" customHeight="1">
      <c r="A43" s="377" t="s">
        <v>1520</v>
      </c>
      <c r="B43" s="379" t="s">
        <v>1779</v>
      </c>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519"/>
      <c r="AH43" s="180"/>
    </row>
    <row r="44" spans="1:34" ht="16.149999999999999" customHeight="1">
      <c r="A44" s="3"/>
      <c r="B44" s="379" t="s">
        <v>1777</v>
      </c>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519"/>
      <c r="AH44" s="180"/>
    </row>
    <row r="45" spans="1:34" ht="16.149999999999999" customHeight="1">
      <c r="A45" s="377" t="s">
        <v>1520</v>
      </c>
      <c r="B45" s="379" t="s">
        <v>1561</v>
      </c>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19"/>
      <c r="AH45" s="180"/>
    </row>
    <row r="46" spans="1:34" ht="16.149999999999999" customHeight="1">
      <c r="A46" s="3"/>
      <c r="B46" s="379" t="s">
        <v>1598</v>
      </c>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19"/>
      <c r="AH46" s="180"/>
    </row>
    <row r="47" spans="1:34" ht="16.149999999999999" customHeight="1"/>
    <row r="48" spans="1:34" ht="16.149999999999999" customHeight="1" thickBot="1">
      <c r="A48" s="2" t="s">
        <v>351</v>
      </c>
    </row>
    <row r="49" spans="1:44" ht="16.149999999999999" customHeight="1">
      <c r="A49" s="10" t="s">
        <v>284</v>
      </c>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626"/>
      <c r="AC49" s="626"/>
      <c r="AD49" s="626"/>
      <c r="AE49" s="626"/>
      <c r="AF49" s="626"/>
      <c r="AG49" s="119" t="s">
        <v>270</v>
      </c>
      <c r="AI49" s="175" t="str">
        <f>IF(AB42&gt;AB49,"NG","OK")</f>
        <v>OK</v>
      </c>
      <c r="AO49" s="251" t="str">
        <f>IF(AI49="NG","←（８）全体の賃金改善の見込み額は（７）算定金額の見込み（繰越額調整後）の値を上回るように設定してください","")</f>
        <v/>
      </c>
    </row>
    <row r="50" spans="1:44" ht="16.149999999999999" customHeight="1" thickBot="1">
      <c r="A50" s="7"/>
      <c r="B50" s="77" t="s">
        <v>1601</v>
      </c>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639"/>
      <c r="AC50" s="639"/>
      <c r="AD50" s="639"/>
      <c r="AE50" s="639"/>
      <c r="AF50" s="639"/>
      <c r="AG50" s="134" t="s">
        <v>270</v>
      </c>
    </row>
    <row r="51" spans="1:44" ht="16.149999999999999" hidden="1" customHeight="1" outlineLevel="1">
      <c r="A51" s="16"/>
      <c r="B51" s="398" t="s">
        <v>286</v>
      </c>
      <c r="C51" s="399"/>
      <c r="D51" s="399"/>
      <c r="E51" s="399"/>
      <c r="F51" s="399"/>
      <c r="G51" s="399"/>
      <c r="H51" s="399"/>
      <c r="I51" s="399"/>
      <c r="J51" s="399"/>
      <c r="K51" s="399"/>
      <c r="L51" s="399"/>
      <c r="M51" s="399"/>
      <c r="N51" s="399"/>
      <c r="O51" s="399"/>
      <c r="P51" s="399"/>
      <c r="Q51" s="399"/>
      <c r="R51" s="399"/>
      <c r="S51" s="399"/>
      <c r="T51" s="399"/>
      <c r="U51" s="399"/>
      <c r="V51" s="399"/>
      <c r="W51" s="399"/>
      <c r="X51" s="399"/>
      <c r="Y51" s="399"/>
      <c r="Z51" s="399"/>
      <c r="AA51" s="399"/>
      <c r="AB51" s="665"/>
      <c r="AC51" s="665"/>
      <c r="AD51" s="665"/>
      <c r="AE51" s="665"/>
      <c r="AF51" s="665"/>
      <c r="AG51" s="400" t="s">
        <v>270</v>
      </c>
    </row>
    <row r="52" spans="1:44" ht="16.149999999999999" hidden="1" customHeight="1" outlineLevel="1">
      <c r="A52" s="16"/>
      <c r="B52" s="392" t="s">
        <v>287</v>
      </c>
      <c r="C52" s="393"/>
      <c r="D52" s="393"/>
      <c r="E52" s="393"/>
      <c r="F52" s="393"/>
      <c r="G52" s="393"/>
      <c r="H52" s="393"/>
      <c r="I52" s="393"/>
      <c r="J52" s="393"/>
      <c r="K52" s="393"/>
      <c r="L52" s="393"/>
      <c r="M52" s="393"/>
      <c r="N52" s="393"/>
      <c r="O52" s="393"/>
      <c r="P52" s="393"/>
      <c r="Q52" s="393"/>
      <c r="R52" s="393"/>
      <c r="S52" s="393"/>
      <c r="T52" s="393"/>
      <c r="U52" s="393"/>
      <c r="V52" s="393"/>
      <c r="W52" s="393"/>
      <c r="X52" s="393"/>
      <c r="Y52" s="393"/>
      <c r="Z52" s="393"/>
      <c r="AA52" s="393"/>
      <c r="AB52" s="663"/>
      <c r="AC52" s="663"/>
      <c r="AD52" s="663"/>
      <c r="AE52" s="663"/>
      <c r="AF52" s="663"/>
      <c r="AG52" s="394" t="s">
        <v>270</v>
      </c>
      <c r="AR52" s="202"/>
    </row>
    <row r="53" spans="1:44" ht="16.149999999999999" hidden="1" customHeight="1" outlineLevel="1" thickBot="1">
      <c r="A53" s="7"/>
      <c r="B53" s="395" t="s">
        <v>288</v>
      </c>
      <c r="C53" s="396"/>
      <c r="D53" s="396"/>
      <c r="E53" s="396"/>
      <c r="F53" s="396"/>
      <c r="G53" s="396"/>
      <c r="H53" s="396"/>
      <c r="I53" s="396"/>
      <c r="J53" s="396"/>
      <c r="K53" s="396"/>
      <c r="L53" s="396"/>
      <c r="M53" s="396"/>
      <c r="N53" s="396"/>
      <c r="O53" s="396"/>
      <c r="P53" s="396"/>
      <c r="Q53" s="396"/>
      <c r="R53" s="396"/>
      <c r="S53" s="396"/>
      <c r="T53" s="396"/>
      <c r="U53" s="396"/>
      <c r="V53" s="396"/>
      <c r="W53" s="396"/>
      <c r="X53" s="396"/>
      <c r="Y53" s="396"/>
      <c r="Z53" s="396"/>
      <c r="AA53" s="396"/>
      <c r="AB53" s="664">
        <f>AB49-SUM(AB50:AF52)</f>
        <v>0</v>
      </c>
      <c r="AC53" s="664"/>
      <c r="AD53" s="664"/>
      <c r="AE53" s="664"/>
      <c r="AF53" s="664"/>
      <c r="AG53" s="397" t="s">
        <v>270</v>
      </c>
    </row>
    <row r="54" spans="1:44" ht="16.149999999999999" customHeight="1" collapsed="1">
      <c r="A54" s="377" t="s">
        <v>1520</v>
      </c>
      <c r="B54" s="376" t="s">
        <v>1558</v>
      </c>
      <c r="C54" s="376"/>
      <c r="D54" s="376"/>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68"/>
      <c r="AH54" s="4"/>
    </row>
    <row r="55" spans="1:44" ht="16.149999999999999" customHeight="1">
      <c r="A55" s="376"/>
      <c r="B55" s="376" t="s">
        <v>1559</v>
      </c>
      <c r="C55" s="376"/>
      <c r="D55" s="376"/>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68"/>
      <c r="AH55" s="4"/>
    </row>
    <row r="56" spans="1:44" ht="16.149999999999999" customHeight="1">
      <c r="A56" s="377" t="s">
        <v>1520</v>
      </c>
      <c r="B56" s="376" t="s">
        <v>1583</v>
      </c>
      <c r="C56" s="376"/>
      <c r="D56" s="376"/>
      <c r="E56" s="376"/>
      <c r="F56" s="376"/>
      <c r="G56" s="376"/>
      <c r="H56" s="376"/>
      <c r="I56" s="376"/>
      <c r="J56" s="376"/>
      <c r="K56" s="376"/>
      <c r="L56" s="376"/>
      <c r="M56" s="376"/>
      <c r="N56" s="376"/>
      <c r="O56" s="376"/>
      <c r="P56" s="376"/>
      <c r="Q56" s="376"/>
      <c r="R56" s="376"/>
      <c r="S56" s="376"/>
      <c r="T56" s="376"/>
      <c r="U56" s="376"/>
      <c r="V56" s="376"/>
      <c r="W56" s="376"/>
      <c r="X56" s="376"/>
      <c r="Y56" s="376"/>
      <c r="Z56" s="376"/>
      <c r="AA56" s="386"/>
      <c r="AB56" s="386"/>
      <c r="AC56" s="386"/>
      <c r="AD56" s="386"/>
      <c r="AE56" s="386"/>
      <c r="AF56" s="386"/>
      <c r="AG56" s="386"/>
      <c r="AH56" s="386"/>
      <c r="AI56" s="390"/>
      <c r="AJ56" s="391"/>
      <c r="AK56" s="391"/>
    </row>
    <row r="57" spans="1:44" ht="16.149999999999999" customHeight="1">
      <c r="A57" s="377" t="s">
        <v>1520</v>
      </c>
      <c r="B57" s="376" t="s">
        <v>1560</v>
      </c>
      <c r="C57" s="376"/>
      <c r="D57" s="376"/>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68"/>
      <c r="AH57" s="4"/>
    </row>
    <row r="58" spans="1:44" ht="16.149999999999999" customHeight="1">
      <c r="A58" s="413"/>
      <c r="B58" s="388" t="s">
        <v>1667</v>
      </c>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68"/>
      <c r="AH58" s="4"/>
    </row>
    <row r="59" spans="1:44" ht="16.149999999999999" customHeight="1">
      <c r="A59" s="3"/>
      <c r="B59" s="389" t="s">
        <v>1691</v>
      </c>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68"/>
      <c r="AH59" s="4"/>
    </row>
    <row r="60" spans="1:44" ht="16.149999999999999" hidden="1" customHeight="1" outlineLevel="1">
      <c r="A60" s="378" t="s">
        <v>1520</v>
      </c>
      <c r="B60" s="381" t="s">
        <v>1562</v>
      </c>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68"/>
      <c r="AH60" s="4"/>
    </row>
    <row r="61" spans="1:44" ht="16.149999999999999" hidden="1" customHeight="1" outlineLevel="1">
      <c r="A61" s="3"/>
      <c r="B61" s="380" t="s">
        <v>1563</v>
      </c>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68"/>
      <c r="AH61" s="4"/>
    </row>
    <row r="62" spans="1:44" ht="16.149999999999999" hidden="1" customHeight="1" outlineLevel="1">
      <c r="A62" s="3"/>
      <c r="B62" s="382" t="s">
        <v>1564</v>
      </c>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68"/>
      <c r="AH62" s="4"/>
    </row>
    <row r="63" spans="1:44" ht="16.149999999999999" hidden="1" customHeight="1" outlineLevel="1">
      <c r="A63" s="378" t="s">
        <v>1520</v>
      </c>
      <c r="B63" s="380" t="s">
        <v>1565</v>
      </c>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68"/>
      <c r="AH63" s="4"/>
    </row>
    <row r="64" spans="1:44" ht="16.149999999999999" hidden="1" customHeight="1" outlineLevel="1">
      <c r="A64" s="3"/>
      <c r="B64" s="380" t="s">
        <v>1566</v>
      </c>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68"/>
      <c r="AH64" s="4"/>
    </row>
    <row r="65" spans="1:44" ht="16.149999999999999" customHeight="1" collapsed="1">
      <c r="A65" s="3"/>
      <c r="B65" s="108"/>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19"/>
      <c r="AH65" s="4"/>
    </row>
    <row r="66" spans="1:44" ht="16.149999999999999" customHeight="1">
      <c r="A66" s="155" t="s">
        <v>1479</v>
      </c>
      <c r="B66" s="48"/>
      <c r="C66" s="48"/>
      <c r="D66" s="48"/>
      <c r="E66" s="48"/>
      <c r="F66" s="48"/>
      <c r="G66" s="48"/>
      <c r="H66" s="48"/>
      <c r="I66" s="48"/>
      <c r="J66" s="48"/>
      <c r="K66" s="48"/>
      <c r="L66" s="48"/>
      <c r="M66" s="48"/>
      <c r="N66" s="48"/>
      <c r="O66" s="48"/>
      <c r="P66" s="48"/>
      <c r="Q66" s="48"/>
      <c r="R66" s="48"/>
      <c r="S66" s="48"/>
      <c r="T66" s="48"/>
      <c r="U66" s="48"/>
      <c r="V66" s="48"/>
      <c r="W66" s="48"/>
      <c r="X66" s="48"/>
      <c r="Y66" s="48"/>
      <c r="Z66" s="48"/>
      <c r="AA66" s="19"/>
      <c r="AB66" s="19"/>
      <c r="AC66" s="19"/>
      <c r="AD66" s="19"/>
      <c r="AE66" s="19"/>
      <c r="AF66" s="48"/>
    </row>
    <row r="67" spans="1:44" ht="16.149999999999999" customHeight="1">
      <c r="A67" s="377" t="s">
        <v>1520</v>
      </c>
      <c r="B67" s="389" t="s">
        <v>1524</v>
      </c>
      <c r="C67" s="376"/>
      <c r="D67" s="376"/>
      <c r="E67" s="376"/>
      <c r="F67" s="376"/>
      <c r="G67" s="376"/>
      <c r="H67" s="376"/>
      <c r="I67" s="376"/>
      <c r="J67" s="376"/>
      <c r="K67" s="376"/>
      <c r="L67" s="376"/>
      <c r="M67" s="376"/>
      <c r="N67" s="376"/>
      <c r="O67" s="376"/>
      <c r="P67" s="376"/>
      <c r="Q67" s="376"/>
      <c r="R67" s="376"/>
      <c r="S67" s="376"/>
      <c r="T67" s="376"/>
      <c r="U67" s="376"/>
      <c r="V67" s="376"/>
      <c r="W67" s="376"/>
      <c r="X67" s="376"/>
      <c r="Y67" s="376"/>
      <c r="Z67" s="376"/>
      <c r="AA67" s="386"/>
      <c r="AB67" s="386"/>
      <c r="AC67" s="386"/>
      <c r="AD67" s="386"/>
      <c r="AE67" s="386"/>
      <c r="AF67" s="386"/>
      <c r="AG67" s="386"/>
      <c r="AH67" s="94"/>
      <c r="AI67" s="194"/>
    </row>
    <row r="68" spans="1:44" ht="16.149999999999999" customHeight="1">
      <c r="A68" s="407" t="s">
        <v>1520</v>
      </c>
      <c r="B68" s="408" t="s">
        <v>1604</v>
      </c>
      <c r="C68" s="408"/>
      <c r="D68" s="408"/>
      <c r="E68" s="408"/>
      <c r="F68" s="408"/>
      <c r="G68" s="408"/>
      <c r="H68" s="408"/>
      <c r="I68" s="408"/>
      <c r="J68" s="408"/>
      <c r="K68" s="408"/>
      <c r="L68" s="408"/>
      <c r="M68" s="408"/>
      <c r="N68" s="408"/>
      <c r="O68" s="408"/>
      <c r="P68" s="408"/>
      <c r="Q68" s="408"/>
      <c r="R68" s="408"/>
      <c r="S68" s="408"/>
      <c r="T68" s="408"/>
      <c r="U68" s="408"/>
      <c r="V68" s="408"/>
      <c r="W68" s="408"/>
      <c r="X68" s="408"/>
      <c r="Y68" s="408"/>
      <c r="Z68" s="408"/>
      <c r="AA68" s="409"/>
      <c r="AB68" s="409"/>
      <c r="AC68" s="409"/>
      <c r="AD68" s="409"/>
      <c r="AE68" s="409"/>
      <c r="AF68" s="409"/>
      <c r="AG68" s="409"/>
      <c r="AH68" s="94"/>
      <c r="AI68" s="194"/>
    </row>
    <row r="69" spans="1:44" ht="16.149999999999999" customHeight="1">
      <c r="A69" s="410"/>
      <c r="B69" s="408" t="s">
        <v>1605</v>
      </c>
      <c r="C69" s="408"/>
      <c r="D69" s="408"/>
      <c r="E69" s="408"/>
      <c r="F69" s="408"/>
      <c r="G69" s="408"/>
      <c r="H69" s="408"/>
      <c r="I69" s="408"/>
      <c r="J69" s="408"/>
      <c r="K69" s="408"/>
      <c r="L69" s="408"/>
      <c r="M69" s="408"/>
      <c r="N69" s="408"/>
      <c r="O69" s="408"/>
      <c r="P69" s="408"/>
      <c r="Q69" s="408"/>
      <c r="R69" s="408"/>
      <c r="S69" s="408"/>
      <c r="T69" s="408"/>
      <c r="U69" s="408"/>
      <c r="V69" s="408"/>
      <c r="W69" s="408"/>
      <c r="X69" s="408"/>
      <c r="Y69" s="408"/>
      <c r="Z69" s="408"/>
      <c r="AA69" s="409"/>
      <c r="AB69" s="409"/>
      <c r="AC69" s="409"/>
      <c r="AD69" s="409"/>
      <c r="AE69" s="409"/>
      <c r="AF69" s="409"/>
      <c r="AG69" s="409"/>
      <c r="AH69" s="94"/>
      <c r="AI69" s="194"/>
    </row>
    <row r="70" spans="1:44" ht="16.149999999999999" customHeight="1">
      <c r="A70" s="411"/>
      <c r="B70" s="408" t="s">
        <v>1606</v>
      </c>
      <c r="C70" s="408"/>
      <c r="D70" s="408"/>
      <c r="E70" s="408"/>
      <c r="F70" s="408"/>
      <c r="G70" s="408"/>
      <c r="H70" s="408"/>
      <c r="I70" s="408"/>
      <c r="J70" s="408"/>
      <c r="K70" s="408"/>
      <c r="L70" s="408"/>
      <c r="M70" s="408"/>
      <c r="N70" s="408"/>
      <c r="O70" s="408"/>
      <c r="P70" s="408"/>
      <c r="Q70" s="408"/>
      <c r="R70" s="408"/>
      <c r="S70" s="408"/>
      <c r="T70" s="408"/>
      <c r="U70" s="408"/>
      <c r="V70" s="408"/>
      <c r="W70" s="408"/>
      <c r="X70" s="408"/>
      <c r="Y70" s="408"/>
      <c r="Z70" s="408"/>
      <c r="AA70" s="409"/>
      <c r="AB70" s="409"/>
      <c r="AC70" s="409"/>
      <c r="AD70" s="409"/>
      <c r="AE70" s="409"/>
      <c r="AF70" s="409"/>
      <c r="AG70" s="409"/>
      <c r="AH70" s="94"/>
      <c r="AI70" s="194"/>
    </row>
    <row r="71" spans="1:44" ht="16.149999999999999" hidden="1" customHeight="1" outlineLevel="1">
      <c r="A71" s="413" t="s">
        <v>1520</v>
      </c>
      <c r="B71" s="417" t="s">
        <v>1570</v>
      </c>
      <c r="C71" s="376"/>
      <c r="D71" s="376"/>
      <c r="E71" s="376"/>
      <c r="F71" s="376"/>
      <c r="G71" s="376"/>
      <c r="H71" s="376"/>
      <c r="I71" s="376"/>
      <c r="J71" s="376"/>
      <c r="K71" s="376"/>
      <c r="L71" s="376"/>
      <c r="M71" s="376"/>
      <c r="N71" s="376"/>
      <c r="O71" s="376"/>
      <c r="P71" s="376"/>
      <c r="Q71" s="376"/>
      <c r="R71" s="376"/>
      <c r="S71" s="376"/>
      <c r="T71" s="376"/>
      <c r="U71" s="376"/>
      <c r="V71" s="376"/>
      <c r="W71" s="376"/>
      <c r="X71" s="376"/>
      <c r="Y71" s="376"/>
      <c r="Z71" s="376"/>
      <c r="AA71" s="386"/>
      <c r="AB71" s="386"/>
      <c r="AC71" s="386"/>
      <c r="AD71" s="386"/>
      <c r="AE71" s="386"/>
      <c r="AF71" s="386"/>
      <c r="AG71" s="386"/>
      <c r="AH71" s="94"/>
      <c r="AI71" s="194"/>
    </row>
    <row r="72" spans="1:44" ht="16.149999999999999" hidden="1" customHeight="1" outlineLevel="1">
      <c r="A72" s="418"/>
      <c r="B72" s="417" t="s">
        <v>1571</v>
      </c>
      <c r="C72" s="376"/>
      <c r="D72" s="376"/>
      <c r="E72" s="376"/>
      <c r="F72" s="376"/>
      <c r="G72" s="376"/>
      <c r="H72" s="376"/>
      <c r="I72" s="376"/>
      <c r="J72" s="376"/>
      <c r="K72" s="376"/>
      <c r="L72" s="376"/>
      <c r="M72" s="376"/>
      <c r="N72" s="376"/>
      <c r="O72" s="376"/>
      <c r="P72" s="376"/>
      <c r="Q72" s="376"/>
      <c r="R72" s="376"/>
      <c r="S72" s="376"/>
      <c r="T72" s="376"/>
      <c r="U72" s="376"/>
      <c r="V72" s="376"/>
      <c r="W72" s="376"/>
      <c r="X72" s="376"/>
      <c r="Y72" s="376"/>
      <c r="Z72" s="376"/>
      <c r="AA72" s="386"/>
      <c r="AB72" s="386"/>
      <c r="AC72" s="386"/>
      <c r="AD72" s="386"/>
      <c r="AE72" s="386"/>
      <c r="AF72" s="386"/>
      <c r="AG72" s="386"/>
      <c r="AH72" s="94"/>
      <c r="AI72" s="194"/>
    </row>
    <row r="73" spans="1:44" ht="16.149999999999999" customHeight="1" collapsed="1">
      <c r="A73" s="377" t="s">
        <v>1520</v>
      </c>
      <c r="B73" s="376" t="s">
        <v>1583</v>
      </c>
      <c r="C73" s="376"/>
      <c r="D73" s="376"/>
      <c r="E73" s="376"/>
      <c r="F73" s="376"/>
      <c r="G73" s="376"/>
      <c r="H73" s="376"/>
      <c r="I73" s="376"/>
      <c r="J73" s="376"/>
      <c r="K73" s="376"/>
      <c r="L73" s="376"/>
      <c r="M73" s="376"/>
      <c r="N73" s="376"/>
      <c r="O73" s="376"/>
      <c r="P73" s="376"/>
      <c r="Q73" s="376"/>
      <c r="R73" s="376"/>
      <c r="S73" s="376"/>
      <c r="T73" s="376"/>
      <c r="U73" s="376"/>
      <c r="V73" s="376"/>
      <c r="W73" s="376"/>
      <c r="X73" s="376"/>
      <c r="Y73" s="376"/>
      <c r="Z73" s="376"/>
      <c r="AA73" s="386"/>
      <c r="AB73" s="386"/>
      <c r="AC73" s="386"/>
      <c r="AD73" s="386"/>
      <c r="AE73" s="386"/>
      <c r="AF73" s="386"/>
      <c r="AG73" s="386"/>
      <c r="AH73" s="386"/>
      <c r="AI73" s="390"/>
      <c r="AJ73" s="391"/>
      <c r="AK73" s="391"/>
    </row>
    <row r="74" spans="1:44" ht="16.149999999999999" customHeight="1">
      <c r="A74" s="419" t="s">
        <v>1538</v>
      </c>
      <c r="B74" s="416"/>
      <c r="C74" s="3"/>
      <c r="D74" s="3"/>
      <c r="E74" s="3"/>
      <c r="F74" s="3"/>
      <c r="G74" s="3"/>
      <c r="H74" s="3"/>
      <c r="I74" s="3"/>
      <c r="J74" s="3"/>
      <c r="K74" s="3"/>
      <c r="L74" s="3"/>
      <c r="M74" s="3"/>
      <c r="N74" s="3"/>
      <c r="O74" s="3"/>
      <c r="P74" s="3"/>
      <c r="Q74" s="3"/>
      <c r="R74" s="3"/>
      <c r="S74" s="3"/>
      <c r="T74" s="3"/>
      <c r="U74" s="3"/>
      <c r="V74" s="299"/>
      <c r="W74" s="299"/>
      <c r="X74" s="299"/>
      <c r="Y74" s="299"/>
      <c r="Z74" s="299"/>
      <c r="AA74" s="327"/>
      <c r="AB74" s="327"/>
      <c r="AC74" s="327"/>
      <c r="AD74" s="327"/>
      <c r="AE74" s="327"/>
      <c r="AF74" s="299"/>
      <c r="AG74" s="260"/>
      <c r="AR74" s="4"/>
    </row>
    <row r="75" spans="1:44" ht="16.149999999999999" customHeight="1" thickBot="1">
      <c r="A75" s="2" t="s">
        <v>1669</v>
      </c>
      <c r="B75" s="3"/>
      <c r="C75" s="3"/>
      <c r="D75" s="3"/>
      <c r="E75" s="3"/>
      <c r="F75" s="3"/>
      <c r="G75" s="3"/>
      <c r="H75" s="3"/>
      <c r="I75" s="3"/>
      <c r="J75" s="3"/>
      <c r="K75" s="3"/>
      <c r="L75" s="3"/>
      <c r="M75" s="3"/>
      <c r="N75" s="3"/>
      <c r="O75" s="3"/>
      <c r="P75" s="3"/>
      <c r="Q75" s="3"/>
      <c r="R75" s="3"/>
      <c r="S75" s="3"/>
      <c r="T75" s="3"/>
      <c r="U75" s="3"/>
      <c r="V75" s="48"/>
      <c r="W75" s="48"/>
      <c r="X75" s="48"/>
      <c r="Y75" s="48"/>
      <c r="Z75" s="48"/>
      <c r="AA75" s="94"/>
      <c r="AB75" s="94"/>
      <c r="AC75" s="94"/>
      <c r="AD75" s="94"/>
      <c r="AE75" s="94"/>
      <c r="AF75" s="94"/>
      <c r="AG75" s="94"/>
      <c r="AH75" s="194"/>
      <c r="AI75" s="194"/>
      <c r="AJ75" s="194"/>
    </row>
    <row r="76" spans="1:44" ht="16.149999999999999" customHeight="1">
      <c r="A76" s="107" t="s">
        <v>1670</v>
      </c>
      <c r="B76" s="55"/>
      <c r="C76" s="36"/>
      <c r="D76" s="36"/>
      <c r="E76" s="36"/>
      <c r="F76" s="36"/>
      <c r="G76" s="36"/>
      <c r="H76" s="36"/>
      <c r="I76" s="36"/>
      <c r="J76" s="36"/>
      <c r="K76" s="36"/>
      <c r="L76" s="36"/>
      <c r="M76" s="36"/>
      <c r="N76" s="36"/>
      <c r="O76" s="36"/>
      <c r="P76" s="36"/>
      <c r="Q76" s="36"/>
      <c r="R76" s="36"/>
      <c r="S76" s="36"/>
      <c r="T76" s="36"/>
      <c r="U76" s="36"/>
      <c r="V76" s="36"/>
      <c r="W76" s="36"/>
      <c r="X76" s="36"/>
      <c r="Y76" s="36"/>
      <c r="Z76" s="36"/>
      <c r="AA76" s="76"/>
      <c r="AB76" s="590"/>
      <c r="AC76" s="590"/>
      <c r="AD76" s="590"/>
      <c r="AE76" s="590"/>
      <c r="AF76" s="590"/>
      <c r="AG76" s="78" t="s">
        <v>289</v>
      </c>
      <c r="AH76" s="180"/>
      <c r="AI76" s="180"/>
      <c r="AJ76" s="180"/>
    </row>
    <row r="77" spans="1:44" ht="16.149999999999999" customHeight="1">
      <c r="A77" s="1" t="s">
        <v>1692</v>
      </c>
      <c r="B77" s="74"/>
      <c r="C77" s="14"/>
      <c r="D77" s="14"/>
      <c r="E77" s="14"/>
      <c r="F77" s="14"/>
      <c r="G77" s="14"/>
      <c r="H77" s="14"/>
      <c r="I77" s="14"/>
      <c r="J77" s="14"/>
      <c r="K77" s="14"/>
      <c r="L77" s="14"/>
      <c r="M77" s="14"/>
      <c r="N77" s="14"/>
      <c r="O77" s="14"/>
      <c r="P77" s="14"/>
      <c r="Q77" s="14"/>
      <c r="R77" s="14"/>
      <c r="S77" s="14"/>
      <c r="T77" s="14"/>
      <c r="U77" s="14"/>
      <c r="V77" s="14"/>
      <c r="W77" s="14"/>
      <c r="X77" s="14"/>
      <c r="Y77" s="14"/>
      <c r="Z77" s="14"/>
      <c r="AA77" s="75"/>
      <c r="AB77" s="589"/>
      <c r="AC77" s="589"/>
      <c r="AD77" s="589"/>
      <c r="AE77" s="589"/>
      <c r="AF77" s="589"/>
      <c r="AG77" s="118" t="s">
        <v>270</v>
      </c>
    </row>
    <row r="78" spans="1:44" ht="16.149999999999999" customHeight="1">
      <c r="A78" s="1" t="s">
        <v>1671</v>
      </c>
      <c r="B78" s="3"/>
      <c r="C78" s="3"/>
      <c r="D78" s="3"/>
      <c r="E78" s="3"/>
      <c r="F78" s="3"/>
      <c r="G78" s="3"/>
      <c r="H78" s="3"/>
      <c r="I78" s="3"/>
      <c r="J78" s="3"/>
      <c r="K78" s="3"/>
      <c r="L78" s="3"/>
      <c r="M78" s="3"/>
      <c r="N78" s="3"/>
      <c r="O78" s="3"/>
      <c r="P78" s="3"/>
      <c r="Q78" s="3"/>
      <c r="R78" s="3"/>
      <c r="S78" s="3"/>
      <c r="T78" s="3"/>
      <c r="U78" s="3"/>
      <c r="V78" s="3"/>
      <c r="W78" s="3"/>
      <c r="X78" s="3"/>
      <c r="Y78" s="3"/>
      <c r="Z78" s="3"/>
      <c r="AA78" s="3"/>
      <c r="AB78" s="593"/>
      <c r="AC78" s="593"/>
      <c r="AD78" s="593"/>
      <c r="AE78" s="593"/>
      <c r="AF78" s="593"/>
      <c r="AG78" s="167" t="s">
        <v>270</v>
      </c>
    </row>
    <row r="79" spans="1:44" ht="16.149999999999999" customHeight="1">
      <c r="A79" s="22" t="s">
        <v>1672</v>
      </c>
      <c r="B79" s="5"/>
      <c r="C79" s="5"/>
      <c r="D79" s="5"/>
      <c r="E79" s="5"/>
      <c r="F79" s="5"/>
      <c r="G79" s="5"/>
      <c r="H79" s="5"/>
      <c r="I79" s="5"/>
      <c r="J79" s="5"/>
      <c r="K79" s="5"/>
      <c r="L79" s="5"/>
      <c r="M79" s="5"/>
      <c r="N79" s="5"/>
      <c r="O79" s="5"/>
      <c r="P79" s="5"/>
      <c r="Q79" s="5"/>
      <c r="R79" s="5"/>
      <c r="S79" s="5"/>
      <c r="T79" s="5"/>
      <c r="U79" s="5"/>
      <c r="V79" s="5"/>
      <c r="W79" s="5"/>
      <c r="X79" s="5"/>
      <c r="Y79" s="5"/>
      <c r="Z79" s="5"/>
      <c r="AA79" s="5"/>
      <c r="AB79" s="642">
        <f>AB78-AB77</f>
        <v>0</v>
      </c>
      <c r="AC79" s="642"/>
      <c r="AD79" s="642"/>
      <c r="AE79" s="642"/>
      <c r="AF79" s="642"/>
      <c r="AG79" s="167" t="s">
        <v>270</v>
      </c>
    </row>
    <row r="80" spans="1:44" ht="16.149999999999999" hidden="1" customHeight="1" outlineLevel="1">
      <c r="A80" s="16"/>
      <c r="B80" s="420" t="s">
        <v>290</v>
      </c>
      <c r="C80" s="393"/>
      <c r="D80" s="393"/>
      <c r="E80" s="393"/>
      <c r="F80" s="393"/>
      <c r="G80" s="393"/>
      <c r="H80" s="393"/>
      <c r="I80" s="393"/>
      <c r="J80" s="393"/>
      <c r="K80" s="393"/>
      <c r="L80" s="393"/>
      <c r="M80" s="393"/>
      <c r="N80" s="393"/>
      <c r="O80" s="393"/>
      <c r="P80" s="393"/>
      <c r="Q80" s="393"/>
      <c r="R80" s="393"/>
      <c r="S80" s="393"/>
      <c r="T80" s="393"/>
      <c r="U80" s="393"/>
      <c r="V80" s="313"/>
      <c r="W80" s="313"/>
      <c r="X80" s="313"/>
      <c r="Y80" s="313"/>
      <c r="Z80" s="313"/>
      <c r="AA80" s="313"/>
      <c r="AB80" s="643">
        <f>1000*AB76</f>
        <v>0</v>
      </c>
      <c r="AC80" s="643"/>
      <c r="AD80" s="643"/>
      <c r="AE80" s="643"/>
      <c r="AF80" s="643"/>
      <c r="AG80" s="338" t="s">
        <v>270</v>
      </c>
    </row>
    <row r="81" spans="1:36" ht="16.149999999999999" customHeight="1" collapsed="1" thickBot="1">
      <c r="A81" s="40"/>
      <c r="B81" s="96" t="s">
        <v>1673</v>
      </c>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624"/>
      <c r="AC81" s="624"/>
      <c r="AD81" s="624"/>
      <c r="AE81" s="624"/>
      <c r="AF81" s="624"/>
      <c r="AG81" s="120" t="s">
        <v>291</v>
      </c>
    </row>
    <row r="82" spans="1:36" ht="16.149999999999999" customHeight="1" thickTop="1" thickBot="1">
      <c r="A82" s="86"/>
      <c r="B82" s="97" t="s">
        <v>1674</v>
      </c>
      <c r="C82" s="98"/>
      <c r="D82" s="98"/>
      <c r="E82" s="98"/>
      <c r="F82" s="98"/>
      <c r="G82" s="98"/>
      <c r="H82" s="98"/>
      <c r="I82" s="98"/>
      <c r="J82" s="98"/>
      <c r="K82" s="98"/>
      <c r="L82" s="98"/>
      <c r="M82" s="98"/>
      <c r="N82" s="98"/>
      <c r="O82" s="98"/>
      <c r="P82" s="98"/>
      <c r="Q82" s="98"/>
      <c r="R82" s="98"/>
      <c r="S82" s="98"/>
      <c r="T82" s="98"/>
      <c r="U82" s="98"/>
      <c r="V82" s="98"/>
      <c r="W82" s="98"/>
      <c r="X82" s="98"/>
      <c r="Y82" s="98"/>
      <c r="Z82" s="98"/>
      <c r="AA82" s="98"/>
      <c r="AB82" s="591">
        <f>IFERROR(AB81/AB77*100,0)</f>
        <v>0</v>
      </c>
      <c r="AC82" s="591"/>
      <c r="AD82" s="591"/>
      <c r="AE82" s="591"/>
      <c r="AF82" s="591"/>
      <c r="AG82" s="153" t="s">
        <v>292</v>
      </c>
    </row>
    <row r="83" spans="1:36" ht="16.149999999999999" customHeight="1">
      <c r="F83" s="3"/>
      <c r="G83" s="3"/>
      <c r="H83" s="3"/>
      <c r="I83" s="3"/>
      <c r="J83" s="3"/>
      <c r="K83" s="3"/>
      <c r="L83" s="3"/>
      <c r="M83" s="3"/>
      <c r="N83" s="3"/>
      <c r="O83" s="3"/>
      <c r="P83" s="3"/>
      <c r="Q83" s="3"/>
      <c r="R83" s="3"/>
      <c r="S83" s="3"/>
      <c r="T83" s="3"/>
      <c r="U83" s="3"/>
      <c r="V83" s="3"/>
      <c r="W83" s="3"/>
      <c r="X83" s="3"/>
      <c r="Y83" s="3"/>
      <c r="Z83" s="3"/>
      <c r="AA83" s="3"/>
    </row>
    <row r="84" spans="1:36" ht="16.149999999999999" hidden="1" customHeight="1" outlineLevel="1" thickBot="1">
      <c r="A84" s="2" t="s">
        <v>376</v>
      </c>
      <c r="B84" s="48"/>
      <c r="C84" s="48"/>
      <c r="D84" s="48"/>
      <c r="E84" s="48"/>
      <c r="F84" s="48"/>
      <c r="G84" s="48"/>
      <c r="H84" s="48"/>
      <c r="I84" s="48"/>
      <c r="J84" s="48"/>
      <c r="K84" s="48"/>
      <c r="L84" s="48"/>
      <c r="M84" s="48"/>
      <c r="N84" s="48"/>
      <c r="O84" s="48"/>
      <c r="P84" s="48"/>
      <c r="Q84" s="48"/>
      <c r="R84" s="48"/>
      <c r="S84" s="48"/>
      <c r="T84" s="48"/>
      <c r="U84" s="48"/>
      <c r="V84" s="48"/>
      <c r="W84" s="48"/>
      <c r="X84" s="48"/>
      <c r="Y84" s="48"/>
      <c r="Z84" s="48"/>
      <c r="AA84" s="165"/>
      <c r="AB84" s="165"/>
      <c r="AC84" s="165"/>
      <c r="AD84" s="165"/>
      <c r="AE84" s="165"/>
      <c r="AF84" s="165"/>
      <c r="AG84" s="165"/>
      <c r="AH84" s="194"/>
      <c r="AI84" s="194"/>
      <c r="AJ84" s="194"/>
    </row>
    <row r="85" spans="1:36" ht="16.149999999999999" hidden="1" customHeight="1" outlineLevel="1">
      <c r="A85" s="107" t="s">
        <v>377</v>
      </c>
      <c r="B85" s="55"/>
      <c r="C85" s="36"/>
      <c r="D85" s="36"/>
      <c r="E85" s="36"/>
      <c r="F85" s="36"/>
      <c r="G85" s="36"/>
      <c r="H85" s="36"/>
      <c r="I85" s="36"/>
      <c r="J85" s="36"/>
      <c r="K85" s="36"/>
      <c r="L85" s="36"/>
      <c r="M85" s="36"/>
      <c r="N85" s="36"/>
      <c r="O85" s="36"/>
      <c r="P85" s="36"/>
      <c r="Q85" s="36"/>
      <c r="R85" s="36"/>
      <c r="S85" s="36"/>
      <c r="T85" s="36"/>
      <c r="U85" s="36"/>
      <c r="V85" s="36"/>
      <c r="W85" s="36"/>
      <c r="X85" s="36"/>
      <c r="Y85" s="36"/>
      <c r="Z85" s="36"/>
      <c r="AA85" s="76"/>
      <c r="AB85" s="590"/>
      <c r="AC85" s="590"/>
      <c r="AD85" s="590"/>
      <c r="AE85" s="590"/>
      <c r="AF85" s="590"/>
      <c r="AG85" s="78" t="s">
        <v>289</v>
      </c>
      <c r="AH85" s="180"/>
      <c r="AI85" s="180"/>
      <c r="AJ85" s="180"/>
    </row>
    <row r="86" spans="1:36" ht="16.149999999999999" hidden="1" customHeight="1" outlineLevel="1">
      <c r="A86" s="1" t="s">
        <v>378</v>
      </c>
      <c r="B86" s="74"/>
      <c r="C86" s="14"/>
      <c r="D86" s="14"/>
      <c r="E86" s="14"/>
      <c r="F86" s="14"/>
      <c r="G86" s="14"/>
      <c r="H86" s="14"/>
      <c r="I86" s="14"/>
      <c r="J86" s="14"/>
      <c r="K86" s="14"/>
      <c r="L86" s="14"/>
      <c r="M86" s="14"/>
      <c r="N86" s="14"/>
      <c r="O86" s="14"/>
      <c r="P86" s="14"/>
      <c r="Q86" s="14"/>
      <c r="R86" s="14"/>
      <c r="S86" s="14"/>
      <c r="T86" s="14"/>
      <c r="U86" s="14"/>
      <c r="V86" s="14"/>
      <c r="W86" s="14"/>
      <c r="X86" s="14"/>
      <c r="Y86" s="14"/>
      <c r="Z86" s="14"/>
      <c r="AA86" s="75"/>
      <c r="AB86" s="589"/>
      <c r="AC86" s="589"/>
      <c r="AD86" s="589"/>
      <c r="AE86" s="589"/>
      <c r="AF86" s="589"/>
      <c r="AG86" s="118" t="s">
        <v>270</v>
      </c>
    </row>
    <row r="87" spans="1:36" ht="16.149999999999999" hidden="1" customHeight="1" outlineLevel="1">
      <c r="A87" s="1" t="s">
        <v>379</v>
      </c>
      <c r="B87" s="3"/>
      <c r="C87" s="3"/>
      <c r="D87" s="3"/>
      <c r="E87" s="3"/>
      <c r="F87" s="3"/>
      <c r="G87" s="3"/>
      <c r="H87" s="3"/>
      <c r="I87" s="3"/>
      <c r="J87" s="3"/>
      <c r="K87" s="3"/>
      <c r="L87" s="3"/>
      <c r="M87" s="3"/>
      <c r="N87" s="3"/>
      <c r="O87" s="3"/>
      <c r="P87" s="3"/>
      <c r="Q87" s="3"/>
      <c r="R87" s="3"/>
      <c r="S87" s="3"/>
      <c r="T87" s="3"/>
      <c r="U87" s="3"/>
      <c r="V87" s="3"/>
      <c r="W87" s="3"/>
      <c r="X87" s="3"/>
      <c r="Y87" s="3"/>
      <c r="Z87" s="3"/>
      <c r="AA87" s="3"/>
      <c r="AB87" s="593"/>
      <c r="AC87" s="593"/>
      <c r="AD87" s="593"/>
      <c r="AE87" s="593"/>
      <c r="AF87" s="593"/>
      <c r="AG87" s="167" t="s">
        <v>270</v>
      </c>
    </row>
    <row r="88" spans="1:36" ht="16.149999999999999" hidden="1" customHeight="1" outlineLevel="1">
      <c r="A88" s="22" t="s">
        <v>297</v>
      </c>
      <c r="B88" s="5"/>
      <c r="C88" s="5"/>
      <c r="D88" s="5"/>
      <c r="E88" s="5"/>
      <c r="F88" s="5"/>
      <c r="G88" s="5"/>
      <c r="H88" s="5"/>
      <c r="I88" s="5"/>
      <c r="J88" s="5"/>
      <c r="K88" s="5"/>
      <c r="L88" s="5"/>
      <c r="M88" s="5"/>
      <c r="N88" s="5"/>
      <c r="O88" s="5"/>
      <c r="P88" s="5"/>
      <c r="Q88" s="5"/>
      <c r="R88" s="5"/>
      <c r="S88" s="5"/>
      <c r="T88" s="5"/>
      <c r="U88" s="5"/>
      <c r="V88" s="5"/>
      <c r="W88" s="5"/>
      <c r="X88" s="5"/>
      <c r="Y88" s="5"/>
      <c r="Z88" s="5"/>
      <c r="AA88" s="5"/>
      <c r="AB88" s="594">
        <f>AB87-AB86</f>
        <v>0</v>
      </c>
      <c r="AC88" s="594"/>
      <c r="AD88" s="594"/>
      <c r="AE88" s="594"/>
      <c r="AF88" s="594"/>
      <c r="AG88" s="167" t="s">
        <v>270</v>
      </c>
    </row>
    <row r="89" spans="1:36" ht="16.149999999999999" hidden="1" customHeight="1" outlineLevel="1">
      <c r="A89" s="16"/>
      <c r="B89" s="39" t="s">
        <v>298</v>
      </c>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589"/>
      <c r="AC89" s="589"/>
      <c r="AD89" s="589"/>
      <c r="AE89" s="589"/>
      <c r="AF89" s="589"/>
      <c r="AG89" s="120" t="s">
        <v>270</v>
      </c>
    </row>
    <row r="90" spans="1:36" ht="16.149999999999999" hidden="1" customHeight="1" outlineLevel="1" thickBot="1">
      <c r="A90" s="40"/>
      <c r="B90" s="96" t="s">
        <v>299</v>
      </c>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624"/>
      <c r="AC90" s="624"/>
      <c r="AD90" s="624"/>
      <c r="AE90" s="624"/>
      <c r="AF90" s="624"/>
      <c r="AG90" s="120" t="s">
        <v>291</v>
      </c>
    </row>
    <row r="91" spans="1:36" ht="16.350000000000001" hidden="1" customHeight="1" outlineLevel="1" thickTop="1" thickBot="1">
      <c r="A91" s="86"/>
      <c r="B91" s="97" t="s">
        <v>300</v>
      </c>
      <c r="C91" s="98"/>
      <c r="D91" s="98"/>
      <c r="E91" s="98"/>
      <c r="F91" s="98"/>
      <c r="G91" s="98"/>
      <c r="H91" s="98"/>
      <c r="I91" s="98"/>
      <c r="J91" s="98"/>
      <c r="K91" s="98"/>
      <c r="L91" s="98"/>
      <c r="M91" s="98"/>
      <c r="N91" s="98"/>
      <c r="O91" s="98"/>
      <c r="P91" s="98"/>
      <c r="Q91" s="98"/>
      <c r="R91" s="98"/>
      <c r="S91" s="98"/>
      <c r="T91" s="98"/>
      <c r="U91" s="98"/>
      <c r="V91" s="98"/>
      <c r="W91" s="98"/>
      <c r="X91" s="98"/>
      <c r="Y91" s="98"/>
      <c r="Z91" s="98"/>
      <c r="AA91" s="98"/>
      <c r="AB91" s="591">
        <f>IFERROR(AB90/AB86*100,0)</f>
        <v>0</v>
      </c>
      <c r="AC91" s="591"/>
      <c r="AD91" s="591"/>
      <c r="AE91" s="591"/>
      <c r="AF91" s="591"/>
      <c r="AG91" s="153" t="s">
        <v>292</v>
      </c>
    </row>
    <row r="92" spans="1:36" ht="16.350000000000001" hidden="1" customHeight="1" outlineLevel="1"/>
    <row r="93" spans="1:36" ht="16.149999999999999" hidden="1" customHeight="1" outlineLevel="1" thickBot="1">
      <c r="A93" s="2" t="s">
        <v>380</v>
      </c>
      <c r="B93" s="48"/>
      <c r="C93" s="48"/>
      <c r="D93" s="48"/>
      <c r="E93" s="48"/>
      <c r="F93" s="48"/>
      <c r="G93" s="48"/>
      <c r="H93" s="48"/>
      <c r="I93" s="48"/>
      <c r="J93" s="48"/>
      <c r="K93" s="48"/>
      <c r="L93" s="48"/>
      <c r="M93" s="48"/>
      <c r="N93" s="48"/>
      <c r="O93" s="48"/>
      <c r="P93" s="48"/>
      <c r="Q93" s="48"/>
      <c r="R93" s="48"/>
      <c r="S93" s="48"/>
      <c r="T93" s="48"/>
      <c r="U93" s="48"/>
      <c r="V93" s="48"/>
      <c r="W93" s="48"/>
      <c r="X93" s="48"/>
      <c r="Y93" s="48"/>
      <c r="Z93" s="48"/>
      <c r="AA93" s="588"/>
      <c r="AB93" s="588"/>
      <c r="AC93" s="588"/>
      <c r="AD93" s="588"/>
      <c r="AE93" s="588"/>
      <c r="AF93" s="588"/>
      <c r="AG93" s="588"/>
      <c r="AH93" s="194"/>
      <c r="AI93" s="194"/>
      <c r="AJ93" s="194"/>
    </row>
    <row r="94" spans="1:36" ht="16.149999999999999" hidden="1" customHeight="1" outlineLevel="1">
      <c r="A94" s="107" t="s">
        <v>381</v>
      </c>
      <c r="B94" s="55"/>
      <c r="C94" s="36"/>
      <c r="D94" s="36"/>
      <c r="E94" s="36"/>
      <c r="F94" s="36"/>
      <c r="G94" s="36"/>
      <c r="H94" s="36"/>
      <c r="I94" s="36"/>
      <c r="J94" s="36"/>
      <c r="K94" s="36"/>
      <c r="L94" s="36"/>
      <c r="M94" s="36"/>
      <c r="N94" s="36"/>
      <c r="O94" s="36"/>
      <c r="P94" s="36"/>
      <c r="Q94" s="36"/>
      <c r="R94" s="36"/>
      <c r="S94" s="36"/>
      <c r="T94" s="36"/>
      <c r="U94" s="36"/>
      <c r="V94" s="36"/>
      <c r="W94" s="36"/>
      <c r="X94" s="36"/>
      <c r="Y94" s="36"/>
      <c r="Z94" s="36"/>
      <c r="AA94" s="76"/>
      <c r="AB94" s="590"/>
      <c r="AC94" s="590"/>
      <c r="AD94" s="590"/>
      <c r="AE94" s="590"/>
      <c r="AF94" s="590"/>
      <c r="AG94" s="78" t="s">
        <v>289</v>
      </c>
      <c r="AH94" s="180"/>
      <c r="AI94" s="180"/>
      <c r="AJ94" s="180"/>
    </row>
    <row r="95" spans="1:36" ht="16.149999999999999" hidden="1" customHeight="1" outlineLevel="1">
      <c r="A95" s="1" t="s">
        <v>382</v>
      </c>
      <c r="B95" s="74"/>
      <c r="C95" s="14"/>
      <c r="D95" s="14"/>
      <c r="E95" s="14"/>
      <c r="F95" s="14"/>
      <c r="G95" s="14"/>
      <c r="H95" s="14"/>
      <c r="I95" s="14"/>
      <c r="J95" s="14"/>
      <c r="K95" s="14"/>
      <c r="L95" s="14"/>
      <c r="M95" s="14"/>
      <c r="N95" s="14"/>
      <c r="O95" s="14"/>
      <c r="P95" s="14"/>
      <c r="Q95" s="14"/>
      <c r="R95" s="14"/>
      <c r="S95" s="14"/>
      <c r="T95" s="14"/>
      <c r="U95" s="14"/>
      <c r="V95" s="14"/>
      <c r="W95" s="14"/>
      <c r="X95" s="14"/>
      <c r="Y95" s="14"/>
      <c r="Z95" s="14"/>
      <c r="AA95" s="75"/>
      <c r="AB95" s="589"/>
      <c r="AC95" s="589"/>
      <c r="AD95" s="589"/>
      <c r="AE95" s="589"/>
      <c r="AF95" s="589"/>
      <c r="AG95" s="118" t="s">
        <v>270</v>
      </c>
    </row>
    <row r="96" spans="1:36" ht="16.149999999999999" hidden="1" customHeight="1" outlineLevel="1">
      <c r="A96" s="1" t="s">
        <v>383</v>
      </c>
      <c r="B96" s="3"/>
      <c r="C96" s="3"/>
      <c r="D96" s="3"/>
      <c r="E96" s="3"/>
      <c r="F96" s="3"/>
      <c r="G96" s="3"/>
      <c r="H96" s="3"/>
      <c r="I96" s="3"/>
      <c r="J96" s="3"/>
      <c r="K96" s="3"/>
      <c r="L96" s="3"/>
      <c r="M96" s="3"/>
      <c r="N96" s="3"/>
      <c r="O96" s="3"/>
      <c r="P96" s="3"/>
      <c r="Q96" s="3"/>
      <c r="R96" s="3"/>
      <c r="S96" s="3"/>
      <c r="T96" s="3"/>
      <c r="U96" s="3"/>
      <c r="V96" s="3"/>
      <c r="W96" s="3"/>
      <c r="X96" s="3"/>
      <c r="Y96" s="3"/>
      <c r="Z96" s="3"/>
      <c r="AA96" s="3"/>
      <c r="AB96" s="593"/>
      <c r="AC96" s="593"/>
      <c r="AD96" s="593"/>
      <c r="AE96" s="593"/>
      <c r="AF96" s="593"/>
      <c r="AG96" s="167" t="s">
        <v>270</v>
      </c>
    </row>
    <row r="97" spans="1:36" ht="16.149999999999999" hidden="1" customHeight="1" outlineLevel="1">
      <c r="A97" s="22" t="s">
        <v>305</v>
      </c>
      <c r="B97" s="5"/>
      <c r="C97" s="5"/>
      <c r="D97" s="5"/>
      <c r="E97" s="5"/>
      <c r="F97" s="5"/>
      <c r="G97" s="5"/>
      <c r="H97" s="5"/>
      <c r="I97" s="5"/>
      <c r="J97" s="5"/>
      <c r="K97" s="5"/>
      <c r="L97" s="5"/>
      <c r="M97" s="5"/>
      <c r="N97" s="5"/>
      <c r="O97" s="5"/>
      <c r="P97" s="5"/>
      <c r="Q97" s="5"/>
      <c r="R97" s="5"/>
      <c r="S97" s="5"/>
      <c r="T97" s="5"/>
      <c r="U97" s="5"/>
      <c r="V97" s="5"/>
      <c r="W97" s="5"/>
      <c r="X97" s="5"/>
      <c r="Y97" s="5"/>
      <c r="Z97" s="5"/>
      <c r="AA97" s="5"/>
      <c r="AB97" s="594">
        <f>AB96-AB95</f>
        <v>0</v>
      </c>
      <c r="AC97" s="594"/>
      <c r="AD97" s="594"/>
      <c r="AE97" s="594"/>
      <c r="AF97" s="594"/>
      <c r="AG97" s="167" t="s">
        <v>270</v>
      </c>
    </row>
    <row r="98" spans="1:36" ht="16.149999999999999" hidden="1" customHeight="1" outlineLevel="1">
      <c r="A98" s="16"/>
      <c r="B98" s="39" t="s">
        <v>306</v>
      </c>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589"/>
      <c r="AC98" s="589"/>
      <c r="AD98" s="589"/>
      <c r="AE98" s="589"/>
      <c r="AF98" s="589"/>
      <c r="AG98" s="120" t="s">
        <v>270</v>
      </c>
    </row>
    <row r="99" spans="1:36" ht="16.149999999999999" hidden="1" customHeight="1" outlineLevel="1" thickBot="1">
      <c r="A99" s="40"/>
      <c r="B99" s="96" t="s">
        <v>307</v>
      </c>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624"/>
      <c r="AC99" s="624"/>
      <c r="AD99" s="624"/>
      <c r="AE99" s="624"/>
      <c r="AF99" s="624"/>
      <c r="AG99" s="120" t="s">
        <v>291</v>
      </c>
    </row>
    <row r="100" spans="1:36" ht="16.350000000000001" hidden="1" customHeight="1" outlineLevel="1" thickTop="1" thickBot="1">
      <c r="A100" s="86"/>
      <c r="B100" s="97" t="s">
        <v>308</v>
      </c>
      <c r="C100" s="98"/>
      <c r="D100" s="98"/>
      <c r="E100" s="98"/>
      <c r="F100" s="98"/>
      <c r="G100" s="98"/>
      <c r="H100" s="98"/>
      <c r="I100" s="98"/>
      <c r="J100" s="98"/>
      <c r="K100" s="98"/>
      <c r="L100" s="98"/>
      <c r="M100" s="98"/>
      <c r="N100" s="98"/>
      <c r="O100" s="98"/>
      <c r="P100" s="98"/>
      <c r="Q100" s="98"/>
      <c r="R100" s="98"/>
      <c r="S100" s="98"/>
      <c r="T100" s="98"/>
      <c r="U100" s="98"/>
      <c r="V100" s="98"/>
      <c r="W100" s="98"/>
      <c r="X100" s="98"/>
      <c r="Y100" s="98"/>
      <c r="Z100" s="98"/>
      <c r="AA100" s="98"/>
      <c r="AB100" s="591">
        <f>IFERROR(AB99/AB95*100,0)</f>
        <v>0</v>
      </c>
      <c r="AC100" s="591"/>
      <c r="AD100" s="591"/>
      <c r="AE100" s="591"/>
      <c r="AF100" s="591"/>
      <c r="AG100" s="153" t="s">
        <v>292</v>
      </c>
    </row>
    <row r="101" spans="1:36" ht="16.350000000000001" hidden="1" customHeight="1" outlineLevel="1"/>
    <row r="102" spans="1:36" ht="16.149999999999999" hidden="1" customHeight="1" outlineLevel="1" thickBot="1">
      <c r="A102" s="2" t="s">
        <v>384</v>
      </c>
      <c r="B102" s="48"/>
      <c r="C102" s="48"/>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588"/>
      <c r="AB102" s="588"/>
      <c r="AC102" s="588"/>
      <c r="AD102" s="588"/>
      <c r="AE102" s="588"/>
      <c r="AF102" s="588"/>
      <c r="AG102" s="588"/>
      <c r="AH102" s="194"/>
      <c r="AI102" s="194"/>
      <c r="AJ102" s="194"/>
    </row>
    <row r="103" spans="1:36" ht="16.149999999999999" hidden="1" customHeight="1" outlineLevel="1">
      <c r="A103" s="107" t="s">
        <v>385</v>
      </c>
      <c r="B103" s="55"/>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76"/>
      <c r="AB103" s="590"/>
      <c r="AC103" s="590"/>
      <c r="AD103" s="590"/>
      <c r="AE103" s="590"/>
      <c r="AF103" s="590"/>
      <c r="AG103" s="78" t="s">
        <v>289</v>
      </c>
      <c r="AH103" s="180"/>
      <c r="AI103" s="180"/>
      <c r="AJ103" s="180"/>
    </row>
    <row r="104" spans="1:36" ht="16.149999999999999" hidden="1" customHeight="1" outlineLevel="1">
      <c r="A104" s="1" t="s">
        <v>386</v>
      </c>
      <c r="B104" s="7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c r="AA104" s="75"/>
      <c r="AB104" s="589"/>
      <c r="AC104" s="589"/>
      <c r="AD104" s="589"/>
      <c r="AE104" s="589"/>
      <c r="AF104" s="589"/>
      <c r="AG104" s="118" t="s">
        <v>270</v>
      </c>
    </row>
    <row r="105" spans="1:36" ht="16.149999999999999" hidden="1" customHeight="1" outlineLevel="1">
      <c r="A105" s="1" t="s">
        <v>387</v>
      </c>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593"/>
      <c r="AC105" s="593"/>
      <c r="AD105" s="593"/>
      <c r="AE105" s="593"/>
      <c r="AF105" s="593"/>
      <c r="AG105" s="167" t="s">
        <v>270</v>
      </c>
    </row>
    <row r="106" spans="1:36" ht="16.149999999999999" hidden="1" customHeight="1" outlineLevel="1">
      <c r="A106" s="22" t="s">
        <v>313</v>
      </c>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94">
        <f>AB105-AB104</f>
        <v>0</v>
      </c>
      <c r="AC106" s="594"/>
      <c r="AD106" s="594"/>
      <c r="AE106" s="594"/>
      <c r="AF106" s="594"/>
      <c r="AG106" s="167" t="s">
        <v>270</v>
      </c>
    </row>
    <row r="107" spans="1:36" ht="16.149999999999999" hidden="1" customHeight="1" outlineLevel="1">
      <c r="A107" s="16"/>
      <c r="B107" s="39" t="s">
        <v>314</v>
      </c>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589"/>
      <c r="AC107" s="589"/>
      <c r="AD107" s="589"/>
      <c r="AE107" s="589"/>
      <c r="AF107" s="589"/>
      <c r="AG107" s="120" t="s">
        <v>270</v>
      </c>
    </row>
    <row r="108" spans="1:36" ht="16.350000000000001" hidden="1" customHeight="1" outlineLevel="1" thickBot="1">
      <c r="A108" s="40"/>
      <c r="B108" s="96" t="s">
        <v>315</v>
      </c>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624"/>
      <c r="AC108" s="624"/>
      <c r="AD108" s="624"/>
      <c r="AE108" s="624"/>
      <c r="AF108" s="624"/>
      <c r="AG108" s="120" t="s">
        <v>291</v>
      </c>
    </row>
    <row r="109" spans="1:36" ht="16.350000000000001" hidden="1" customHeight="1" outlineLevel="1" thickTop="1" thickBot="1">
      <c r="A109" s="86"/>
      <c r="B109" s="97" t="s">
        <v>316</v>
      </c>
      <c r="C109" s="98"/>
      <c r="D109" s="98"/>
      <c r="E109" s="98"/>
      <c r="F109" s="98"/>
      <c r="G109" s="98"/>
      <c r="H109" s="98"/>
      <c r="I109" s="98"/>
      <c r="J109" s="98"/>
      <c r="K109" s="98"/>
      <c r="L109" s="98"/>
      <c r="M109" s="98"/>
      <c r="N109" s="98"/>
      <c r="O109" s="98"/>
      <c r="P109" s="98"/>
      <c r="Q109" s="98"/>
      <c r="R109" s="98"/>
      <c r="S109" s="98"/>
      <c r="T109" s="98"/>
      <c r="U109" s="98"/>
      <c r="V109" s="98"/>
      <c r="W109" s="98"/>
      <c r="X109" s="98"/>
      <c r="Y109" s="98"/>
      <c r="Z109" s="98"/>
      <c r="AA109" s="98"/>
      <c r="AB109" s="591">
        <f>IFERROR(AB108/AB104*100,0)</f>
        <v>0</v>
      </c>
      <c r="AC109" s="591"/>
      <c r="AD109" s="591"/>
      <c r="AE109" s="591"/>
      <c r="AF109" s="591"/>
      <c r="AG109" s="153" t="s">
        <v>292</v>
      </c>
    </row>
    <row r="110" spans="1:36" ht="16.350000000000001" hidden="1" customHeight="1" outlineLevel="1"/>
    <row r="111" spans="1:36" ht="16.149999999999999" hidden="1" customHeight="1" outlineLevel="1" thickBot="1">
      <c r="A111" s="2" t="s">
        <v>322</v>
      </c>
      <c r="B111" s="48"/>
      <c r="C111" s="48"/>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588"/>
      <c r="AB111" s="588"/>
      <c r="AC111" s="588"/>
      <c r="AD111" s="588"/>
      <c r="AE111" s="588"/>
      <c r="AF111" s="588"/>
      <c r="AG111" s="588"/>
      <c r="AH111" s="194"/>
      <c r="AI111" s="194"/>
      <c r="AJ111" s="194"/>
    </row>
    <row r="112" spans="1:36" ht="16.149999999999999" hidden="1" customHeight="1" outlineLevel="1">
      <c r="A112" s="107" t="s">
        <v>355</v>
      </c>
      <c r="B112" s="55"/>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76"/>
      <c r="AB112" s="590"/>
      <c r="AC112" s="590"/>
      <c r="AD112" s="590"/>
      <c r="AE112" s="590"/>
      <c r="AF112" s="590"/>
      <c r="AG112" s="78" t="s">
        <v>289</v>
      </c>
      <c r="AH112" s="180"/>
      <c r="AI112" s="180"/>
      <c r="AJ112" s="180"/>
    </row>
    <row r="113" spans="1:36" ht="16.149999999999999" hidden="1" customHeight="1" outlineLevel="1">
      <c r="A113" s="1" t="s">
        <v>356</v>
      </c>
      <c r="B113" s="74"/>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c r="AA113" s="75"/>
      <c r="AB113" s="589"/>
      <c r="AC113" s="589"/>
      <c r="AD113" s="589"/>
      <c r="AE113" s="589"/>
      <c r="AF113" s="589"/>
      <c r="AG113" s="118" t="s">
        <v>270</v>
      </c>
    </row>
    <row r="114" spans="1:36" ht="16.149999999999999" hidden="1" customHeight="1" outlineLevel="1">
      <c r="A114" s="1" t="s">
        <v>357</v>
      </c>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593"/>
      <c r="AC114" s="593"/>
      <c r="AD114" s="593"/>
      <c r="AE114" s="593"/>
      <c r="AF114" s="593"/>
      <c r="AG114" s="167" t="s">
        <v>270</v>
      </c>
    </row>
    <row r="115" spans="1:36" ht="16.149999999999999" hidden="1" customHeight="1" outlineLevel="1">
      <c r="A115" s="22" t="s">
        <v>318</v>
      </c>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94">
        <f>AB114-AB113</f>
        <v>0</v>
      </c>
      <c r="AC115" s="594"/>
      <c r="AD115" s="594"/>
      <c r="AE115" s="594"/>
      <c r="AF115" s="594"/>
      <c r="AG115" s="167" t="s">
        <v>270</v>
      </c>
    </row>
    <row r="116" spans="1:36" ht="16.149999999999999" hidden="1" customHeight="1" outlineLevel="1">
      <c r="A116" s="16"/>
      <c r="B116" s="39" t="s">
        <v>319</v>
      </c>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589"/>
      <c r="AC116" s="589"/>
      <c r="AD116" s="589"/>
      <c r="AE116" s="589"/>
      <c r="AF116" s="589"/>
      <c r="AG116" s="120" t="s">
        <v>270</v>
      </c>
    </row>
    <row r="117" spans="1:36" ht="16.149999999999999" hidden="1" customHeight="1" outlineLevel="1" thickBot="1">
      <c r="A117" s="40"/>
      <c r="B117" s="96" t="s">
        <v>320</v>
      </c>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624"/>
      <c r="AC117" s="624"/>
      <c r="AD117" s="624"/>
      <c r="AE117" s="624"/>
      <c r="AF117" s="624"/>
      <c r="AG117" s="120" t="s">
        <v>291</v>
      </c>
    </row>
    <row r="118" spans="1:36" ht="16.350000000000001" hidden="1" customHeight="1" outlineLevel="1" thickTop="1" thickBot="1">
      <c r="A118" s="86"/>
      <c r="B118" s="97" t="s">
        <v>321</v>
      </c>
      <c r="C118" s="98"/>
      <c r="D118" s="98"/>
      <c r="E118" s="98"/>
      <c r="F118" s="98"/>
      <c r="G118" s="98"/>
      <c r="H118" s="98"/>
      <c r="I118" s="98"/>
      <c r="J118" s="98"/>
      <c r="K118" s="98"/>
      <c r="L118" s="98"/>
      <c r="M118" s="98"/>
      <c r="N118" s="98"/>
      <c r="O118" s="98"/>
      <c r="P118" s="98"/>
      <c r="Q118" s="98"/>
      <c r="R118" s="98"/>
      <c r="S118" s="98"/>
      <c r="T118" s="98"/>
      <c r="U118" s="98"/>
      <c r="V118" s="98"/>
      <c r="W118" s="98"/>
      <c r="X118" s="98"/>
      <c r="Y118" s="98"/>
      <c r="Z118" s="98"/>
      <c r="AA118" s="98"/>
      <c r="AB118" s="591">
        <f>IFERROR(AB117/AB113*100,0)</f>
        <v>0</v>
      </c>
      <c r="AC118" s="591"/>
      <c r="AD118" s="591"/>
      <c r="AE118" s="591"/>
      <c r="AF118" s="591"/>
      <c r="AG118" s="153" t="s">
        <v>292</v>
      </c>
    </row>
    <row r="119" spans="1:36" ht="16.350000000000001" hidden="1" customHeight="1" outlineLevel="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160"/>
      <c r="AC119" s="160"/>
      <c r="AD119" s="160"/>
      <c r="AE119" s="160"/>
      <c r="AF119" s="160"/>
      <c r="AG119" s="3"/>
    </row>
    <row r="120" spans="1:36" ht="16.350000000000001" customHeight="1" collapsed="1">
      <c r="A120" s="65" t="s">
        <v>1676</v>
      </c>
      <c r="B120" s="64"/>
      <c r="C120" s="64"/>
      <c r="D120" s="64"/>
      <c r="E120" s="64"/>
      <c r="F120" s="64"/>
      <c r="G120" s="64"/>
      <c r="H120" s="64"/>
      <c r="I120" s="64"/>
      <c r="J120" s="64"/>
      <c r="K120" s="64"/>
      <c r="L120" s="64"/>
      <c r="M120" s="64"/>
      <c r="N120" s="64"/>
      <c r="O120" s="64"/>
      <c r="P120" s="64"/>
      <c r="Q120" s="64"/>
      <c r="R120" s="64"/>
      <c r="S120" s="64"/>
      <c r="T120" s="64"/>
      <c r="U120" s="64"/>
      <c r="V120" s="64"/>
      <c r="W120" s="64"/>
      <c r="X120" s="64"/>
      <c r="Y120" s="64"/>
      <c r="Z120" s="64"/>
      <c r="AA120" s="64"/>
      <c r="AB120" s="64"/>
      <c r="AC120" s="64"/>
      <c r="AD120" s="64"/>
      <c r="AE120" s="64"/>
      <c r="AF120" s="64"/>
      <c r="AG120" s="64"/>
    </row>
    <row r="121" spans="1:36" ht="16.149999999999999" customHeight="1" thickBot="1">
      <c r="A121" s="63" t="s">
        <v>358</v>
      </c>
      <c r="B121" s="64"/>
      <c r="C121" s="64"/>
      <c r="D121" s="64"/>
      <c r="E121" s="64"/>
      <c r="F121" s="64"/>
      <c r="G121" s="64"/>
      <c r="H121" s="64"/>
      <c r="I121" s="64"/>
      <c r="J121" s="64"/>
      <c r="K121" s="64"/>
      <c r="L121" s="64"/>
      <c r="M121" s="64"/>
      <c r="N121" s="64"/>
      <c r="O121" s="64"/>
      <c r="P121" s="64"/>
      <c r="Q121" s="64"/>
      <c r="R121" s="64"/>
      <c r="S121" s="64"/>
      <c r="T121" s="64"/>
      <c r="U121" s="64"/>
      <c r="V121" s="64"/>
      <c r="W121" s="64"/>
      <c r="X121" s="64"/>
      <c r="Y121" s="64"/>
      <c r="Z121" s="64"/>
      <c r="AA121" s="584"/>
      <c r="AB121" s="584"/>
      <c r="AC121" s="584"/>
      <c r="AD121" s="584"/>
      <c r="AE121" s="584"/>
      <c r="AF121" s="584"/>
      <c r="AG121" s="584"/>
      <c r="AH121" s="194"/>
      <c r="AI121" s="194"/>
      <c r="AJ121" s="194"/>
    </row>
    <row r="122" spans="1:36" ht="16.149999999999999" customHeight="1">
      <c r="A122" s="106" t="s">
        <v>1677</v>
      </c>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79"/>
      <c r="AB122" s="585"/>
      <c r="AC122" s="585"/>
      <c r="AD122" s="585"/>
      <c r="AE122" s="585"/>
      <c r="AF122" s="585"/>
      <c r="AG122" s="81" t="s">
        <v>289</v>
      </c>
      <c r="AH122" s="180"/>
      <c r="AI122" s="180"/>
      <c r="AJ122" s="180"/>
    </row>
    <row r="123" spans="1:36" ht="16.149999999999999" hidden="1" customHeight="1" outlineLevel="1">
      <c r="A123" s="95" t="s">
        <v>359</v>
      </c>
      <c r="B123" s="67"/>
      <c r="C123" s="67"/>
      <c r="D123" s="67"/>
      <c r="E123" s="67"/>
      <c r="F123" s="67"/>
      <c r="G123" s="67"/>
      <c r="H123" s="67"/>
      <c r="I123" s="67"/>
      <c r="J123" s="67"/>
      <c r="K123" s="67"/>
      <c r="L123" s="67"/>
      <c r="M123" s="67"/>
      <c r="N123" s="67"/>
      <c r="O123" s="67"/>
      <c r="P123" s="67"/>
      <c r="Q123" s="67"/>
      <c r="R123" s="67"/>
      <c r="S123" s="67"/>
      <c r="T123" s="67"/>
      <c r="U123" s="67"/>
      <c r="V123" s="67"/>
      <c r="W123" s="67"/>
      <c r="X123" s="67"/>
      <c r="Y123" s="67"/>
      <c r="Z123" s="67"/>
      <c r="AA123" s="80"/>
      <c r="AB123" s="586"/>
      <c r="AC123" s="586"/>
      <c r="AD123" s="586"/>
      <c r="AE123" s="586"/>
      <c r="AF123" s="586"/>
      <c r="AG123" s="112" t="s">
        <v>270</v>
      </c>
      <c r="AH123" s="180"/>
      <c r="AI123" s="180"/>
      <c r="AJ123" s="180"/>
    </row>
    <row r="124" spans="1:36" ht="16.149999999999999" customHeight="1" collapsed="1">
      <c r="A124" s="406" t="s">
        <v>1678</v>
      </c>
      <c r="B124" s="67"/>
      <c r="C124" s="67"/>
      <c r="D124" s="67"/>
      <c r="E124" s="67"/>
      <c r="F124" s="67"/>
      <c r="G124" s="67"/>
      <c r="H124" s="67"/>
      <c r="I124" s="67"/>
      <c r="J124" s="67"/>
      <c r="K124" s="67"/>
      <c r="L124" s="67"/>
      <c r="M124" s="67"/>
      <c r="N124" s="67"/>
      <c r="O124" s="67"/>
      <c r="P124" s="67"/>
      <c r="Q124" s="67"/>
      <c r="R124" s="67"/>
      <c r="S124" s="67"/>
      <c r="T124" s="67"/>
      <c r="U124" s="67"/>
      <c r="V124" s="67"/>
      <c r="W124" s="67"/>
      <c r="X124" s="67"/>
      <c r="Y124" s="67"/>
      <c r="Z124" s="67"/>
      <c r="AA124" s="80"/>
      <c r="AB124" s="586"/>
      <c r="AC124" s="586"/>
      <c r="AD124" s="586"/>
      <c r="AE124" s="586"/>
      <c r="AF124" s="586"/>
      <c r="AG124" s="112" t="s">
        <v>270</v>
      </c>
    </row>
    <row r="125" spans="1:36" ht="16.149999999999999" hidden="1" customHeight="1" outlineLevel="1">
      <c r="A125" s="95" t="s">
        <v>360</v>
      </c>
      <c r="B125" s="69"/>
      <c r="C125" s="69"/>
      <c r="D125" s="69"/>
      <c r="E125" s="69"/>
      <c r="F125" s="69"/>
      <c r="G125" s="69"/>
      <c r="H125" s="69"/>
      <c r="I125" s="69"/>
      <c r="J125" s="69"/>
      <c r="K125" s="69"/>
      <c r="L125" s="69"/>
      <c r="M125" s="69"/>
      <c r="N125" s="69"/>
      <c r="O125" s="69"/>
      <c r="P125" s="69"/>
      <c r="Q125" s="69"/>
      <c r="R125" s="69"/>
      <c r="S125" s="69"/>
      <c r="T125" s="69"/>
      <c r="U125" s="69"/>
      <c r="V125" s="69"/>
      <c r="W125" s="69"/>
      <c r="X125" s="69"/>
      <c r="Y125" s="69"/>
      <c r="Z125" s="69"/>
      <c r="AA125" s="69"/>
      <c r="AB125" s="600"/>
      <c r="AC125" s="600"/>
      <c r="AD125" s="600"/>
      <c r="AE125" s="600"/>
      <c r="AF125" s="600"/>
      <c r="AG125" s="124" t="s">
        <v>270</v>
      </c>
    </row>
    <row r="126" spans="1:36" ht="16.149999999999999" customHeight="1" collapsed="1">
      <c r="A126" s="95" t="s">
        <v>1679</v>
      </c>
      <c r="B126" s="69"/>
      <c r="C126" s="69"/>
      <c r="D126" s="69"/>
      <c r="E126" s="69"/>
      <c r="F126" s="69"/>
      <c r="G126" s="69"/>
      <c r="H126" s="69"/>
      <c r="I126" s="69"/>
      <c r="J126" s="69"/>
      <c r="K126" s="69"/>
      <c r="L126" s="69"/>
      <c r="M126" s="69"/>
      <c r="N126" s="69"/>
      <c r="O126" s="69"/>
      <c r="P126" s="69"/>
      <c r="Q126" s="69"/>
      <c r="R126" s="69"/>
      <c r="S126" s="69"/>
      <c r="T126" s="69"/>
      <c r="U126" s="69"/>
      <c r="V126" s="69"/>
      <c r="W126" s="69"/>
      <c r="X126" s="69"/>
      <c r="Y126" s="69"/>
      <c r="Z126" s="69"/>
      <c r="AA126" s="69"/>
      <c r="AB126" s="586"/>
      <c r="AC126" s="586"/>
      <c r="AD126" s="586"/>
      <c r="AE126" s="586"/>
      <c r="AF126" s="586"/>
      <c r="AG126" s="124" t="s">
        <v>270</v>
      </c>
    </row>
    <row r="127" spans="1:36" ht="16.149999999999999" hidden="1" customHeight="1" outlineLevel="1">
      <c r="A127" s="99" t="s">
        <v>388</v>
      </c>
      <c r="B127" s="64"/>
      <c r="C127" s="64"/>
      <c r="D127" s="64"/>
      <c r="E127" s="64"/>
      <c r="F127" s="64"/>
      <c r="G127" s="64"/>
      <c r="H127" s="64"/>
      <c r="I127" s="64"/>
      <c r="J127" s="64"/>
      <c r="K127" s="64"/>
      <c r="L127" s="64"/>
      <c r="M127" s="64"/>
      <c r="N127" s="64"/>
      <c r="O127" s="64"/>
      <c r="P127" s="64"/>
      <c r="Q127" s="64"/>
      <c r="R127" s="64"/>
      <c r="S127" s="64"/>
      <c r="T127" s="64"/>
      <c r="U127" s="64"/>
      <c r="V127" s="64"/>
      <c r="W127" s="64"/>
      <c r="X127" s="64"/>
      <c r="Y127" s="64"/>
      <c r="Z127" s="64"/>
      <c r="AA127" s="64"/>
      <c r="AB127" s="599">
        <f>AB125-AB123</f>
        <v>0</v>
      </c>
      <c r="AC127" s="599"/>
      <c r="AD127" s="599"/>
      <c r="AE127" s="599"/>
      <c r="AF127" s="599"/>
      <c r="AG127" s="124" t="s">
        <v>270</v>
      </c>
    </row>
    <row r="128" spans="1:36" ht="16.149999999999999" customHeight="1" collapsed="1">
      <c r="A128" s="99" t="s">
        <v>1680</v>
      </c>
      <c r="B128" s="69"/>
      <c r="C128" s="69"/>
      <c r="D128" s="69"/>
      <c r="E128" s="69"/>
      <c r="F128" s="69"/>
      <c r="G128" s="69"/>
      <c r="H128" s="69"/>
      <c r="I128" s="69"/>
      <c r="J128" s="69"/>
      <c r="K128" s="69"/>
      <c r="L128" s="69"/>
      <c r="M128" s="69"/>
      <c r="N128" s="69"/>
      <c r="O128" s="69"/>
      <c r="P128" s="69"/>
      <c r="Q128" s="69"/>
      <c r="R128" s="69"/>
      <c r="S128" s="69"/>
      <c r="T128" s="69"/>
      <c r="U128" s="69"/>
      <c r="V128" s="69"/>
      <c r="W128" s="69"/>
      <c r="X128" s="69"/>
      <c r="Y128" s="69"/>
      <c r="Z128" s="69"/>
      <c r="AA128" s="69"/>
      <c r="AB128" s="635">
        <f>AB126-AB124</f>
        <v>0</v>
      </c>
      <c r="AC128" s="635"/>
      <c r="AD128" s="635"/>
      <c r="AE128" s="635"/>
      <c r="AF128" s="635"/>
      <c r="AG128" s="124" t="s">
        <v>270</v>
      </c>
    </row>
    <row r="129" spans="1:36" ht="16.149999999999999" hidden="1" customHeight="1" outlineLevel="1">
      <c r="A129" s="88"/>
      <c r="B129" s="421" t="s">
        <v>298</v>
      </c>
      <c r="C129" s="422"/>
      <c r="D129" s="422"/>
      <c r="E129" s="422"/>
      <c r="F129" s="422"/>
      <c r="G129" s="422"/>
      <c r="H129" s="422"/>
      <c r="I129" s="422"/>
      <c r="J129" s="422"/>
      <c r="K129" s="422"/>
      <c r="L129" s="422"/>
      <c r="M129" s="422"/>
      <c r="N129" s="422"/>
      <c r="O129" s="422"/>
      <c r="P129" s="422"/>
      <c r="Q129" s="422"/>
      <c r="R129" s="422"/>
      <c r="S129" s="422"/>
      <c r="T129" s="422"/>
      <c r="U129" s="402"/>
      <c r="V129" s="402"/>
      <c r="W129" s="402"/>
      <c r="X129" s="402"/>
      <c r="Y129" s="402"/>
      <c r="Z129" s="402"/>
      <c r="AA129" s="402"/>
      <c r="AB129" s="634">
        <f>1000*AB122</f>
        <v>0</v>
      </c>
      <c r="AC129" s="634"/>
      <c r="AD129" s="634"/>
      <c r="AE129" s="634"/>
      <c r="AF129" s="634"/>
      <c r="AG129" s="384" t="s">
        <v>270</v>
      </c>
    </row>
    <row r="130" spans="1:36" ht="16.149999999999999" customHeight="1" collapsed="1" thickBot="1">
      <c r="A130" s="90"/>
      <c r="B130" s="101" t="s">
        <v>1681</v>
      </c>
      <c r="C130" s="100"/>
      <c r="D130" s="100"/>
      <c r="E130" s="100"/>
      <c r="F130" s="100"/>
      <c r="G130" s="100"/>
      <c r="H130" s="100"/>
      <c r="I130" s="100"/>
      <c r="J130" s="100"/>
      <c r="K130" s="100"/>
      <c r="L130" s="100"/>
      <c r="M130" s="100"/>
      <c r="N130" s="100"/>
      <c r="O130" s="100"/>
      <c r="P130" s="100"/>
      <c r="Q130" s="100"/>
      <c r="R130" s="100"/>
      <c r="S130" s="100"/>
      <c r="T130" s="100"/>
      <c r="U130" s="100"/>
      <c r="V130" s="100"/>
      <c r="W130" s="100"/>
      <c r="X130" s="100"/>
      <c r="Y130" s="100"/>
      <c r="Z130" s="100"/>
      <c r="AA130" s="100"/>
      <c r="AB130" s="633"/>
      <c r="AC130" s="633"/>
      <c r="AD130" s="633"/>
      <c r="AE130" s="633"/>
      <c r="AF130" s="633"/>
      <c r="AG130" s="127" t="s">
        <v>291</v>
      </c>
    </row>
    <row r="131" spans="1:36" ht="16.350000000000001" customHeight="1" thickTop="1" thickBot="1">
      <c r="A131" s="91"/>
      <c r="B131" s="102" t="s">
        <v>1682</v>
      </c>
      <c r="C131" s="103"/>
      <c r="D131" s="103"/>
      <c r="E131" s="103"/>
      <c r="F131" s="103"/>
      <c r="G131" s="103"/>
      <c r="H131" s="103"/>
      <c r="I131" s="103"/>
      <c r="J131" s="103"/>
      <c r="K131" s="103"/>
      <c r="L131" s="103"/>
      <c r="M131" s="103"/>
      <c r="N131" s="103"/>
      <c r="O131" s="103"/>
      <c r="P131" s="103"/>
      <c r="Q131" s="103"/>
      <c r="R131" s="103"/>
      <c r="S131" s="103"/>
      <c r="T131" s="103"/>
      <c r="U131" s="103"/>
      <c r="V131" s="103"/>
      <c r="W131" s="103"/>
      <c r="X131" s="103"/>
      <c r="Y131" s="103"/>
      <c r="Z131" s="103"/>
      <c r="AA131" s="103"/>
      <c r="AB131" s="591">
        <f>IFERROR(AB130/AB124*100,0)</f>
        <v>0</v>
      </c>
      <c r="AC131" s="591"/>
      <c r="AD131" s="591"/>
      <c r="AE131" s="591"/>
      <c r="AF131" s="591"/>
      <c r="AG131" s="128" t="s">
        <v>292</v>
      </c>
    </row>
    <row r="132" spans="1:36" ht="16.350000000000001" customHeight="1">
      <c r="A132" s="64"/>
      <c r="B132" s="64"/>
      <c r="C132" s="64"/>
      <c r="D132" s="64"/>
      <c r="E132" s="64"/>
      <c r="F132" s="64"/>
      <c r="G132" s="64"/>
      <c r="H132" s="64"/>
      <c r="I132" s="64"/>
      <c r="J132" s="64"/>
      <c r="K132" s="64"/>
      <c r="L132" s="64"/>
      <c r="M132" s="64"/>
      <c r="N132" s="64"/>
      <c r="O132" s="64"/>
      <c r="P132" s="64"/>
      <c r="Q132" s="64"/>
      <c r="R132" s="64"/>
      <c r="S132" s="64"/>
      <c r="T132" s="64"/>
      <c r="U132" s="64"/>
      <c r="V132" s="64"/>
      <c r="W132" s="64"/>
      <c r="X132" s="64"/>
      <c r="Y132" s="64"/>
      <c r="Z132" s="64"/>
      <c r="AA132" s="64"/>
      <c r="AB132" s="64"/>
      <c r="AC132" s="64"/>
      <c r="AD132" s="64"/>
      <c r="AE132" s="64"/>
      <c r="AF132" s="64"/>
      <c r="AG132" s="64"/>
    </row>
    <row r="133" spans="1:36" ht="16.149999999999999" customHeight="1" thickBot="1">
      <c r="A133" s="65" t="s">
        <v>389</v>
      </c>
      <c r="B133" s="64"/>
      <c r="C133" s="64"/>
      <c r="D133" s="64"/>
      <c r="E133" s="64"/>
      <c r="F133" s="64"/>
      <c r="G133" s="64"/>
      <c r="H133" s="64"/>
      <c r="I133" s="64"/>
      <c r="J133" s="64"/>
      <c r="K133" s="64"/>
      <c r="L133" s="64"/>
      <c r="M133" s="64"/>
      <c r="N133" s="64"/>
      <c r="O133" s="64"/>
      <c r="P133" s="64"/>
      <c r="Q133" s="64"/>
      <c r="R133" s="64"/>
      <c r="S133" s="64"/>
      <c r="T133" s="64"/>
      <c r="U133" s="64"/>
      <c r="V133" s="64"/>
      <c r="W133" s="64"/>
      <c r="X133" s="64"/>
      <c r="Y133" s="64"/>
      <c r="Z133" s="64"/>
      <c r="AA133" s="584"/>
      <c r="AB133" s="584"/>
      <c r="AC133" s="584"/>
      <c r="AD133" s="584"/>
      <c r="AE133" s="584"/>
      <c r="AF133" s="584"/>
      <c r="AG133" s="584"/>
      <c r="AH133" s="194"/>
      <c r="AI133" s="194"/>
      <c r="AJ133" s="194"/>
    </row>
    <row r="134" spans="1:36" ht="16.149999999999999" customHeight="1">
      <c r="A134" s="106" t="s">
        <v>1683</v>
      </c>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79"/>
      <c r="AB134" s="585"/>
      <c r="AC134" s="585"/>
      <c r="AD134" s="585"/>
      <c r="AE134" s="585"/>
      <c r="AF134" s="585"/>
      <c r="AG134" s="81" t="s">
        <v>289</v>
      </c>
      <c r="AH134" s="180"/>
      <c r="AI134" s="180"/>
      <c r="AJ134" s="180"/>
    </row>
    <row r="135" spans="1:36" ht="16.149999999999999" hidden="1" customHeight="1" outlineLevel="1">
      <c r="A135" s="95" t="s">
        <v>363</v>
      </c>
      <c r="B135" s="67"/>
      <c r="C135" s="67"/>
      <c r="D135" s="67"/>
      <c r="E135" s="67"/>
      <c r="F135" s="67"/>
      <c r="G135" s="67"/>
      <c r="H135" s="67"/>
      <c r="I135" s="67"/>
      <c r="J135" s="67"/>
      <c r="K135" s="67"/>
      <c r="L135" s="67"/>
      <c r="M135" s="67"/>
      <c r="N135" s="67"/>
      <c r="O135" s="67"/>
      <c r="P135" s="67"/>
      <c r="Q135" s="67"/>
      <c r="R135" s="67"/>
      <c r="S135" s="67"/>
      <c r="T135" s="67"/>
      <c r="U135" s="67"/>
      <c r="V135" s="67"/>
      <c r="W135" s="67"/>
      <c r="X135" s="67"/>
      <c r="Y135" s="67"/>
      <c r="Z135" s="67"/>
      <c r="AA135" s="80"/>
      <c r="AB135" s="586"/>
      <c r="AC135" s="586"/>
      <c r="AD135" s="586"/>
      <c r="AE135" s="586"/>
      <c r="AF135" s="586"/>
      <c r="AG135" s="112" t="s">
        <v>270</v>
      </c>
      <c r="AH135" s="180"/>
      <c r="AI135" s="180"/>
      <c r="AJ135" s="180"/>
    </row>
    <row r="136" spans="1:36" ht="16.149999999999999" customHeight="1" collapsed="1">
      <c r="A136" s="95" t="s">
        <v>1684</v>
      </c>
      <c r="B136" s="67"/>
      <c r="C136" s="67"/>
      <c r="D136" s="67"/>
      <c r="E136" s="67"/>
      <c r="F136" s="67"/>
      <c r="G136" s="67"/>
      <c r="H136" s="67"/>
      <c r="I136" s="67"/>
      <c r="J136" s="67"/>
      <c r="K136" s="67"/>
      <c r="L136" s="67"/>
      <c r="M136" s="67"/>
      <c r="N136" s="67"/>
      <c r="O136" s="67"/>
      <c r="P136" s="67"/>
      <c r="Q136" s="67"/>
      <c r="R136" s="67"/>
      <c r="S136" s="67"/>
      <c r="T136" s="67"/>
      <c r="U136" s="67"/>
      <c r="V136" s="67"/>
      <c r="W136" s="67"/>
      <c r="X136" s="67"/>
      <c r="Y136" s="67"/>
      <c r="Z136" s="67"/>
      <c r="AA136" s="80"/>
      <c r="AB136" s="586"/>
      <c r="AC136" s="586"/>
      <c r="AD136" s="586"/>
      <c r="AE136" s="586"/>
      <c r="AF136" s="586"/>
      <c r="AG136" s="112" t="s">
        <v>270</v>
      </c>
    </row>
    <row r="137" spans="1:36" ht="16.149999999999999" hidden="1" customHeight="1" outlineLevel="1">
      <c r="A137" s="95" t="s">
        <v>364</v>
      </c>
      <c r="B137" s="69"/>
      <c r="C137" s="69"/>
      <c r="D137" s="69"/>
      <c r="E137" s="69"/>
      <c r="F137" s="69"/>
      <c r="G137" s="69"/>
      <c r="H137" s="69"/>
      <c r="I137" s="69"/>
      <c r="J137" s="69"/>
      <c r="K137" s="69"/>
      <c r="L137" s="69"/>
      <c r="M137" s="69"/>
      <c r="N137" s="69"/>
      <c r="O137" s="69"/>
      <c r="P137" s="69"/>
      <c r="Q137" s="69"/>
      <c r="R137" s="69"/>
      <c r="S137" s="69"/>
      <c r="T137" s="69"/>
      <c r="U137" s="69"/>
      <c r="V137" s="69"/>
      <c r="W137" s="69"/>
      <c r="X137" s="69"/>
      <c r="Y137" s="69"/>
      <c r="Z137" s="69"/>
      <c r="AA137" s="69"/>
      <c r="AB137" s="600"/>
      <c r="AC137" s="600"/>
      <c r="AD137" s="600"/>
      <c r="AE137" s="600"/>
      <c r="AF137" s="600"/>
      <c r="AG137" s="124" t="s">
        <v>270</v>
      </c>
    </row>
    <row r="138" spans="1:36" ht="16.149999999999999" customHeight="1" collapsed="1">
      <c r="A138" s="95" t="s">
        <v>1685</v>
      </c>
      <c r="B138" s="69"/>
      <c r="C138" s="69"/>
      <c r="D138" s="69"/>
      <c r="E138" s="69"/>
      <c r="F138" s="69"/>
      <c r="G138" s="69"/>
      <c r="H138" s="69"/>
      <c r="I138" s="69"/>
      <c r="J138" s="69"/>
      <c r="K138" s="69"/>
      <c r="L138" s="69"/>
      <c r="M138" s="69"/>
      <c r="N138" s="69"/>
      <c r="O138" s="69"/>
      <c r="P138" s="69"/>
      <c r="Q138" s="69"/>
      <c r="R138" s="69"/>
      <c r="S138" s="69"/>
      <c r="T138" s="69"/>
      <c r="U138" s="69"/>
      <c r="V138" s="69"/>
      <c r="W138" s="69"/>
      <c r="X138" s="69"/>
      <c r="Y138" s="69"/>
      <c r="Z138" s="69"/>
      <c r="AA138" s="69"/>
      <c r="AB138" s="586"/>
      <c r="AC138" s="586"/>
      <c r="AD138" s="586"/>
      <c r="AE138" s="586"/>
      <c r="AF138" s="586"/>
      <c r="AG138" s="124" t="s">
        <v>270</v>
      </c>
    </row>
    <row r="139" spans="1:36" ht="16.149999999999999" hidden="1" customHeight="1" outlineLevel="1">
      <c r="A139" s="99" t="s">
        <v>365</v>
      </c>
      <c r="B139" s="64"/>
      <c r="C139" s="64"/>
      <c r="D139" s="64"/>
      <c r="E139" s="64"/>
      <c r="F139" s="64"/>
      <c r="G139" s="64"/>
      <c r="H139" s="64"/>
      <c r="I139" s="64"/>
      <c r="J139" s="64"/>
      <c r="K139" s="64"/>
      <c r="L139" s="64"/>
      <c r="M139" s="64"/>
      <c r="N139" s="64"/>
      <c r="O139" s="64"/>
      <c r="P139" s="64"/>
      <c r="Q139" s="64"/>
      <c r="R139" s="64"/>
      <c r="S139" s="64"/>
      <c r="T139" s="64"/>
      <c r="U139" s="64"/>
      <c r="V139" s="64"/>
      <c r="W139" s="64"/>
      <c r="X139" s="64"/>
      <c r="Y139" s="64"/>
      <c r="Z139" s="64"/>
      <c r="AA139" s="64"/>
      <c r="AB139" s="599">
        <f>AB137-AB135</f>
        <v>0</v>
      </c>
      <c r="AC139" s="599"/>
      <c r="AD139" s="599"/>
      <c r="AE139" s="599"/>
      <c r="AF139" s="599"/>
      <c r="AG139" s="124" t="s">
        <v>270</v>
      </c>
    </row>
    <row r="140" spans="1:36" ht="16.149999999999999" customHeight="1" collapsed="1">
      <c r="A140" s="99" t="s">
        <v>1686</v>
      </c>
      <c r="B140" s="69"/>
      <c r="C140" s="69"/>
      <c r="D140" s="69"/>
      <c r="E140" s="69"/>
      <c r="F140" s="69"/>
      <c r="G140" s="69"/>
      <c r="H140" s="69"/>
      <c r="I140" s="69"/>
      <c r="J140" s="69"/>
      <c r="K140" s="69"/>
      <c r="L140" s="69"/>
      <c r="M140" s="69"/>
      <c r="N140" s="69"/>
      <c r="O140" s="69"/>
      <c r="P140" s="69"/>
      <c r="Q140" s="69"/>
      <c r="R140" s="69"/>
      <c r="S140" s="69"/>
      <c r="T140" s="69"/>
      <c r="U140" s="69"/>
      <c r="V140" s="69"/>
      <c r="W140" s="69"/>
      <c r="X140" s="69"/>
      <c r="Y140" s="69"/>
      <c r="Z140" s="69"/>
      <c r="AA140" s="69"/>
      <c r="AB140" s="635">
        <f>AB138-AB136</f>
        <v>0</v>
      </c>
      <c r="AC140" s="635"/>
      <c r="AD140" s="635"/>
      <c r="AE140" s="635"/>
      <c r="AF140" s="635"/>
      <c r="AG140" s="124" t="s">
        <v>270</v>
      </c>
    </row>
    <row r="141" spans="1:36" ht="16.149999999999999" hidden="1" customHeight="1" outlineLevel="1">
      <c r="A141" s="88"/>
      <c r="B141" s="421" t="s">
        <v>306</v>
      </c>
      <c r="C141" s="422"/>
      <c r="D141" s="422"/>
      <c r="E141" s="422"/>
      <c r="F141" s="422"/>
      <c r="G141" s="422"/>
      <c r="H141" s="422"/>
      <c r="I141" s="422"/>
      <c r="J141" s="422"/>
      <c r="K141" s="422"/>
      <c r="L141" s="422"/>
      <c r="M141" s="422"/>
      <c r="N141" s="422"/>
      <c r="O141" s="422"/>
      <c r="P141" s="422"/>
      <c r="Q141" s="422"/>
      <c r="R141" s="422"/>
      <c r="S141" s="422"/>
      <c r="T141" s="422"/>
      <c r="U141" s="402"/>
      <c r="V141" s="402"/>
      <c r="W141" s="402"/>
      <c r="X141" s="402"/>
      <c r="Y141" s="402"/>
      <c r="Z141" s="402"/>
      <c r="AA141" s="402"/>
      <c r="AB141" s="634">
        <f>1000*AB134</f>
        <v>0</v>
      </c>
      <c r="AC141" s="634"/>
      <c r="AD141" s="634"/>
      <c r="AE141" s="634"/>
      <c r="AF141" s="634"/>
      <c r="AG141" s="384" t="s">
        <v>270</v>
      </c>
    </row>
    <row r="142" spans="1:36" ht="16.149999999999999" customHeight="1" collapsed="1" thickBot="1">
      <c r="A142" s="90"/>
      <c r="B142" s="101" t="s">
        <v>1687</v>
      </c>
      <c r="C142" s="100"/>
      <c r="D142" s="100"/>
      <c r="E142" s="100"/>
      <c r="F142" s="100"/>
      <c r="G142" s="100"/>
      <c r="H142" s="100"/>
      <c r="I142" s="100"/>
      <c r="J142" s="100"/>
      <c r="K142" s="100"/>
      <c r="L142" s="100"/>
      <c r="M142" s="100"/>
      <c r="N142" s="100"/>
      <c r="O142" s="100"/>
      <c r="P142" s="100"/>
      <c r="Q142" s="100"/>
      <c r="R142" s="100"/>
      <c r="S142" s="100"/>
      <c r="T142" s="100"/>
      <c r="U142" s="100"/>
      <c r="V142" s="100"/>
      <c r="W142" s="100"/>
      <c r="X142" s="100"/>
      <c r="Y142" s="100"/>
      <c r="Z142" s="100"/>
      <c r="AA142" s="100"/>
      <c r="AB142" s="633"/>
      <c r="AC142" s="633"/>
      <c r="AD142" s="633"/>
      <c r="AE142" s="633"/>
      <c r="AF142" s="633"/>
      <c r="AG142" s="127" t="s">
        <v>291</v>
      </c>
    </row>
    <row r="143" spans="1:36" ht="16.350000000000001" customHeight="1" thickTop="1" thickBot="1">
      <c r="A143" s="91"/>
      <c r="B143" s="102" t="s">
        <v>1688</v>
      </c>
      <c r="C143" s="103"/>
      <c r="D143" s="103"/>
      <c r="E143" s="103"/>
      <c r="F143" s="103"/>
      <c r="G143" s="103"/>
      <c r="H143" s="103"/>
      <c r="I143" s="103"/>
      <c r="J143" s="103"/>
      <c r="K143" s="103"/>
      <c r="L143" s="103"/>
      <c r="M143" s="103"/>
      <c r="N143" s="103"/>
      <c r="O143" s="103"/>
      <c r="P143" s="103"/>
      <c r="Q143" s="103"/>
      <c r="R143" s="103"/>
      <c r="S143" s="103"/>
      <c r="T143" s="103"/>
      <c r="U143" s="103"/>
      <c r="V143" s="103"/>
      <c r="W143" s="103"/>
      <c r="X143" s="103"/>
      <c r="Y143" s="103"/>
      <c r="Z143" s="103"/>
      <c r="AA143" s="103"/>
      <c r="AB143" s="591">
        <f>IFERROR(AB142/AB136*100,0)</f>
        <v>0</v>
      </c>
      <c r="AC143" s="591"/>
      <c r="AD143" s="591"/>
      <c r="AE143" s="591"/>
      <c r="AF143" s="591"/>
      <c r="AG143" s="128" t="s">
        <v>292</v>
      </c>
    </row>
    <row r="144" spans="1:36" ht="13.5" customHeight="1">
      <c r="A144" s="64"/>
      <c r="B144" s="64"/>
      <c r="C144" s="64"/>
      <c r="D144" s="64"/>
      <c r="E144" s="64"/>
      <c r="F144" s="64"/>
      <c r="G144" s="64"/>
      <c r="H144" s="64"/>
      <c r="I144" s="64"/>
      <c r="J144" s="64"/>
      <c r="K144" s="64"/>
      <c r="L144" s="64"/>
      <c r="M144" s="64"/>
      <c r="N144" s="64"/>
      <c r="O144" s="64"/>
      <c r="P144" s="64"/>
      <c r="Q144" s="64"/>
      <c r="R144" s="64"/>
      <c r="S144" s="64"/>
      <c r="T144" s="64"/>
      <c r="U144" s="64"/>
      <c r="V144" s="64"/>
      <c r="W144" s="64"/>
      <c r="X144" s="64"/>
      <c r="Y144" s="64"/>
      <c r="Z144" s="64"/>
      <c r="AA144" s="64"/>
      <c r="AB144" s="64"/>
      <c r="AC144" s="64"/>
      <c r="AD144" s="64"/>
      <c r="AE144" s="64"/>
      <c r="AF144" s="64"/>
      <c r="AG144" s="64"/>
    </row>
    <row r="145" spans="1:36" ht="16.149999999999999" customHeight="1" thickBot="1">
      <c r="A145" s="2" t="s">
        <v>366</v>
      </c>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row>
    <row r="146" spans="1:36" ht="16.149999999999999" customHeight="1">
      <c r="A146" s="10" t="s">
        <v>1689</v>
      </c>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2"/>
      <c r="AI146" s="175" t="b">
        <v>0</v>
      </c>
    </row>
    <row r="147" spans="1:36" ht="16.149999999999999" customHeight="1">
      <c r="A147" s="16"/>
      <c r="B147" s="48"/>
      <c r="C147" s="48" t="s">
        <v>332</v>
      </c>
      <c r="D147" s="48"/>
      <c r="E147" s="48"/>
      <c r="F147" s="48"/>
      <c r="G147" s="48"/>
      <c r="H147" s="48"/>
      <c r="I147" s="48"/>
      <c r="J147" s="48"/>
      <c r="K147" s="48"/>
      <c r="L147" s="48"/>
      <c r="M147" s="48" t="s">
        <v>333</v>
      </c>
      <c r="N147" s="48"/>
      <c r="O147" s="48"/>
      <c r="P147" s="48"/>
      <c r="Q147" s="48"/>
      <c r="R147" s="48"/>
      <c r="S147" s="48"/>
      <c r="T147" s="48"/>
      <c r="U147" s="48"/>
      <c r="V147" s="48"/>
      <c r="W147" s="48"/>
      <c r="X147" s="48"/>
      <c r="Y147" s="48"/>
      <c r="Z147" s="48"/>
      <c r="AA147" s="48"/>
      <c r="AB147" s="48"/>
      <c r="AC147" s="48"/>
      <c r="AD147" s="48"/>
      <c r="AE147" s="48"/>
      <c r="AF147" s="48"/>
      <c r="AG147" s="17"/>
      <c r="AI147" s="175" t="b">
        <v>0</v>
      </c>
    </row>
    <row r="148" spans="1:36" ht="15.6" customHeight="1">
      <c r="A148" s="16"/>
      <c r="B148" s="48"/>
      <c r="C148" s="48" t="s">
        <v>334</v>
      </c>
      <c r="D148" s="48"/>
      <c r="E148" s="48"/>
      <c r="F148" s="48"/>
      <c r="G148" s="48"/>
      <c r="H148" s="48"/>
      <c r="I148" s="48"/>
      <c r="J148" s="662"/>
      <c r="K148" s="662"/>
      <c r="L148" s="662"/>
      <c r="M148" s="662"/>
      <c r="N148" s="662"/>
      <c r="O148" s="662"/>
      <c r="P148" s="662"/>
      <c r="Q148" s="662"/>
      <c r="R148" s="662"/>
      <c r="S148" s="662"/>
      <c r="T148" s="662"/>
      <c r="U148" s="662"/>
      <c r="V148" s="662"/>
      <c r="W148" s="662"/>
      <c r="X148" s="662"/>
      <c r="Y148" s="662"/>
      <c r="Z148" s="662"/>
      <c r="AA148" s="662"/>
      <c r="AB148" s="662"/>
      <c r="AC148" s="662"/>
      <c r="AD148" s="662"/>
      <c r="AE148" s="662"/>
      <c r="AF148" s="662"/>
      <c r="AG148" s="17" t="s">
        <v>132</v>
      </c>
      <c r="AI148" s="175" t="b">
        <v>0</v>
      </c>
    </row>
    <row r="149" spans="1:36" ht="5.45" customHeight="1">
      <c r="A149" s="13"/>
      <c r="B149" s="14"/>
      <c r="C149" s="14"/>
      <c r="D149" s="14"/>
      <c r="E149" s="14"/>
      <c r="F149" s="14"/>
      <c r="G149" s="14"/>
      <c r="H149" s="14"/>
      <c r="I149" s="14"/>
      <c r="J149" s="14"/>
      <c r="K149" s="14"/>
      <c r="L149" s="25"/>
      <c r="M149" s="25"/>
      <c r="N149" s="25"/>
      <c r="O149" s="25"/>
      <c r="P149" s="25"/>
      <c r="Q149" s="25"/>
      <c r="R149" s="25"/>
      <c r="S149" s="25"/>
      <c r="T149" s="25"/>
      <c r="U149" s="25"/>
      <c r="V149" s="25"/>
      <c r="W149" s="25"/>
      <c r="X149" s="25"/>
      <c r="Y149" s="25"/>
      <c r="Z149" s="25"/>
      <c r="AA149" s="25"/>
      <c r="AB149" s="25"/>
      <c r="AC149" s="25"/>
      <c r="AD149" s="25"/>
      <c r="AE149" s="25"/>
      <c r="AF149" s="25"/>
      <c r="AG149" s="15"/>
    </row>
    <row r="150" spans="1:36" ht="16.5" customHeight="1">
      <c r="A150" s="22" t="s">
        <v>1690</v>
      </c>
      <c r="B150" s="23"/>
      <c r="C150" s="23"/>
      <c r="D150" s="23"/>
      <c r="E150" s="23"/>
      <c r="F150" s="23"/>
      <c r="G150" s="23"/>
      <c r="H150" s="23"/>
      <c r="I150" s="23"/>
      <c r="J150" s="23"/>
      <c r="K150" s="23"/>
      <c r="L150" s="26"/>
      <c r="M150" s="26"/>
      <c r="N150" s="26"/>
      <c r="O150" s="26"/>
      <c r="P150" s="26"/>
      <c r="Q150" s="26"/>
      <c r="R150" s="26"/>
      <c r="S150" s="26"/>
      <c r="T150" s="26"/>
      <c r="U150" s="26"/>
      <c r="V150" s="26"/>
      <c r="W150" s="26"/>
      <c r="X150" s="26"/>
      <c r="Y150" s="26"/>
      <c r="Z150" s="26"/>
      <c r="AA150" s="26"/>
      <c r="AB150" s="26"/>
      <c r="AC150" s="26"/>
      <c r="AD150" s="26"/>
      <c r="AE150" s="26"/>
      <c r="AF150" s="26"/>
      <c r="AG150" s="24"/>
    </row>
    <row r="151" spans="1:36" ht="49.15" customHeight="1">
      <c r="A151" s="16"/>
      <c r="B151" s="48"/>
      <c r="C151" s="637"/>
      <c r="D151" s="637"/>
      <c r="E151" s="637"/>
      <c r="F151" s="637"/>
      <c r="G151" s="637"/>
      <c r="H151" s="637"/>
      <c r="I151" s="637"/>
      <c r="J151" s="637"/>
      <c r="K151" s="637"/>
      <c r="L151" s="637"/>
      <c r="M151" s="637"/>
      <c r="N151" s="637"/>
      <c r="O151" s="637"/>
      <c r="P151" s="637"/>
      <c r="Q151" s="637"/>
      <c r="R151" s="637"/>
      <c r="S151" s="637"/>
      <c r="T151" s="637"/>
      <c r="U151" s="637"/>
      <c r="V151" s="637"/>
      <c r="W151" s="637"/>
      <c r="X151" s="637"/>
      <c r="Y151" s="637"/>
      <c r="Z151" s="637"/>
      <c r="AA151" s="637"/>
      <c r="AB151" s="637"/>
      <c r="AC151" s="637"/>
      <c r="AD151" s="637"/>
      <c r="AE151" s="637"/>
      <c r="AF151" s="637"/>
      <c r="AG151" s="17"/>
    </row>
    <row r="152" spans="1:36" ht="9" customHeight="1" thickBot="1">
      <c r="A152" s="7"/>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9"/>
    </row>
    <row r="153" spans="1:36" ht="15" customHeight="1">
      <c r="A153" s="48"/>
      <c r="B153" s="48"/>
      <c r="C153" s="48"/>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c r="AE153" s="48"/>
      <c r="AF153" s="48"/>
      <c r="AG153" s="48"/>
      <c r="AH153" s="205"/>
    </row>
    <row r="154" spans="1:36" ht="15" customHeight="1">
      <c r="A154" s="596" t="s">
        <v>335</v>
      </c>
      <c r="B154" s="596"/>
      <c r="C154" s="596"/>
      <c r="D154" s="596"/>
      <c r="E154" s="596"/>
      <c r="F154" s="596"/>
      <c r="G154" s="596"/>
      <c r="H154" s="596"/>
      <c r="I154" s="596"/>
      <c r="J154" s="596"/>
      <c r="K154" s="596"/>
      <c r="L154" s="596"/>
      <c r="M154" s="596"/>
      <c r="N154" s="596"/>
      <c r="O154" s="596"/>
      <c r="P154" s="596"/>
      <c r="Q154" s="596"/>
      <c r="R154" s="596"/>
      <c r="S154" s="596"/>
      <c r="T154" s="596"/>
      <c r="U154" s="596"/>
      <c r="V154" s="596"/>
      <c r="W154" s="596"/>
      <c r="X154" s="596"/>
      <c r="Y154" s="596"/>
      <c r="Z154" s="596"/>
      <c r="AA154" s="596"/>
      <c r="AB154" s="596"/>
      <c r="AC154" s="596"/>
      <c r="AD154" s="596"/>
      <c r="AE154" s="596"/>
      <c r="AF154" s="596"/>
      <c r="AG154" s="596"/>
      <c r="AH154" s="198"/>
      <c r="AI154" s="198"/>
      <c r="AJ154" s="198"/>
    </row>
    <row r="155" spans="1:36" ht="15" customHeight="1">
      <c r="A155" s="166"/>
      <c r="B155" s="166"/>
      <c r="C155" s="166"/>
      <c r="D155" s="166"/>
      <c r="E155" s="166"/>
      <c r="F155" s="166"/>
      <c r="G155" s="166"/>
      <c r="H155" s="166"/>
      <c r="I155" s="166"/>
      <c r="J155" s="166"/>
      <c r="K155" s="166"/>
      <c r="L155" s="166"/>
      <c r="M155" s="166"/>
      <c r="N155" s="166"/>
      <c r="O155" s="166"/>
      <c r="P155" s="166"/>
      <c r="Q155" s="166"/>
      <c r="R155" s="166"/>
      <c r="S155" s="166"/>
      <c r="T155" s="166"/>
      <c r="U155" s="166"/>
      <c r="V155" s="166"/>
      <c r="W155" s="166"/>
      <c r="X155" s="166"/>
      <c r="Y155" s="166"/>
      <c r="Z155" s="166"/>
      <c r="AA155" s="166"/>
      <c r="AB155" s="166"/>
      <c r="AC155" s="166"/>
      <c r="AD155" s="166"/>
      <c r="AE155" s="166"/>
      <c r="AF155" s="166"/>
      <c r="AG155" s="166"/>
      <c r="AH155" s="198"/>
      <c r="AI155" s="198"/>
      <c r="AJ155" s="198"/>
    </row>
    <row r="156" spans="1:36" ht="15" customHeight="1">
      <c r="A156" s="48"/>
      <c r="B156" s="48"/>
      <c r="C156" s="48" t="s">
        <v>15</v>
      </c>
      <c r="D156" s="48"/>
      <c r="E156" s="597"/>
      <c r="F156" s="597"/>
      <c r="G156" s="48" t="s">
        <v>16</v>
      </c>
      <c r="H156" s="597"/>
      <c r="I156" s="597"/>
      <c r="J156" s="48" t="s">
        <v>264</v>
      </c>
      <c r="K156" s="597"/>
      <c r="L156" s="597"/>
      <c r="M156" s="48" t="s">
        <v>18</v>
      </c>
      <c r="N156" s="48"/>
      <c r="O156" s="48"/>
      <c r="P156" s="48" t="s">
        <v>336</v>
      </c>
      <c r="Q156" s="48"/>
      <c r="R156" s="48"/>
      <c r="S156" s="48"/>
      <c r="T156" s="598"/>
      <c r="U156" s="598"/>
      <c r="V156" s="598"/>
      <c r="W156" s="598"/>
      <c r="X156" s="598"/>
      <c r="Y156" s="598"/>
      <c r="Z156" s="598"/>
      <c r="AA156" s="598"/>
      <c r="AB156" s="598"/>
      <c r="AC156" s="598"/>
      <c r="AD156" s="598"/>
      <c r="AE156" s="598"/>
      <c r="AF156" s="598"/>
      <c r="AG156" s="48"/>
      <c r="AH156" s="205"/>
    </row>
    <row r="157" spans="1:36" ht="15" customHeight="1">
      <c r="A157" s="48"/>
      <c r="B157" s="48"/>
      <c r="C157" s="48"/>
      <c r="D157" s="48"/>
      <c r="E157" s="19"/>
      <c r="F157" s="19"/>
      <c r="G157" s="48"/>
      <c r="H157" s="19"/>
      <c r="I157" s="19"/>
      <c r="J157" s="48"/>
      <c r="K157" s="19"/>
      <c r="L157" s="19"/>
      <c r="M157" s="48"/>
      <c r="N157" s="48"/>
      <c r="O157" s="48"/>
      <c r="P157" s="48"/>
      <c r="Q157" s="48"/>
      <c r="R157" s="48"/>
      <c r="S157" s="48"/>
      <c r="T157" s="19"/>
      <c r="U157" s="19"/>
      <c r="V157" s="19"/>
      <c r="W157" s="19"/>
      <c r="X157" s="19"/>
      <c r="Y157" s="19"/>
      <c r="Z157" s="19"/>
      <c r="AA157" s="19"/>
      <c r="AB157" s="19"/>
      <c r="AC157" s="19"/>
      <c r="AD157" s="19"/>
      <c r="AE157" s="19"/>
      <c r="AF157" s="19"/>
      <c r="AG157" s="48"/>
      <c r="AH157" s="205"/>
    </row>
    <row r="158" spans="1:36" ht="15" customHeight="1">
      <c r="A158" s="48" t="s">
        <v>337</v>
      </c>
      <c r="B158" s="48"/>
      <c r="C158" s="48"/>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c r="AE158" s="48"/>
      <c r="AF158" s="48"/>
      <c r="AG158" s="48"/>
      <c r="AH158" s="205"/>
    </row>
    <row r="159" spans="1:36" ht="15" customHeight="1">
      <c r="A159" s="116"/>
      <c r="B159" s="116"/>
      <c r="C159" s="116"/>
      <c r="D159" s="116"/>
      <c r="E159" s="116"/>
      <c r="F159" s="116"/>
      <c r="G159" s="116"/>
      <c r="H159" s="116"/>
      <c r="I159" s="116"/>
      <c r="J159" s="116"/>
      <c r="K159" s="116"/>
      <c r="L159" s="116"/>
      <c r="M159" s="116"/>
      <c r="N159" s="116"/>
      <c r="O159" s="116"/>
      <c r="P159" s="116"/>
      <c r="Q159" s="116"/>
      <c r="R159" s="116"/>
      <c r="S159" s="116"/>
      <c r="T159" s="116"/>
      <c r="U159" s="116"/>
      <c r="V159" s="116"/>
      <c r="W159" s="116"/>
      <c r="X159" s="116"/>
      <c r="Y159" s="116"/>
      <c r="Z159" s="116"/>
      <c r="AA159" s="116"/>
      <c r="AB159" s="116"/>
      <c r="AC159" s="116"/>
      <c r="AD159" s="116"/>
      <c r="AE159" s="116"/>
      <c r="AF159" s="116"/>
      <c r="AG159" s="116"/>
      <c r="AH159" s="203"/>
      <c r="AI159" s="203"/>
      <c r="AJ159" s="198"/>
    </row>
    <row r="160" spans="1:36" ht="15" customHeight="1">
      <c r="A160" s="116"/>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203"/>
      <c r="AI160" s="203"/>
      <c r="AJ160" s="198"/>
    </row>
    <row r="161" spans="1:36" ht="15" customHeight="1">
      <c r="A161" s="116"/>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203"/>
      <c r="AI161" s="203"/>
      <c r="AJ161" s="198"/>
    </row>
    <row r="162" spans="1:36" ht="15" customHeight="1">
      <c r="A162" s="116"/>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203"/>
      <c r="AI162" s="203"/>
      <c r="AJ162" s="198"/>
    </row>
    <row r="163" spans="1:36"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203"/>
      <c r="AI163" s="203"/>
      <c r="AJ163" s="198"/>
    </row>
    <row r="164" spans="1:36"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203"/>
      <c r="AI164" s="203"/>
      <c r="AJ164" s="198"/>
    </row>
    <row r="165" spans="1:36"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203"/>
      <c r="AI165" s="203"/>
      <c r="AJ165" s="198"/>
    </row>
    <row r="166" spans="1:36"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203"/>
      <c r="AI166" s="203"/>
      <c r="AJ166" s="198"/>
    </row>
    <row r="167" spans="1:36"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203"/>
      <c r="AI167" s="203"/>
      <c r="AJ167" s="198"/>
    </row>
    <row r="168" spans="1:36" ht="15" customHeight="1">
      <c r="A168" s="116"/>
      <c r="B168" s="116"/>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203"/>
      <c r="AI168" s="203"/>
      <c r="AJ168" s="198"/>
    </row>
    <row r="169" spans="1:36"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203"/>
      <c r="AI169" s="203"/>
      <c r="AJ169" s="198"/>
    </row>
    <row r="170" spans="1:36" ht="15" customHeight="1">
      <c r="A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203"/>
      <c r="AI170" s="203"/>
      <c r="AJ170" s="198"/>
    </row>
    <row r="171" spans="1:36"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3"/>
      <c r="AI171" s="203"/>
      <c r="AJ171" s="198"/>
    </row>
    <row r="172" spans="1:36"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203"/>
      <c r="AI172" s="203"/>
      <c r="AJ172" s="198"/>
    </row>
    <row r="173" spans="1:36"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203"/>
      <c r="AI173" s="203"/>
      <c r="AJ173" s="198"/>
    </row>
    <row r="174" spans="1:36"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3"/>
      <c r="AI174" s="203"/>
      <c r="AJ174" s="198"/>
    </row>
    <row r="175" spans="1:36"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3"/>
      <c r="AI175" s="203"/>
      <c r="AJ175" s="198"/>
    </row>
    <row r="176" spans="1:36"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203"/>
      <c r="AI176" s="203"/>
      <c r="AJ176" s="198"/>
    </row>
    <row r="177" spans="1:36"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c r="AH177" s="203"/>
      <c r="AI177" s="203"/>
      <c r="AJ177" s="198"/>
    </row>
    <row r="178" spans="1:36"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203"/>
      <c r="AI178" s="203"/>
      <c r="AJ178" s="198"/>
    </row>
    <row r="179" spans="1:36" ht="15" customHeight="1">
      <c r="A179" s="116"/>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c r="AB179" s="116"/>
      <c r="AC179" s="116"/>
      <c r="AD179" s="116"/>
      <c r="AE179" s="116"/>
      <c r="AF179" s="116"/>
      <c r="AG179" s="116"/>
      <c r="AH179" s="203"/>
      <c r="AI179" s="203"/>
      <c r="AJ179" s="198"/>
    </row>
    <row r="180" spans="1:36" ht="15" customHeight="1">
      <c r="A180" s="116"/>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c r="AG180" s="116"/>
      <c r="AH180" s="203"/>
      <c r="AI180" s="203"/>
      <c r="AJ180" s="198"/>
    </row>
    <row r="181" spans="1:36" ht="15" customHeight="1">
      <c r="A181" s="116"/>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203"/>
      <c r="AI181" s="203"/>
      <c r="AJ181" s="198"/>
    </row>
    <row r="182" spans="1:36" ht="15" customHeight="1">
      <c r="A182" s="116"/>
      <c r="B182" s="116"/>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c r="AD182" s="116"/>
      <c r="AE182" s="116"/>
      <c r="AF182" s="116"/>
      <c r="AG182" s="116"/>
      <c r="AH182" s="203"/>
      <c r="AI182" s="203"/>
      <c r="AJ182" s="198"/>
    </row>
    <row r="183" spans="1:36" ht="15" customHeight="1">
      <c r="A183" s="116"/>
      <c r="B183" s="116"/>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c r="AD183" s="116"/>
      <c r="AE183" s="116"/>
      <c r="AF183" s="116"/>
      <c r="AG183" s="116"/>
      <c r="AH183" s="203"/>
      <c r="AI183" s="203"/>
      <c r="AJ183" s="198"/>
    </row>
    <row r="184" spans="1:36" ht="15" customHeight="1">
      <c r="A184" s="116"/>
      <c r="B184" s="116"/>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c r="AD184" s="116"/>
      <c r="AE184" s="116"/>
      <c r="AF184" s="116"/>
      <c r="AG184" s="116"/>
      <c r="AH184" s="203"/>
      <c r="AI184" s="203"/>
      <c r="AJ184" s="198"/>
    </row>
    <row r="185" spans="1:36" ht="15" customHeight="1">
      <c r="A185" s="116"/>
      <c r="B185" s="116"/>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116"/>
      <c r="AE185" s="116"/>
      <c r="AF185" s="116"/>
      <c r="AG185" s="116"/>
      <c r="AH185" s="203"/>
      <c r="AI185" s="203"/>
      <c r="AJ185" s="198"/>
    </row>
    <row r="186" spans="1:36" ht="15" customHeight="1">
      <c r="A186" s="116"/>
      <c r="B186" s="116"/>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c r="AD186" s="116"/>
      <c r="AE186" s="116"/>
      <c r="AF186" s="116"/>
      <c r="AG186" s="116"/>
      <c r="AH186" s="203"/>
      <c r="AI186" s="203"/>
      <c r="AJ186" s="198"/>
    </row>
    <row r="187" spans="1:36" ht="15" customHeight="1">
      <c r="A187" s="116"/>
      <c r="B187" s="116"/>
      <c r="C187" s="116"/>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c r="AD187" s="116"/>
      <c r="AE187" s="116"/>
      <c r="AF187" s="116"/>
      <c r="AG187" s="116"/>
      <c r="AH187" s="203"/>
      <c r="AI187" s="203"/>
      <c r="AJ187" s="198"/>
    </row>
    <row r="188" spans="1:36" ht="15" customHeight="1">
      <c r="A188" s="116"/>
      <c r="B188" s="116"/>
      <c r="C188" s="116"/>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c r="AD188" s="116"/>
      <c r="AE188" s="116"/>
      <c r="AF188" s="116"/>
      <c r="AG188" s="116"/>
      <c r="AH188" s="203"/>
      <c r="AI188" s="203"/>
      <c r="AJ188" s="198"/>
    </row>
    <row r="189" spans="1:36" ht="15" customHeight="1">
      <c r="A189" s="116"/>
      <c r="B189" s="116"/>
      <c r="C189" s="116"/>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E189" s="116"/>
      <c r="AF189" s="116"/>
      <c r="AG189" s="116"/>
      <c r="AH189" s="203"/>
      <c r="AI189" s="203"/>
      <c r="AJ189" s="198"/>
    </row>
    <row r="190" spans="1:36" ht="15" customHeight="1">
      <c r="A190" s="116"/>
      <c r="B190" s="116"/>
      <c r="C190" s="116"/>
      <c r="D190" s="116"/>
      <c r="E190" s="116"/>
      <c r="F190" s="116"/>
      <c r="G190" s="116"/>
      <c r="H190" s="116"/>
      <c r="I190" s="116"/>
      <c r="J190" s="116"/>
      <c r="K190" s="116"/>
      <c r="L190" s="116"/>
      <c r="M190" s="116"/>
      <c r="N190" s="116"/>
      <c r="O190" s="116"/>
      <c r="P190" s="116"/>
      <c r="Q190" s="116"/>
      <c r="R190" s="116"/>
      <c r="S190" s="116"/>
      <c r="T190" s="116"/>
      <c r="U190" s="116"/>
      <c r="V190" s="116"/>
      <c r="W190" s="116"/>
      <c r="X190" s="116"/>
      <c r="Y190" s="116"/>
      <c r="Z190" s="116"/>
      <c r="AA190" s="116"/>
      <c r="AB190" s="116"/>
      <c r="AC190" s="116"/>
      <c r="AD190" s="116"/>
      <c r="AE190" s="116"/>
      <c r="AF190" s="116"/>
      <c r="AG190" s="116"/>
      <c r="AH190" s="203"/>
      <c r="AI190" s="203"/>
      <c r="AJ190" s="198"/>
    </row>
    <row r="191" spans="1:36" ht="15" customHeight="1">
      <c r="A191" s="116"/>
      <c r="B191" s="116"/>
      <c r="C191" s="116"/>
      <c r="D191" s="116"/>
      <c r="E191" s="116"/>
      <c r="F191" s="116"/>
      <c r="G191" s="116"/>
      <c r="H191" s="116"/>
      <c r="I191" s="116"/>
      <c r="J191" s="116"/>
      <c r="K191" s="116"/>
      <c r="L191" s="116"/>
      <c r="M191" s="116"/>
      <c r="N191" s="116"/>
      <c r="O191" s="116"/>
      <c r="P191" s="116"/>
      <c r="Q191" s="116"/>
      <c r="R191" s="116"/>
      <c r="S191" s="116"/>
      <c r="T191" s="116"/>
      <c r="U191" s="116"/>
      <c r="V191" s="116"/>
      <c r="W191" s="116"/>
      <c r="X191" s="116"/>
      <c r="Y191" s="116"/>
      <c r="Z191" s="116"/>
      <c r="AA191" s="116"/>
      <c r="AB191" s="116"/>
      <c r="AC191" s="116"/>
      <c r="AD191" s="116"/>
      <c r="AE191" s="116"/>
      <c r="AF191" s="116"/>
      <c r="AG191" s="116"/>
      <c r="AH191" s="203"/>
      <c r="AI191" s="203"/>
      <c r="AJ191" s="198"/>
    </row>
    <row r="192" spans="1:36" ht="15" customHeight="1">
      <c r="A192" s="116"/>
      <c r="B192" s="116"/>
      <c r="C192" s="116"/>
      <c r="D192" s="116"/>
      <c r="E192" s="116"/>
      <c r="F192" s="116"/>
      <c r="G192" s="116"/>
      <c r="H192" s="116"/>
      <c r="I192" s="116"/>
      <c r="J192" s="116"/>
      <c r="K192" s="116"/>
      <c r="L192" s="116"/>
      <c r="M192" s="116"/>
      <c r="N192" s="116"/>
      <c r="O192" s="116"/>
      <c r="P192" s="116"/>
      <c r="Q192" s="116"/>
      <c r="R192" s="116"/>
      <c r="S192" s="116"/>
      <c r="T192" s="116"/>
      <c r="U192" s="116"/>
      <c r="V192" s="116"/>
      <c r="W192" s="116"/>
      <c r="X192" s="116"/>
      <c r="Y192" s="116"/>
      <c r="Z192" s="116"/>
      <c r="AA192" s="116"/>
      <c r="AB192" s="116"/>
      <c r="AC192" s="116"/>
      <c r="AD192" s="116"/>
      <c r="AE192" s="116"/>
      <c r="AF192" s="116"/>
      <c r="AG192" s="116"/>
      <c r="AH192" s="203"/>
      <c r="AI192" s="203"/>
      <c r="AJ192" s="198"/>
    </row>
    <row r="193" spans="1:71" ht="15" customHeight="1">
      <c r="A193" s="116"/>
      <c r="B193" s="116"/>
      <c r="C193" s="116"/>
      <c r="D193" s="116"/>
      <c r="E193" s="116"/>
      <c r="F193" s="116"/>
      <c r="G193" s="116"/>
      <c r="H193" s="116"/>
      <c r="I193" s="116"/>
      <c r="J193" s="116"/>
      <c r="K193" s="116"/>
      <c r="L193" s="116"/>
      <c r="M193" s="116"/>
      <c r="N193" s="116"/>
      <c r="O193" s="116"/>
      <c r="P193" s="116"/>
      <c r="Q193" s="116"/>
      <c r="R193" s="116"/>
      <c r="S193" s="116"/>
      <c r="T193" s="116"/>
      <c r="U193" s="116"/>
      <c r="V193" s="116"/>
      <c r="W193" s="116"/>
      <c r="X193" s="116"/>
      <c r="Y193" s="116"/>
      <c r="Z193" s="116"/>
      <c r="AA193" s="116"/>
      <c r="AB193" s="116"/>
      <c r="AC193" s="116"/>
      <c r="AD193" s="116"/>
      <c r="AE193" s="116"/>
      <c r="AF193" s="116"/>
      <c r="AG193" s="116"/>
      <c r="AH193" s="203"/>
      <c r="AI193" s="203"/>
      <c r="AJ193" s="198"/>
    </row>
    <row r="194" spans="1:71" ht="15" customHeight="1">
      <c r="A194" s="116"/>
      <c r="B194" s="116"/>
      <c r="C194" s="116"/>
      <c r="D194" s="116"/>
      <c r="E194" s="116"/>
      <c r="F194" s="116"/>
      <c r="G194" s="116"/>
      <c r="H194" s="116"/>
      <c r="I194" s="116"/>
      <c r="J194" s="116"/>
      <c r="K194" s="116"/>
      <c r="L194" s="116"/>
      <c r="M194" s="116"/>
      <c r="N194" s="116"/>
      <c r="O194" s="116"/>
      <c r="P194" s="116"/>
      <c r="Q194" s="116"/>
      <c r="R194" s="116"/>
      <c r="S194" s="116"/>
      <c r="T194" s="116"/>
      <c r="U194" s="116"/>
      <c r="V194" s="116"/>
      <c r="W194" s="116"/>
      <c r="X194" s="116"/>
      <c r="Y194" s="116"/>
      <c r="Z194" s="116"/>
      <c r="AA194" s="116"/>
      <c r="AB194" s="116"/>
      <c r="AC194" s="116"/>
      <c r="AD194" s="116"/>
      <c r="AE194" s="116"/>
      <c r="AF194" s="116"/>
      <c r="AG194" s="116"/>
      <c r="AH194" s="203"/>
      <c r="AI194" s="203"/>
      <c r="AJ194" s="198"/>
    </row>
    <row r="195" spans="1:71" ht="15" customHeight="1">
      <c r="A195" s="116"/>
      <c r="B195" s="116"/>
      <c r="C195" s="116"/>
      <c r="D195" s="116"/>
      <c r="E195" s="116"/>
      <c r="F195" s="116"/>
      <c r="G195" s="116"/>
      <c r="H195" s="116"/>
      <c r="I195" s="116"/>
      <c r="J195" s="116"/>
      <c r="K195" s="116"/>
      <c r="L195" s="116"/>
      <c r="M195" s="116"/>
      <c r="N195" s="116"/>
      <c r="O195" s="116"/>
      <c r="P195" s="116"/>
      <c r="Q195" s="116"/>
      <c r="R195" s="116"/>
      <c r="S195" s="116"/>
      <c r="T195" s="116"/>
      <c r="U195" s="116"/>
      <c r="V195" s="116"/>
      <c r="W195" s="116"/>
      <c r="X195" s="116"/>
      <c r="Y195" s="116"/>
      <c r="Z195" s="116"/>
      <c r="AA195" s="116"/>
      <c r="AB195" s="116"/>
      <c r="AC195" s="116"/>
      <c r="AD195" s="116"/>
      <c r="AE195" s="116"/>
      <c r="AF195" s="116"/>
      <c r="AG195" s="116"/>
      <c r="AH195" s="203"/>
      <c r="AI195" s="203"/>
      <c r="AJ195" s="198"/>
    </row>
    <row r="196" spans="1:71" ht="15" customHeight="1">
      <c r="A196" s="116"/>
      <c r="B196" s="116"/>
      <c r="C196" s="116"/>
      <c r="D196" s="116"/>
      <c r="E196" s="116"/>
      <c r="F196" s="116"/>
      <c r="G196" s="116"/>
      <c r="H196" s="116"/>
      <c r="I196" s="116"/>
      <c r="J196" s="116"/>
      <c r="K196" s="116"/>
      <c r="L196" s="116"/>
      <c r="M196" s="116"/>
      <c r="N196" s="116"/>
      <c r="O196" s="116"/>
      <c r="P196" s="116"/>
      <c r="Q196" s="116"/>
      <c r="R196" s="116"/>
      <c r="S196" s="116"/>
      <c r="T196" s="116"/>
      <c r="U196" s="116"/>
      <c r="V196" s="116"/>
      <c r="W196" s="116"/>
      <c r="X196" s="116"/>
      <c r="Y196" s="116"/>
      <c r="Z196" s="116"/>
      <c r="AA196" s="116"/>
      <c r="AB196" s="116"/>
      <c r="AC196" s="116"/>
      <c r="AD196" s="116"/>
      <c r="AE196" s="116"/>
      <c r="AF196" s="116"/>
      <c r="AG196" s="116"/>
      <c r="AH196" s="203"/>
      <c r="AI196" s="203"/>
      <c r="AJ196" s="198"/>
    </row>
    <row r="197" spans="1:71" ht="16.149999999999999" customHeight="1">
      <c r="A197" s="116"/>
      <c r="B197" s="116"/>
      <c r="C197" s="116"/>
      <c r="D197" s="116"/>
      <c r="E197" s="116"/>
      <c r="F197" s="116"/>
      <c r="G197" s="116"/>
      <c r="H197" s="116"/>
      <c r="I197" s="116"/>
      <c r="J197" s="116"/>
      <c r="K197" s="116"/>
      <c r="L197" s="116"/>
      <c r="M197" s="116"/>
      <c r="N197" s="116"/>
      <c r="O197" s="116"/>
      <c r="P197" s="116"/>
      <c r="Q197" s="116"/>
      <c r="R197" s="116"/>
      <c r="S197" s="116"/>
      <c r="T197" s="116"/>
      <c r="U197" s="116"/>
      <c r="V197" s="116"/>
      <c r="W197" s="116"/>
      <c r="X197" s="116"/>
      <c r="Y197" s="116"/>
      <c r="Z197" s="116"/>
      <c r="AA197" s="116"/>
      <c r="AB197" s="116"/>
      <c r="AC197" s="116"/>
      <c r="AD197" s="116"/>
      <c r="AE197" s="116"/>
      <c r="AF197" s="116"/>
      <c r="AG197" s="116"/>
      <c r="AH197" s="203"/>
      <c r="AI197" s="203"/>
      <c r="AJ197" s="198"/>
    </row>
    <row r="198" spans="1:71" ht="16.149999999999999" customHeight="1">
      <c r="A198" s="116"/>
      <c r="B198" s="116"/>
      <c r="C198" s="116"/>
      <c r="D198" s="116"/>
      <c r="E198" s="116"/>
      <c r="F198" s="116"/>
      <c r="G198" s="116"/>
      <c r="H198" s="116"/>
      <c r="I198" s="116"/>
      <c r="J198" s="116"/>
      <c r="K198" s="116"/>
      <c r="L198" s="116"/>
      <c r="M198" s="116"/>
      <c r="N198" s="116"/>
      <c r="O198" s="116"/>
      <c r="P198" s="116"/>
      <c r="Q198" s="116"/>
      <c r="R198" s="116"/>
      <c r="S198" s="116"/>
      <c r="T198" s="116"/>
      <c r="U198" s="116"/>
      <c r="V198" s="116"/>
      <c r="W198" s="116"/>
      <c r="X198" s="116"/>
      <c r="Y198" s="116"/>
      <c r="Z198" s="116"/>
      <c r="AA198" s="116"/>
      <c r="AB198" s="116"/>
      <c r="AC198" s="116"/>
      <c r="AD198" s="116"/>
      <c r="AE198" s="116"/>
      <c r="AF198" s="116"/>
      <c r="AG198" s="116"/>
      <c r="AH198" s="203"/>
      <c r="AI198" s="203"/>
      <c r="AJ198" s="198"/>
    </row>
    <row r="199" spans="1:71" ht="16.149999999999999" customHeight="1">
      <c r="A199" s="116"/>
      <c r="B199" s="116"/>
      <c r="C199" s="116"/>
      <c r="D199" s="116"/>
      <c r="E199" s="116"/>
      <c r="F199" s="116"/>
      <c r="G199" s="116"/>
      <c r="H199" s="116"/>
      <c r="I199" s="116"/>
      <c r="J199" s="116"/>
      <c r="K199" s="116"/>
      <c r="L199" s="116"/>
      <c r="M199" s="116"/>
      <c r="N199" s="116"/>
      <c r="O199" s="116"/>
      <c r="P199" s="116"/>
      <c r="Q199" s="116"/>
      <c r="R199" s="116"/>
      <c r="S199" s="116"/>
      <c r="T199" s="116"/>
      <c r="U199" s="116"/>
      <c r="V199" s="116"/>
      <c r="W199" s="116"/>
      <c r="X199" s="116"/>
      <c r="Y199" s="116"/>
      <c r="Z199" s="116"/>
      <c r="AA199" s="116"/>
      <c r="AB199" s="116"/>
      <c r="AC199" s="116"/>
      <c r="AD199" s="116"/>
      <c r="AE199" s="116"/>
      <c r="AF199" s="116"/>
      <c r="AG199" s="116"/>
      <c r="AH199" s="203"/>
      <c r="AI199" s="203"/>
    </row>
    <row r="200" spans="1:71">
      <c r="A200" s="116"/>
      <c r="B200" s="116"/>
      <c r="C200" s="116"/>
      <c r="D200" s="116"/>
      <c r="E200" s="116"/>
      <c r="F200" s="116"/>
      <c r="G200" s="116"/>
      <c r="H200" s="116"/>
      <c r="I200" s="116"/>
      <c r="J200" s="116"/>
      <c r="K200" s="116"/>
      <c r="L200" s="116"/>
      <c r="M200" s="116"/>
      <c r="N200" s="116"/>
      <c r="O200" s="116"/>
      <c r="P200" s="116"/>
      <c r="Q200" s="116"/>
      <c r="R200" s="116"/>
      <c r="S200" s="116"/>
      <c r="T200" s="116"/>
      <c r="U200" s="116"/>
      <c r="V200" s="116"/>
      <c r="W200" s="116"/>
      <c r="X200" s="116"/>
      <c r="Y200" s="116"/>
      <c r="Z200" s="116"/>
      <c r="AA200" s="116"/>
      <c r="AB200" s="116"/>
      <c r="AC200" s="116"/>
      <c r="AD200" s="116"/>
      <c r="AE200" s="116"/>
      <c r="AF200" s="116"/>
      <c r="AG200" s="116"/>
      <c r="AH200" s="203"/>
      <c r="AI200" s="203"/>
    </row>
    <row r="201" spans="1:71">
      <c r="A201" s="116"/>
      <c r="B201" s="116"/>
      <c r="C201" s="116"/>
      <c r="D201" s="116"/>
      <c r="E201" s="116"/>
      <c r="F201" s="116"/>
      <c r="G201" s="116"/>
      <c r="H201" s="116"/>
      <c r="I201" s="116"/>
      <c r="J201" s="116"/>
      <c r="K201" s="116"/>
      <c r="L201" s="116"/>
      <c r="M201" s="116"/>
      <c r="N201" s="116"/>
      <c r="O201" s="116"/>
      <c r="P201" s="116"/>
      <c r="Q201" s="116"/>
      <c r="R201" s="116"/>
      <c r="S201" s="116"/>
      <c r="T201" s="116"/>
      <c r="U201" s="116"/>
      <c r="V201" s="116"/>
      <c r="W201" s="116"/>
      <c r="X201" s="116"/>
      <c r="Y201" s="116"/>
      <c r="Z201" s="116"/>
      <c r="AA201" s="116"/>
      <c r="AB201" s="116"/>
      <c r="AC201" s="116"/>
      <c r="AD201" s="116"/>
      <c r="AE201" s="116"/>
      <c r="AF201" s="116"/>
      <c r="AG201" s="116"/>
      <c r="AH201" s="203"/>
      <c r="AI201" s="203"/>
    </row>
    <row r="202" spans="1:71" ht="16.149999999999999" customHeight="1">
      <c r="A202" s="116"/>
      <c r="B202" s="116"/>
      <c r="C202" s="116"/>
      <c r="D202" s="116"/>
      <c r="E202" s="116"/>
      <c r="F202" s="116"/>
      <c r="G202" s="116"/>
      <c r="H202" s="116"/>
      <c r="I202" s="116"/>
      <c r="J202" s="116"/>
      <c r="K202" s="116"/>
      <c r="L202" s="116"/>
      <c r="M202" s="116"/>
      <c r="N202" s="116"/>
      <c r="O202" s="116"/>
      <c r="P202" s="116"/>
      <c r="Q202" s="116"/>
      <c r="R202" s="116"/>
      <c r="S202" s="116"/>
      <c r="T202" s="116"/>
      <c r="U202" s="116"/>
      <c r="V202" s="116"/>
      <c r="W202" s="116"/>
      <c r="X202" s="116"/>
      <c r="Y202" s="116"/>
      <c r="Z202" s="116"/>
      <c r="AA202" s="116"/>
      <c r="AB202" s="116"/>
      <c r="AC202" s="116"/>
      <c r="AD202" s="116"/>
      <c r="AE202" s="116"/>
      <c r="AF202" s="116"/>
      <c r="AG202" s="116"/>
      <c r="AH202" s="203"/>
      <c r="AI202" s="203"/>
    </row>
    <row r="203" spans="1:71" ht="16.149999999999999" customHeight="1">
      <c r="A203" s="116"/>
      <c r="B203" s="116"/>
      <c r="C203" s="116"/>
      <c r="D203" s="116"/>
      <c r="E203" s="116"/>
      <c r="F203" s="116"/>
      <c r="G203" s="116"/>
      <c r="H203" s="116"/>
      <c r="I203" s="116"/>
      <c r="J203" s="116"/>
      <c r="K203" s="116"/>
      <c r="L203" s="116"/>
      <c r="M203" s="116"/>
      <c r="N203" s="116"/>
      <c r="O203" s="116"/>
      <c r="P203" s="116"/>
      <c r="Q203" s="116"/>
      <c r="R203" s="116"/>
      <c r="S203" s="116"/>
      <c r="T203" s="116"/>
      <c r="U203" s="116"/>
      <c r="V203" s="116"/>
      <c r="W203" s="116"/>
      <c r="X203" s="116"/>
      <c r="Y203" s="116"/>
      <c r="Z203" s="116"/>
      <c r="AA203" s="116"/>
      <c r="AB203" s="116"/>
      <c r="AC203" s="116"/>
      <c r="AD203" s="116"/>
      <c r="AE203" s="116"/>
      <c r="AF203" s="116"/>
      <c r="AG203" s="116"/>
      <c r="AH203" s="203"/>
      <c r="AI203" s="203"/>
    </row>
    <row r="204" spans="1:71" ht="16.149999999999999" customHeight="1">
      <c r="A204" s="116"/>
      <c r="B204" s="116"/>
      <c r="C204" s="116"/>
      <c r="D204" s="116"/>
      <c r="E204" s="116"/>
      <c r="F204" s="116"/>
      <c r="G204" s="116"/>
      <c r="H204" s="116"/>
      <c r="I204" s="116"/>
      <c r="J204" s="116"/>
      <c r="K204" s="116"/>
      <c r="L204" s="116"/>
      <c r="M204" s="116"/>
      <c r="N204" s="116"/>
      <c r="O204" s="116"/>
      <c r="P204" s="116"/>
      <c r="Q204" s="116"/>
      <c r="R204" s="116"/>
      <c r="S204" s="116"/>
      <c r="T204" s="116"/>
      <c r="U204" s="116"/>
      <c r="V204" s="116"/>
      <c r="W204" s="116"/>
      <c r="X204" s="116"/>
      <c r="Y204" s="116"/>
      <c r="Z204" s="116"/>
      <c r="AA204" s="116"/>
      <c r="AB204" s="116"/>
      <c r="AC204" s="116"/>
      <c r="AD204" s="116"/>
      <c r="AE204" s="116"/>
      <c r="AF204" s="116"/>
      <c r="AG204" s="116"/>
      <c r="AH204" s="203"/>
      <c r="AI204" s="203"/>
    </row>
    <row r="205" spans="1:71">
      <c r="A205" s="116"/>
      <c r="B205" s="116"/>
      <c r="C205" s="116"/>
      <c r="D205" s="116"/>
      <c r="E205" s="116"/>
      <c r="F205" s="116"/>
      <c r="G205" s="116"/>
      <c r="H205" s="116"/>
      <c r="I205" s="116"/>
      <c r="J205" s="116"/>
      <c r="K205" s="116"/>
      <c r="L205" s="116"/>
      <c r="M205" s="116"/>
      <c r="N205" s="116"/>
      <c r="O205" s="116"/>
      <c r="P205" s="116"/>
      <c r="Q205" s="116"/>
      <c r="R205" s="116"/>
      <c r="S205" s="116"/>
      <c r="T205" s="116"/>
      <c r="U205" s="116"/>
      <c r="V205" s="116"/>
      <c r="W205" s="116"/>
      <c r="X205" s="116"/>
      <c r="Y205" s="116"/>
      <c r="Z205" s="116"/>
      <c r="AA205" s="116"/>
      <c r="AB205" s="116"/>
      <c r="AC205" s="116"/>
      <c r="AD205" s="116"/>
      <c r="AE205" s="116"/>
      <c r="AF205" s="116"/>
      <c r="AG205" s="116"/>
      <c r="AH205" s="203"/>
      <c r="AI205" s="203"/>
    </row>
    <row r="206" spans="1:71" ht="15" customHeight="1">
      <c r="A206" s="116"/>
      <c r="B206" s="116"/>
      <c r="C206" s="116"/>
      <c r="D206" s="116"/>
      <c r="E206" s="116"/>
      <c r="F206" s="116"/>
      <c r="G206" s="116"/>
      <c r="H206" s="116"/>
      <c r="I206" s="116"/>
      <c r="J206" s="116"/>
      <c r="K206" s="116"/>
      <c r="L206" s="116"/>
      <c r="M206" s="116"/>
      <c r="N206" s="116"/>
      <c r="O206" s="116"/>
      <c r="P206" s="116"/>
      <c r="Q206" s="116"/>
      <c r="R206" s="116"/>
      <c r="S206" s="116"/>
      <c r="T206" s="116"/>
      <c r="U206" s="116"/>
      <c r="V206" s="116"/>
      <c r="W206" s="116"/>
      <c r="X206" s="116"/>
      <c r="Y206" s="116"/>
      <c r="Z206" s="116"/>
      <c r="AA206" s="116"/>
      <c r="AB206" s="116"/>
      <c r="AC206" s="116"/>
      <c r="AD206" s="116"/>
      <c r="AE206" s="116"/>
      <c r="AF206" s="116"/>
      <c r="AG206" s="116"/>
      <c r="AH206" s="203"/>
      <c r="AI206" s="203"/>
      <c r="AN206" s="204"/>
      <c r="AO206" s="204"/>
      <c r="AP206" s="204"/>
      <c r="AQ206" s="204"/>
      <c r="AR206" s="204"/>
      <c r="AS206" s="48"/>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c r="BS206" s="48"/>
    </row>
    <row r="207" spans="1:71" ht="15" customHeight="1">
      <c r="A207" s="116"/>
      <c r="B207" s="116"/>
      <c r="C207" s="116"/>
      <c r="D207" s="116"/>
      <c r="E207" s="116"/>
      <c r="F207" s="116"/>
      <c r="G207" s="116"/>
      <c r="H207" s="116"/>
      <c r="I207" s="116"/>
      <c r="J207" s="116"/>
      <c r="K207" s="116"/>
      <c r="L207" s="116"/>
      <c r="M207" s="116"/>
      <c r="N207" s="116"/>
      <c r="O207" s="116"/>
      <c r="P207" s="116"/>
      <c r="Q207" s="116"/>
      <c r="R207" s="116"/>
      <c r="S207" s="116"/>
      <c r="T207" s="116"/>
      <c r="U207" s="116"/>
      <c r="V207" s="116"/>
      <c r="W207" s="116"/>
      <c r="X207" s="116"/>
      <c r="Y207" s="116"/>
      <c r="Z207" s="116"/>
      <c r="AA207" s="116"/>
      <c r="AB207" s="116"/>
      <c r="AC207" s="116"/>
      <c r="AD207" s="116"/>
      <c r="AE207" s="116"/>
      <c r="AF207" s="116"/>
      <c r="AG207" s="116"/>
      <c r="AH207" s="203"/>
      <c r="AI207" s="203"/>
      <c r="AM207" s="204"/>
      <c r="AN207" s="204"/>
      <c r="AO207" s="204"/>
      <c r="AP207" s="204"/>
      <c r="AQ207" s="204"/>
      <c r="AR207" s="204"/>
      <c r="AS207" s="48"/>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c r="BS207" s="48"/>
    </row>
    <row r="208" spans="1:71" ht="15" customHeight="1">
      <c r="A208" s="116"/>
      <c r="B208" s="116"/>
      <c r="C208" s="116"/>
      <c r="D208" s="116"/>
      <c r="E208" s="116"/>
      <c r="F208" s="116"/>
      <c r="G208" s="116"/>
      <c r="H208" s="116"/>
      <c r="I208" s="116"/>
      <c r="J208" s="116"/>
      <c r="K208" s="116"/>
      <c r="L208" s="116"/>
      <c r="M208" s="116"/>
      <c r="N208" s="116"/>
      <c r="O208" s="116"/>
      <c r="P208" s="116"/>
      <c r="Q208" s="116"/>
      <c r="R208" s="116"/>
      <c r="S208" s="116"/>
      <c r="T208" s="116"/>
      <c r="U208" s="116"/>
      <c r="V208" s="116"/>
      <c r="W208" s="116"/>
      <c r="X208" s="116"/>
      <c r="Y208" s="116"/>
      <c r="Z208" s="116"/>
      <c r="AA208" s="116"/>
      <c r="AB208" s="116"/>
      <c r="AC208" s="116"/>
      <c r="AD208" s="116"/>
      <c r="AE208" s="116"/>
      <c r="AF208" s="116"/>
      <c r="AG208" s="116"/>
      <c r="AH208" s="203"/>
      <c r="AI208" s="203"/>
      <c r="AM208" s="204"/>
      <c r="AN208" s="204"/>
      <c r="AO208" s="204"/>
      <c r="AP208" s="204"/>
      <c r="AQ208" s="204"/>
      <c r="AR208" s="204"/>
      <c r="AS208" s="48"/>
      <c r="AT208" s="48"/>
      <c r="AU208" s="48"/>
      <c r="AV208" s="48"/>
      <c r="AW208" s="48"/>
      <c r="AX208" s="48"/>
      <c r="AY208" s="48"/>
      <c r="AZ208" s="48"/>
      <c r="BA208" s="48"/>
      <c r="BB208" s="48"/>
      <c r="BC208" s="48"/>
      <c r="BD208" s="48"/>
      <c r="BE208" s="48"/>
      <c r="BF208" s="48"/>
      <c r="BG208" s="48"/>
      <c r="BH208" s="48"/>
      <c r="BI208" s="48"/>
      <c r="BJ208" s="48"/>
      <c r="BK208" s="48"/>
      <c r="BL208" s="48"/>
      <c r="BM208" s="48"/>
      <c r="BN208" s="48"/>
      <c r="BO208" s="48"/>
      <c r="BP208" s="48"/>
      <c r="BQ208" s="48"/>
      <c r="BR208" s="48"/>
      <c r="BS208" s="48"/>
    </row>
    <row r="209" spans="1:71" ht="15" customHeight="1">
      <c r="A209" s="116"/>
      <c r="B209" s="116"/>
      <c r="C209" s="116"/>
      <c r="D209" s="116"/>
      <c r="E209" s="116"/>
      <c r="F209" s="116"/>
      <c r="G209" s="116"/>
      <c r="H209" s="116"/>
      <c r="I209" s="116"/>
      <c r="J209" s="116"/>
      <c r="K209" s="116"/>
      <c r="L209" s="116"/>
      <c r="M209" s="116"/>
      <c r="N209" s="116"/>
      <c r="O209" s="116"/>
      <c r="P209" s="116"/>
      <c r="Q209" s="116"/>
      <c r="R209" s="116"/>
      <c r="S209" s="116"/>
      <c r="T209" s="116"/>
      <c r="U209" s="116"/>
      <c r="V209" s="116"/>
      <c r="W209" s="116"/>
      <c r="X209" s="116"/>
      <c r="Y209" s="116"/>
      <c r="Z209" s="116"/>
      <c r="AA209" s="116"/>
      <c r="AB209" s="116"/>
      <c r="AC209" s="116"/>
      <c r="AD209" s="116"/>
      <c r="AE209" s="116"/>
      <c r="AF209" s="116"/>
      <c r="AG209" s="116"/>
      <c r="AH209" s="203"/>
      <c r="AI209" s="203"/>
      <c r="AM209" s="204"/>
      <c r="AN209" s="204"/>
      <c r="AO209" s="204"/>
      <c r="AP209" s="204"/>
      <c r="AQ209" s="204"/>
      <c r="AR209" s="204"/>
      <c r="AS209" s="48"/>
      <c r="AT209" s="48"/>
      <c r="AU209" s="48"/>
      <c r="AV209" s="48"/>
      <c r="AW209" s="48"/>
      <c r="AX209" s="48"/>
      <c r="AY209" s="48"/>
      <c r="AZ209" s="48"/>
      <c r="BA209" s="48"/>
      <c r="BB209" s="48"/>
      <c r="BC209" s="48"/>
      <c r="BD209" s="48"/>
      <c r="BE209" s="48"/>
      <c r="BF209" s="48"/>
      <c r="BG209" s="48"/>
      <c r="BH209" s="48"/>
      <c r="BI209" s="48"/>
      <c r="BJ209" s="48"/>
      <c r="BK209" s="48"/>
      <c r="BL209" s="48"/>
      <c r="BM209" s="48"/>
      <c r="BN209" s="48"/>
      <c r="BO209" s="48"/>
      <c r="BP209" s="48"/>
      <c r="BQ209" s="48"/>
      <c r="BR209" s="48"/>
      <c r="BS209" s="48"/>
    </row>
    <row r="210" spans="1:71" ht="15" customHeight="1">
      <c r="A210" s="116"/>
      <c r="B210" s="116"/>
      <c r="C210" s="116"/>
      <c r="D210" s="116"/>
      <c r="E210" s="116"/>
      <c r="F210" s="116"/>
      <c r="G210" s="116"/>
      <c r="H210" s="116"/>
      <c r="I210" s="116"/>
      <c r="J210" s="116"/>
      <c r="K210" s="116"/>
      <c r="L210" s="116"/>
      <c r="M210" s="116"/>
      <c r="N210" s="116"/>
      <c r="O210" s="116"/>
      <c r="P210" s="116"/>
      <c r="Q210" s="116"/>
      <c r="R210" s="116"/>
      <c r="S210" s="116"/>
      <c r="T210" s="116"/>
      <c r="U210" s="116"/>
      <c r="V210" s="116"/>
      <c r="W210" s="116"/>
      <c r="X210" s="116"/>
      <c r="Y210" s="116"/>
      <c r="Z210" s="116"/>
      <c r="AA210" s="116"/>
      <c r="AB210" s="116"/>
      <c r="AC210" s="116"/>
      <c r="AD210" s="116"/>
      <c r="AE210" s="116"/>
      <c r="AF210" s="116"/>
      <c r="AG210" s="116"/>
      <c r="AH210" s="203"/>
      <c r="AI210" s="203"/>
      <c r="AM210" s="204"/>
      <c r="AN210" s="204"/>
      <c r="AO210" s="204"/>
      <c r="AP210" s="204"/>
      <c r="AQ210" s="204"/>
      <c r="AR210" s="204"/>
      <c r="AS210" s="48"/>
      <c r="AT210" s="48"/>
      <c r="AU210" s="48"/>
      <c r="AV210" s="48"/>
      <c r="AW210" s="48"/>
      <c r="AX210" s="48"/>
      <c r="AY210" s="48"/>
      <c r="AZ210" s="48"/>
      <c r="BA210" s="48"/>
      <c r="BB210" s="48"/>
      <c r="BC210" s="48"/>
      <c r="BD210" s="48"/>
      <c r="BE210" s="48"/>
      <c r="BF210" s="48"/>
      <c r="BG210" s="48"/>
      <c r="BH210" s="48"/>
      <c r="BI210" s="48"/>
      <c r="BJ210" s="48"/>
      <c r="BK210" s="48"/>
      <c r="BL210" s="48"/>
      <c r="BM210" s="48"/>
      <c r="BN210" s="48"/>
      <c r="BO210" s="48"/>
      <c r="BP210" s="48"/>
      <c r="BQ210" s="48"/>
      <c r="BR210" s="48"/>
      <c r="BS210" s="48"/>
    </row>
    <row r="211" spans="1:71" ht="15" customHeight="1">
      <c r="AM211" s="204"/>
      <c r="AN211" s="204"/>
      <c r="AO211" s="204"/>
      <c r="AP211" s="204"/>
      <c r="AQ211" s="204"/>
      <c r="AR211" s="204"/>
      <c r="AS211" s="48"/>
      <c r="AT211" s="48"/>
      <c r="AU211" s="48"/>
      <c r="AV211" s="48"/>
      <c r="AW211" s="48"/>
      <c r="AX211" s="48"/>
      <c r="AY211" s="48"/>
      <c r="AZ211" s="48"/>
      <c r="BA211" s="48"/>
      <c r="BB211" s="48"/>
      <c r="BC211" s="48"/>
      <c r="BD211" s="48"/>
      <c r="BE211" s="48"/>
      <c r="BF211" s="48"/>
      <c r="BG211" s="48"/>
      <c r="BH211" s="48"/>
      <c r="BI211" s="48"/>
      <c r="BJ211" s="48"/>
      <c r="BK211" s="48"/>
      <c r="BL211" s="48"/>
      <c r="BM211" s="48"/>
      <c r="BN211" s="48"/>
      <c r="BO211" s="48"/>
      <c r="BP211" s="48"/>
      <c r="BQ211" s="48"/>
      <c r="BR211" s="48"/>
      <c r="BS211" s="48"/>
    </row>
    <row r="212" spans="1:71" ht="15" customHeight="1">
      <c r="AM212" s="204"/>
      <c r="AN212" s="204"/>
      <c r="AO212" s="204"/>
      <c r="AP212" s="204"/>
      <c r="AQ212" s="204"/>
      <c r="AR212" s="204"/>
      <c r="AS212" s="48"/>
      <c r="AT212" s="48"/>
      <c r="AU212" s="48"/>
      <c r="AV212" s="48"/>
      <c r="AW212" s="48"/>
      <c r="AX212" s="48"/>
      <c r="AY212" s="48"/>
      <c r="AZ212" s="48"/>
      <c r="BA212" s="48"/>
      <c r="BB212" s="48"/>
      <c r="BC212" s="48"/>
      <c r="BD212" s="48"/>
      <c r="BE212" s="48"/>
      <c r="BF212" s="48"/>
      <c r="BG212" s="48"/>
      <c r="BH212" s="48"/>
      <c r="BI212" s="48"/>
      <c r="BJ212" s="48"/>
      <c r="BK212" s="48"/>
      <c r="BL212" s="48"/>
      <c r="BM212" s="48"/>
      <c r="BN212" s="48"/>
      <c r="BO212" s="48"/>
      <c r="BP212" s="48"/>
      <c r="BQ212" s="48"/>
      <c r="BR212" s="48"/>
      <c r="BS212" s="48"/>
    </row>
    <row r="213" spans="1:71" ht="15" customHeight="1">
      <c r="AM213" s="204"/>
      <c r="AN213" s="204"/>
      <c r="AO213" s="204"/>
      <c r="AP213" s="204"/>
      <c r="AQ213" s="204"/>
      <c r="AR213" s="204"/>
      <c r="AS213" s="48"/>
      <c r="AT213" s="48"/>
      <c r="AU213" s="48"/>
      <c r="AV213" s="48"/>
      <c r="AW213" s="48"/>
      <c r="AX213" s="48"/>
      <c r="AY213" s="48"/>
      <c r="AZ213" s="48"/>
      <c r="BA213" s="48"/>
      <c r="BB213" s="48"/>
      <c r="BC213" s="48"/>
      <c r="BD213" s="48"/>
      <c r="BE213" s="48"/>
      <c r="BF213" s="48"/>
      <c r="BG213" s="48"/>
      <c r="BH213" s="48"/>
      <c r="BI213" s="48"/>
      <c r="BJ213" s="48"/>
      <c r="BK213" s="48"/>
      <c r="BL213" s="48"/>
      <c r="BM213" s="48"/>
      <c r="BN213" s="48"/>
      <c r="BO213" s="48"/>
      <c r="BP213" s="48"/>
      <c r="BQ213" s="48"/>
      <c r="BR213" s="48"/>
      <c r="BS213" s="48"/>
    </row>
    <row r="214" spans="1:71" ht="15" customHeight="1">
      <c r="AM214" s="204"/>
      <c r="AN214" s="204"/>
      <c r="AO214" s="204"/>
      <c r="AP214" s="204"/>
      <c r="AQ214" s="204"/>
      <c r="AR214" s="204"/>
      <c r="AS214" s="48"/>
      <c r="AT214" s="48"/>
      <c r="AU214" s="48"/>
      <c r="AV214" s="48"/>
      <c r="AW214" s="48"/>
      <c r="AX214" s="48"/>
      <c r="AY214" s="48"/>
      <c r="AZ214" s="48"/>
      <c r="BA214" s="48"/>
      <c r="BB214" s="48"/>
      <c r="BC214" s="48"/>
      <c r="BD214" s="48"/>
      <c r="BE214" s="48"/>
      <c r="BF214" s="48"/>
      <c r="BG214" s="48"/>
      <c r="BH214" s="48"/>
      <c r="BI214" s="48"/>
      <c r="BJ214" s="48"/>
      <c r="BK214" s="48"/>
      <c r="BL214" s="48"/>
      <c r="BM214" s="48"/>
      <c r="BN214" s="48"/>
      <c r="BO214" s="48"/>
      <c r="BP214" s="48"/>
      <c r="BQ214" s="48"/>
      <c r="BR214" s="48"/>
      <c r="BS214" s="48"/>
    </row>
    <row r="215" spans="1:71" ht="15" customHeight="1">
      <c r="AM215" s="204"/>
      <c r="AN215" s="204"/>
      <c r="AO215" s="204"/>
      <c r="AP215" s="204"/>
      <c r="AQ215" s="204"/>
      <c r="AR215" s="204"/>
      <c r="AS215" s="48"/>
      <c r="AT215" s="48"/>
      <c r="AU215" s="48"/>
      <c r="AV215" s="48"/>
      <c r="AW215" s="48"/>
      <c r="AX215" s="48"/>
      <c r="AY215" s="48"/>
      <c r="AZ215" s="48"/>
      <c r="BA215" s="48"/>
      <c r="BB215" s="48"/>
      <c r="BC215" s="48"/>
      <c r="BD215" s="48"/>
      <c r="BE215" s="48"/>
      <c r="BF215" s="48"/>
      <c r="BG215" s="48"/>
      <c r="BH215" s="48"/>
      <c r="BI215" s="48"/>
      <c r="BJ215" s="48"/>
      <c r="BK215" s="48"/>
      <c r="BL215" s="48"/>
      <c r="BM215" s="48"/>
      <c r="BN215" s="48"/>
      <c r="BO215" s="48"/>
      <c r="BP215" s="48"/>
      <c r="BQ215" s="48"/>
      <c r="BR215" s="48"/>
      <c r="BS215" s="48"/>
    </row>
    <row r="216" spans="1:71" ht="15" customHeight="1">
      <c r="AM216" s="200"/>
      <c r="AN216" s="201"/>
      <c r="AO216" s="200"/>
      <c r="AP216" s="200"/>
      <c r="AQ216" s="200"/>
      <c r="AR216" s="200"/>
      <c r="AS216" s="42"/>
      <c r="AT216" s="42"/>
      <c r="AU216" s="42"/>
      <c r="AV216" s="42"/>
      <c r="AW216" s="42"/>
      <c r="AX216" s="42"/>
      <c r="AY216" s="42"/>
      <c r="AZ216" s="42"/>
      <c r="BA216" s="42"/>
      <c r="BB216" s="42"/>
      <c r="BC216" s="42"/>
      <c r="BD216" s="42"/>
      <c r="BE216" s="42"/>
      <c r="BF216" s="42"/>
      <c r="BG216" s="42"/>
      <c r="BH216" s="42"/>
      <c r="BI216" s="42"/>
      <c r="BJ216" s="42"/>
      <c r="BK216" s="42"/>
      <c r="BL216" s="42"/>
      <c r="BM216" s="42"/>
      <c r="BN216" s="42"/>
      <c r="BO216" s="42"/>
      <c r="BP216" s="42"/>
      <c r="BQ216" s="42"/>
      <c r="BR216" s="42"/>
      <c r="BS216" s="42"/>
    </row>
    <row r="217" spans="1:71" ht="15" customHeight="1">
      <c r="AM217" s="201"/>
      <c r="AN217" s="201"/>
      <c r="AO217" s="200"/>
      <c r="AP217" s="200"/>
      <c r="AQ217" s="200"/>
      <c r="AR217" s="200"/>
      <c r="AS217" s="42"/>
      <c r="AT217" s="42"/>
      <c r="AU217" s="42"/>
      <c r="AV217" s="42"/>
      <c r="AW217" s="42"/>
      <c r="AX217" s="42"/>
      <c r="AY217" s="42"/>
      <c r="AZ217" s="42"/>
      <c r="BA217" s="42"/>
      <c r="BB217" s="42"/>
      <c r="BC217" s="42"/>
      <c r="BD217" s="42"/>
      <c r="BE217" s="42"/>
      <c r="BF217" s="42"/>
      <c r="BG217" s="42"/>
      <c r="BH217" s="42"/>
      <c r="BI217" s="42"/>
      <c r="BJ217" s="42"/>
      <c r="BK217" s="42"/>
      <c r="BL217" s="42"/>
      <c r="BM217" s="42"/>
      <c r="BN217" s="42"/>
      <c r="BO217" s="42"/>
      <c r="BP217" s="42"/>
      <c r="BQ217" s="42"/>
      <c r="BR217" s="42"/>
      <c r="BS217" s="42"/>
    </row>
    <row r="218" spans="1:71" ht="15" customHeight="1">
      <c r="AM218" s="201"/>
      <c r="AN218" s="201"/>
      <c r="AO218" s="200"/>
      <c r="AP218" s="200"/>
      <c r="AQ218" s="200"/>
      <c r="AR218" s="200"/>
      <c r="AS218" s="42"/>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c r="BS218" s="42"/>
    </row>
    <row r="219" spans="1:71" ht="15" customHeight="1">
      <c r="AM219" s="201"/>
      <c r="AN219" s="201"/>
      <c r="AO219" s="200"/>
      <c r="AP219" s="200"/>
      <c r="AQ219" s="200"/>
      <c r="AR219" s="200"/>
      <c r="AS219" s="42"/>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c r="BS219" s="42"/>
    </row>
    <row r="220" spans="1:71" ht="15" customHeight="1">
      <c r="AM220" s="201"/>
      <c r="AN220" s="201"/>
      <c r="AO220" s="200"/>
      <c r="AP220" s="200"/>
      <c r="AQ220" s="200"/>
      <c r="AR220" s="200"/>
      <c r="AS220" s="42"/>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c r="BS220" s="42"/>
    </row>
    <row r="221" spans="1:71" ht="15" customHeight="1">
      <c r="AM221" s="201"/>
      <c r="AN221" s="201"/>
      <c r="AO221" s="200"/>
      <c r="AP221" s="200"/>
      <c r="AQ221" s="200"/>
      <c r="AR221" s="200"/>
      <c r="AS221" s="42"/>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c r="BS221" s="42"/>
    </row>
    <row r="222" spans="1:71" ht="15" customHeight="1">
      <c r="AM222" s="200"/>
      <c r="AN222" s="201"/>
      <c r="AO222" s="200"/>
      <c r="AP222" s="200"/>
      <c r="AQ222" s="200"/>
      <c r="AR222" s="200"/>
      <c r="AS222" s="42"/>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c r="BS222" s="42"/>
    </row>
    <row r="223" spans="1:71" ht="15" customHeight="1">
      <c r="AM223" s="200"/>
      <c r="AN223" s="201"/>
      <c r="AO223" s="200"/>
      <c r="AP223" s="200"/>
      <c r="AQ223" s="200"/>
      <c r="AR223" s="200"/>
      <c r="AS223" s="42"/>
      <c r="AT223" s="42"/>
      <c r="AU223" s="42"/>
      <c r="AV223" s="42"/>
      <c r="AW223" s="42"/>
      <c r="AX223" s="42"/>
      <c r="AY223" s="42"/>
      <c r="AZ223" s="42"/>
      <c r="BA223" s="42"/>
      <c r="BB223" s="42"/>
      <c r="BC223" s="42"/>
      <c r="BD223" s="42"/>
      <c r="BE223" s="42"/>
      <c r="BF223" s="42"/>
      <c r="BG223" s="42"/>
      <c r="BH223" s="42"/>
      <c r="BI223" s="42"/>
      <c r="BJ223" s="42"/>
      <c r="BK223" s="42"/>
      <c r="BL223" s="42"/>
      <c r="BM223" s="42"/>
      <c r="BN223" s="42"/>
      <c r="BO223" s="42"/>
      <c r="BP223" s="42"/>
      <c r="BQ223" s="42"/>
      <c r="BR223" s="42"/>
      <c r="BS223" s="42"/>
    </row>
    <row r="224" spans="1:71" ht="15" customHeight="1">
      <c r="AM224" s="200"/>
      <c r="AN224" s="201"/>
      <c r="AO224" s="200"/>
      <c r="AP224" s="200"/>
      <c r="AQ224" s="200"/>
      <c r="AR224" s="200"/>
      <c r="AS224" s="42"/>
      <c r="AT224" s="42"/>
      <c r="AU224" s="42"/>
      <c r="AV224" s="42"/>
      <c r="AW224" s="42"/>
      <c r="AX224" s="42"/>
      <c r="AY224" s="42"/>
      <c r="AZ224" s="42"/>
      <c r="BA224" s="42"/>
      <c r="BB224" s="42"/>
      <c r="BC224" s="42"/>
      <c r="BD224" s="42"/>
      <c r="BE224" s="42"/>
      <c r="BF224" s="42"/>
      <c r="BG224" s="42"/>
      <c r="BH224" s="42"/>
      <c r="BI224" s="42"/>
      <c r="BJ224" s="42"/>
      <c r="BK224" s="42"/>
      <c r="BL224" s="42"/>
      <c r="BM224" s="42"/>
      <c r="BN224" s="42"/>
      <c r="BO224" s="42"/>
      <c r="BP224" s="42"/>
      <c r="BQ224" s="42"/>
      <c r="BR224" s="42"/>
      <c r="BS224" s="42"/>
    </row>
    <row r="225" spans="39:71" ht="15" customHeight="1">
      <c r="AM225" s="201"/>
      <c r="AN225" s="201"/>
      <c r="AO225" s="200"/>
      <c r="AP225" s="200"/>
      <c r="AQ225" s="200"/>
      <c r="AR225" s="200"/>
      <c r="AS225" s="42"/>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c r="BS225" s="42"/>
    </row>
    <row r="226" spans="39:71" ht="15" customHeight="1">
      <c r="AM226" s="200"/>
      <c r="AN226" s="201"/>
      <c r="AO226" s="200"/>
      <c r="AP226" s="200"/>
      <c r="AQ226" s="200"/>
      <c r="AR226" s="200"/>
      <c r="AS226" s="42"/>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c r="BS226" s="42"/>
    </row>
    <row r="227" spans="39:71" ht="15" customHeight="1">
      <c r="AM227" s="200"/>
      <c r="AN227" s="201"/>
      <c r="AO227" s="200"/>
      <c r="AP227" s="200"/>
      <c r="AQ227" s="200"/>
      <c r="AR227" s="200"/>
      <c r="AS227" s="42"/>
      <c r="AT227" s="42"/>
      <c r="AU227" s="42"/>
      <c r="AV227" s="42"/>
      <c r="AW227" s="42"/>
      <c r="AX227" s="42"/>
      <c r="AY227" s="42"/>
      <c r="AZ227" s="42"/>
      <c r="BA227" s="42"/>
      <c r="BB227" s="42"/>
      <c r="BC227" s="42"/>
      <c r="BD227" s="42"/>
      <c r="BE227" s="42"/>
      <c r="BF227" s="42"/>
      <c r="BG227" s="42"/>
      <c r="BH227" s="42"/>
      <c r="BI227" s="42"/>
      <c r="BJ227" s="42"/>
      <c r="BK227" s="42"/>
      <c r="BL227" s="42"/>
      <c r="BM227" s="42"/>
      <c r="BN227" s="42"/>
      <c r="BO227" s="42"/>
      <c r="BP227" s="42"/>
      <c r="BQ227" s="42"/>
      <c r="BR227" s="42"/>
      <c r="BS227" s="42"/>
    </row>
    <row r="228" spans="39:71" ht="15" customHeight="1">
      <c r="AM228" s="201"/>
      <c r="AN228" s="201"/>
      <c r="AO228" s="200"/>
      <c r="AP228" s="200"/>
      <c r="AQ228" s="200"/>
      <c r="AR228" s="200"/>
      <c r="AS228" s="42"/>
      <c r="AT228" s="42"/>
      <c r="AU228" s="42"/>
      <c r="AV228" s="42"/>
      <c r="AW228" s="42"/>
      <c r="AX228" s="42"/>
      <c r="AY228" s="42"/>
      <c r="AZ228" s="42"/>
      <c r="BA228" s="42"/>
      <c r="BB228" s="42"/>
      <c r="BC228" s="42"/>
      <c r="BD228" s="42"/>
      <c r="BE228" s="42"/>
      <c r="BF228" s="42"/>
      <c r="BG228" s="42"/>
      <c r="BH228" s="42"/>
      <c r="BI228" s="42"/>
      <c r="BJ228" s="42"/>
      <c r="BK228" s="42"/>
      <c r="BL228" s="42"/>
      <c r="BM228" s="42"/>
      <c r="BN228" s="42"/>
      <c r="BO228" s="42"/>
      <c r="BP228" s="42"/>
      <c r="BQ228" s="42"/>
      <c r="BR228" s="42"/>
      <c r="BS228" s="42"/>
    </row>
    <row r="229" spans="39:71" ht="15" customHeight="1">
      <c r="AM229" s="200"/>
      <c r="AN229" s="201"/>
      <c r="AO229" s="200"/>
      <c r="AP229" s="200"/>
      <c r="AQ229" s="200"/>
      <c r="AR229" s="200"/>
      <c r="AS229" s="42"/>
      <c r="AT229" s="42"/>
      <c r="AU229" s="42"/>
      <c r="AV229" s="42"/>
      <c r="AW229" s="42"/>
      <c r="AX229" s="42"/>
      <c r="AY229" s="42"/>
      <c r="AZ229" s="42"/>
      <c r="BA229" s="42"/>
      <c r="BB229" s="42"/>
      <c r="BC229" s="42"/>
      <c r="BD229" s="42"/>
      <c r="BE229" s="42"/>
      <c r="BF229" s="42"/>
      <c r="BG229" s="42"/>
      <c r="BH229" s="42"/>
      <c r="BI229" s="42"/>
      <c r="BJ229" s="42"/>
      <c r="BK229" s="42"/>
      <c r="BL229" s="42"/>
      <c r="BM229" s="42"/>
      <c r="BN229" s="42"/>
      <c r="BO229" s="42"/>
      <c r="BP229" s="42"/>
      <c r="BQ229" s="42"/>
      <c r="BR229" s="42"/>
      <c r="BS229" s="42"/>
    </row>
  </sheetData>
  <sheetProtection algorithmName="SHA-512" hashValue="pxvZnYMr+ekjL6UPDsVANx/iUbOg5+0Z/ZHsYHU0dgXPeSXPUVPCgWqodADDnTvN6E5IY8Q+5YHNbLEMvg9vfg==" saltValue="iPLtM1XDfD5I3Ppex+3YTw==" spinCount="100000" sheet="1" objects="1" scenarios="1"/>
  <mergeCells count="109">
    <mergeCell ref="V5:AG5"/>
    <mergeCell ref="B9:C9"/>
    <mergeCell ref="D9:Z9"/>
    <mergeCell ref="Q5:U5"/>
    <mergeCell ref="A2:R2"/>
    <mergeCell ref="S2:T2"/>
    <mergeCell ref="X27:Y27"/>
    <mergeCell ref="AB33:AF33"/>
    <mergeCell ref="B34:W34"/>
    <mergeCell ref="AB34:AF34"/>
    <mergeCell ref="Q4:U4"/>
    <mergeCell ref="V4:AG4"/>
    <mergeCell ref="C35:AA35"/>
    <mergeCell ref="AB35:AF35"/>
    <mergeCell ref="B21:D21"/>
    <mergeCell ref="E21:F21"/>
    <mergeCell ref="H21:I21"/>
    <mergeCell ref="O21:P21"/>
    <mergeCell ref="R21:S21"/>
    <mergeCell ref="V21:Y21"/>
    <mergeCell ref="B10:C10"/>
    <mergeCell ref="D10:Z10"/>
    <mergeCell ref="B16:D16"/>
    <mergeCell ref="E16:F16"/>
    <mergeCell ref="H16:I16"/>
    <mergeCell ref="O16:P16"/>
    <mergeCell ref="R16:S16"/>
    <mergeCell ref="V16:Y16"/>
    <mergeCell ref="AB40:AF40"/>
    <mergeCell ref="AB41:AF41"/>
    <mergeCell ref="AB42:AF42"/>
    <mergeCell ref="AB49:AF49"/>
    <mergeCell ref="AB50:AF50"/>
    <mergeCell ref="AB51:AF51"/>
    <mergeCell ref="AB36:AF36"/>
    <mergeCell ref="R37:V37"/>
    <mergeCell ref="X37:Z37"/>
    <mergeCell ref="AC37:AE37"/>
    <mergeCell ref="AB38:AF38"/>
    <mergeCell ref="AB39:AF39"/>
    <mergeCell ref="AB80:AF80"/>
    <mergeCell ref="AB81:AF81"/>
    <mergeCell ref="AB82:AF82"/>
    <mergeCell ref="AB85:AF85"/>
    <mergeCell ref="AB86:AF86"/>
    <mergeCell ref="AB87:AF87"/>
    <mergeCell ref="AB52:AF52"/>
    <mergeCell ref="AB53:AF53"/>
    <mergeCell ref="AB76:AF76"/>
    <mergeCell ref="AB77:AF77"/>
    <mergeCell ref="AB78:AF78"/>
    <mergeCell ref="AB79:AF79"/>
    <mergeCell ref="AB95:AF95"/>
    <mergeCell ref="AB96:AF96"/>
    <mergeCell ref="AB97:AF97"/>
    <mergeCell ref="AB98:AF98"/>
    <mergeCell ref="AB99:AF99"/>
    <mergeCell ref="AB100:AF100"/>
    <mergeCell ref="AB88:AF88"/>
    <mergeCell ref="AB89:AF89"/>
    <mergeCell ref="AB90:AF90"/>
    <mergeCell ref="AB91:AF91"/>
    <mergeCell ref="AA93:AG93"/>
    <mergeCell ref="AB94:AF94"/>
    <mergeCell ref="AB108:AF108"/>
    <mergeCell ref="AB109:AF109"/>
    <mergeCell ref="AA111:AG111"/>
    <mergeCell ref="AB112:AF112"/>
    <mergeCell ref="AB113:AF113"/>
    <mergeCell ref="AB114:AF114"/>
    <mergeCell ref="AA102:AG102"/>
    <mergeCell ref="AB103:AF103"/>
    <mergeCell ref="AB104:AF104"/>
    <mergeCell ref="AB105:AF105"/>
    <mergeCell ref="AB106:AF106"/>
    <mergeCell ref="AB107:AF107"/>
    <mergeCell ref="AB123:AF123"/>
    <mergeCell ref="AB124:AF124"/>
    <mergeCell ref="AB125:AF125"/>
    <mergeCell ref="AB126:AF126"/>
    <mergeCell ref="AB127:AF127"/>
    <mergeCell ref="AB128:AF128"/>
    <mergeCell ref="AB115:AF115"/>
    <mergeCell ref="AB116:AF116"/>
    <mergeCell ref="AB117:AF117"/>
    <mergeCell ref="AB118:AF118"/>
    <mergeCell ref="AA121:AG121"/>
    <mergeCell ref="AB122:AF122"/>
    <mergeCell ref="AB136:AF136"/>
    <mergeCell ref="AB137:AF137"/>
    <mergeCell ref="AB138:AF138"/>
    <mergeCell ref="AB139:AF139"/>
    <mergeCell ref="AB140:AF140"/>
    <mergeCell ref="AB141:AF141"/>
    <mergeCell ref="AB129:AF129"/>
    <mergeCell ref="AB130:AF130"/>
    <mergeCell ref="AB131:AF131"/>
    <mergeCell ref="AA133:AG133"/>
    <mergeCell ref="AB134:AF134"/>
    <mergeCell ref="AB135:AF135"/>
    <mergeCell ref="AB142:AF142"/>
    <mergeCell ref="AB143:AF143"/>
    <mergeCell ref="C151:AF151"/>
    <mergeCell ref="A154:AG154"/>
    <mergeCell ref="E156:F156"/>
    <mergeCell ref="H156:I156"/>
    <mergeCell ref="K156:L156"/>
    <mergeCell ref="T156:AF156"/>
    <mergeCell ref="J148:AF148"/>
  </mergeCells>
  <phoneticPr fontId="1"/>
  <conditionalFormatting sqref="AA66:AE66">
    <cfRule type="containsText" dxfId="33" priority="3" operator="containsText" text="問題あり">
      <formula>NOT(ISERROR(SEARCH("問題あり",AA66)))</formula>
    </cfRule>
  </conditionalFormatting>
  <conditionalFormatting sqref="B36:AG39">
    <cfRule type="expression" dxfId="32" priority="2">
      <formula>$AI$27=FALSE</formula>
    </cfRule>
  </conditionalFormatting>
  <conditionalFormatting sqref="AA74:AE74">
    <cfRule type="containsText" dxfId="31" priority="1" operator="containsText" text="問題あり">
      <formula>NOT(ISERROR(SEARCH("問題あり",AA74)))</formula>
    </cfRule>
  </conditionalFormatting>
  <dataValidations count="1">
    <dataValidation type="list" allowBlank="1" showInputMessage="1" showErrorMessage="1" sqref="R16:S18 H16:I18 R21:S21 H21:I21" xr:uid="{8DC7F4E8-4A22-4565-B62C-34A9966EB7FD}">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7" fitToHeight="0" orientation="portrait" r:id="rId1"/>
  <rowBreaks count="2" manualBreakCount="2">
    <brk id="65" max="32" man="1"/>
    <brk id="157"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1</xdr:col>
                    <xdr:colOff>28575</xdr:colOff>
                    <xdr:row>146</xdr:row>
                    <xdr:rowOff>19050</xdr:rowOff>
                  </from>
                  <to>
                    <xdr:col>2</xdr:col>
                    <xdr:colOff>28575</xdr:colOff>
                    <xdr:row>147</xdr:row>
                    <xdr:rowOff>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1</xdr:col>
                    <xdr:colOff>28575</xdr:colOff>
                    <xdr:row>147</xdr:row>
                    <xdr:rowOff>28575</xdr:rowOff>
                  </from>
                  <to>
                    <xdr:col>2</xdr:col>
                    <xdr:colOff>28575</xdr:colOff>
                    <xdr:row>148</xdr:row>
                    <xdr:rowOff>19050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11</xdr:col>
                    <xdr:colOff>57150</xdr:colOff>
                    <xdr:row>146</xdr:row>
                    <xdr:rowOff>19050</xdr:rowOff>
                  </from>
                  <to>
                    <xdr:col>12</xdr:col>
                    <xdr:colOff>57150</xdr:colOff>
                    <xdr:row>147</xdr:row>
                    <xdr:rowOff>0</xdr:rowOff>
                  </to>
                </anchor>
              </controlPr>
            </control>
          </mc:Choice>
        </mc:AlternateContent>
        <mc:AlternateContent xmlns:mc="http://schemas.openxmlformats.org/markup-compatibility/2006">
          <mc:Choice Requires="x14">
            <control shapeId="35844"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35845" r:id="rId8"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22</xdr:col>
                    <xdr:colOff>28575</xdr:colOff>
                    <xdr:row>26</xdr:row>
                    <xdr:rowOff>19050</xdr:rowOff>
                  </from>
                  <to>
                    <xdr:col>22</xdr:col>
                    <xdr:colOff>247650</xdr:colOff>
                    <xdr:row>26</xdr:row>
                    <xdr:rowOff>180975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FEABD-8E0F-4E7C-82FE-5C9990D0CF69}">
  <sheetPr>
    <tabColor theme="9" tint="0.79998168889431442"/>
    <pageSetUpPr fitToPage="1"/>
  </sheetPr>
  <dimension ref="A1:AR210"/>
  <sheetViews>
    <sheetView showGridLines="0" view="pageBreakPreview" zoomScaleNormal="100" zoomScaleSheetLayoutView="100" workbookViewId="0"/>
  </sheetViews>
  <sheetFormatPr defaultColWidth="8.75" defaultRowHeight="13.5" outlineLevelRow="1" outlineLevelCol="1"/>
  <cols>
    <col min="1" max="1" width="4.75" style="4" customWidth="1"/>
    <col min="2" max="2" width="2.75" style="4" customWidth="1"/>
    <col min="3" max="3" width="4.625" style="4" customWidth="1"/>
    <col min="4" max="33" width="3.5" style="4" customWidth="1"/>
    <col min="34" max="34" width="7" style="175" hidden="1" customWidth="1" outlineLevel="1"/>
    <col min="35" max="40" width="2.75" style="175" hidden="1" customWidth="1" outlineLevel="1"/>
    <col min="41" max="43" width="8.75" style="175" hidden="1" customWidth="1" outlineLevel="1"/>
    <col min="44" max="44" width="8.75" style="4" collapsed="1"/>
    <col min="45" max="16384" width="8.75" style="4"/>
  </cols>
  <sheetData>
    <row r="1" spans="1:43"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43" ht="16.149999999999999" customHeight="1">
      <c r="A2" s="615" t="s">
        <v>390</v>
      </c>
      <c r="B2" s="615"/>
      <c r="C2" s="615"/>
      <c r="D2" s="615"/>
      <c r="E2" s="615"/>
      <c r="F2" s="615"/>
      <c r="G2" s="615"/>
      <c r="H2" s="615"/>
      <c r="I2" s="615"/>
      <c r="J2" s="615"/>
      <c r="K2" s="615"/>
      <c r="L2" s="615"/>
      <c r="M2" s="615"/>
      <c r="N2" s="615"/>
      <c r="O2" s="615"/>
      <c r="P2" s="615"/>
      <c r="Q2" s="615"/>
      <c r="R2" s="615"/>
      <c r="S2" s="615"/>
      <c r="T2" s="615"/>
      <c r="U2" s="616"/>
      <c r="V2" s="616"/>
      <c r="W2" s="658" t="s">
        <v>391</v>
      </c>
      <c r="X2" s="658"/>
      <c r="Y2" s="658"/>
      <c r="Z2" s="658"/>
      <c r="AA2" s="658"/>
      <c r="AB2" s="658"/>
      <c r="AC2" s="658"/>
      <c r="AD2" s="658"/>
      <c r="AE2" s="658"/>
      <c r="AF2" s="658"/>
      <c r="AG2" s="658"/>
    </row>
    <row r="3" spans="1:4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43" ht="16.350000000000001" customHeight="1">
      <c r="A4" s="3"/>
      <c r="B4" s="3"/>
      <c r="C4" s="3"/>
      <c r="D4" s="3"/>
      <c r="E4" s="3"/>
      <c r="F4" s="3"/>
      <c r="G4" s="3"/>
      <c r="H4" s="3"/>
      <c r="I4" s="3"/>
      <c r="J4" s="3"/>
      <c r="K4" s="3"/>
      <c r="L4" s="3"/>
      <c r="M4" s="3"/>
      <c r="N4" s="3"/>
      <c r="O4" s="3"/>
      <c r="P4" s="3"/>
      <c r="Q4" s="3"/>
      <c r="R4" s="3"/>
      <c r="S4" s="610" t="s">
        <v>257</v>
      </c>
      <c r="T4" s="610"/>
      <c r="U4" s="610"/>
      <c r="V4" s="610"/>
      <c r="W4" s="610"/>
      <c r="X4" s="644" t="str">
        <f>IF('様式95_外来・在宅ベースアップ評価料（Ⅰ）'!H5=0,"",'様式95_外来・在宅ベースアップ評価料（Ⅰ）'!H5)</f>
        <v/>
      </c>
      <c r="Y4" s="667"/>
      <c r="Z4" s="667"/>
      <c r="AA4" s="667"/>
      <c r="AB4" s="667"/>
      <c r="AC4" s="667"/>
      <c r="AD4" s="667"/>
      <c r="AE4" s="667"/>
      <c r="AF4" s="667"/>
      <c r="AG4" s="668"/>
    </row>
    <row r="5" spans="1:43" ht="16.149999999999999" customHeight="1">
      <c r="A5" s="3"/>
      <c r="B5" s="3"/>
      <c r="C5" s="3"/>
      <c r="D5" s="3"/>
      <c r="E5" s="3"/>
      <c r="F5" s="3"/>
      <c r="G5" s="3"/>
      <c r="H5" s="3"/>
      <c r="I5" s="3"/>
      <c r="J5" s="3"/>
      <c r="K5" s="3"/>
      <c r="L5" s="3"/>
      <c r="M5" s="3"/>
      <c r="N5" s="3"/>
      <c r="O5" s="3"/>
      <c r="P5" s="3"/>
      <c r="Q5" s="3"/>
      <c r="R5" s="3"/>
      <c r="S5" s="617" t="s">
        <v>258</v>
      </c>
      <c r="T5" s="617"/>
      <c r="U5" s="617"/>
      <c r="V5" s="617"/>
      <c r="W5" s="618"/>
      <c r="X5" s="644" t="str">
        <f>IF('様式95_外来・在宅ベースアップ評価料（Ⅰ）'!H6=0,"",'様式95_外来・在宅ベースアップ評価料（Ⅰ）'!H6)</f>
        <v/>
      </c>
      <c r="Y5" s="667"/>
      <c r="Z5" s="667"/>
      <c r="AA5" s="667"/>
      <c r="AB5" s="667"/>
      <c r="AC5" s="667"/>
      <c r="AD5" s="667"/>
      <c r="AE5" s="667"/>
      <c r="AF5" s="667"/>
      <c r="AG5" s="668"/>
    </row>
    <row r="6" spans="1:43" s="260" customFormat="1" ht="16.149999999999999" customHeight="1">
      <c r="X6" s="261"/>
      <c r="Y6" s="261"/>
      <c r="Z6" s="261"/>
      <c r="AA6" s="261"/>
      <c r="AB6" s="261"/>
      <c r="AC6" s="261"/>
      <c r="AD6" s="261"/>
      <c r="AE6" s="261"/>
      <c r="AF6" s="261"/>
      <c r="AG6" s="261"/>
      <c r="AH6" s="251"/>
      <c r="AI6" s="251"/>
      <c r="AJ6" s="251"/>
      <c r="AK6" s="251"/>
      <c r="AL6" s="251"/>
      <c r="AM6" s="251"/>
      <c r="AN6" s="251"/>
      <c r="AO6" s="251"/>
      <c r="AP6" s="251"/>
      <c r="AQ6" s="251"/>
    </row>
    <row r="7" spans="1:43" ht="16.149999999999999" customHeight="1">
      <c r="A7" s="2" t="s">
        <v>1757</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43" ht="16.149999999999999" hidden="1" customHeight="1" outlineLevel="1" thickBot="1">
      <c r="A8" s="423" t="s">
        <v>260</v>
      </c>
      <c r="B8" s="42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row>
    <row r="9" spans="1:43" ht="16.149999999999999" hidden="1" customHeight="1" outlineLevel="1" thickBot="1">
      <c r="A9" s="3"/>
      <c r="B9" s="672" t="s">
        <v>1503</v>
      </c>
      <c r="C9" s="673"/>
      <c r="D9" s="674" t="s">
        <v>261</v>
      </c>
      <c r="E9" s="675"/>
      <c r="F9" s="675"/>
      <c r="G9" s="675"/>
      <c r="H9" s="675"/>
      <c r="I9" s="675"/>
      <c r="J9" s="675"/>
      <c r="K9" s="675"/>
      <c r="L9" s="675"/>
      <c r="M9" s="675"/>
      <c r="N9" s="675"/>
      <c r="O9" s="675"/>
      <c r="P9" s="675"/>
      <c r="Q9" s="675"/>
      <c r="R9" s="675"/>
      <c r="S9" s="675"/>
      <c r="T9" s="675"/>
      <c r="U9" s="675"/>
      <c r="V9" s="675"/>
      <c r="W9" s="675"/>
      <c r="X9" s="675"/>
      <c r="Y9" s="675"/>
      <c r="Z9" s="675"/>
      <c r="AA9" s="3"/>
      <c r="AB9" s="3"/>
      <c r="AC9" s="3"/>
      <c r="AD9" s="3"/>
      <c r="AE9" s="3"/>
      <c r="AF9" s="3"/>
      <c r="AG9" s="3"/>
    </row>
    <row r="10" spans="1:43" ht="16.149999999999999" hidden="1" customHeight="1" outlineLevel="1" thickBot="1">
      <c r="A10" s="3"/>
      <c r="B10" s="672" t="s">
        <v>1503</v>
      </c>
      <c r="C10" s="673"/>
      <c r="D10" s="676" t="s">
        <v>262</v>
      </c>
      <c r="E10" s="677"/>
      <c r="F10" s="677"/>
      <c r="G10" s="677"/>
      <c r="H10" s="677"/>
      <c r="I10" s="677"/>
      <c r="J10" s="677"/>
      <c r="K10" s="677"/>
      <c r="L10" s="677"/>
      <c r="M10" s="677"/>
      <c r="N10" s="677"/>
      <c r="O10" s="677"/>
      <c r="P10" s="677"/>
      <c r="Q10" s="677"/>
      <c r="R10" s="677"/>
      <c r="S10" s="677"/>
      <c r="T10" s="677"/>
      <c r="U10" s="677"/>
      <c r="V10" s="677"/>
      <c r="W10" s="677"/>
      <c r="X10" s="677"/>
      <c r="Y10" s="677"/>
      <c r="Z10" s="677"/>
      <c r="AA10" s="3"/>
      <c r="AB10" s="3"/>
      <c r="AC10" s="3"/>
      <c r="AD10" s="3"/>
      <c r="AE10" s="3"/>
      <c r="AF10" s="3"/>
      <c r="AG10" s="3"/>
    </row>
    <row r="11" spans="1:43" ht="16.149999999999999" hidden="1" customHeight="1" outlineLevel="1">
      <c r="A11" s="2"/>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row>
    <row r="12" spans="1:43" ht="16.149999999999999" customHeight="1" collapsed="1" thickBot="1">
      <c r="A12" s="3" t="s">
        <v>1693</v>
      </c>
      <c r="B12" s="3"/>
      <c r="C12" s="3"/>
      <c r="D12" s="3"/>
      <c r="E12" s="3"/>
      <c r="F12" s="3"/>
      <c r="L12" s="3"/>
      <c r="M12" s="3"/>
      <c r="N12" s="3"/>
      <c r="O12" s="3"/>
      <c r="P12" s="3"/>
      <c r="Q12" s="3"/>
      <c r="R12" s="3"/>
      <c r="S12" s="3"/>
      <c r="T12" s="3"/>
      <c r="U12" s="3"/>
      <c r="V12" s="3"/>
      <c r="AE12" s="3"/>
      <c r="AF12" s="3"/>
      <c r="AG12" s="3"/>
    </row>
    <row r="13" spans="1:43" ht="16.149999999999999" customHeight="1" thickBot="1">
      <c r="B13" s="608" t="s">
        <v>15</v>
      </c>
      <c r="C13" s="650"/>
      <c r="D13" s="650"/>
      <c r="E13" s="669" t="str">
        <f>IF('別添_計画書（病院及び有床診療所）'!E16=0,"",'別添_計画書（病院及び有床診療所）'!E16)</f>
        <v/>
      </c>
      <c r="F13" s="669"/>
      <c r="G13" s="20" t="s">
        <v>16</v>
      </c>
      <c r="H13" s="669" t="str">
        <f>IF('別添_計画書（病院及び有床診療所）'!H16=0,"",'別添_計画書（病院及び有床診療所）'!H16)</f>
        <v/>
      </c>
      <c r="I13" s="669"/>
      <c r="J13" s="20" t="s">
        <v>264</v>
      </c>
      <c r="K13" s="20"/>
      <c r="L13" s="20" t="s">
        <v>265</v>
      </c>
      <c r="M13" s="20" t="s">
        <v>15</v>
      </c>
      <c r="N13" s="20"/>
      <c r="O13" s="669" t="str">
        <f>IF('別添_計画書（病院及び有床診療所）'!O16=0,"",'別添_計画書（病院及び有床診療所）'!O16)</f>
        <v/>
      </c>
      <c r="P13" s="669"/>
      <c r="Q13" s="20" t="s">
        <v>16</v>
      </c>
      <c r="R13" s="669" t="str">
        <f>IF('別添_計画書（病院及び有床診療所）'!R16=0,"",'別添_計画書（病院及び有床診療所）'!R16)</f>
        <v/>
      </c>
      <c r="S13" s="669"/>
      <c r="T13" s="21" t="s">
        <v>264</v>
      </c>
      <c r="V13" s="670">
        <f>'別添_計画書（病院及び有床診療所）'!V16</f>
        <v>1</v>
      </c>
      <c r="W13" s="670"/>
      <c r="X13" s="670"/>
      <c r="Y13" s="671"/>
      <c r="Z13" s="3" t="s">
        <v>266</v>
      </c>
      <c r="AA13" s="3"/>
      <c r="AG13" s="3"/>
    </row>
    <row r="14" spans="1:43" ht="16.149999999999999" customHeight="1">
      <c r="B14" s="28"/>
      <c r="C14" s="28"/>
      <c r="D14" s="28"/>
      <c r="E14" s="28"/>
      <c r="F14" s="28"/>
      <c r="G14" s="28"/>
      <c r="H14" s="28"/>
      <c r="I14" s="28"/>
      <c r="J14" s="28"/>
      <c r="K14" s="28"/>
      <c r="L14" s="28"/>
      <c r="M14" s="28"/>
      <c r="N14" s="28"/>
      <c r="O14" s="28"/>
      <c r="P14" s="28"/>
      <c r="Q14" s="28"/>
      <c r="R14" s="28"/>
      <c r="S14" s="28"/>
      <c r="T14" s="28"/>
      <c r="V14" s="262"/>
      <c r="W14" s="262"/>
      <c r="X14" s="262"/>
      <c r="Y14" s="262"/>
    </row>
    <row r="15" spans="1:43" ht="16.149999999999999" customHeight="1" thickBot="1">
      <c r="A15" s="3" t="s">
        <v>1694</v>
      </c>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row>
    <row r="16" spans="1:43" ht="16.149999999999999" customHeight="1" thickBot="1">
      <c r="A16" s="3"/>
      <c r="B16" s="608" t="s">
        <v>15</v>
      </c>
      <c r="C16" s="650"/>
      <c r="D16" s="650"/>
      <c r="E16" s="669" t="str">
        <f>IF('別添_計画書（病院及び有床診療所）'!E21=0,"",'別添_計画書（病院及び有床診療所）'!E21)</f>
        <v/>
      </c>
      <c r="F16" s="669"/>
      <c r="G16" s="20" t="s">
        <v>16</v>
      </c>
      <c r="H16" s="669" t="str">
        <f>IF('別添_計画書（病院及び有床診療所）'!H21=0,"",'別添_計画書（病院及び有床診療所）'!H21)</f>
        <v/>
      </c>
      <c r="I16" s="669"/>
      <c r="J16" s="20" t="s">
        <v>264</v>
      </c>
      <c r="K16" s="20"/>
      <c r="L16" s="20" t="s">
        <v>265</v>
      </c>
      <c r="M16" s="20" t="s">
        <v>15</v>
      </c>
      <c r="N16" s="20"/>
      <c r="O16" s="609"/>
      <c r="P16" s="609"/>
      <c r="Q16" s="20" t="s">
        <v>16</v>
      </c>
      <c r="R16" s="609"/>
      <c r="S16" s="609"/>
      <c r="T16" s="21" t="s">
        <v>264</v>
      </c>
      <c r="V16" s="670">
        <f>IFERROR(IF(E16=O16,R16-H16+1,IF(O16-E16=1,12-H16+1+R16,IF(O16-E16=2,12-H16+1+R16+12,"エラー"))),1)</f>
        <v>1</v>
      </c>
      <c r="W16" s="670"/>
      <c r="X16" s="670"/>
      <c r="Y16" s="671"/>
      <c r="Z16" s="3" t="s">
        <v>266</v>
      </c>
      <c r="AA16" s="3"/>
      <c r="AG16" s="3"/>
    </row>
    <row r="17" spans="1:33" ht="16.149999999999999" customHeight="1">
      <c r="A17" s="3"/>
      <c r="B17" s="149"/>
      <c r="D17" s="28"/>
      <c r="E17" s="28"/>
      <c r="G17" s="28"/>
      <c r="H17" s="28"/>
      <c r="N17" s="28"/>
      <c r="O17" s="28"/>
      <c r="Q17" s="28"/>
      <c r="R17" s="28"/>
      <c r="U17" s="3"/>
      <c r="AB17" s="3"/>
      <c r="AC17" s="3"/>
      <c r="AD17" s="3"/>
      <c r="AE17" s="3"/>
      <c r="AF17" s="3"/>
      <c r="AG17" s="3"/>
    </row>
    <row r="18" spans="1:33" ht="16.149999999999999" customHeight="1" thickBot="1">
      <c r="A18" s="2" t="s">
        <v>1695</v>
      </c>
      <c r="B18" s="2"/>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row>
    <row r="19" spans="1:33" ht="16.149999999999999" hidden="1" customHeight="1" outlineLevel="1">
      <c r="A19" s="424" t="s">
        <v>392</v>
      </c>
      <c r="B19" s="425"/>
      <c r="C19" s="425"/>
      <c r="D19" s="425"/>
      <c r="E19" s="425"/>
      <c r="F19" s="425"/>
      <c r="G19" s="425"/>
      <c r="H19" s="425"/>
      <c r="I19" s="425"/>
      <c r="J19" s="425"/>
      <c r="K19" s="426"/>
      <c r="L19" s="425"/>
      <c r="M19" s="425"/>
      <c r="N19" s="425"/>
      <c r="O19" s="425"/>
      <c r="P19" s="425"/>
      <c r="Q19" s="425"/>
      <c r="R19" s="678"/>
      <c r="S19" s="679"/>
      <c r="T19" s="679"/>
      <c r="U19" s="679"/>
      <c r="V19" s="679"/>
      <c r="W19" s="679"/>
      <c r="X19" s="679"/>
      <c r="Y19" s="427"/>
      <c r="Z19" s="427"/>
      <c r="AA19" s="427"/>
      <c r="AB19" s="427"/>
      <c r="AC19" s="680"/>
      <c r="AD19" s="680"/>
      <c r="AE19" s="680"/>
      <c r="AF19" s="680"/>
      <c r="AG19" s="428"/>
    </row>
    <row r="20" spans="1:33" ht="16.149999999999999" hidden="1" customHeight="1" outlineLevel="1">
      <c r="A20" s="429"/>
      <c r="B20" s="681" t="s">
        <v>393</v>
      </c>
      <c r="C20" s="681"/>
      <c r="D20" s="681"/>
      <c r="E20" s="681"/>
      <c r="F20" s="681"/>
      <c r="G20" s="681"/>
      <c r="H20" s="681"/>
      <c r="I20" s="681"/>
      <c r="J20" s="681"/>
      <c r="K20" s="681"/>
      <c r="L20" s="681"/>
      <c r="M20" s="681"/>
      <c r="N20" s="681"/>
      <c r="O20" s="681"/>
      <c r="P20" s="681"/>
      <c r="Q20" s="681"/>
      <c r="R20" s="681"/>
      <c r="S20" s="682" t="s">
        <v>394</v>
      </c>
      <c r="T20" s="683"/>
      <c r="U20" s="683"/>
      <c r="V20" s="683"/>
      <c r="W20" s="683"/>
      <c r="X20" s="683"/>
      <c r="Y20" s="683"/>
      <c r="Z20" s="683"/>
      <c r="AA20" s="684"/>
      <c r="AB20" s="682" t="s">
        <v>113</v>
      </c>
      <c r="AC20" s="683"/>
      <c r="AD20" s="683"/>
      <c r="AE20" s="683"/>
      <c r="AF20" s="683"/>
      <c r="AG20" s="685"/>
    </row>
    <row r="21" spans="1:33" ht="16.149999999999999" hidden="1" customHeight="1" outlineLevel="1">
      <c r="A21" s="429"/>
      <c r="B21" s="430" t="s">
        <v>395</v>
      </c>
      <c r="C21" s="431" t="s">
        <v>15</v>
      </c>
      <c r="D21" s="686" t="str">
        <f>IF('別添_計画書（病院及び有床診療所）'!E21=0,"",'別添_計画書（病院及び有床診療所）'!E21)</f>
        <v/>
      </c>
      <c r="E21" s="686"/>
      <c r="F21" s="432" t="s">
        <v>16</v>
      </c>
      <c r="G21" s="686" t="str">
        <f>IF('別添_計画書（病院及び有床診療所）'!H21=0,"",'別添_計画書（病院及び有床診療所）'!H21)</f>
        <v/>
      </c>
      <c r="H21" s="686"/>
      <c r="I21" s="432" t="s">
        <v>264</v>
      </c>
      <c r="J21" s="432" t="s">
        <v>396</v>
      </c>
      <c r="K21" s="432" t="s">
        <v>397</v>
      </c>
      <c r="L21" s="432"/>
      <c r="M21" s="687"/>
      <c r="N21" s="687"/>
      <c r="O21" s="433" t="s">
        <v>16</v>
      </c>
      <c r="P21" s="687"/>
      <c r="Q21" s="687"/>
      <c r="R21" s="434" t="s">
        <v>264</v>
      </c>
      <c r="S21" s="431"/>
      <c r="T21" s="688" t="str">
        <f>'別添_計画書（病院及び有床診療所）'!P31</f>
        <v>算定不可</v>
      </c>
      <c r="U21" s="688"/>
      <c r="V21" s="688"/>
      <c r="W21" s="688"/>
      <c r="X21" s="688"/>
      <c r="Y21" s="688"/>
      <c r="Z21" s="688"/>
      <c r="AA21" s="432"/>
      <c r="AB21" s="420"/>
      <c r="AC21" s="690" t="str">
        <f>IFERROR(IF(T21="","-",VLOOKUP(T21,'リスト（入院）'!C:D,2,FALSE)),"-")</f>
        <v>-</v>
      </c>
      <c r="AD21" s="690"/>
      <c r="AE21" s="690"/>
      <c r="AF21" s="690"/>
      <c r="AG21" s="435" t="s">
        <v>276</v>
      </c>
    </row>
    <row r="22" spans="1:33" ht="16.149999999999999" hidden="1" customHeight="1" outlineLevel="1">
      <c r="A22" s="429"/>
      <c r="B22" s="430" t="s">
        <v>398</v>
      </c>
      <c r="C22" s="431" t="s">
        <v>15</v>
      </c>
      <c r="D22" s="687"/>
      <c r="E22" s="687"/>
      <c r="F22" s="432" t="s">
        <v>16</v>
      </c>
      <c r="G22" s="687"/>
      <c r="H22" s="687"/>
      <c r="I22" s="432" t="s">
        <v>264</v>
      </c>
      <c r="J22" s="432" t="s">
        <v>396</v>
      </c>
      <c r="K22" s="432" t="s">
        <v>397</v>
      </c>
      <c r="L22" s="432"/>
      <c r="M22" s="687"/>
      <c r="N22" s="687"/>
      <c r="O22" s="433" t="s">
        <v>16</v>
      </c>
      <c r="P22" s="687"/>
      <c r="Q22" s="687"/>
      <c r="R22" s="434" t="s">
        <v>264</v>
      </c>
      <c r="S22" s="431"/>
      <c r="T22" s="689"/>
      <c r="U22" s="689"/>
      <c r="V22" s="689"/>
      <c r="W22" s="689"/>
      <c r="X22" s="689"/>
      <c r="Y22" s="689"/>
      <c r="Z22" s="689"/>
      <c r="AA22" s="432"/>
      <c r="AB22" s="420"/>
      <c r="AC22" s="690" t="str">
        <f>IFERROR(IF(T22="","-",VLOOKUP(T22,'リスト（入院）'!C:D,2,FALSE)),"-")</f>
        <v>-</v>
      </c>
      <c r="AD22" s="690"/>
      <c r="AE22" s="690"/>
      <c r="AF22" s="690"/>
      <c r="AG22" s="435" t="s">
        <v>276</v>
      </c>
    </row>
    <row r="23" spans="1:33" ht="16.149999999999999" hidden="1" customHeight="1" outlineLevel="1">
      <c r="A23" s="429"/>
      <c r="B23" s="430" t="s">
        <v>399</v>
      </c>
      <c r="C23" s="431" t="s">
        <v>15</v>
      </c>
      <c r="D23" s="687"/>
      <c r="E23" s="687"/>
      <c r="F23" s="432" t="s">
        <v>16</v>
      </c>
      <c r="G23" s="687"/>
      <c r="H23" s="687"/>
      <c r="I23" s="432" t="s">
        <v>264</v>
      </c>
      <c r="J23" s="432" t="s">
        <v>396</v>
      </c>
      <c r="K23" s="432" t="s">
        <v>397</v>
      </c>
      <c r="L23" s="432"/>
      <c r="M23" s="687"/>
      <c r="N23" s="687"/>
      <c r="O23" s="433" t="s">
        <v>16</v>
      </c>
      <c r="P23" s="687"/>
      <c r="Q23" s="687"/>
      <c r="R23" s="434" t="s">
        <v>264</v>
      </c>
      <c r="S23" s="431"/>
      <c r="T23" s="689"/>
      <c r="U23" s="689"/>
      <c r="V23" s="689"/>
      <c r="W23" s="689"/>
      <c r="X23" s="689"/>
      <c r="Y23" s="689"/>
      <c r="Z23" s="689"/>
      <c r="AA23" s="432"/>
      <c r="AB23" s="420"/>
      <c r="AC23" s="690" t="str">
        <f>IFERROR(IF(T23="","-",VLOOKUP(T23,'リスト（入院）'!C:D,2,FALSE)),"-")</f>
        <v>-</v>
      </c>
      <c r="AD23" s="690"/>
      <c r="AE23" s="690"/>
      <c r="AF23" s="690"/>
      <c r="AG23" s="435" t="s">
        <v>276</v>
      </c>
    </row>
    <row r="24" spans="1:33" ht="16.149999999999999" hidden="1" customHeight="1" outlineLevel="1">
      <c r="A24" s="429"/>
      <c r="B24" s="436" t="s">
        <v>400</v>
      </c>
      <c r="C24" s="431" t="s">
        <v>15</v>
      </c>
      <c r="D24" s="687"/>
      <c r="E24" s="687"/>
      <c r="F24" s="432" t="s">
        <v>16</v>
      </c>
      <c r="G24" s="687"/>
      <c r="H24" s="687"/>
      <c r="I24" s="432" t="s">
        <v>264</v>
      </c>
      <c r="J24" s="432" t="s">
        <v>396</v>
      </c>
      <c r="K24" s="432" t="s">
        <v>397</v>
      </c>
      <c r="L24" s="432"/>
      <c r="M24" s="687"/>
      <c r="N24" s="687"/>
      <c r="O24" s="433" t="s">
        <v>16</v>
      </c>
      <c r="P24" s="687"/>
      <c r="Q24" s="687"/>
      <c r="R24" s="434" t="s">
        <v>264</v>
      </c>
      <c r="S24" s="431"/>
      <c r="T24" s="689"/>
      <c r="U24" s="689"/>
      <c r="V24" s="689"/>
      <c r="W24" s="689"/>
      <c r="X24" s="689"/>
      <c r="Y24" s="689"/>
      <c r="Z24" s="689"/>
      <c r="AA24" s="432"/>
      <c r="AB24" s="420"/>
      <c r="AC24" s="690" t="str">
        <f>IFERROR(IF(T24="","-",VLOOKUP(T24,'リスト（入院）'!C:D,2,FALSE)),"-")</f>
        <v>-</v>
      </c>
      <c r="AD24" s="690"/>
      <c r="AE24" s="690"/>
      <c r="AF24" s="690"/>
      <c r="AG24" s="435" t="s">
        <v>276</v>
      </c>
    </row>
    <row r="25" spans="1:33" ht="16.149999999999999" hidden="1" customHeight="1" outlineLevel="1">
      <c r="A25" s="437" t="s">
        <v>401</v>
      </c>
      <c r="B25" s="438"/>
      <c r="C25" s="438"/>
      <c r="D25" s="438"/>
      <c r="E25" s="438"/>
      <c r="F25" s="438"/>
      <c r="G25" s="438"/>
      <c r="H25" s="438"/>
      <c r="I25" s="438"/>
      <c r="J25" s="438"/>
      <c r="K25" s="438"/>
      <c r="L25" s="438"/>
      <c r="M25" s="438"/>
      <c r="N25" s="438"/>
      <c r="O25" s="438"/>
      <c r="P25" s="438"/>
      <c r="Q25" s="438"/>
      <c r="R25" s="438"/>
      <c r="S25" s="438"/>
      <c r="T25" s="438"/>
      <c r="U25" s="438"/>
      <c r="V25" s="438"/>
      <c r="W25" s="438"/>
      <c r="X25" s="438"/>
      <c r="Y25" s="438"/>
      <c r="Z25" s="438"/>
      <c r="AA25" s="438"/>
      <c r="AB25" s="438"/>
      <c r="AC25" s="691"/>
      <c r="AD25" s="691"/>
      <c r="AE25" s="691"/>
      <c r="AF25" s="691"/>
      <c r="AG25" s="435"/>
    </row>
    <row r="26" spans="1:33" ht="16.149999999999999" hidden="1" customHeight="1" outlineLevel="1">
      <c r="A26" s="429"/>
      <c r="B26" s="681" t="s">
        <v>393</v>
      </c>
      <c r="C26" s="681"/>
      <c r="D26" s="681"/>
      <c r="E26" s="681"/>
      <c r="F26" s="681"/>
      <c r="G26" s="681"/>
      <c r="H26" s="681"/>
      <c r="I26" s="681"/>
      <c r="J26" s="681"/>
      <c r="K26" s="681"/>
      <c r="L26" s="681"/>
      <c r="M26" s="681"/>
      <c r="N26" s="681"/>
      <c r="O26" s="681"/>
      <c r="P26" s="681"/>
      <c r="Q26" s="681"/>
      <c r="R26" s="681"/>
      <c r="S26" s="681"/>
      <c r="T26" s="681"/>
      <c r="U26" s="681"/>
      <c r="V26" s="681"/>
      <c r="W26" s="681"/>
      <c r="X26" s="681"/>
      <c r="Y26" s="681"/>
      <c r="Z26" s="681"/>
      <c r="AA26" s="681"/>
      <c r="AB26" s="682" t="s">
        <v>402</v>
      </c>
      <c r="AC26" s="683"/>
      <c r="AD26" s="683"/>
      <c r="AE26" s="683"/>
      <c r="AF26" s="683"/>
      <c r="AG26" s="685"/>
    </row>
    <row r="27" spans="1:33" ht="16.149999999999999" hidden="1" customHeight="1" outlineLevel="1">
      <c r="A27" s="429"/>
      <c r="B27" s="430" t="s">
        <v>395</v>
      </c>
      <c r="C27" s="431" t="s">
        <v>15</v>
      </c>
      <c r="D27" s="686" t="str">
        <f>IF(D21="","",D21)</f>
        <v/>
      </c>
      <c r="E27" s="686"/>
      <c r="F27" s="432" t="s">
        <v>16</v>
      </c>
      <c r="G27" s="686" t="str">
        <f>IF(G21="","",G21)</f>
        <v/>
      </c>
      <c r="H27" s="686"/>
      <c r="I27" s="432" t="s">
        <v>264</v>
      </c>
      <c r="J27" s="432" t="s">
        <v>396</v>
      </c>
      <c r="K27" s="432" t="s">
        <v>397</v>
      </c>
      <c r="L27" s="432"/>
      <c r="M27" s="686" t="str">
        <f>IF(M21="","",M21)</f>
        <v/>
      </c>
      <c r="N27" s="686"/>
      <c r="O27" s="433" t="s">
        <v>16</v>
      </c>
      <c r="P27" s="686" t="str">
        <f>IF(P21="","",P21)</f>
        <v/>
      </c>
      <c r="Q27" s="686"/>
      <c r="R27" s="433" t="s">
        <v>264</v>
      </c>
      <c r="S27" s="439"/>
      <c r="T27" s="439"/>
      <c r="U27" s="439"/>
      <c r="V27" s="439"/>
      <c r="W27" s="439"/>
      <c r="X27" s="439"/>
      <c r="Y27" s="439"/>
      <c r="Z27" s="439"/>
      <c r="AA27" s="440"/>
      <c r="AB27" s="420"/>
      <c r="AC27" s="692"/>
      <c r="AD27" s="692"/>
      <c r="AE27" s="692"/>
      <c r="AF27" s="692"/>
      <c r="AG27" s="435" t="s">
        <v>278</v>
      </c>
    </row>
    <row r="28" spans="1:33" ht="16.149999999999999" hidden="1" customHeight="1" outlineLevel="1">
      <c r="A28" s="429"/>
      <c r="B28" s="430" t="s">
        <v>398</v>
      </c>
      <c r="C28" s="431" t="s">
        <v>15</v>
      </c>
      <c r="D28" s="686" t="str">
        <f>IF(D22="","",D22)</f>
        <v/>
      </c>
      <c r="E28" s="686"/>
      <c r="F28" s="432" t="s">
        <v>16</v>
      </c>
      <c r="G28" s="686" t="str">
        <f>IF(G22="","",G22)</f>
        <v/>
      </c>
      <c r="H28" s="686"/>
      <c r="I28" s="432" t="s">
        <v>264</v>
      </c>
      <c r="J28" s="432" t="s">
        <v>396</v>
      </c>
      <c r="K28" s="432" t="s">
        <v>397</v>
      </c>
      <c r="L28" s="432"/>
      <c r="M28" s="686" t="str">
        <f>IF(M22="","",M22)</f>
        <v/>
      </c>
      <c r="N28" s="686"/>
      <c r="O28" s="433" t="s">
        <v>16</v>
      </c>
      <c r="P28" s="686" t="str">
        <f>IF(P22="","",P22)</f>
        <v/>
      </c>
      <c r="Q28" s="686"/>
      <c r="R28" s="433" t="s">
        <v>264</v>
      </c>
      <c r="S28" s="439"/>
      <c r="T28" s="439"/>
      <c r="U28" s="439"/>
      <c r="V28" s="439"/>
      <c r="W28" s="439"/>
      <c r="X28" s="439"/>
      <c r="Y28" s="439"/>
      <c r="Z28" s="439"/>
      <c r="AA28" s="440"/>
      <c r="AB28" s="420"/>
      <c r="AC28" s="692"/>
      <c r="AD28" s="692"/>
      <c r="AE28" s="692"/>
      <c r="AF28" s="692"/>
      <c r="AG28" s="435" t="s">
        <v>278</v>
      </c>
    </row>
    <row r="29" spans="1:33" ht="16.149999999999999" hidden="1" customHeight="1" outlineLevel="1">
      <c r="A29" s="429"/>
      <c r="B29" s="430" t="s">
        <v>399</v>
      </c>
      <c r="C29" s="431" t="s">
        <v>15</v>
      </c>
      <c r="D29" s="686" t="str">
        <f>IF(D23="","",D23)</f>
        <v/>
      </c>
      <c r="E29" s="686"/>
      <c r="F29" s="432" t="s">
        <v>16</v>
      </c>
      <c r="G29" s="686" t="str">
        <f>IF(G23="","",G23)</f>
        <v/>
      </c>
      <c r="H29" s="686"/>
      <c r="I29" s="432" t="s">
        <v>264</v>
      </c>
      <c r="J29" s="432" t="s">
        <v>396</v>
      </c>
      <c r="K29" s="432" t="s">
        <v>397</v>
      </c>
      <c r="L29" s="432"/>
      <c r="M29" s="686" t="str">
        <f>IF(M23="","",M23)</f>
        <v/>
      </c>
      <c r="N29" s="686"/>
      <c r="O29" s="433" t="s">
        <v>16</v>
      </c>
      <c r="P29" s="686" t="str">
        <f>IF(P23="","",P23)</f>
        <v/>
      </c>
      <c r="Q29" s="686"/>
      <c r="R29" s="433" t="s">
        <v>264</v>
      </c>
      <c r="S29" s="439"/>
      <c r="T29" s="439"/>
      <c r="U29" s="439"/>
      <c r="V29" s="439"/>
      <c r="W29" s="439"/>
      <c r="X29" s="439"/>
      <c r="Y29" s="439"/>
      <c r="Z29" s="439"/>
      <c r="AA29" s="440"/>
      <c r="AB29" s="420"/>
      <c r="AC29" s="692"/>
      <c r="AD29" s="692"/>
      <c r="AE29" s="692"/>
      <c r="AF29" s="692"/>
      <c r="AG29" s="435" t="s">
        <v>278</v>
      </c>
    </row>
    <row r="30" spans="1:33" ht="16.149999999999999" hidden="1" customHeight="1" outlineLevel="1">
      <c r="A30" s="441"/>
      <c r="B30" s="436" t="s">
        <v>400</v>
      </c>
      <c r="C30" s="431" t="s">
        <v>15</v>
      </c>
      <c r="D30" s="686" t="str">
        <f>IF(D24="","",D24)</f>
        <v/>
      </c>
      <c r="E30" s="686"/>
      <c r="F30" s="432" t="s">
        <v>16</v>
      </c>
      <c r="G30" s="686" t="str">
        <f>IF(G24="","",G24)</f>
        <v/>
      </c>
      <c r="H30" s="686"/>
      <c r="I30" s="432" t="s">
        <v>264</v>
      </c>
      <c r="J30" s="432" t="s">
        <v>396</v>
      </c>
      <c r="K30" s="432" t="s">
        <v>397</v>
      </c>
      <c r="L30" s="432"/>
      <c r="M30" s="686" t="str">
        <f>IF(M24="","",M24)</f>
        <v/>
      </c>
      <c r="N30" s="686"/>
      <c r="O30" s="433" t="s">
        <v>16</v>
      </c>
      <c r="P30" s="686" t="str">
        <f>IF(P24="","",P24)</f>
        <v/>
      </c>
      <c r="Q30" s="686"/>
      <c r="R30" s="433" t="s">
        <v>264</v>
      </c>
      <c r="S30" s="439"/>
      <c r="T30" s="433"/>
      <c r="U30" s="433"/>
      <c r="V30" s="433"/>
      <c r="W30" s="433"/>
      <c r="X30" s="433"/>
      <c r="Y30" s="433"/>
      <c r="Z30" s="433"/>
      <c r="AA30" s="433"/>
      <c r="AB30" s="420"/>
      <c r="AC30" s="692"/>
      <c r="AD30" s="692"/>
      <c r="AE30" s="692"/>
      <c r="AF30" s="692"/>
      <c r="AG30" s="435" t="s">
        <v>278</v>
      </c>
    </row>
    <row r="31" spans="1:33" ht="16.149999999999999" hidden="1" customHeight="1" outlineLevel="1">
      <c r="A31" s="429"/>
      <c r="B31" s="436" t="s">
        <v>403</v>
      </c>
      <c r="C31" s="432"/>
      <c r="D31" s="433"/>
      <c r="E31" s="433"/>
      <c r="F31" s="432"/>
      <c r="G31" s="433"/>
      <c r="H31" s="433"/>
      <c r="I31" s="432"/>
      <c r="J31" s="432"/>
      <c r="K31" s="432"/>
      <c r="L31" s="432"/>
      <c r="M31" s="433"/>
      <c r="N31" s="433"/>
      <c r="O31" s="433"/>
      <c r="P31" s="433"/>
      <c r="Q31" s="433"/>
      <c r="R31" s="433"/>
      <c r="S31" s="433"/>
      <c r="T31" s="433"/>
      <c r="U31" s="433"/>
      <c r="V31" s="433"/>
      <c r="W31" s="433"/>
      <c r="X31" s="442"/>
      <c r="Y31" s="433"/>
      <c r="Z31" s="433"/>
      <c r="AA31" s="433"/>
      <c r="AB31" s="420"/>
      <c r="AC31" s="694" t="str">
        <f>IF(AC27="","",SUM(AC27:AF30))</f>
        <v/>
      </c>
      <c r="AD31" s="694"/>
      <c r="AE31" s="694"/>
      <c r="AF31" s="694"/>
      <c r="AG31" s="435" t="s">
        <v>278</v>
      </c>
    </row>
    <row r="32" spans="1:33" ht="16.149999999999999" hidden="1" customHeight="1" outlineLevel="1">
      <c r="A32" s="437" t="s">
        <v>404</v>
      </c>
      <c r="B32" s="443"/>
      <c r="C32" s="432"/>
      <c r="D32" s="432"/>
      <c r="E32" s="432"/>
      <c r="F32" s="432"/>
      <c r="G32" s="432"/>
      <c r="H32" s="432"/>
      <c r="I32" s="432"/>
      <c r="J32" s="432"/>
      <c r="K32" s="432"/>
      <c r="L32" s="432"/>
      <c r="M32" s="432"/>
      <c r="N32" s="432"/>
      <c r="O32" s="432"/>
      <c r="P32" s="432"/>
      <c r="Q32" s="432"/>
      <c r="R32" s="432"/>
      <c r="S32" s="432"/>
      <c r="T32" s="432"/>
      <c r="U32" s="432"/>
      <c r="V32" s="432"/>
      <c r="W32" s="432"/>
      <c r="X32" s="432"/>
      <c r="Y32" s="432"/>
      <c r="Z32" s="432"/>
      <c r="AA32" s="432"/>
      <c r="AB32" s="432"/>
      <c r="AC32" s="693"/>
      <c r="AD32" s="693"/>
      <c r="AE32" s="693"/>
      <c r="AF32" s="693"/>
      <c r="AG32" s="444"/>
    </row>
    <row r="33" spans="1:43" ht="16.149999999999999" hidden="1" customHeight="1" outlineLevel="1">
      <c r="A33" s="429"/>
      <c r="B33" s="681" t="s">
        <v>393</v>
      </c>
      <c r="C33" s="681"/>
      <c r="D33" s="681"/>
      <c r="E33" s="681"/>
      <c r="F33" s="681"/>
      <c r="G33" s="681"/>
      <c r="H33" s="681"/>
      <c r="I33" s="681"/>
      <c r="J33" s="681"/>
      <c r="K33" s="681"/>
      <c r="L33" s="681"/>
      <c r="M33" s="681"/>
      <c r="N33" s="681"/>
      <c r="O33" s="681"/>
      <c r="P33" s="681"/>
      <c r="Q33" s="681"/>
      <c r="R33" s="681"/>
      <c r="S33" s="681"/>
      <c r="T33" s="681"/>
      <c r="U33" s="681"/>
      <c r="V33" s="681"/>
      <c r="W33" s="681"/>
      <c r="X33" s="681"/>
      <c r="Y33" s="681"/>
      <c r="Z33" s="681"/>
      <c r="AA33" s="682"/>
      <c r="AB33" s="682" t="s">
        <v>405</v>
      </c>
      <c r="AC33" s="683"/>
      <c r="AD33" s="683"/>
      <c r="AE33" s="683"/>
      <c r="AF33" s="683"/>
      <c r="AG33" s="685"/>
    </row>
    <row r="34" spans="1:43" ht="16.149999999999999" hidden="1" customHeight="1" outlineLevel="1">
      <c r="A34" s="429"/>
      <c r="B34" s="430" t="s">
        <v>395</v>
      </c>
      <c r="C34" s="431" t="s">
        <v>15</v>
      </c>
      <c r="D34" s="686" t="str">
        <f>IF(D21="","",D21)</f>
        <v/>
      </c>
      <c r="E34" s="686"/>
      <c r="F34" s="432" t="s">
        <v>16</v>
      </c>
      <c r="G34" s="686" t="str">
        <f>IF(G21="","",G21)</f>
        <v/>
      </c>
      <c r="H34" s="686"/>
      <c r="I34" s="432" t="s">
        <v>264</v>
      </c>
      <c r="J34" s="432" t="s">
        <v>396</v>
      </c>
      <c r="K34" s="432" t="s">
        <v>397</v>
      </c>
      <c r="L34" s="432"/>
      <c r="M34" s="686" t="str">
        <f>IF(M21="","",M21)</f>
        <v/>
      </c>
      <c r="N34" s="686"/>
      <c r="O34" s="433" t="s">
        <v>16</v>
      </c>
      <c r="P34" s="686" t="str">
        <f>IF(P21="","",P21)</f>
        <v/>
      </c>
      <c r="Q34" s="686"/>
      <c r="R34" s="433" t="s">
        <v>264</v>
      </c>
      <c r="S34" s="439"/>
      <c r="T34" s="439"/>
      <c r="U34" s="439"/>
      <c r="V34" s="439"/>
      <c r="W34" s="439"/>
      <c r="X34" s="439"/>
      <c r="Y34" s="439"/>
      <c r="Z34" s="439"/>
      <c r="AA34" s="439"/>
      <c r="AB34" s="420"/>
      <c r="AC34" s="694" t="str">
        <f>IFERROR(AC21*AC27*10,"")</f>
        <v/>
      </c>
      <c r="AD34" s="694"/>
      <c r="AE34" s="694"/>
      <c r="AF34" s="694"/>
      <c r="AG34" s="435" t="s">
        <v>270</v>
      </c>
    </row>
    <row r="35" spans="1:43" ht="16.149999999999999" hidden="1" customHeight="1" outlineLevel="1">
      <c r="A35" s="429"/>
      <c r="B35" s="430" t="s">
        <v>398</v>
      </c>
      <c r="C35" s="431" t="s">
        <v>15</v>
      </c>
      <c r="D35" s="686" t="str">
        <f>IF(D22="","",D22)</f>
        <v/>
      </c>
      <c r="E35" s="686"/>
      <c r="F35" s="432" t="s">
        <v>16</v>
      </c>
      <c r="G35" s="686" t="str">
        <f>IF(G22="","",G22)</f>
        <v/>
      </c>
      <c r="H35" s="686"/>
      <c r="I35" s="432" t="s">
        <v>264</v>
      </c>
      <c r="J35" s="432" t="s">
        <v>396</v>
      </c>
      <c r="K35" s="432" t="s">
        <v>397</v>
      </c>
      <c r="L35" s="432"/>
      <c r="M35" s="686" t="str">
        <f>IF(M22="","",M22)</f>
        <v/>
      </c>
      <c r="N35" s="686"/>
      <c r="O35" s="433" t="s">
        <v>16</v>
      </c>
      <c r="P35" s="686" t="str">
        <f>IF(P22="","",P22)</f>
        <v/>
      </c>
      <c r="Q35" s="686"/>
      <c r="R35" s="433" t="s">
        <v>264</v>
      </c>
      <c r="S35" s="439"/>
      <c r="T35" s="439"/>
      <c r="U35" s="439"/>
      <c r="V35" s="439"/>
      <c r="W35" s="439"/>
      <c r="X35" s="439"/>
      <c r="Y35" s="439"/>
      <c r="Z35" s="439"/>
      <c r="AA35" s="439"/>
      <c r="AB35" s="420"/>
      <c r="AC35" s="694" t="str">
        <f>IFERROR(AC22*AC28*10,"")</f>
        <v/>
      </c>
      <c r="AD35" s="694"/>
      <c r="AE35" s="694"/>
      <c r="AF35" s="694"/>
      <c r="AG35" s="435" t="s">
        <v>270</v>
      </c>
    </row>
    <row r="36" spans="1:43" ht="16.149999999999999" hidden="1" customHeight="1" outlineLevel="1">
      <c r="A36" s="429"/>
      <c r="B36" s="430" t="s">
        <v>399</v>
      </c>
      <c r="C36" s="431" t="s">
        <v>15</v>
      </c>
      <c r="D36" s="686" t="str">
        <f>IF(D23="","",D23)</f>
        <v/>
      </c>
      <c r="E36" s="686"/>
      <c r="F36" s="432" t="s">
        <v>16</v>
      </c>
      <c r="G36" s="686" t="str">
        <f>IF(G23="","",G23)</f>
        <v/>
      </c>
      <c r="H36" s="686"/>
      <c r="I36" s="432" t="s">
        <v>264</v>
      </c>
      <c r="J36" s="432" t="s">
        <v>396</v>
      </c>
      <c r="K36" s="432" t="s">
        <v>397</v>
      </c>
      <c r="L36" s="432"/>
      <c r="M36" s="686" t="str">
        <f>IF(M23="","",M23)</f>
        <v/>
      </c>
      <c r="N36" s="686"/>
      <c r="O36" s="433" t="s">
        <v>16</v>
      </c>
      <c r="P36" s="686" t="str">
        <f>IF(P23="","",P23)</f>
        <v/>
      </c>
      <c r="Q36" s="686"/>
      <c r="R36" s="433" t="s">
        <v>264</v>
      </c>
      <c r="S36" s="439"/>
      <c r="T36" s="439"/>
      <c r="U36" s="439"/>
      <c r="V36" s="439"/>
      <c r="W36" s="439"/>
      <c r="X36" s="439"/>
      <c r="Y36" s="439"/>
      <c r="Z36" s="439"/>
      <c r="AA36" s="439"/>
      <c r="AB36" s="420"/>
      <c r="AC36" s="694" t="str">
        <f>IFERROR(AC23*AC29*10,"")</f>
        <v/>
      </c>
      <c r="AD36" s="694"/>
      <c r="AE36" s="694"/>
      <c r="AF36" s="694"/>
      <c r="AG36" s="435" t="s">
        <v>270</v>
      </c>
    </row>
    <row r="37" spans="1:43" ht="16.149999999999999" hidden="1" customHeight="1" outlineLevel="1">
      <c r="A37" s="429"/>
      <c r="B37" s="445" t="s">
        <v>400</v>
      </c>
      <c r="C37" s="420" t="s">
        <v>15</v>
      </c>
      <c r="D37" s="686" t="str">
        <f>IF(D24="","",D24)</f>
        <v/>
      </c>
      <c r="E37" s="686"/>
      <c r="F37" s="432" t="s">
        <v>16</v>
      </c>
      <c r="G37" s="686" t="str">
        <f>IF(G24="","",G24)</f>
        <v/>
      </c>
      <c r="H37" s="686"/>
      <c r="I37" s="432" t="s">
        <v>264</v>
      </c>
      <c r="J37" s="432" t="s">
        <v>396</v>
      </c>
      <c r="K37" s="432" t="s">
        <v>397</v>
      </c>
      <c r="L37" s="432"/>
      <c r="M37" s="686" t="str">
        <f>IF(M24="","",M24)</f>
        <v/>
      </c>
      <c r="N37" s="686"/>
      <c r="O37" s="433" t="s">
        <v>16</v>
      </c>
      <c r="P37" s="686" t="str">
        <f>IF(P24="","",P24)</f>
        <v/>
      </c>
      <c r="Q37" s="686"/>
      <c r="R37" s="433" t="s">
        <v>264</v>
      </c>
      <c r="S37" s="439"/>
      <c r="T37" s="433"/>
      <c r="U37" s="433"/>
      <c r="V37" s="433"/>
      <c r="W37" s="433"/>
      <c r="X37" s="433"/>
      <c r="Y37" s="433"/>
      <c r="Z37" s="433"/>
      <c r="AA37" s="433"/>
      <c r="AB37" s="420"/>
      <c r="AC37" s="694" t="str">
        <f>IFERROR(AC24*AC30*10,"")</f>
        <v/>
      </c>
      <c r="AD37" s="694"/>
      <c r="AE37" s="694"/>
      <c r="AF37" s="694"/>
      <c r="AG37" s="435" t="s">
        <v>270</v>
      </c>
    </row>
    <row r="38" spans="1:43" s="49" customFormat="1" ht="16.149999999999999" hidden="1" customHeight="1" outlineLevel="1">
      <c r="A38" s="446"/>
      <c r="B38" s="447" t="s">
        <v>406</v>
      </c>
      <c r="C38" s="448" t="s">
        <v>407</v>
      </c>
      <c r="D38" s="449"/>
      <c r="E38" s="449"/>
      <c r="F38" s="448"/>
      <c r="G38" s="449"/>
      <c r="H38" s="449"/>
      <c r="I38" s="448"/>
      <c r="J38" s="448"/>
      <c r="K38" s="448"/>
      <c r="L38" s="448"/>
      <c r="M38" s="449"/>
      <c r="N38" s="449"/>
      <c r="O38" s="449"/>
      <c r="P38" s="449"/>
      <c r="Q38" s="449"/>
      <c r="R38" s="449"/>
      <c r="S38" s="449"/>
      <c r="T38" s="449"/>
      <c r="U38" s="449"/>
      <c r="V38" s="449"/>
      <c r="W38" s="449"/>
      <c r="X38" s="449"/>
      <c r="Y38" s="449"/>
      <c r="Z38" s="449"/>
      <c r="AA38" s="450"/>
      <c r="AB38" s="451"/>
      <c r="AC38" s="695">
        <v>1</v>
      </c>
      <c r="AD38" s="695"/>
      <c r="AE38" s="695"/>
      <c r="AF38" s="695"/>
      <c r="AG38" s="452" t="s">
        <v>270</v>
      </c>
      <c r="AH38" s="205"/>
      <c r="AI38" s="205"/>
      <c r="AJ38" s="205"/>
      <c r="AK38" s="205"/>
      <c r="AL38" s="205"/>
      <c r="AM38" s="205"/>
      <c r="AN38" s="205"/>
      <c r="AO38" s="205"/>
      <c r="AP38" s="205"/>
      <c r="AQ38" s="205"/>
    </row>
    <row r="39" spans="1:43" s="49" customFormat="1" ht="16.149999999999999" hidden="1" customHeight="1" outlineLevel="1">
      <c r="A39" s="446"/>
      <c r="B39" s="453" t="s">
        <v>408</v>
      </c>
      <c r="C39" s="448" t="s">
        <v>409</v>
      </c>
      <c r="D39" s="449"/>
      <c r="E39" s="449"/>
      <c r="F39" s="448"/>
      <c r="G39" s="449"/>
      <c r="H39" s="449"/>
      <c r="I39" s="448"/>
      <c r="J39" s="448"/>
      <c r="K39" s="448"/>
      <c r="L39" s="448"/>
      <c r="M39" s="449"/>
      <c r="N39" s="449"/>
      <c r="O39" s="449"/>
      <c r="P39" s="449"/>
      <c r="Q39" s="449"/>
      <c r="R39" s="449"/>
      <c r="S39" s="449"/>
      <c r="T39" s="449"/>
      <c r="U39" s="449"/>
      <c r="V39" s="449"/>
      <c r="W39" s="449"/>
      <c r="X39" s="449"/>
      <c r="Y39" s="449"/>
      <c r="Z39" s="449"/>
      <c r="AA39" s="450"/>
      <c r="AB39" s="451"/>
      <c r="AC39" s="695">
        <v>2</v>
      </c>
      <c r="AD39" s="695"/>
      <c r="AE39" s="695"/>
      <c r="AF39" s="695"/>
      <c r="AG39" s="452" t="s">
        <v>270</v>
      </c>
      <c r="AH39" s="205"/>
      <c r="AI39" s="205"/>
      <c r="AJ39" s="205"/>
      <c r="AK39" s="205"/>
      <c r="AL39" s="205"/>
      <c r="AM39" s="205"/>
      <c r="AN39" s="205"/>
      <c r="AO39" s="205"/>
      <c r="AP39" s="205"/>
      <c r="AQ39" s="205"/>
    </row>
    <row r="40" spans="1:43" ht="16.149999999999999" hidden="1" customHeight="1" outlineLevel="1" thickBot="1">
      <c r="A40" s="454"/>
      <c r="B40" s="455" t="s">
        <v>403</v>
      </c>
      <c r="C40" s="456"/>
      <c r="D40" s="457"/>
      <c r="E40" s="457"/>
      <c r="F40" s="456"/>
      <c r="G40" s="457"/>
      <c r="H40" s="457"/>
      <c r="I40" s="456"/>
      <c r="J40" s="456"/>
      <c r="K40" s="456"/>
      <c r="L40" s="456"/>
      <c r="M40" s="457"/>
      <c r="N40" s="457"/>
      <c r="O40" s="457"/>
      <c r="P40" s="457"/>
      <c r="Q40" s="457"/>
      <c r="R40" s="457"/>
      <c r="S40" s="457"/>
      <c r="T40" s="457"/>
      <c r="U40" s="457"/>
      <c r="V40" s="457"/>
      <c r="W40" s="457"/>
      <c r="X40" s="457"/>
      <c r="Y40" s="457"/>
      <c r="Z40" s="457"/>
      <c r="AA40" s="457"/>
      <c r="AB40" s="458"/>
      <c r="AC40" s="701" t="str">
        <f>IF(AC34="","",SUM(AC34:AF37)-AC38+AC39)</f>
        <v/>
      </c>
      <c r="AD40" s="701"/>
      <c r="AE40" s="701"/>
      <c r="AF40" s="701"/>
      <c r="AG40" s="459" t="s">
        <v>270</v>
      </c>
    </row>
    <row r="41" spans="1:43" ht="15.6" hidden="1" customHeight="1" outlineLevel="1" thickBo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row>
    <row r="42" spans="1:43" ht="16.149999999999999" customHeight="1" collapsed="1">
      <c r="A42" s="460" t="s">
        <v>1513</v>
      </c>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703"/>
      <c r="AC42" s="703"/>
      <c r="AD42" s="703"/>
      <c r="AE42" s="703"/>
      <c r="AF42" s="703"/>
      <c r="AG42" s="37" t="s">
        <v>270</v>
      </c>
    </row>
    <row r="43" spans="1:43" ht="16.149999999999999" customHeight="1">
      <c r="A43" s="1" t="s">
        <v>1514</v>
      </c>
      <c r="B43" s="5"/>
      <c r="C43" s="5"/>
      <c r="D43" s="5"/>
      <c r="E43" s="5"/>
      <c r="F43" s="5"/>
      <c r="G43" s="5"/>
      <c r="H43" s="5"/>
      <c r="I43" s="5"/>
      <c r="J43" s="5"/>
      <c r="K43" s="5"/>
      <c r="L43" s="5"/>
      <c r="M43" s="5"/>
      <c r="N43" s="5"/>
      <c r="O43" s="5"/>
      <c r="P43" s="5"/>
      <c r="Q43" s="5"/>
      <c r="R43" s="5"/>
      <c r="S43" s="5"/>
      <c r="T43" s="5"/>
      <c r="U43" s="5"/>
      <c r="V43" s="5"/>
      <c r="W43" s="5"/>
      <c r="X43" s="5"/>
      <c r="Y43" s="5"/>
      <c r="Z43" s="5"/>
      <c r="AA43" s="5"/>
      <c r="AB43" s="589"/>
      <c r="AC43" s="589"/>
      <c r="AD43" s="589"/>
      <c r="AE43" s="589"/>
      <c r="AF43" s="589"/>
      <c r="AG43" s="6" t="s">
        <v>270</v>
      </c>
    </row>
    <row r="44" spans="1:43" ht="16.149999999999999" customHeight="1" thickBot="1">
      <c r="A44" s="461" t="s">
        <v>1515</v>
      </c>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639"/>
      <c r="AC44" s="639"/>
      <c r="AD44" s="639"/>
      <c r="AE44" s="639"/>
      <c r="AF44" s="639"/>
      <c r="AG44" s="350" t="s">
        <v>270</v>
      </c>
    </row>
    <row r="45" spans="1:43" ht="16.149999999999999" customHeight="1" thickBot="1">
      <c r="A45" s="143"/>
      <c r="B45" s="143"/>
      <c r="C45" s="143"/>
      <c r="D45" s="143"/>
      <c r="E45" s="143"/>
      <c r="F45" s="143"/>
      <c r="G45" s="143"/>
      <c r="H45" s="143"/>
      <c r="I45" s="143"/>
      <c r="J45" s="143"/>
      <c r="K45" s="143"/>
      <c r="L45" s="143"/>
      <c r="M45" s="143"/>
      <c r="N45" s="143"/>
      <c r="O45" s="143"/>
      <c r="P45" s="143"/>
      <c r="Q45" s="143"/>
      <c r="R45" s="143"/>
      <c r="S45" s="143"/>
      <c r="T45" s="143"/>
      <c r="U45" s="143"/>
      <c r="V45" s="143"/>
      <c r="W45" s="143"/>
      <c r="X45" s="143"/>
      <c r="Y45" s="143"/>
      <c r="Z45" s="143"/>
      <c r="AA45" s="143"/>
      <c r="AB45" s="462"/>
      <c r="AC45" s="462"/>
      <c r="AD45" s="462"/>
      <c r="AE45" s="462"/>
      <c r="AF45" s="462"/>
      <c r="AG45" s="143"/>
    </row>
    <row r="46" spans="1:43" ht="16.149999999999999" customHeight="1" thickBot="1">
      <c r="A46" s="463" t="s">
        <v>1530</v>
      </c>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704">
        <f>SUM(AB42:AF44)</f>
        <v>0</v>
      </c>
      <c r="AC46" s="704"/>
      <c r="AD46" s="704"/>
      <c r="AE46" s="704"/>
      <c r="AF46" s="704"/>
      <c r="AG46" s="21" t="s">
        <v>270</v>
      </c>
    </row>
    <row r="47" spans="1:43" ht="16.149999999999999" customHeight="1">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row>
    <row r="48" spans="1:43" ht="16.149999999999999" customHeight="1">
      <c r="A48" s="2" t="s">
        <v>1517</v>
      </c>
      <c r="B48" s="2"/>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row>
    <row r="49" spans="1:43" s="260" customFormat="1" ht="16.149999999999999" customHeight="1" thickBot="1">
      <c r="A49" s="464" t="s">
        <v>1520</v>
      </c>
      <c r="B49" s="416" t="s">
        <v>1585</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251"/>
      <c r="AI49" s="251"/>
      <c r="AJ49" s="251"/>
      <c r="AK49" s="251"/>
      <c r="AL49" s="251"/>
      <c r="AM49" s="251"/>
      <c r="AN49" s="251"/>
      <c r="AO49" s="251"/>
      <c r="AP49" s="251"/>
      <c r="AQ49" s="251"/>
    </row>
    <row r="50" spans="1:43" ht="16.149999999999999" customHeight="1">
      <c r="A50" s="460" t="s">
        <v>1518</v>
      </c>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703"/>
      <c r="AC50" s="703"/>
      <c r="AD50" s="703"/>
      <c r="AE50" s="703"/>
      <c r="AF50" s="703"/>
      <c r="AG50" s="37" t="s">
        <v>270</v>
      </c>
    </row>
    <row r="51" spans="1:43" ht="16.149999999999999" customHeight="1" thickBot="1">
      <c r="A51" s="461" t="s">
        <v>1588</v>
      </c>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639"/>
      <c r="AC51" s="639"/>
      <c r="AD51" s="639"/>
      <c r="AE51" s="639"/>
      <c r="AF51" s="639"/>
      <c r="AG51" s="350" t="s">
        <v>270</v>
      </c>
    </row>
    <row r="52" spans="1:43" ht="16.149999999999999" customHeight="1" thickBot="1">
      <c r="A52" s="143"/>
      <c r="B52" s="143"/>
      <c r="C52" s="143"/>
      <c r="D52" s="143"/>
      <c r="E52" s="143"/>
      <c r="F52" s="143"/>
      <c r="G52" s="143"/>
      <c r="H52" s="143"/>
      <c r="I52" s="143"/>
      <c r="J52" s="143"/>
      <c r="K52" s="143"/>
      <c r="L52" s="143"/>
      <c r="M52" s="143"/>
      <c r="N52" s="143"/>
      <c r="O52" s="143"/>
      <c r="P52" s="143"/>
      <c r="Q52" s="143"/>
      <c r="R52" s="143"/>
      <c r="S52" s="143"/>
      <c r="T52" s="143"/>
      <c r="U52" s="143"/>
      <c r="V52" s="143"/>
      <c r="W52" s="143"/>
      <c r="X52" s="143"/>
      <c r="Y52" s="143"/>
      <c r="Z52" s="143"/>
      <c r="AA52" s="143"/>
      <c r="AB52" s="462"/>
      <c r="AC52" s="462"/>
      <c r="AD52" s="462"/>
      <c r="AE52" s="462"/>
      <c r="AF52" s="462"/>
      <c r="AG52" s="143"/>
    </row>
    <row r="53" spans="1:43" ht="16.149999999999999" customHeight="1">
      <c r="A53" s="10" t="s">
        <v>1592</v>
      </c>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465"/>
      <c r="AC53" s="465"/>
      <c r="AD53" s="465"/>
      <c r="AE53" s="465"/>
      <c r="AF53" s="465"/>
      <c r="AG53" s="466"/>
    </row>
    <row r="54" spans="1:43" ht="16.149999999999999" customHeight="1">
      <c r="A54" s="16"/>
      <c r="B54" s="385" t="s">
        <v>1593</v>
      </c>
      <c r="C54" s="385"/>
      <c r="D54" s="385"/>
      <c r="E54" s="385"/>
      <c r="F54" s="385"/>
      <c r="G54" s="385"/>
      <c r="H54" s="385"/>
      <c r="I54" s="385"/>
      <c r="J54" s="385"/>
      <c r="K54" s="385"/>
      <c r="L54" s="385"/>
      <c r="M54" s="385"/>
      <c r="N54" s="385"/>
      <c r="O54" s="385"/>
      <c r="P54" s="385"/>
      <c r="Q54" s="385"/>
      <c r="R54" s="385"/>
      <c r="S54" s="385"/>
      <c r="T54" s="385"/>
      <c r="U54" s="385"/>
      <c r="V54" s="385"/>
      <c r="W54" s="385"/>
      <c r="X54" s="385"/>
      <c r="Y54" s="385"/>
      <c r="Z54" s="385"/>
      <c r="AA54" s="385"/>
      <c r="AB54" s="587">
        <f>AB46-AB50+AB51</f>
        <v>0</v>
      </c>
      <c r="AC54" s="587"/>
      <c r="AD54" s="587"/>
      <c r="AE54" s="587"/>
      <c r="AF54" s="587"/>
      <c r="AG54" s="17" t="s">
        <v>270</v>
      </c>
    </row>
    <row r="55" spans="1:43" ht="16.149999999999999" customHeight="1" thickBot="1">
      <c r="A55" s="467" t="s">
        <v>1696</v>
      </c>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639"/>
      <c r="AC55" s="639"/>
      <c r="AD55" s="639"/>
      <c r="AE55" s="639"/>
      <c r="AF55" s="639"/>
      <c r="AG55" s="350"/>
      <c r="AH55" s="175" t="b">
        <v>0</v>
      </c>
    </row>
    <row r="56" spans="1:43" ht="16.149999999999999"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705" t="str">
        <f>IF(AH55=TRUE,"問題なし","問題あり")</f>
        <v>問題あり</v>
      </c>
      <c r="AC56" s="705"/>
      <c r="AD56" s="705"/>
      <c r="AE56" s="705"/>
      <c r="AF56" s="705"/>
      <c r="AG56" s="3"/>
    </row>
    <row r="57" spans="1:43" ht="15.6"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row>
    <row r="58" spans="1:43" ht="16.149999999999999" hidden="1" customHeight="1" outlineLevel="1" thickBot="1">
      <c r="A58" s="339" t="s">
        <v>1552</v>
      </c>
      <c r="B58" s="339"/>
      <c r="C58" s="298"/>
      <c r="D58" s="298"/>
      <c r="E58" s="298"/>
      <c r="F58" s="298"/>
      <c r="G58" s="298"/>
      <c r="H58" s="298"/>
      <c r="I58" s="298"/>
      <c r="J58" s="298"/>
      <c r="K58" s="298"/>
      <c r="L58" s="298"/>
      <c r="M58" s="298"/>
      <c r="N58" s="298"/>
      <c r="O58" s="298"/>
      <c r="P58" s="298"/>
      <c r="Q58" s="298"/>
      <c r="R58" s="298"/>
      <c r="S58" s="298"/>
      <c r="T58" s="298"/>
      <c r="U58" s="298"/>
      <c r="V58" s="298"/>
      <c r="W58" s="298"/>
      <c r="X58" s="298"/>
      <c r="Y58" s="298"/>
      <c r="Z58" s="298"/>
      <c r="AA58" s="298"/>
      <c r="AB58" s="298"/>
      <c r="AC58" s="298"/>
      <c r="AD58" s="298"/>
      <c r="AE58" s="298"/>
      <c r="AF58" s="298"/>
      <c r="AG58" s="298"/>
    </row>
    <row r="59" spans="1:43" ht="16.149999999999999" hidden="1" customHeight="1" outlineLevel="1">
      <c r="A59" s="372" t="s">
        <v>1548</v>
      </c>
      <c r="B59" s="300"/>
      <c r="C59" s="300"/>
      <c r="D59" s="300"/>
      <c r="E59" s="300"/>
      <c r="F59" s="300"/>
      <c r="G59" s="300"/>
      <c r="H59" s="300"/>
      <c r="I59" s="300"/>
      <c r="J59" s="300"/>
      <c r="K59" s="300"/>
      <c r="L59" s="300"/>
      <c r="M59" s="300"/>
      <c r="N59" s="300"/>
      <c r="O59" s="300"/>
      <c r="P59" s="300"/>
      <c r="Q59" s="300"/>
      <c r="R59" s="300"/>
      <c r="S59" s="300"/>
      <c r="T59" s="300"/>
      <c r="U59" s="300"/>
      <c r="V59" s="300"/>
      <c r="W59" s="300"/>
      <c r="X59" s="300"/>
      <c r="Y59" s="300"/>
      <c r="Z59" s="300"/>
      <c r="AA59" s="300"/>
      <c r="AB59" s="702"/>
      <c r="AC59" s="702"/>
      <c r="AD59" s="702"/>
      <c r="AE59" s="702"/>
      <c r="AF59" s="702"/>
      <c r="AG59" s="371" t="s">
        <v>270</v>
      </c>
    </row>
    <row r="60" spans="1:43" ht="16.149999999999999" hidden="1" customHeight="1" outlineLevel="1">
      <c r="A60" s="302"/>
      <c r="B60" s="353" t="s">
        <v>1519</v>
      </c>
      <c r="C60" s="313"/>
      <c r="D60" s="313"/>
      <c r="E60" s="313"/>
      <c r="F60" s="313"/>
      <c r="G60" s="313"/>
      <c r="H60" s="313"/>
      <c r="I60" s="313"/>
      <c r="J60" s="313"/>
      <c r="K60" s="313"/>
      <c r="L60" s="313"/>
      <c r="M60" s="313"/>
      <c r="N60" s="313"/>
      <c r="O60" s="313"/>
      <c r="P60" s="313"/>
      <c r="Q60" s="313"/>
      <c r="R60" s="313"/>
      <c r="S60" s="313"/>
      <c r="T60" s="313"/>
      <c r="U60" s="313"/>
      <c r="V60" s="313"/>
      <c r="W60" s="313"/>
      <c r="X60" s="313"/>
      <c r="Y60" s="313"/>
      <c r="Z60" s="313"/>
      <c r="AA60" s="313"/>
      <c r="AB60" s="643"/>
      <c r="AC60" s="643"/>
      <c r="AD60" s="643"/>
      <c r="AE60" s="643"/>
      <c r="AF60" s="643"/>
      <c r="AG60" s="314" t="s">
        <v>270</v>
      </c>
    </row>
    <row r="61" spans="1:43" ht="16.149999999999999" hidden="1" customHeight="1" outlineLevel="1">
      <c r="A61" s="302"/>
      <c r="B61" s="353" t="s">
        <v>1537</v>
      </c>
      <c r="C61" s="313"/>
      <c r="D61" s="313"/>
      <c r="E61" s="313"/>
      <c r="F61" s="313"/>
      <c r="G61" s="313"/>
      <c r="H61" s="313"/>
      <c r="I61" s="313"/>
      <c r="J61" s="313"/>
      <c r="K61" s="313"/>
      <c r="L61" s="313"/>
      <c r="M61" s="313"/>
      <c r="N61" s="313"/>
      <c r="O61" s="313"/>
      <c r="P61" s="313"/>
      <c r="Q61" s="313"/>
      <c r="R61" s="313"/>
      <c r="S61" s="313"/>
      <c r="T61" s="313"/>
      <c r="U61" s="313"/>
      <c r="V61" s="313"/>
      <c r="W61" s="313"/>
      <c r="X61" s="313"/>
      <c r="Y61" s="313"/>
      <c r="Z61" s="313"/>
      <c r="AA61" s="313"/>
      <c r="AB61" s="627" t="str">
        <f>IF(AC57=0,"",AC57)</f>
        <v/>
      </c>
      <c r="AC61" s="627"/>
      <c r="AD61" s="627"/>
      <c r="AE61" s="627"/>
      <c r="AF61" s="627"/>
      <c r="AG61" s="314" t="s">
        <v>270</v>
      </c>
    </row>
    <row r="62" spans="1:43" ht="16.149999999999999" hidden="1" customHeight="1" outlineLevel="1">
      <c r="A62" s="302"/>
      <c r="B62" s="305" t="s">
        <v>410</v>
      </c>
      <c r="C62" s="308"/>
      <c r="D62" s="360"/>
      <c r="E62" s="360"/>
      <c r="F62" s="308"/>
      <c r="G62" s="360"/>
      <c r="H62" s="360"/>
      <c r="I62" s="308"/>
      <c r="J62" s="308"/>
      <c r="K62" s="308"/>
      <c r="L62" s="308"/>
      <c r="M62" s="360"/>
      <c r="N62" s="360"/>
      <c r="O62" s="360"/>
      <c r="P62" s="360"/>
      <c r="Q62" s="360"/>
      <c r="R62" s="360"/>
      <c r="S62" s="360"/>
      <c r="T62" s="360"/>
      <c r="U62" s="360"/>
      <c r="V62" s="360"/>
      <c r="W62" s="360"/>
      <c r="X62" s="360"/>
      <c r="Y62" s="360"/>
      <c r="Z62" s="360"/>
      <c r="AA62" s="360"/>
      <c r="AB62" s="696"/>
      <c r="AC62" s="696"/>
      <c r="AD62" s="696"/>
      <c r="AE62" s="696"/>
      <c r="AF62" s="696"/>
      <c r="AG62" s="306" t="s">
        <v>270</v>
      </c>
    </row>
    <row r="63" spans="1:43" s="49" customFormat="1" ht="16.149999999999999" hidden="1" customHeight="1" outlineLevel="1">
      <c r="A63" s="302"/>
      <c r="B63" s="315" t="s">
        <v>411</v>
      </c>
      <c r="C63" s="308"/>
      <c r="D63" s="360"/>
      <c r="E63" s="360"/>
      <c r="F63" s="308"/>
      <c r="G63" s="360"/>
      <c r="H63" s="360"/>
      <c r="I63" s="308"/>
      <c r="J63" s="308"/>
      <c r="K63" s="308"/>
      <c r="L63" s="308"/>
      <c r="M63" s="360"/>
      <c r="N63" s="360"/>
      <c r="O63" s="360"/>
      <c r="P63" s="360"/>
      <c r="Q63" s="360"/>
      <c r="R63" s="360"/>
      <c r="S63" s="360"/>
      <c r="T63" s="360"/>
      <c r="U63" s="360"/>
      <c r="V63" s="360"/>
      <c r="W63" s="360"/>
      <c r="X63" s="360"/>
      <c r="Y63" s="360"/>
      <c r="Z63" s="360"/>
      <c r="AA63" s="360"/>
      <c r="AB63" s="696"/>
      <c r="AC63" s="696"/>
      <c r="AD63" s="696"/>
      <c r="AE63" s="696"/>
      <c r="AF63" s="696"/>
      <c r="AG63" s="306" t="s">
        <v>270</v>
      </c>
      <c r="AH63" s="205"/>
      <c r="AI63" s="205"/>
      <c r="AJ63" s="205"/>
      <c r="AK63" s="205"/>
      <c r="AL63" s="205"/>
      <c r="AM63" s="205"/>
      <c r="AN63" s="205"/>
      <c r="AO63" s="205"/>
      <c r="AP63" s="205"/>
      <c r="AQ63" s="205"/>
    </row>
    <row r="64" spans="1:43" ht="16.149999999999999" hidden="1" customHeight="1" outlineLevel="1">
      <c r="A64" s="302"/>
      <c r="B64" s="353" t="s">
        <v>1549</v>
      </c>
      <c r="C64" s="313"/>
      <c r="D64" s="313"/>
      <c r="E64" s="313"/>
      <c r="F64" s="313"/>
      <c r="G64" s="313"/>
      <c r="H64" s="313"/>
      <c r="I64" s="313"/>
      <c r="J64" s="313"/>
      <c r="K64" s="313"/>
      <c r="L64" s="313"/>
      <c r="M64" s="313"/>
      <c r="N64" s="313"/>
      <c r="O64" s="313"/>
      <c r="P64" s="313"/>
      <c r="Q64" s="313"/>
      <c r="R64" s="313"/>
      <c r="S64" s="313"/>
      <c r="T64" s="313"/>
      <c r="U64" s="313"/>
      <c r="V64" s="313"/>
      <c r="W64" s="313"/>
      <c r="X64" s="313"/>
      <c r="Y64" s="313"/>
      <c r="Z64" s="313"/>
      <c r="AA64" s="313"/>
      <c r="AB64" s="697"/>
      <c r="AC64" s="697"/>
      <c r="AD64" s="697"/>
      <c r="AE64" s="697"/>
      <c r="AF64" s="697"/>
      <c r="AG64" s="314" t="s">
        <v>270</v>
      </c>
    </row>
    <row r="65" spans="1:43" ht="16.149999999999999" hidden="1" customHeight="1" outlineLevel="1">
      <c r="A65" s="302"/>
      <c r="B65" s="353" t="s">
        <v>1551</v>
      </c>
      <c r="C65" s="313"/>
      <c r="D65" s="313"/>
      <c r="E65" s="313"/>
      <c r="F65" s="313"/>
      <c r="G65" s="313"/>
      <c r="H65" s="313"/>
      <c r="I65" s="313"/>
      <c r="J65" s="313"/>
      <c r="K65" s="313"/>
      <c r="L65" s="313"/>
      <c r="M65" s="313"/>
      <c r="N65" s="313"/>
      <c r="O65" s="313"/>
      <c r="P65" s="313"/>
      <c r="Q65" s="313"/>
      <c r="R65" s="313"/>
      <c r="S65" s="313"/>
      <c r="T65" s="313"/>
      <c r="U65" s="313"/>
      <c r="V65" s="313"/>
      <c r="W65" s="313"/>
      <c r="X65" s="313"/>
      <c r="Y65" s="313"/>
      <c r="Z65" s="313"/>
      <c r="AA65" s="313"/>
      <c r="AB65" s="697"/>
      <c r="AC65" s="697"/>
      <c r="AD65" s="697"/>
      <c r="AE65" s="697"/>
      <c r="AF65" s="697"/>
      <c r="AG65" s="314" t="s">
        <v>270</v>
      </c>
    </row>
    <row r="66" spans="1:43" ht="16.149999999999999" hidden="1" customHeight="1" outlineLevel="1">
      <c r="A66" s="302"/>
      <c r="B66" s="353" t="s">
        <v>1550</v>
      </c>
      <c r="C66" s="313"/>
      <c r="D66" s="313"/>
      <c r="E66" s="313"/>
      <c r="F66" s="313"/>
      <c r="G66" s="313"/>
      <c r="H66" s="313"/>
      <c r="I66" s="313"/>
      <c r="J66" s="313"/>
      <c r="K66" s="313"/>
      <c r="L66" s="313"/>
      <c r="M66" s="313"/>
      <c r="N66" s="313"/>
      <c r="O66" s="313"/>
      <c r="P66" s="313"/>
      <c r="Q66" s="313"/>
      <c r="R66" s="313"/>
      <c r="S66" s="313"/>
      <c r="T66" s="313"/>
      <c r="U66" s="313"/>
      <c r="V66" s="313"/>
      <c r="W66" s="313"/>
      <c r="X66" s="313"/>
      <c r="Y66" s="313"/>
      <c r="Z66" s="313"/>
      <c r="AA66" s="313"/>
      <c r="AB66" s="698">
        <f>AB59-SUM(AB60:AF65)</f>
        <v>0</v>
      </c>
      <c r="AC66" s="698"/>
      <c r="AD66" s="698"/>
      <c r="AE66" s="698"/>
      <c r="AF66" s="698"/>
      <c r="AG66" s="314" t="s">
        <v>270</v>
      </c>
    </row>
    <row r="67" spans="1:43" s="336" customFormat="1" ht="16.149999999999999" hidden="1" customHeight="1" outlineLevel="1" thickBot="1">
      <c r="A67" s="373" t="s">
        <v>412</v>
      </c>
      <c r="B67" s="364"/>
      <c r="C67" s="364"/>
      <c r="D67" s="364"/>
      <c r="E67" s="364"/>
      <c r="F67" s="364"/>
      <c r="G67" s="364"/>
      <c r="H67" s="364"/>
      <c r="I67" s="364"/>
      <c r="J67" s="364"/>
      <c r="K67" s="364"/>
      <c r="L67" s="364"/>
      <c r="M67" s="364"/>
      <c r="N67" s="364"/>
      <c r="O67" s="364"/>
      <c r="P67" s="364"/>
      <c r="Q67" s="364"/>
      <c r="R67" s="364"/>
      <c r="S67" s="364"/>
      <c r="T67" s="364"/>
      <c r="U67" s="364"/>
      <c r="V67" s="364"/>
      <c r="W67" s="364"/>
      <c r="X67" s="364"/>
      <c r="Y67" s="364"/>
      <c r="Z67" s="364"/>
      <c r="AA67" s="364"/>
      <c r="AB67" s="699" t="s">
        <v>1531</v>
      </c>
      <c r="AC67" s="699"/>
      <c r="AD67" s="699"/>
      <c r="AE67" s="699"/>
      <c r="AF67" s="699"/>
      <c r="AG67" s="365"/>
      <c r="AH67" s="352" t="b">
        <v>0</v>
      </c>
      <c r="AI67" s="352"/>
      <c r="AJ67" s="352"/>
      <c r="AK67" s="352"/>
      <c r="AL67" s="352"/>
      <c r="AM67" s="352"/>
      <c r="AN67" s="352"/>
      <c r="AO67" s="352"/>
      <c r="AP67" s="352"/>
      <c r="AQ67" s="352"/>
    </row>
    <row r="68" spans="1:43" ht="16.149999999999999" hidden="1" customHeight="1" outlineLevel="1">
      <c r="A68" s="298"/>
      <c r="B68" s="298"/>
      <c r="C68" s="298"/>
      <c r="D68" s="298"/>
      <c r="E68" s="298"/>
      <c r="F68" s="298"/>
      <c r="G68" s="298"/>
      <c r="H68" s="298"/>
      <c r="I68" s="298"/>
      <c r="J68" s="298"/>
      <c r="K68" s="298"/>
      <c r="L68" s="298"/>
      <c r="M68" s="298"/>
      <c r="N68" s="298"/>
      <c r="O68" s="298"/>
      <c r="P68" s="298"/>
      <c r="Q68" s="298"/>
      <c r="R68" s="298"/>
      <c r="S68" s="298"/>
      <c r="T68" s="298"/>
      <c r="U68" s="298"/>
      <c r="V68" s="298"/>
      <c r="W68" s="298"/>
      <c r="X68" s="298"/>
      <c r="Y68" s="298"/>
      <c r="Z68" s="298"/>
      <c r="AA68" s="298"/>
      <c r="AB68" s="700" t="str">
        <f>IF(AH67=TRUE,"問題なし","問題あり")</f>
        <v>問題あり</v>
      </c>
      <c r="AC68" s="700"/>
      <c r="AD68" s="700"/>
      <c r="AE68" s="700"/>
      <c r="AF68" s="700"/>
      <c r="AG68" s="298"/>
    </row>
    <row r="69" spans="1:43" ht="16.149999999999999" hidden="1" customHeight="1" outlineLevel="1">
      <c r="A69" s="318" t="s">
        <v>1520</v>
      </c>
      <c r="B69" s="319" t="s">
        <v>1553</v>
      </c>
      <c r="C69" s="319"/>
      <c r="D69" s="319"/>
      <c r="E69" s="319"/>
      <c r="F69" s="319"/>
      <c r="G69" s="319"/>
      <c r="H69" s="319"/>
      <c r="I69" s="319"/>
      <c r="J69" s="319"/>
      <c r="K69" s="319"/>
      <c r="L69" s="319"/>
      <c r="M69" s="319"/>
      <c r="N69" s="319"/>
      <c r="O69" s="319"/>
      <c r="P69" s="319"/>
      <c r="Q69" s="319"/>
      <c r="R69" s="319"/>
      <c r="S69" s="319"/>
      <c r="T69" s="319"/>
      <c r="U69" s="319"/>
      <c r="V69" s="319"/>
      <c r="W69" s="319"/>
      <c r="X69" s="319"/>
      <c r="Y69" s="319"/>
      <c r="Z69" s="319"/>
      <c r="AA69" s="319"/>
      <c r="AB69" s="320"/>
      <c r="AC69" s="320"/>
      <c r="AD69" s="320"/>
      <c r="AE69" s="320"/>
      <c r="AF69" s="320"/>
      <c r="AG69" s="319"/>
    </row>
    <row r="70" spans="1:43" ht="16.149999999999999" hidden="1" customHeight="1" outlineLevel="1">
      <c r="A70" s="319"/>
      <c r="B70" s="319" t="s">
        <v>1521</v>
      </c>
      <c r="C70" s="319"/>
      <c r="D70" s="319"/>
      <c r="E70" s="319"/>
      <c r="F70" s="319"/>
      <c r="G70" s="319"/>
      <c r="H70" s="319"/>
      <c r="I70" s="319"/>
      <c r="J70" s="319"/>
      <c r="K70" s="319"/>
      <c r="L70" s="319"/>
      <c r="M70" s="319"/>
      <c r="N70" s="319"/>
      <c r="O70" s="319"/>
      <c r="P70" s="319"/>
      <c r="Q70" s="319"/>
      <c r="R70" s="319"/>
      <c r="S70" s="319"/>
      <c r="T70" s="319"/>
      <c r="U70" s="319"/>
      <c r="V70" s="319"/>
      <c r="W70" s="319"/>
      <c r="X70" s="319"/>
      <c r="Y70" s="319"/>
      <c r="Z70" s="319"/>
      <c r="AA70" s="319"/>
      <c r="AB70" s="320"/>
      <c r="AC70" s="320"/>
      <c r="AD70" s="320"/>
      <c r="AE70" s="320"/>
      <c r="AF70" s="320"/>
      <c r="AG70" s="319"/>
    </row>
    <row r="71" spans="1:43" ht="16.149999999999999" hidden="1" customHeight="1" outlineLevel="1">
      <c r="A71" s="318" t="s">
        <v>1520</v>
      </c>
      <c r="B71" s="319" t="s">
        <v>1523</v>
      </c>
      <c r="C71" s="319"/>
      <c r="D71" s="319"/>
      <c r="E71" s="319"/>
      <c r="F71" s="319"/>
      <c r="G71" s="319"/>
      <c r="H71" s="319"/>
      <c r="I71" s="319"/>
      <c r="J71" s="319"/>
      <c r="K71" s="319"/>
      <c r="L71" s="319"/>
      <c r="M71" s="319"/>
      <c r="N71" s="319"/>
      <c r="O71" s="319"/>
      <c r="P71" s="319"/>
      <c r="Q71" s="319"/>
      <c r="R71" s="319"/>
      <c r="S71" s="319"/>
      <c r="T71" s="319"/>
      <c r="U71" s="319"/>
      <c r="V71" s="319"/>
      <c r="W71" s="319"/>
      <c r="X71" s="319"/>
      <c r="Y71" s="319"/>
      <c r="Z71" s="319"/>
      <c r="AA71" s="319"/>
      <c r="AB71" s="320"/>
      <c r="AC71" s="320"/>
      <c r="AD71" s="320"/>
      <c r="AE71" s="320"/>
      <c r="AF71" s="320"/>
      <c r="AG71" s="319"/>
    </row>
    <row r="72" spans="1:43" ht="16.149999999999999" hidden="1" customHeight="1" outlineLevel="1">
      <c r="A72" s="319"/>
      <c r="B72" s="319" t="s">
        <v>1522</v>
      </c>
      <c r="C72" s="319"/>
      <c r="D72" s="319"/>
      <c r="E72" s="319"/>
      <c r="F72" s="319"/>
      <c r="G72" s="319"/>
      <c r="H72" s="319"/>
      <c r="I72" s="319"/>
      <c r="J72" s="319"/>
      <c r="K72" s="319"/>
      <c r="L72" s="319"/>
      <c r="M72" s="319"/>
      <c r="N72" s="319"/>
      <c r="O72" s="319"/>
      <c r="P72" s="319"/>
      <c r="Q72" s="319"/>
      <c r="R72" s="319"/>
      <c r="S72" s="319"/>
      <c r="T72" s="319"/>
      <c r="U72" s="319"/>
      <c r="V72" s="319"/>
      <c r="W72" s="319"/>
      <c r="X72" s="319"/>
      <c r="Y72" s="319"/>
      <c r="Z72" s="319"/>
      <c r="AA72" s="319"/>
      <c r="AB72" s="320"/>
      <c r="AC72" s="320"/>
      <c r="AD72" s="320"/>
      <c r="AE72" s="320"/>
      <c r="AF72" s="320"/>
      <c r="AG72" s="319"/>
    </row>
    <row r="73" spans="1:43" ht="16.149999999999999" hidden="1" customHeight="1" outlineLevel="1">
      <c r="A73" s="318" t="s">
        <v>1520</v>
      </c>
      <c r="B73" s="366" t="s">
        <v>1555</v>
      </c>
      <c r="C73" s="319"/>
      <c r="D73" s="319"/>
      <c r="E73" s="319"/>
      <c r="F73" s="319"/>
      <c r="G73" s="319"/>
      <c r="H73" s="319"/>
      <c r="I73" s="319"/>
      <c r="J73" s="319"/>
      <c r="K73" s="319"/>
      <c r="L73" s="319"/>
      <c r="M73" s="319"/>
      <c r="N73" s="319"/>
      <c r="O73" s="319"/>
      <c r="P73" s="319"/>
      <c r="Q73" s="319"/>
      <c r="R73" s="319"/>
      <c r="S73" s="319"/>
      <c r="T73" s="319"/>
      <c r="U73" s="319"/>
      <c r="V73" s="319"/>
      <c r="W73" s="319"/>
      <c r="X73" s="319"/>
      <c r="Y73" s="319"/>
      <c r="Z73" s="319"/>
      <c r="AA73" s="319"/>
      <c r="AB73" s="320"/>
      <c r="AC73" s="320"/>
      <c r="AD73" s="320"/>
      <c r="AE73" s="320"/>
      <c r="AF73" s="320"/>
      <c r="AG73" s="319"/>
    </row>
    <row r="74" spans="1:43" ht="16.149999999999999" hidden="1" customHeight="1" outlineLevel="1">
      <c r="A74" s="319"/>
      <c r="B74" s="319" t="s">
        <v>1554</v>
      </c>
      <c r="C74" s="319"/>
      <c r="D74" s="319"/>
      <c r="E74" s="319"/>
      <c r="F74" s="319"/>
      <c r="G74" s="319"/>
      <c r="H74" s="319"/>
      <c r="I74" s="319"/>
      <c r="J74" s="319"/>
      <c r="K74" s="319"/>
      <c r="L74" s="319"/>
      <c r="M74" s="319"/>
      <c r="N74" s="319"/>
      <c r="O74" s="319"/>
      <c r="P74" s="319"/>
      <c r="Q74" s="319"/>
      <c r="R74" s="319"/>
      <c r="S74" s="319"/>
      <c r="T74" s="319"/>
      <c r="U74" s="319"/>
      <c r="V74" s="319"/>
      <c r="W74" s="319"/>
      <c r="X74" s="319"/>
      <c r="Y74" s="319"/>
      <c r="Z74" s="319"/>
      <c r="AA74" s="319"/>
      <c r="AB74" s="320"/>
      <c r="AC74" s="320"/>
      <c r="AD74" s="320"/>
      <c r="AE74" s="320"/>
      <c r="AF74" s="320"/>
      <c r="AG74" s="319"/>
    </row>
    <row r="75" spans="1:43" ht="16.149999999999999" hidden="1" customHeight="1" outlineLevel="1">
      <c r="A75" s="354" t="s">
        <v>1520</v>
      </c>
      <c r="B75" s="366" t="s">
        <v>1556</v>
      </c>
      <c r="C75" s="298"/>
      <c r="D75" s="298"/>
      <c r="E75" s="298"/>
      <c r="F75" s="298"/>
      <c r="G75" s="298"/>
      <c r="H75" s="298"/>
      <c r="I75" s="298"/>
      <c r="J75" s="298"/>
      <c r="K75" s="298"/>
      <c r="L75" s="298"/>
      <c r="M75" s="298"/>
      <c r="N75" s="298"/>
      <c r="O75" s="298"/>
      <c r="P75" s="298"/>
      <c r="Q75" s="298"/>
      <c r="R75" s="298"/>
      <c r="S75" s="298"/>
      <c r="T75" s="298"/>
      <c r="U75" s="298"/>
      <c r="V75" s="298"/>
      <c r="W75" s="298"/>
      <c r="X75" s="298"/>
      <c r="Y75" s="298"/>
      <c r="Z75" s="298"/>
      <c r="AA75" s="298"/>
      <c r="AB75" s="367"/>
      <c r="AC75" s="367"/>
      <c r="AD75" s="367"/>
      <c r="AE75" s="367"/>
      <c r="AF75" s="367"/>
      <c r="AG75" s="298"/>
    </row>
    <row r="76" spans="1:43" ht="16.149999999999999" hidden="1" customHeight="1" outlineLevel="1">
      <c r="A76" s="354"/>
      <c r="B76" s="366" t="s">
        <v>1536</v>
      </c>
      <c r="C76" s="298"/>
      <c r="D76" s="298"/>
      <c r="E76" s="298"/>
      <c r="F76" s="298"/>
      <c r="G76" s="298"/>
      <c r="H76" s="298"/>
      <c r="I76" s="298"/>
      <c r="J76" s="298"/>
      <c r="K76" s="298"/>
      <c r="L76" s="298"/>
      <c r="M76" s="298"/>
      <c r="N76" s="298"/>
      <c r="O76" s="298"/>
      <c r="P76" s="298"/>
      <c r="Q76" s="298"/>
      <c r="R76" s="298"/>
      <c r="S76" s="298"/>
      <c r="T76" s="298"/>
      <c r="U76" s="298"/>
      <c r="V76" s="298"/>
      <c r="W76" s="298"/>
      <c r="X76" s="298"/>
      <c r="Y76" s="298"/>
      <c r="Z76" s="298"/>
      <c r="AA76" s="298"/>
      <c r="AB76" s="367"/>
      <c r="AC76" s="367"/>
      <c r="AD76" s="367"/>
      <c r="AE76" s="367"/>
      <c r="AF76" s="367"/>
      <c r="AG76" s="298"/>
    </row>
    <row r="77" spans="1:43" ht="16.149999999999999" hidden="1" customHeight="1" outlineLevel="1">
      <c r="A77" s="354"/>
      <c r="B77" s="366" t="s">
        <v>1535</v>
      </c>
      <c r="C77" s="298"/>
      <c r="D77" s="298"/>
      <c r="E77" s="298"/>
      <c r="F77" s="298"/>
      <c r="G77" s="298"/>
      <c r="H77" s="298"/>
      <c r="I77" s="298"/>
      <c r="J77" s="298"/>
      <c r="K77" s="298"/>
      <c r="L77" s="298"/>
      <c r="M77" s="298"/>
      <c r="N77" s="298"/>
      <c r="O77" s="298"/>
      <c r="P77" s="298"/>
      <c r="Q77" s="298"/>
      <c r="R77" s="298"/>
      <c r="S77" s="298"/>
      <c r="T77" s="298"/>
      <c r="U77" s="298"/>
      <c r="V77" s="298"/>
      <c r="W77" s="298"/>
      <c r="X77" s="298"/>
      <c r="Y77" s="298"/>
      <c r="Z77" s="298"/>
      <c r="AA77" s="298"/>
      <c r="AB77" s="367"/>
      <c r="AC77" s="367"/>
      <c r="AD77" s="367"/>
      <c r="AE77" s="367"/>
      <c r="AF77" s="367"/>
      <c r="AG77" s="298"/>
    </row>
    <row r="78" spans="1:43" ht="16.149999999999999" hidden="1" customHeight="1" outlineLevel="1">
      <c r="A78" s="354" t="s">
        <v>1520</v>
      </c>
      <c r="B78" s="366" t="s">
        <v>1557</v>
      </c>
      <c r="C78" s="298"/>
      <c r="D78" s="298"/>
      <c r="E78" s="298"/>
      <c r="F78" s="298"/>
      <c r="G78" s="298"/>
      <c r="H78" s="298"/>
      <c r="I78" s="298"/>
      <c r="J78" s="298"/>
      <c r="K78" s="298"/>
      <c r="L78" s="298"/>
      <c r="M78" s="298"/>
      <c r="N78" s="298"/>
      <c r="O78" s="298"/>
      <c r="P78" s="298"/>
      <c r="Q78" s="298"/>
      <c r="R78" s="298"/>
      <c r="S78" s="298"/>
      <c r="T78" s="298"/>
      <c r="U78" s="298"/>
      <c r="V78" s="298"/>
      <c r="W78" s="298"/>
      <c r="X78" s="298"/>
      <c r="Y78" s="298"/>
      <c r="Z78" s="298"/>
      <c r="AA78" s="298"/>
      <c r="AB78" s="367"/>
      <c r="AC78" s="367"/>
      <c r="AD78" s="367"/>
      <c r="AE78" s="367"/>
      <c r="AF78" s="367"/>
      <c r="AG78" s="298"/>
    </row>
    <row r="79" spans="1:43" ht="16.149999999999999" hidden="1" customHeight="1" outlineLevel="1">
      <c r="A79" s="108"/>
      <c r="B79" s="3"/>
      <c r="C79" s="3"/>
      <c r="D79" s="3"/>
      <c r="E79" s="3"/>
      <c r="F79" s="3"/>
      <c r="G79" s="3"/>
      <c r="H79" s="3"/>
      <c r="I79" s="3"/>
      <c r="J79" s="3"/>
      <c r="K79" s="3"/>
      <c r="L79" s="3"/>
      <c r="M79" s="3"/>
      <c r="N79" s="3"/>
      <c r="O79" s="3"/>
      <c r="P79" s="3"/>
      <c r="Q79" s="3"/>
      <c r="R79" s="3"/>
      <c r="S79" s="3"/>
      <c r="T79" s="3"/>
      <c r="U79" s="3"/>
      <c r="V79" s="3"/>
      <c r="W79" s="3"/>
      <c r="X79" s="3"/>
      <c r="Y79" s="3"/>
      <c r="Z79" s="3"/>
      <c r="AA79" s="19"/>
      <c r="AB79" s="19"/>
      <c r="AC79" s="19"/>
      <c r="AD79" s="19"/>
      <c r="AE79" s="19"/>
      <c r="AF79" s="3"/>
    </row>
    <row r="80" spans="1:43" ht="16.149999999999999" customHeight="1" collapsed="1">
      <c r="A80" s="155" t="s">
        <v>1479</v>
      </c>
      <c r="B80" s="3"/>
      <c r="C80" s="3"/>
      <c r="D80" s="3"/>
      <c r="E80" s="3"/>
      <c r="F80" s="3"/>
      <c r="G80" s="3"/>
      <c r="H80" s="3"/>
      <c r="I80" s="3"/>
      <c r="J80" s="3"/>
      <c r="K80" s="3"/>
      <c r="L80" s="3"/>
      <c r="M80" s="3"/>
      <c r="N80" s="3"/>
      <c r="O80" s="3"/>
      <c r="P80" s="3"/>
      <c r="Q80" s="3"/>
      <c r="R80" s="3"/>
      <c r="S80" s="3"/>
      <c r="T80" s="3"/>
      <c r="U80" s="3"/>
      <c r="V80" s="3"/>
      <c r="W80" s="3"/>
      <c r="X80" s="3"/>
      <c r="Y80" s="3"/>
      <c r="Z80" s="3"/>
      <c r="AA80" s="19"/>
      <c r="AB80" s="19"/>
      <c r="AC80" s="19"/>
      <c r="AD80" s="19"/>
      <c r="AE80" s="19"/>
      <c r="AF80" s="3"/>
    </row>
    <row r="81" spans="1:33" ht="16.149999999999999" customHeight="1">
      <c r="A81" s="464" t="s">
        <v>1520</v>
      </c>
      <c r="B81" s="468" t="s">
        <v>1524</v>
      </c>
      <c r="C81" s="416"/>
      <c r="D81" s="416"/>
      <c r="E81" s="416"/>
      <c r="F81" s="416"/>
      <c r="G81" s="416"/>
      <c r="H81" s="416"/>
      <c r="I81" s="416"/>
      <c r="J81" s="416"/>
      <c r="K81" s="416"/>
      <c r="L81" s="416"/>
      <c r="M81" s="416"/>
      <c r="N81" s="416"/>
      <c r="O81" s="416"/>
      <c r="P81" s="416"/>
      <c r="Q81" s="416"/>
      <c r="R81" s="416"/>
      <c r="S81" s="416"/>
      <c r="T81" s="416"/>
      <c r="U81" s="416"/>
      <c r="V81" s="416"/>
      <c r="W81" s="416"/>
      <c r="X81" s="416"/>
      <c r="Y81" s="416"/>
      <c r="Z81" s="416"/>
      <c r="AA81" s="464"/>
      <c r="AB81" s="464"/>
      <c r="AC81" s="464"/>
      <c r="AD81" s="464"/>
      <c r="AE81" s="464"/>
      <c r="AF81" s="416"/>
      <c r="AG81" s="469"/>
    </row>
    <row r="82" spans="1:33" ht="16.149999999999999" customHeight="1">
      <c r="A82" s="412" t="s">
        <v>1520</v>
      </c>
      <c r="B82" s="416" t="s">
        <v>1584</v>
      </c>
      <c r="C82" s="416"/>
      <c r="D82" s="416"/>
      <c r="E82" s="416"/>
      <c r="F82" s="416"/>
      <c r="G82" s="416"/>
      <c r="H82" s="416"/>
      <c r="I82" s="416"/>
      <c r="J82" s="416"/>
      <c r="K82" s="416"/>
      <c r="L82" s="416"/>
      <c r="M82" s="416"/>
      <c r="N82" s="416"/>
      <c r="O82" s="416"/>
      <c r="P82" s="416"/>
      <c r="Q82" s="416"/>
      <c r="R82" s="416"/>
      <c r="S82" s="416"/>
      <c r="T82" s="416"/>
      <c r="U82" s="416"/>
      <c r="V82" s="416"/>
      <c r="W82" s="416"/>
      <c r="X82" s="416"/>
      <c r="Y82" s="416"/>
      <c r="Z82" s="416"/>
      <c r="AA82" s="464"/>
      <c r="AB82" s="464"/>
      <c r="AC82" s="464"/>
      <c r="AD82" s="464"/>
      <c r="AE82" s="464"/>
      <c r="AF82" s="416"/>
      <c r="AG82" s="469"/>
    </row>
    <row r="83" spans="1:33" ht="16.149999999999999" customHeight="1">
      <c r="A83" s="464" t="s">
        <v>1520</v>
      </c>
      <c r="B83" s="416" t="s">
        <v>1526</v>
      </c>
      <c r="C83" s="3"/>
      <c r="D83" s="3"/>
      <c r="E83" s="3"/>
      <c r="F83" s="3"/>
      <c r="G83" s="3"/>
      <c r="H83" s="3"/>
      <c r="I83" s="3"/>
      <c r="J83" s="3"/>
      <c r="K83" s="3"/>
      <c r="L83" s="3"/>
      <c r="M83" s="3"/>
      <c r="N83" s="3"/>
      <c r="O83" s="3"/>
      <c r="P83" s="3"/>
      <c r="Q83" s="3"/>
      <c r="R83" s="3"/>
      <c r="S83" s="3"/>
      <c r="T83" s="3"/>
      <c r="U83" s="3"/>
      <c r="V83" s="3"/>
      <c r="W83" s="3"/>
      <c r="X83" s="3"/>
      <c r="Y83" s="3"/>
      <c r="Z83" s="3"/>
      <c r="AA83" s="412"/>
      <c r="AB83" s="412"/>
      <c r="AC83" s="412"/>
      <c r="AD83" s="412"/>
      <c r="AE83" s="412"/>
      <c r="AF83" s="3"/>
    </row>
    <row r="84" spans="1:33" ht="16.149999999999999" customHeight="1">
      <c r="A84" s="155"/>
      <c r="B84" s="416" t="s">
        <v>1525</v>
      </c>
      <c r="C84" s="3"/>
      <c r="D84" s="3"/>
      <c r="E84" s="3"/>
      <c r="F84" s="3"/>
      <c r="G84" s="3"/>
      <c r="H84" s="3"/>
      <c r="I84" s="3"/>
      <c r="J84" s="3"/>
      <c r="K84" s="3"/>
      <c r="L84" s="3"/>
      <c r="M84" s="3"/>
      <c r="N84" s="3"/>
      <c r="O84" s="3"/>
      <c r="P84" s="3"/>
      <c r="Q84" s="3"/>
      <c r="R84" s="3"/>
      <c r="S84" s="3"/>
      <c r="T84" s="3"/>
      <c r="U84" s="3"/>
      <c r="V84" s="3"/>
      <c r="W84" s="3"/>
      <c r="X84" s="3"/>
      <c r="Y84" s="3"/>
      <c r="Z84" s="3"/>
      <c r="AA84" s="412"/>
      <c r="AB84" s="412"/>
      <c r="AC84" s="412"/>
      <c r="AD84" s="412"/>
      <c r="AE84" s="412"/>
      <c r="AF84" s="3"/>
    </row>
    <row r="85" spans="1:33" ht="16.149999999999999" customHeight="1">
      <c r="A85" s="419" t="s">
        <v>1538</v>
      </c>
      <c r="B85" s="416"/>
      <c r="C85" s="3"/>
      <c r="D85" s="3"/>
      <c r="E85" s="3"/>
      <c r="F85" s="3"/>
      <c r="G85" s="3"/>
      <c r="H85" s="3"/>
      <c r="I85" s="3"/>
      <c r="J85" s="3"/>
      <c r="K85" s="3"/>
      <c r="L85" s="3"/>
      <c r="M85" s="3"/>
      <c r="N85" s="3"/>
      <c r="O85" s="3"/>
      <c r="P85" s="3"/>
      <c r="Q85" s="3"/>
      <c r="R85" s="3"/>
      <c r="S85" s="3"/>
      <c r="T85" s="3"/>
      <c r="U85" s="3"/>
      <c r="V85" s="3"/>
      <c r="W85" s="3"/>
      <c r="X85" s="3"/>
      <c r="Y85" s="3"/>
      <c r="Z85" s="3"/>
      <c r="AA85" s="412"/>
      <c r="AB85" s="327"/>
      <c r="AC85" s="327"/>
      <c r="AD85" s="327"/>
      <c r="AE85" s="327"/>
      <c r="AF85" s="299"/>
      <c r="AG85" s="260"/>
    </row>
    <row r="86" spans="1:33" ht="16.149999999999999" customHeight="1" thickBot="1">
      <c r="A86" s="2" t="s">
        <v>1697</v>
      </c>
      <c r="B86" s="3"/>
      <c r="C86" s="3"/>
      <c r="D86" s="3"/>
      <c r="E86" s="3"/>
      <c r="F86" s="3"/>
      <c r="G86" s="3"/>
      <c r="H86" s="3"/>
      <c r="I86" s="3"/>
      <c r="J86" s="3"/>
      <c r="K86" s="3"/>
      <c r="L86" s="3"/>
      <c r="M86" s="3"/>
      <c r="N86" s="3"/>
      <c r="O86" s="3"/>
      <c r="P86" s="3"/>
      <c r="Q86" s="3"/>
      <c r="R86" s="3"/>
      <c r="S86" s="3"/>
      <c r="T86" s="3"/>
      <c r="U86" s="3"/>
      <c r="V86" s="3"/>
      <c r="W86" s="3"/>
      <c r="X86" s="3"/>
      <c r="Y86" s="3"/>
      <c r="Z86" s="3"/>
      <c r="AA86" s="163"/>
      <c r="AB86" s="163"/>
      <c r="AC86" s="163"/>
      <c r="AD86" s="163"/>
      <c r="AE86" s="163"/>
      <c r="AF86" s="163"/>
      <c r="AG86" s="163"/>
    </row>
    <row r="87" spans="1:33" ht="16.149999999999999" customHeight="1">
      <c r="A87" s="107" t="s">
        <v>1698</v>
      </c>
      <c r="B87" s="55"/>
      <c r="C87" s="36"/>
      <c r="D87" s="36"/>
      <c r="E87" s="36"/>
      <c r="F87" s="36"/>
      <c r="G87" s="36"/>
      <c r="H87" s="36"/>
      <c r="I87" s="36"/>
      <c r="J87" s="36"/>
      <c r="K87" s="36"/>
      <c r="L87" s="36"/>
      <c r="M87" s="36"/>
      <c r="N87" s="36"/>
      <c r="O87" s="36"/>
      <c r="P87" s="36"/>
      <c r="Q87" s="36"/>
      <c r="R87" s="36"/>
      <c r="S87" s="36"/>
      <c r="T87" s="36"/>
      <c r="U87" s="36"/>
      <c r="V87" s="36"/>
      <c r="W87" s="36"/>
      <c r="X87" s="36"/>
      <c r="Y87" s="36"/>
      <c r="Z87" s="36"/>
      <c r="AA87" s="76"/>
      <c r="AB87" s="707">
        <f>'別添_計画書（病院及び有床診療所）'!AB71</f>
        <v>0</v>
      </c>
      <c r="AC87" s="707"/>
      <c r="AD87" s="707"/>
      <c r="AE87" s="707"/>
      <c r="AF87" s="707"/>
      <c r="AG87" s="78" t="s">
        <v>289</v>
      </c>
    </row>
    <row r="88" spans="1:33" ht="16.149999999999999" customHeight="1">
      <c r="A88" s="405" t="s">
        <v>1704</v>
      </c>
      <c r="B88" s="74"/>
      <c r="C88" s="14"/>
      <c r="D88" s="14"/>
      <c r="E88" s="14"/>
      <c r="F88" s="14"/>
      <c r="G88" s="14"/>
      <c r="H88" s="14"/>
      <c r="I88" s="14"/>
      <c r="J88" s="14"/>
      <c r="K88" s="14"/>
      <c r="L88" s="14"/>
      <c r="M88" s="14"/>
      <c r="N88" s="14"/>
      <c r="O88" s="14"/>
      <c r="P88" s="14"/>
      <c r="Q88" s="14"/>
      <c r="R88" s="14"/>
      <c r="S88" s="14"/>
      <c r="T88" s="14"/>
      <c r="U88" s="14"/>
      <c r="V88" s="14"/>
      <c r="W88" s="14"/>
      <c r="X88" s="14"/>
      <c r="Y88" s="14"/>
      <c r="Z88" s="14"/>
      <c r="AA88" s="75"/>
      <c r="AB88" s="642">
        <f>'別添_計画書（病院及び有床診療所）'!AB72</f>
        <v>0</v>
      </c>
      <c r="AC88" s="642"/>
      <c r="AD88" s="642"/>
      <c r="AE88" s="642"/>
      <c r="AF88" s="642"/>
      <c r="AG88" s="118" t="s">
        <v>270</v>
      </c>
    </row>
    <row r="89" spans="1:33" ht="16.149999999999999" customHeight="1">
      <c r="A89" s="1" t="s">
        <v>1699</v>
      </c>
      <c r="B89" s="3"/>
      <c r="C89" s="3"/>
      <c r="D89" s="3"/>
      <c r="E89" s="3"/>
      <c r="F89" s="3"/>
      <c r="G89" s="3"/>
      <c r="H89" s="3"/>
      <c r="I89" s="3"/>
      <c r="J89" s="3"/>
      <c r="K89" s="3"/>
      <c r="L89" s="3"/>
      <c r="M89" s="3"/>
      <c r="N89" s="3"/>
      <c r="O89" s="3"/>
      <c r="P89" s="3"/>
      <c r="Q89" s="3"/>
      <c r="R89" s="3"/>
      <c r="S89" s="3"/>
      <c r="T89" s="3"/>
      <c r="U89" s="3"/>
      <c r="V89" s="3"/>
      <c r="W89" s="3"/>
      <c r="X89" s="3"/>
      <c r="Y89" s="3"/>
      <c r="Z89" s="3"/>
      <c r="AA89" s="3"/>
      <c r="AB89" s="708">
        <f>SUM(AB98,AB107,AB116,AB125,AB134)</f>
        <v>0</v>
      </c>
      <c r="AC89" s="708"/>
      <c r="AD89" s="708"/>
      <c r="AE89" s="708"/>
      <c r="AF89" s="708"/>
      <c r="AG89" s="167" t="s">
        <v>270</v>
      </c>
    </row>
    <row r="90" spans="1:33" ht="16.149999999999999" customHeight="1">
      <c r="A90" s="22" t="s">
        <v>1700</v>
      </c>
      <c r="B90" s="5"/>
      <c r="C90" s="5"/>
      <c r="D90" s="5"/>
      <c r="E90" s="5"/>
      <c r="F90" s="5"/>
      <c r="G90" s="5"/>
      <c r="H90" s="5"/>
      <c r="I90" s="5"/>
      <c r="J90" s="5"/>
      <c r="K90" s="5"/>
      <c r="L90" s="5"/>
      <c r="M90" s="5"/>
      <c r="N90" s="5"/>
      <c r="O90" s="5"/>
      <c r="P90" s="5"/>
      <c r="Q90" s="5"/>
      <c r="R90" s="5"/>
      <c r="S90" s="5"/>
      <c r="T90" s="5"/>
      <c r="U90" s="5"/>
      <c r="V90" s="5"/>
      <c r="W90" s="5"/>
      <c r="X90" s="5"/>
      <c r="Y90" s="5"/>
      <c r="Z90" s="5"/>
      <c r="AA90" s="5"/>
      <c r="AB90" s="594">
        <f>AB89-AB88</f>
        <v>0</v>
      </c>
      <c r="AC90" s="594"/>
      <c r="AD90" s="594"/>
      <c r="AE90" s="594"/>
      <c r="AF90" s="594"/>
      <c r="AG90" s="167" t="s">
        <v>270</v>
      </c>
    </row>
    <row r="91" spans="1:33" ht="16.149999999999999" customHeight="1">
      <c r="A91" s="16"/>
      <c r="B91" s="39" t="s">
        <v>1701</v>
      </c>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613">
        <f>SUM(AB100,AB109,AB118,AB127,AB136)</f>
        <v>0</v>
      </c>
      <c r="AC91" s="613"/>
      <c r="AD91" s="613"/>
      <c r="AE91" s="613"/>
      <c r="AF91" s="613"/>
      <c r="AG91" s="121" t="s">
        <v>270</v>
      </c>
    </row>
    <row r="92" spans="1:33" ht="16.149999999999999" customHeight="1" thickBot="1">
      <c r="A92" s="40"/>
      <c r="B92" s="96" t="s">
        <v>1702</v>
      </c>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587">
        <f>AB90-AB91</f>
        <v>0</v>
      </c>
      <c r="AC92" s="587"/>
      <c r="AD92" s="587"/>
      <c r="AE92" s="587"/>
      <c r="AF92" s="587"/>
      <c r="AG92" s="121" t="s">
        <v>291</v>
      </c>
    </row>
    <row r="93" spans="1:33" ht="16.149999999999999" customHeight="1" thickTop="1" thickBot="1">
      <c r="A93" s="86"/>
      <c r="B93" s="97" t="s">
        <v>1703</v>
      </c>
      <c r="C93" s="98"/>
      <c r="D93" s="98"/>
      <c r="E93" s="98"/>
      <c r="F93" s="98"/>
      <c r="G93" s="98"/>
      <c r="H93" s="98"/>
      <c r="I93" s="98"/>
      <c r="J93" s="98"/>
      <c r="K93" s="98"/>
      <c r="L93" s="98"/>
      <c r="M93" s="98"/>
      <c r="N93" s="98"/>
      <c r="O93" s="98"/>
      <c r="P93" s="98"/>
      <c r="Q93" s="98"/>
      <c r="R93" s="98"/>
      <c r="S93" s="98"/>
      <c r="T93" s="98"/>
      <c r="U93" s="98"/>
      <c r="V93" s="98"/>
      <c r="W93" s="98"/>
      <c r="X93" s="98"/>
      <c r="Y93" s="98"/>
      <c r="Z93" s="98"/>
      <c r="AA93" s="98"/>
      <c r="AB93" s="706">
        <f>IFERROR(AB92/AB88*100,0)</f>
        <v>0</v>
      </c>
      <c r="AC93" s="706"/>
      <c r="AD93" s="706"/>
      <c r="AE93" s="706"/>
      <c r="AF93" s="706"/>
      <c r="AG93" s="122" t="s">
        <v>292</v>
      </c>
    </row>
    <row r="94" spans="1:33" ht="16.149999999999999" customHeight="1">
      <c r="A94" s="49"/>
      <c r="D94" s="48"/>
      <c r="E94" s="48"/>
      <c r="F94" s="48"/>
      <c r="G94" s="48"/>
      <c r="H94" s="48"/>
      <c r="I94" s="48"/>
      <c r="J94" s="48"/>
      <c r="K94" s="48"/>
      <c r="L94" s="48"/>
      <c r="M94" s="48"/>
      <c r="N94" s="48"/>
      <c r="O94" s="48"/>
      <c r="P94" s="48"/>
      <c r="Q94" s="48"/>
      <c r="R94" s="48"/>
      <c r="S94" s="48"/>
      <c r="T94" s="48"/>
      <c r="U94" s="48"/>
      <c r="V94" s="48"/>
      <c r="W94" s="48"/>
      <c r="X94" s="48"/>
      <c r="Y94" s="48"/>
      <c r="Z94" s="48"/>
      <c r="AA94" s="48"/>
    </row>
    <row r="95" spans="1:33" ht="16.149999999999999" customHeight="1" thickBot="1">
      <c r="A95" s="480" t="s">
        <v>1738</v>
      </c>
      <c r="B95" s="256"/>
      <c r="C95" s="256"/>
      <c r="D95" s="256"/>
      <c r="E95" s="256"/>
      <c r="F95" s="256"/>
      <c r="G95" s="256"/>
      <c r="H95" s="256"/>
      <c r="I95" s="256"/>
      <c r="J95" s="256"/>
      <c r="K95" s="256"/>
      <c r="L95" s="256"/>
      <c r="M95" s="256"/>
      <c r="N95" s="256"/>
      <c r="O95" s="256"/>
      <c r="P95" s="256"/>
      <c r="Q95" s="256"/>
      <c r="R95" s="256"/>
      <c r="S95" s="256"/>
      <c r="T95" s="256"/>
      <c r="U95" s="256"/>
      <c r="V95" s="256"/>
      <c r="W95" s="256"/>
      <c r="X95" s="256"/>
      <c r="Y95" s="256"/>
      <c r="Z95" s="256"/>
      <c r="AA95" s="328"/>
      <c r="AB95" s="328"/>
      <c r="AC95" s="328"/>
      <c r="AD95" s="328"/>
      <c r="AE95" s="328"/>
      <c r="AF95" s="328"/>
      <c r="AG95" s="328"/>
    </row>
    <row r="96" spans="1:33" ht="16.149999999999999" customHeight="1">
      <c r="A96" s="107" t="s">
        <v>1739</v>
      </c>
      <c r="B96" s="55"/>
      <c r="C96" s="36"/>
      <c r="D96" s="36"/>
      <c r="E96" s="36"/>
      <c r="F96" s="36"/>
      <c r="G96" s="36"/>
      <c r="H96" s="36"/>
      <c r="I96" s="36"/>
      <c r="J96" s="36"/>
      <c r="K96" s="36"/>
      <c r="L96" s="36"/>
      <c r="M96" s="36"/>
      <c r="N96" s="36"/>
      <c r="O96" s="36"/>
      <c r="P96" s="36"/>
      <c r="Q96" s="36"/>
      <c r="R96" s="36"/>
      <c r="S96" s="36"/>
      <c r="T96" s="36"/>
      <c r="U96" s="36"/>
      <c r="V96" s="36"/>
      <c r="W96" s="36"/>
      <c r="X96" s="36"/>
      <c r="Y96" s="36"/>
      <c r="Z96" s="36"/>
      <c r="AA96" s="76"/>
      <c r="AB96" s="707">
        <f>'別添_計画書（病院及び有床診療所）'!AB80</f>
        <v>0</v>
      </c>
      <c r="AC96" s="707"/>
      <c r="AD96" s="707"/>
      <c r="AE96" s="707"/>
      <c r="AF96" s="707"/>
      <c r="AG96" s="78" t="s">
        <v>289</v>
      </c>
    </row>
    <row r="97" spans="1:33" ht="16.149999999999999" customHeight="1">
      <c r="A97" s="405" t="s">
        <v>1705</v>
      </c>
      <c r="B97" s="74"/>
      <c r="C97" s="14"/>
      <c r="D97" s="14"/>
      <c r="E97" s="14"/>
      <c r="F97" s="14"/>
      <c r="G97" s="14"/>
      <c r="H97" s="14"/>
      <c r="I97" s="14"/>
      <c r="J97" s="14"/>
      <c r="K97" s="14"/>
      <c r="L97" s="14"/>
      <c r="M97" s="14"/>
      <c r="N97" s="14"/>
      <c r="O97" s="14"/>
      <c r="P97" s="14"/>
      <c r="Q97" s="14"/>
      <c r="R97" s="14"/>
      <c r="S97" s="14"/>
      <c r="T97" s="14"/>
      <c r="U97" s="14"/>
      <c r="V97" s="14"/>
      <c r="W97" s="14"/>
      <c r="X97" s="14"/>
      <c r="Y97" s="14"/>
      <c r="Z97" s="14"/>
      <c r="AA97" s="75"/>
      <c r="AB97" s="642">
        <f>'別添_計画書（病院及び有床診療所）'!AB81</f>
        <v>0</v>
      </c>
      <c r="AC97" s="642"/>
      <c r="AD97" s="642"/>
      <c r="AE97" s="642"/>
      <c r="AF97" s="642"/>
      <c r="AG97" s="118" t="s">
        <v>270</v>
      </c>
    </row>
    <row r="98" spans="1:33" ht="16.149999999999999" customHeight="1">
      <c r="A98" s="1" t="s">
        <v>1706</v>
      </c>
      <c r="B98" s="3"/>
      <c r="C98" s="3"/>
      <c r="D98" s="3"/>
      <c r="E98" s="3"/>
      <c r="F98" s="3"/>
      <c r="G98" s="3"/>
      <c r="H98" s="3"/>
      <c r="I98" s="3"/>
      <c r="J98" s="3"/>
      <c r="K98" s="3"/>
      <c r="L98" s="3"/>
      <c r="M98" s="3"/>
      <c r="N98" s="3"/>
      <c r="O98" s="3"/>
      <c r="P98" s="3"/>
      <c r="Q98" s="3"/>
      <c r="R98" s="3"/>
      <c r="S98" s="3"/>
      <c r="T98" s="3"/>
      <c r="U98" s="3"/>
      <c r="V98" s="3"/>
      <c r="W98" s="3"/>
      <c r="X98" s="3"/>
      <c r="Y98" s="3"/>
      <c r="Z98" s="3"/>
      <c r="AA98" s="3"/>
      <c r="AB98" s="593"/>
      <c r="AC98" s="593"/>
      <c r="AD98" s="593"/>
      <c r="AE98" s="593"/>
      <c r="AF98" s="593"/>
      <c r="AG98" s="167" t="s">
        <v>270</v>
      </c>
    </row>
    <row r="99" spans="1:33" ht="16.149999999999999" customHeight="1">
      <c r="A99" s="22" t="s">
        <v>1707</v>
      </c>
      <c r="B99" s="5"/>
      <c r="C99" s="5"/>
      <c r="D99" s="5"/>
      <c r="E99" s="5"/>
      <c r="F99" s="5"/>
      <c r="G99" s="5"/>
      <c r="H99" s="5"/>
      <c r="I99" s="5"/>
      <c r="J99" s="5"/>
      <c r="K99" s="5"/>
      <c r="L99" s="5"/>
      <c r="M99" s="5"/>
      <c r="N99" s="5"/>
      <c r="O99" s="5"/>
      <c r="P99" s="5"/>
      <c r="Q99" s="5"/>
      <c r="R99" s="5"/>
      <c r="S99" s="5"/>
      <c r="T99" s="5"/>
      <c r="U99" s="5"/>
      <c r="V99" s="5"/>
      <c r="W99" s="5"/>
      <c r="X99" s="5"/>
      <c r="Y99" s="5"/>
      <c r="Z99" s="5"/>
      <c r="AA99" s="5"/>
      <c r="AB99" s="594">
        <f>AB98-AB97</f>
        <v>0</v>
      </c>
      <c r="AC99" s="594"/>
      <c r="AD99" s="594"/>
      <c r="AE99" s="594"/>
      <c r="AF99" s="594"/>
      <c r="AG99" s="167" t="s">
        <v>270</v>
      </c>
    </row>
    <row r="100" spans="1:33" ht="16.149999999999999" customHeight="1">
      <c r="A100" s="16"/>
      <c r="B100" s="39" t="s">
        <v>1708</v>
      </c>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589"/>
      <c r="AC100" s="589"/>
      <c r="AD100" s="589"/>
      <c r="AE100" s="589"/>
      <c r="AF100" s="589"/>
      <c r="AG100" s="120" t="s">
        <v>270</v>
      </c>
    </row>
    <row r="101" spans="1:33" ht="16.149999999999999" customHeight="1" thickBot="1">
      <c r="A101" s="40"/>
      <c r="B101" s="96" t="s">
        <v>1709</v>
      </c>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587">
        <f>AB99-AB100</f>
        <v>0</v>
      </c>
      <c r="AC101" s="587"/>
      <c r="AD101" s="587"/>
      <c r="AE101" s="587"/>
      <c r="AF101" s="587"/>
      <c r="AG101" s="120" t="s">
        <v>291</v>
      </c>
    </row>
    <row r="102" spans="1:33" ht="16.350000000000001" customHeight="1" thickTop="1" thickBot="1">
      <c r="A102" s="86"/>
      <c r="B102" s="97" t="s">
        <v>1710</v>
      </c>
      <c r="C102" s="98"/>
      <c r="D102" s="98"/>
      <c r="E102" s="98"/>
      <c r="F102" s="98"/>
      <c r="G102" s="98"/>
      <c r="H102" s="98"/>
      <c r="I102" s="98"/>
      <c r="J102" s="98"/>
      <c r="K102" s="98"/>
      <c r="L102" s="98"/>
      <c r="M102" s="98"/>
      <c r="N102" s="98"/>
      <c r="O102" s="98"/>
      <c r="P102" s="98"/>
      <c r="Q102" s="98"/>
      <c r="R102" s="98"/>
      <c r="S102" s="98"/>
      <c r="T102" s="98"/>
      <c r="U102" s="98"/>
      <c r="V102" s="98"/>
      <c r="W102" s="98"/>
      <c r="X102" s="98"/>
      <c r="Y102" s="98"/>
      <c r="Z102" s="98"/>
      <c r="AA102" s="98"/>
      <c r="AB102" s="591">
        <f>IFERROR(AB101/AB97*100,0)</f>
        <v>0</v>
      </c>
      <c r="AC102" s="591"/>
      <c r="AD102" s="591"/>
      <c r="AE102" s="591"/>
      <c r="AF102" s="591"/>
      <c r="AG102" s="153" t="s">
        <v>292</v>
      </c>
    </row>
    <row r="103" spans="1:33" ht="16.350000000000001" customHeight="1"/>
    <row r="104" spans="1:33" ht="16.149999999999999" customHeight="1" thickBot="1">
      <c r="A104" s="2" t="s">
        <v>1740</v>
      </c>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588"/>
      <c r="AB104" s="588"/>
      <c r="AC104" s="588"/>
      <c r="AD104" s="588"/>
      <c r="AE104" s="588"/>
      <c r="AF104" s="588"/>
      <c r="AG104" s="588"/>
    </row>
    <row r="105" spans="1:33" ht="16.149999999999999" customHeight="1">
      <c r="A105" s="107" t="s">
        <v>1741</v>
      </c>
      <c r="B105" s="55"/>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76"/>
      <c r="AB105" s="707">
        <f>'別添_計画書（病院及び有床診療所）'!AB89</f>
        <v>0</v>
      </c>
      <c r="AC105" s="707"/>
      <c r="AD105" s="707"/>
      <c r="AE105" s="707"/>
      <c r="AF105" s="707"/>
      <c r="AG105" s="78" t="s">
        <v>289</v>
      </c>
    </row>
    <row r="106" spans="1:33" ht="16.149999999999999" customHeight="1">
      <c r="A106" s="1" t="s">
        <v>1742</v>
      </c>
      <c r="B106" s="7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75"/>
      <c r="AB106" s="642">
        <f>'別添_計画書（病院及び有床診療所）'!AB90</f>
        <v>0</v>
      </c>
      <c r="AC106" s="642"/>
      <c r="AD106" s="642"/>
      <c r="AE106" s="642"/>
      <c r="AF106" s="642"/>
      <c r="AG106" s="118" t="s">
        <v>270</v>
      </c>
    </row>
    <row r="107" spans="1:33" ht="16.149999999999999" customHeight="1">
      <c r="A107" s="1" t="s">
        <v>1743</v>
      </c>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593"/>
      <c r="AC107" s="593"/>
      <c r="AD107" s="593"/>
      <c r="AE107" s="593"/>
      <c r="AF107" s="593"/>
      <c r="AG107" s="167" t="s">
        <v>270</v>
      </c>
    </row>
    <row r="108" spans="1:33" ht="16.149999999999999" customHeight="1">
      <c r="A108" s="22" t="s">
        <v>1744</v>
      </c>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94">
        <f>AB107-AB106</f>
        <v>0</v>
      </c>
      <c r="AC108" s="594"/>
      <c r="AD108" s="594"/>
      <c r="AE108" s="594"/>
      <c r="AF108" s="594"/>
      <c r="AG108" s="167" t="s">
        <v>270</v>
      </c>
    </row>
    <row r="109" spans="1:33" ht="16.149999999999999" customHeight="1">
      <c r="A109" s="16"/>
      <c r="B109" s="39" t="s">
        <v>1745</v>
      </c>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589"/>
      <c r="AC109" s="589"/>
      <c r="AD109" s="589"/>
      <c r="AE109" s="589"/>
      <c r="AF109" s="589"/>
      <c r="AG109" s="120" t="s">
        <v>270</v>
      </c>
    </row>
    <row r="110" spans="1:33" ht="16.149999999999999" customHeight="1" thickBot="1">
      <c r="A110" s="40"/>
      <c r="B110" s="96" t="s">
        <v>1746</v>
      </c>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587">
        <f>AB108-AB109</f>
        <v>0</v>
      </c>
      <c r="AC110" s="587"/>
      <c r="AD110" s="587"/>
      <c r="AE110" s="587"/>
      <c r="AF110" s="587"/>
      <c r="AG110" s="120" t="s">
        <v>291</v>
      </c>
    </row>
    <row r="111" spans="1:33" ht="16.350000000000001" customHeight="1" thickTop="1" thickBot="1">
      <c r="A111" s="86"/>
      <c r="B111" s="97" t="s">
        <v>1747</v>
      </c>
      <c r="C111" s="98"/>
      <c r="D111" s="98"/>
      <c r="E111" s="98"/>
      <c r="F111" s="98"/>
      <c r="G111" s="98"/>
      <c r="H111" s="98"/>
      <c r="I111" s="98"/>
      <c r="J111" s="98"/>
      <c r="K111" s="98"/>
      <c r="L111" s="98"/>
      <c r="M111" s="98"/>
      <c r="N111" s="98"/>
      <c r="O111" s="98"/>
      <c r="P111" s="98"/>
      <c r="Q111" s="98"/>
      <c r="R111" s="98"/>
      <c r="S111" s="98"/>
      <c r="T111" s="98"/>
      <c r="U111" s="98"/>
      <c r="V111" s="98"/>
      <c r="W111" s="98"/>
      <c r="X111" s="98"/>
      <c r="Y111" s="98"/>
      <c r="Z111" s="98"/>
      <c r="AA111" s="98"/>
      <c r="AB111" s="591">
        <f>IFERROR(AB110/AB106*100,0)</f>
        <v>0</v>
      </c>
      <c r="AC111" s="591"/>
      <c r="AD111" s="591"/>
      <c r="AE111" s="591"/>
      <c r="AF111" s="591"/>
      <c r="AG111" s="153" t="s">
        <v>292</v>
      </c>
    </row>
    <row r="112" spans="1:33" ht="16.350000000000001" customHeight="1"/>
    <row r="113" spans="1:35" ht="16.149999999999999" customHeight="1" thickBot="1">
      <c r="A113" s="2" t="s">
        <v>309</v>
      </c>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588"/>
      <c r="AB113" s="588"/>
      <c r="AC113" s="588"/>
      <c r="AD113" s="588"/>
      <c r="AE113" s="588"/>
      <c r="AF113" s="588"/>
      <c r="AG113" s="588"/>
    </row>
    <row r="114" spans="1:35" ht="16.149999999999999" customHeight="1">
      <c r="A114" s="107" t="s">
        <v>1748</v>
      </c>
      <c r="B114" s="55"/>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76"/>
      <c r="AB114" s="707">
        <f>'別添_計画書（病院及び有床診療所）'!AB98</f>
        <v>0</v>
      </c>
      <c r="AC114" s="707"/>
      <c r="AD114" s="707"/>
      <c r="AE114" s="707"/>
      <c r="AF114" s="707"/>
      <c r="AG114" s="78" t="s">
        <v>289</v>
      </c>
    </row>
    <row r="115" spans="1:35" ht="16.149999999999999" customHeight="1">
      <c r="A115" s="405" t="s">
        <v>1749</v>
      </c>
      <c r="B115" s="7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75"/>
      <c r="AB115" s="642">
        <f>'別添_計画書（病院及び有床診療所）'!AB99</f>
        <v>0</v>
      </c>
      <c r="AC115" s="642"/>
      <c r="AD115" s="642"/>
      <c r="AE115" s="642"/>
      <c r="AF115" s="642"/>
      <c r="AG115" s="118" t="s">
        <v>270</v>
      </c>
    </row>
    <row r="116" spans="1:35" ht="16.149999999999999" customHeight="1">
      <c r="A116" s="1" t="s">
        <v>1750</v>
      </c>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593"/>
      <c r="AC116" s="593"/>
      <c r="AD116" s="593"/>
      <c r="AE116" s="593"/>
      <c r="AF116" s="593"/>
      <c r="AG116" s="167" t="s">
        <v>270</v>
      </c>
    </row>
    <row r="117" spans="1:35" ht="16.149999999999999" customHeight="1">
      <c r="A117" s="22" t="s">
        <v>1751</v>
      </c>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94">
        <f>AB116-AB115</f>
        <v>0</v>
      </c>
      <c r="AC117" s="594"/>
      <c r="AD117" s="594"/>
      <c r="AE117" s="594"/>
      <c r="AF117" s="594"/>
      <c r="AG117" s="167" t="s">
        <v>270</v>
      </c>
    </row>
    <row r="118" spans="1:35" ht="16.149999999999999" customHeight="1">
      <c r="A118" s="16"/>
      <c r="B118" s="39" t="s">
        <v>1752</v>
      </c>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589"/>
      <c r="AC118" s="589"/>
      <c r="AD118" s="589"/>
      <c r="AE118" s="589"/>
      <c r="AF118" s="589"/>
      <c r="AG118" s="120" t="s">
        <v>270</v>
      </c>
    </row>
    <row r="119" spans="1:35" ht="16.350000000000001" customHeight="1" thickBot="1">
      <c r="A119" s="40"/>
      <c r="B119" s="96" t="s">
        <v>1753</v>
      </c>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587">
        <f>AB117-AB118</f>
        <v>0</v>
      </c>
      <c r="AC119" s="587"/>
      <c r="AD119" s="587"/>
      <c r="AE119" s="587"/>
      <c r="AF119" s="587"/>
      <c r="AG119" s="120" t="s">
        <v>291</v>
      </c>
    </row>
    <row r="120" spans="1:35" ht="16.350000000000001" customHeight="1" thickTop="1" thickBot="1">
      <c r="A120" s="86"/>
      <c r="B120" s="97" t="s">
        <v>1754</v>
      </c>
      <c r="C120" s="98"/>
      <c r="D120" s="98"/>
      <c r="E120" s="98"/>
      <c r="F120" s="98"/>
      <c r="G120" s="98"/>
      <c r="H120" s="98"/>
      <c r="I120" s="98"/>
      <c r="J120" s="98"/>
      <c r="K120" s="98"/>
      <c r="L120" s="98"/>
      <c r="M120" s="98"/>
      <c r="N120" s="98"/>
      <c r="O120" s="98"/>
      <c r="P120" s="98"/>
      <c r="Q120" s="98"/>
      <c r="R120" s="98"/>
      <c r="S120" s="98"/>
      <c r="T120" s="98"/>
      <c r="U120" s="98"/>
      <c r="V120" s="98"/>
      <c r="W120" s="98"/>
      <c r="X120" s="98"/>
      <c r="Y120" s="98"/>
      <c r="Z120" s="98"/>
      <c r="AA120" s="98"/>
      <c r="AB120" s="591">
        <f>IFERROR(AB119/AB115*100,0)</f>
        <v>0</v>
      </c>
      <c r="AC120" s="591"/>
      <c r="AD120" s="591"/>
      <c r="AE120" s="591"/>
      <c r="AF120" s="591"/>
      <c r="AG120" s="153" t="s">
        <v>292</v>
      </c>
    </row>
    <row r="121" spans="1:35" ht="16.350000000000001" customHeight="1">
      <c r="AG121" s="28"/>
    </row>
    <row r="122" spans="1:35" ht="16.350000000000001" customHeight="1" thickBot="1">
      <c r="A122" s="592" t="s">
        <v>317</v>
      </c>
      <c r="B122" s="592"/>
      <c r="C122" s="592"/>
      <c r="D122" s="592"/>
      <c r="E122" s="592"/>
      <c r="F122" s="592"/>
      <c r="G122" s="592"/>
      <c r="H122" s="592"/>
      <c r="I122" s="592"/>
      <c r="J122" s="592"/>
      <c r="K122" s="592"/>
      <c r="L122" s="592"/>
      <c r="M122" s="592"/>
      <c r="N122" s="592"/>
      <c r="O122" s="592"/>
      <c r="P122" s="592"/>
      <c r="Q122" s="592"/>
      <c r="R122" s="592"/>
      <c r="S122" s="592"/>
      <c r="T122" s="592"/>
      <c r="U122" s="592"/>
      <c r="V122" s="592"/>
      <c r="W122" s="592"/>
      <c r="X122" s="592"/>
      <c r="Y122" s="592"/>
      <c r="Z122" s="592"/>
      <c r="AA122" s="592"/>
      <c r="AB122" s="592"/>
      <c r="AC122" s="592"/>
      <c r="AD122" s="592"/>
      <c r="AE122" s="592"/>
      <c r="AF122" s="592"/>
      <c r="AG122" s="592"/>
      <c r="AH122" s="194"/>
      <c r="AI122" s="194"/>
    </row>
    <row r="123" spans="1:35" ht="16.350000000000001" customHeight="1">
      <c r="A123" s="107" t="s">
        <v>1755</v>
      </c>
      <c r="B123" s="55"/>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76"/>
      <c r="AB123" s="707">
        <f>'別添_計画書（病院及び有床診療所）'!AB107</f>
        <v>0</v>
      </c>
      <c r="AC123" s="707"/>
      <c r="AD123" s="707"/>
      <c r="AE123" s="707"/>
      <c r="AF123" s="707"/>
      <c r="AG123" s="78" t="s">
        <v>289</v>
      </c>
      <c r="AH123" s="180"/>
      <c r="AI123" s="180"/>
    </row>
    <row r="124" spans="1:35" ht="16.350000000000001" customHeight="1">
      <c r="A124" s="405" t="s">
        <v>1732</v>
      </c>
      <c r="B124" s="7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75"/>
      <c r="AB124" s="642">
        <f>'別添_計画書（病院及び有床診療所）'!AB108</f>
        <v>0</v>
      </c>
      <c r="AC124" s="642"/>
      <c r="AD124" s="642"/>
      <c r="AE124" s="642"/>
      <c r="AF124" s="642"/>
      <c r="AG124" s="118" t="s">
        <v>270</v>
      </c>
    </row>
    <row r="125" spans="1:35" ht="16.350000000000001" customHeight="1">
      <c r="A125" s="1" t="s">
        <v>1733</v>
      </c>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593"/>
      <c r="AC125" s="593"/>
      <c r="AD125" s="593"/>
      <c r="AE125" s="593"/>
      <c r="AF125" s="593"/>
      <c r="AG125" s="167" t="s">
        <v>270</v>
      </c>
    </row>
    <row r="126" spans="1:35" ht="16.350000000000001" customHeight="1">
      <c r="A126" s="22" t="s">
        <v>1737</v>
      </c>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94">
        <f>AB125-AB124</f>
        <v>0</v>
      </c>
      <c r="AC126" s="594"/>
      <c r="AD126" s="594"/>
      <c r="AE126" s="594"/>
      <c r="AF126" s="594"/>
      <c r="AG126" s="167" t="s">
        <v>270</v>
      </c>
    </row>
    <row r="127" spans="1:35" ht="16.350000000000001" customHeight="1">
      <c r="A127" s="16"/>
      <c r="B127" s="39" t="s">
        <v>1734</v>
      </c>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589"/>
      <c r="AC127" s="589"/>
      <c r="AD127" s="589"/>
      <c r="AE127" s="589"/>
      <c r="AF127" s="589"/>
      <c r="AG127" s="120" t="s">
        <v>270</v>
      </c>
    </row>
    <row r="128" spans="1:35" ht="16.350000000000001" customHeight="1" thickBot="1">
      <c r="A128" s="40"/>
      <c r="B128" s="96" t="s">
        <v>1735</v>
      </c>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587">
        <f>AB126-AB127</f>
        <v>0</v>
      </c>
      <c r="AC128" s="587"/>
      <c r="AD128" s="587"/>
      <c r="AE128" s="587"/>
      <c r="AF128" s="587"/>
      <c r="AG128" s="120" t="s">
        <v>291</v>
      </c>
    </row>
    <row r="129" spans="1:35" ht="16.350000000000001" customHeight="1" thickTop="1" thickBot="1">
      <c r="A129" s="86"/>
      <c r="B129" s="97" t="s">
        <v>1736</v>
      </c>
      <c r="C129" s="98"/>
      <c r="D129" s="98"/>
      <c r="E129" s="98"/>
      <c r="F129" s="98"/>
      <c r="G129" s="98"/>
      <c r="H129" s="98"/>
      <c r="I129" s="98"/>
      <c r="J129" s="98"/>
      <c r="K129" s="98"/>
      <c r="L129" s="98"/>
      <c r="M129" s="98"/>
      <c r="N129" s="98"/>
      <c r="O129" s="98"/>
      <c r="P129" s="98"/>
      <c r="Q129" s="98"/>
      <c r="R129" s="98"/>
      <c r="S129" s="98"/>
      <c r="T129" s="98"/>
      <c r="U129" s="98"/>
      <c r="V129" s="98"/>
      <c r="W129" s="98"/>
      <c r="X129" s="98"/>
      <c r="Y129" s="98"/>
      <c r="Z129" s="98"/>
      <c r="AA129" s="98"/>
      <c r="AB129" s="591">
        <f>IFERROR(AB128/AB124*100,0)</f>
        <v>0</v>
      </c>
      <c r="AC129" s="591"/>
      <c r="AD129" s="591"/>
      <c r="AE129" s="591"/>
      <c r="AF129" s="591"/>
      <c r="AG129" s="153" t="s">
        <v>292</v>
      </c>
    </row>
    <row r="130" spans="1:35" ht="16.350000000000001" customHeight="1">
      <c r="AG130" s="28"/>
    </row>
    <row r="131" spans="1:35" ht="16.149999999999999" customHeight="1" thickBot="1">
      <c r="A131" s="2" t="s">
        <v>322</v>
      </c>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588"/>
      <c r="AB131" s="588"/>
      <c r="AC131" s="588"/>
      <c r="AD131" s="588"/>
      <c r="AE131" s="588"/>
      <c r="AF131" s="588"/>
      <c r="AG131" s="588"/>
    </row>
    <row r="132" spans="1:35" ht="16.149999999999999" customHeight="1">
      <c r="A132" s="107" t="s">
        <v>1756</v>
      </c>
      <c r="B132" s="55"/>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76"/>
      <c r="AB132" s="707">
        <f>'別添_計画書（病院及び有床診療所）'!AB116</f>
        <v>0</v>
      </c>
      <c r="AC132" s="707"/>
      <c r="AD132" s="707"/>
      <c r="AE132" s="707"/>
      <c r="AF132" s="707"/>
      <c r="AG132" s="78" t="s">
        <v>289</v>
      </c>
    </row>
    <row r="133" spans="1:35" ht="16.149999999999999" customHeight="1">
      <c r="A133" s="479" t="s">
        <v>1726</v>
      </c>
      <c r="B133" s="74"/>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c r="AA133" s="75"/>
      <c r="AB133" s="642">
        <f>'別添_計画書（病院及び有床診療所）'!AB117</f>
        <v>0</v>
      </c>
      <c r="AC133" s="642"/>
      <c r="AD133" s="642"/>
      <c r="AE133" s="642"/>
      <c r="AF133" s="642"/>
      <c r="AG133" s="118" t="s">
        <v>270</v>
      </c>
    </row>
    <row r="134" spans="1:35" ht="16.149999999999999" customHeight="1">
      <c r="A134" s="1" t="s">
        <v>1727</v>
      </c>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593"/>
      <c r="AC134" s="593"/>
      <c r="AD134" s="593"/>
      <c r="AE134" s="593"/>
      <c r="AF134" s="593"/>
      <c r="AG134" s="167" t="s">
        <v>270</v>
      </c>
    </row>
    <row r="135" spans="1:35" ht="16.149999999999999" customHeight="1">
      <c r="A135" s="22" t="s">
        <v>1728</v>
      </c>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94">
        <f>AB134-AB133</f>
        <v>0</v>
      </c>
      <c r="AC135" s="594"/>
      <c r="AD135" s="594"/>
      <c r="AE135" s="594"/>
      <c r="AF135" s="594"/>
      <c r="AG135" s="167" t="s">
        <v>270</v>
      </c>
    </row>
    <row r="136" spans="1:35" ht="16.149999999999999" customHeight="1">
      <c r="A136" s="16"/>
      <c r="B136" s="39" t="s">
        <v>1729</v>
      </c>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c r="AA136" s="23"/>
      <c r="AB136" s="589"/>
      <c r="AC136" s="589"/>
      <c r="AD136" s="589"/>
      <c r="AE136" s="589"/>
      <c r="AF136" s="589"/>
      <c r="AG136" s="120" t="s">
        <v>270</v>
      </c>
    </row>
    <row r="137" spans="1:35" ht="16.149999999999999" customHeight="1" thickBot="1">
      <c r="A137" s="40"/>
      <c r="B137" s="96" t="s">
        <v>1730</v>
      </c>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c r="AA137" s="23"/>
      <c r="AB137" s="587">
        <f>AB135-AB136</f>
        <v>0</v>
      </c>
      <c r="AC137" s="587"/>
      <c r="AD137" s="587"/>
      <c r="AE137" s="587"/>
      <c r="AF137" s="587"/>
      <c r="AG137" s="120" t="s">
        <v>291</v>
      </c>
    </row>
    <row r="138" spans="1:35" ht="16.350000000000001" customHeight="1" thickTop="1" thickBot="1">
      <c r="A138" s="86"/>
      <c r="B138" s="97" t="s">
        <v>1731</v>
      </c>
      <c r="C138" s="98"/>
      <c r="D138" s="98"/>
      <c r="E138" s="98"/>
      <c r="F138" s="98"/>
      <c r="G138" s="98"/>
      <c r="H138" s="98"/>
      <c r="I138" s="98"/>
      <c r="J138" s="98"/>
      <c r="K138" s="98"/>
      <c r="L138" s="98"/>
      <c r="M138" s="98"/>
      <c r="N138" s="98"/>
      <c r="O138" s="98"/>
      <c r="P138" s="98"/>
      <c r="Q138" s="98"/>
      <c r="R138" s="98"/>
      <c r="S138" s="98"/>
      <c r="T138" s="98"/>
      <c r="U138" s="98"/>
      <c r="V138" s="98"/>
      <c r="W138" s="98"/>
      <c r="X138" s="98"/>
      <c r="Y138" s="98"/>
      <c r="Z138" s="98"/>
      <c r="AA138" s="98"/>
      <c r="AB138" s="591">
        <f>IFERROR(AB137/AB133*100,0)</f>
        <v>0</v>
      </c>
      <c r="AC138" s="591"/>
      <c r="AD138" s="591"/>
      <c r="AE138" s="591"/>
      <c r="AF138" s="591"/>
      <c r="AG138" s="153" t="s">
        <v>292</v>
      </c>
    </row>
    <row r="139" spans="1:35" ht="16.350000000000001" customHeight="1"/>
    <row r="140" spans="1:35" ht="16.350000000000001" customHeight="1">
      <c r="A140" s="65" t="s">
        <v>1676</v>
      </c>
      <c r="B140" s="64"/>
      <c r="C140" s="64"/>
      <c r="D140" s="64"/>
      <c r="E140" s="64"/>
      <c r="F140" s="64"/>
      <c r="G140" s="64"/>
      <c r="H140" s="64"/>
      <c r="I140" s="64"/>
      <c r="J140" s="64"/>
      <c r="K140" s="64"/>
      <c r="L140" s="64"/>
      <c r="M140" s="64"/>
      <c r="N140" s="64"/>
      <c r="O140" s="64"/>
      <c r="P140" s="64"/>
      <c r="Q140" s="64"/>
      <c r="R140" s="64"/>
      <c r="S140" s="64"/>
      <c r="T140" s="64"/>
      <c r="U140" s="64"/>
      <c r="V140" s="64"/>
      <c r="W140" s="64"/>
      <c r="X140" s="64"/>
      <c r="Y140" s="64"/>
      <c r="Z140" s="64"/>
      <c r="AA140" s="64"/>
      <c r="AB140" s="64"/>
      <c r="AC140" s="64"/>
      <c r="AD140" s="64"/>
      <c r="AE140" s="64"/>
      <c r="AF140" s="64"/>
      <c r="AG140" s="64"/>
    </row>
    <row r="141" spans="1:35" ht="16.149999999999999" customHeight="1" thickBot="1">
      <c r="A141" s="63" t="s">
        <v>323</v>
      </c>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584"/>
      <c r="AB141" s="584"/>
      <c r="AC141" s="584"/>
      <c r="AD141" s="584"/>
      <c r="AE141" s="584"/>
      <c r="AF141" s="584"/>
      <c r="AG141" s="584"/>
      <c r="AH141" s="194"/>
      <c r="AI141" s="194"/>
    </row>
    <row r="142" spans="1:35" ht="16.149999999999999" customHeight="1">
      <c r="A142" s="106" t="s">
        <v>1719</v>
      </c>
      <c r="B142" s="66"/>
      <c r="C142" s="66"/>
      <c r="D142" s="66"/>
      <c r="E142" s="66"/>
      <c r="F142" s="66"/>
      <c r="G142" s="66"/>
      <c r="H142" s="66"/>
      <c r="I142" s="66"/>
      <c r="J142" s="66"/>
      <c r="K142" s="66"/>
      <c r="L142" s="66"/>
      <c r="M142" s="66"/>
      <c r="N142" s="66"/>
      <c r="O142" s="66"/>
      <c r="P142" s="66"/>
      <c r="Q142" s="66"/>
      <c r="R142" s="66"/>
      <c r="S142" s="66"/>
      <c r="T142" s="66"/>
      <c r="U142" s="66"/>
      <c r="V142" s="66"/>
      <c r="W142" s="66"/>
      <c r="X142" s="66"/>
      <c r="Y142" s="66"/>
      <c r="Z142" s="66"/>
      <c r="AA142" s="79"/>
      <c r="AB142" s="707">
        <f>'別添_計画書（病院及び有床診療所）'!AB126</f>
        <v>0</v>
      </c>
      <c r="AC142" s="707"/>
      <c r="AD142" s="707"/>
      <c r="AE142" s="707"/>
      <c r="AF142" s="707"/>
      <c r="AG142" s="81" t="s">
        <v>289</v>
      </c>
      <c r="AH142" s="180"/>
      <c r="AI142" s="180"/>
    </row>
    <row r="143" spans="1:35" ht="16.149999999999999" hidden="1" customHeight="1" outlineLevel="1">
      <c r="A143" s="471" t="s">
        <v>438</v>
      </c>
      <c r="B143" s="472"/>
      <c r="C143" s="472"/>
      <c r="D143" s="472"/>
      <c r="E143" s="472"/>
      <c r="F143" s="472"/>
      <c r="G143" s="472"/>
      <c r="H143" s="472"/>
      <c r="I143" s="472"/>
      <c r="J143" s="472"/>
      <c r="K143" s="472"/>
      <c r="L143" s="472"/>
      <c r="M143" s="472"/>
      <c r="N143" s="472"/>
      <c r="O143" s="472"/>
      <c r="P143" s="472"/>
      <c r="Q143" s="472"/>
      <c r="R143" s="472"/>
      <c r="S143" s="472"/>
      <c r="T143" s="472"/>
      <c r="U143" s="472"/>
      <c r="V143" s="472"/>
      <c r="W143" s="472"/>
      <c r="X143" s="472"/>
      <c r="Y143" s="472"/>
      <c r="Z143" s="472"/>
      <c r="AA143" s="476"/>
      <c r="AB143" s="694">
        <f>'別添_計画書（病院及び有床診療所）'!AB127</f>
        <v>0</v>
      </c>
      <c r="AC143" s="694"/>
      <c r="AD143" s="694"/>
      <c r="AE143" s="694"/>
      <c r="AF143" s="694"/>
      <c r="AG143" s="477" t="s">
        <v>270</v>
      </c>
      <c r="AH143" s="180"/>
      <c r="AI143" s="180"/>
    </row>
    <row r="144" spans="1:35" ht="16.149999999999999" customHeight="1" collapsed="1">
      <c r="A144" s="470" t="s">
        <v>1720</v>
      </c>
      <c r="B144" s="67"/>
      <c r="C144" s="67"/>
      <c r="D144" s="67"/>
      <c r="E144" s="67"/>
      <c r="F144" s="67"/>
      <c r="G144" s="67"/>
      <c r="H144" s="67"/>
      <c r="I144" s="67"/>
      <c r="J144" s="67"/>
      <c r="K144" s="67"/>
      <c r="L144" s="67"/>
      <c r="M144" s="67"/>
      <c r="N144" s="67"/>
      <c r="O144" s="67"/>
      <c r="P144" s="67"/>
      <c r="Q144" s="67"/>
      <c r="R144" s="67"/>
      <c r="S144" s="67"/>
      <c r="T144" s="67"/>
      <c r="U144" s="67"/>
      <c r="V144" s="67"/>
      <c r="W144" s="67"/>
      <c r="X144" s="67"/>
      <c r="Y144" s="67"/>
      <c r="Z144" s="67"/>
      <c r="AA144" s="80"/>
      <c r="AB144" s="642">
        <f>'別添_計画書（病院及び有床診療所）'!AB128</f>
        <v>0</v>
      </c>
      <c r="AC144" s="642"/>
      <c r="AD144" s="642"/>
      <c r="AE144" s="642"/>
      <c r="AF144" s="642"/>
      <c r="AG144" s="112" t="s">
        <v>270</v>
      </c>
    </row>
    <row r="145" spans="1:35" ht="16.149999999999999" hidden="1" customHeight="1" outlineLevel="1">
      <c r="A145" s="471" t="s">
        <v>439</v>
      </c>
      <c r="B145" s="473"/>
      <c r="C145" s="473"/>
      <c r="D145" s="473"/>
      <c r="E145" s="473"/>
      <c r="F145" s="473"/>
      <c r="G145" s="473"/>
      <c r="H145" s="473"/>
      <c r="I145" s="473"/>
      <c r="J145" s="473"/>
      <c r="K145" s="473"/>
      <c r="L145" s="473"/>
      <c r="M145" s="473"/>
      <c r="N145" s="473"/>
      <c r="O145" s="473"/>
      <c r="P145" s="473"/>
      <c r="Q145" s="473"/>
      <c r="R145" s="473"/>
      <c r="S145" s="473"/>
      <c r="T145" s="473"/>
      <c r="U145" s="473"/>
      <c r="V145" s="473"/>
      <c r="W145" s="473"/>
      <c r="X145" s="473"/>
      <c r="Y145" s="473"/>
      <c r="Z145" s="473"/>
      <c r="AA145" s="473"/>
      <c r="AB145" s="711"/>
      <c r="AC145" s="711"/>
      <c r="AD145" s="711"/>
      <c r="AE145" s="711"/>
      <c r="AF145" s="711"/>
      <c r="AG145" s="478" t="s">
        <v>270</v>
      </c>
    </row>
    <row r="146" spans="1:35" ht="16.149999999999999" customHeight="1" collapsed="1">
      <c r="A146" s="95" t="s">
        <v>1721</v>
      </c>
      <c r="B146" s="69"/>
      <c r="C146" s="69"/>
      <c r="D146" s="69"/>
      <c r="E146" s="69"/>
      <c r="F146" s="69"/>
      <c r="G146" s="69"/>
      <c r="H146" s="69"/>
      <c r="I146" s="69"/>
      <c r="J146" s="69"/>
      <c r="K146" s="69"/>
      <c r="L146" s="69"/>
      <c r="M146" s="69"/>
      <c r="N146" s="69"/>
      <c r="O146" s="69"/>
      <c r="P146" s="69"/>
      <c r="Q146" s="69"/>
      <c r="R146" s="69"/>
      <c r="S146" s="69"/>
      <c r="T146" s="69"/>
      <c r="U146" s="69"/>
      <c r="V146" s="69"/>
      <c r="W146" s="69"/>
      <c r="X146" s="69"/>
      <c r="Y146" s="69"/>
      <c r="Z146" s="69"/>
      <c r="AA146" s="69"/>
      <c r="AB146" s="586"/>
      <c r="AC146" s="586"/>
      <c r="AD146" s="586"/>
      <c r="AE146" s="586"/>
      <c r="AF146" s="586"/>
      <c r="AG146" s="124" t="s">
        <v>270</v>
      </c>
    </row>
    <row r="147" spans="1:35" ht="16.149999999999999" hidden="1" customHeight="1" outlineLevel="1">
      <c r="A147" s="474" t="s">
        <v>365</v>
      </c>
      <c r="B147" s="475"/>
      <c r="C147" s="475"/>
      <c r="D147" s="475"/>
      <c r="E147" s="475"/>
      <c r="F147" s="475"/>
      <c r="G147" s="475"/>
      <c r="H147" s="475"/>
      <c r="I147" s="475"/>
      <c r="J147" s="475"/>
      <c r="K147" s="475"/>
      <c r="L147" s="475"/>
      <c r="M147" s="475"/>
      <c r="N147" s="475"/>
      <c r="O147" s="475"/>
      <c r="P147" s="475"/>
      <c r="Q147" s="475"/>
      <c r="R147" s="475"/>
      <c r="S147" s="475"/>
      <c r="T147" s="475"/>
      <c r="U147" s="475"/>
      <c r="V147" s="475"/>
      <c r="W147" s="475"/>
      <c r="X147" s="475"/>
      <c r="Y147" s="475"/>
      <c r="Z147" s="475"/>
      <c r="AA147" s="475"/>
      <c r="AB147" s="712">
        <f>AB145-AB143</f>
        <v>0</v>
      </c>
      <c r="AC147" s="712"/>
      <c r="AD147" s="712"/>
      <c r="AE147" s="712"/>
      <c r="AF147" s="712"/>
      <c r="AG147" s="478" t="s">
        <v>270</v>
      </c>
    </row>
    <row r="148" spans="1:35" ht="16.149999999999999" customHeight="1" collapsed="1">
      <c r="A148" s="99" t="s">
        <v>1722</v>
      </c>
      <c r="B148" s="69"/>
      <c r="C148" s="69"/>
      <c r="D148" s="69"/>
      <c r="E148" s="69"/>
      <c r="F148" s="69"/>
      <c r="G148" s="69"/>
      <c r="H148" s="69"/>
      <c r="I148" s="69"/>
      <c r="J148" s="69"/>
      <c r="K148" s="69"/>
      <c r="L148" s="69"/>
      <c r="M148" s="69"/>
      <c r="N148" s="69"/>
      <c r="O148" s="69"/>
      <c r="P148" s="69"/>
      <c r="Q148" s="69"/>
      <c r="R148" s="69"/>
      <c r="S148" s="69"/>
      <c r="T148" s="69"/>
      <c r="U148" s="69"/>
      <c r="V148" s="69"/>
      <c r="W148" s="69"/>
      <c r="X148" s="69"/>
      <c r="Y148" s="69"/>
      <c r="Z148" s="69"/>
      <c r="AA148" s="69"/>
      <c r="AB148" s="599">
        <f>AB146-AB144</f>
        <v>0</v>
      </c>
      <c r="AC148" s="599"/>
      <c r="AD148" s="599"/>
      <c r="AE148" s="599"/>
      <c r="AF148" s="599"/>
      <c r="AG148" s="124" t="s">
        <v>270</v>
      </c>
    </row>
    <row r="149" spans="1:35" ht="16.149999999999999" customHeight="1">
      <c r="A149" s="88"/>
      <c r="B149" s="89" t="s">
        <v>1723</v>
      </c>
      <c r="C149" s="100"/>
      <c r="D149" s="100"/>
      <c r="E149" s="100"/>
      <c r="F149" s="100"/>
      <c r="G149" s="100"/>
      <c r="H149" s="100"/>
      <c r="I149" s="100"/>
      <c r="J149" s="100"/>
      <c r="K149" s="100"/>
      <c r="L149" s="100"/>
      <c r="M149" s="100"/>
      <c r="N149" s="100"/>
      <c r="O149" s="100"/>
      <c r="P149" s="100"/>
      <c r="Q149" s="100"/>
      <c r="R149" s="100"/>
      <c r="S149" s="100"/>
      <c r="T149" s="100"/>
      <c r="U149" s="100"/>
      <c r="V149" s="100"/>
      <c r="W149" s="100"/>
      <c r="X149" s="100"/>
      <c r="Y149" s="100"/>
      <c r="Z149" s="100"/>
      <c r="AA149" s="100"/>
      <c r="AB149" s="586"/>
      <c r="AC149" s="586"/>
      <c r="AD149" s="586"/>
      <c r="AE149" s="586"/>
      <c r="AF149" s="586"/>
      <c r="AG149" s="127" t="s">
        <v>270</v>
      </c>
    </row>
    <row r="150" spans="1:35" ht="16.149999999999999" customHeight="1" thickBot="1">
      <c r="A150" s="90"/>
      <c r="B150" s="101" t="s">
        <v>1724</v>
      </c>
      <c r="C150" s="100"/>
      <c r="D150" s="100"/>
      <c r="E150" s="100"/>
      <c r="F150" s="100"/>
      <c r="G150" s="100"/>
      <c r="H150" s="100"/>
      <c r="I150" s="100"/>
      <c r="J150" s="100"/>
      <c r="K150" s="100"/>
      <c r="L150" s="100"/>
      <c r="M150" s="100"/>
      <c r="N150" s="100"/>
      <c r="O150" s="100"/>
      <c r="P150" s="100"/>
      <c r="Q150" s="100"/>
      <c r="R150" s="100"/>
      <c r="S150" s="100"/>
      <c r="T150" s="100"/>
      <c r="U150" s="100"/>
      <c r="V150" s="100"/>
      <c r="W150" s="100"/>
      <c r="X150" s="100"/>
      <c r="Y150" s="100"/>
      <c r="Z150" s="100"/>
      <c r="AA150" s="100"/>
      <c r="AB150" s="709">
        <f>AB148-AB149</f>
        <v>0</v>
      </c>
      <c r="AC150" s="709"/>
      <c r="AD150" s="709"/>
      <c r="AE150" s="709"/>
      <c r="AF150" s="709"/>
      <c r="AG150" s="127" t="s">
        <v>291</v>
      </c>
    </row>
    <row r="151" spans="1:35" ht="16.350000000000001" customHeight="1" thickTop="1" thickBot="1">
      <c r="A151" s="91"/>
      <c r="B151" s="102" t="s">
        <v>1725</v>
      </c>
      <c r="C151" s="103"/>
      <c r="D151" s="103"/>
      <c r="E151" s="103"/>
      <c r="F151" s="103"/>
      <c r="G151" s="103"/>
      <c r="H151" s="103"/>
      <c r="I151" s="103"/>
      <c r="J151" s="103"/>
      <c r="K151" s="103"/>
      <c r="L151" s="103"/>
      <c r="M151" s="103"/>
      <c r="N151" s="103"/>
      <c r="O151" s="103"/>
      <c r="P151" s="103"/>
      <c r="Q151" s="103"/>
      <c r="R151" s="103"/>
      <c r="S151" s="103"/>
      <c r="T151" s="103"/>
      <c r="U151" s="103"/>
      <c r="V151" s="103"/>
      <c r="W151" s="103"/>
      <c r="X151" s="103"/>
      <c r="Y151" s="103"/>
      <c r="Z151" s="103"/>
      <c r="AA151" s="103"/>
      <c r="AB151" s="710">
        <f>IFERROR(AB150/AB144*100,0)</f>
        <v>0</v>
      </c>
      <c r="AC151" s="710"/>
      <c r="AD151" s="710"/>
      <c r="AE151" s="710"/>
      <c r="AF151" s="710"/>
      <c r="AG151" s="128" t="s">
        <v>292</v>
      </c>
    </row>
    <row r="152" spans="1:35" ht="16.350000000000001" customHeight="1">
      <c r="A152" s="64"/>
      <c r="B152" s="64"/>
      <c r="C152" s="64"/>
      <c r="D152" s="64"/>
      <c r="E152" s="64"/>
      <c r="F152" s="64"/>
      <c r="G152" s="64"/>
      <c r="H152" s="64"/>
      <c r="I152" s="64"/>
      <c r="J152" s="64"/>
      <c r="K152" s="64"/>
      <c r="L152" s="64"/>
      <c r="M152" s="64"/>
      <c r="N152" s="64"/>
      <c r="O152" s="64"/>
      <c r="P152" s="64"/>
      <c r="Q152" s="64"/>
      <c r="R152" s="64"/>
      <c r="S152" s="64"/>
      <c r="T152" s="64"/>
      <c r="U152" s="64"/>
      <c r="V152" s="64"/>
      <c r="W152" s="64"/>
      <c r="X152" s="64"/>
      <c r="Y152" s="64"/>
      <c r="Z152" s="64"/>
      <c r="AA152" s="64"/>
      <c r="AB152" s="64"/>
      <c r="AC152" s="64"/>
      <c r="AD152" s="64"/>
      <c r="AE152" s="64"/>
      <c r="AF152" s="64"/>
      <c r="AG152" s="64"/>
    </row>
    <row r="153" spans="1:35" ht="16.149999999999999" customHeight="1" thickBot="1">
      <c r="A153" s="63" t="s">
        <v>1711</v>
      </c>
      <c r="B153" s="64"/>
      <c r="C153" s="64"/>
      <c r="D153" s="64"/>
      <c r="E153" s="64"/>
      <c r="F153" s="64"/>
      <c r="G153" s="64"/>
      <c r="H153" s="64"/>
      <c r="I153" s="64"/>
      <c r="J153" s="64"/>
      <c r="K153" s="64"/>
      <c r="L153" s="64"/>
      <c r="M153" s="64"/>
      <c r="N153" s="64"/>
      <c r="O153" s="64"/>
      <c r="P153" s="64"/>
      <c r="Q153" s="64"/>
      <c r="R153" s="64"/>
      <c r="S153" s="64"/>
      <c r="T153" s="64"/>
      <c r="U153" s="64"/>
      <c r="V153" s="64"/>
      <c r="W153" s="64"/>
      <c r="X153" s="64"/>
      <c r="Y153" s="64"/>
      <c r="Z153" s="64"/>
      <c r="AA153" s="584"/>
      <c r="AB153" s="584"/>
      <c r="AC153" s="584"/>
      <c r="AD153" s="584"/>
      <c r="AE153" s="584"/>
      <c r="AF153" s="584"/>
      <c r="AG153" s="584"/>
      <c r="AH153" s="194"/>
      <c r="AI153" s="194"/>
    </row>
    <row r="154" spans="1:35" ht="16.149999999999999" customHeight="1">
      <c r="A154" s="106" t="s">
        <v>1712</v>
      </c>
      <c r="B154" s="66"/>
      <c r="C154" s="66"/>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79"/>
      <c r="AB154" s="707">
        <f>'別添_計画書（病院及び有床診療所）'!AB138</f>
        <v>0</v>
      </c>
      <c r="AC154" s="707"/>
      <c r="AD154" s="707"/>
      <c r="AE154" s="707"/>
      <c r="AF154" s="707"/>
      <c r="AG154" s="81" t="s">
        <v>289</v>
      </c>
      <c r="AH154" s="180"/>
      <c r="AI154" s="180"/>
    </row>
    <row r="155" spans="1:35" ht="16.149999999999999" hidden="1" customHeight="1" outlineLevel="1">
      <c r="A155" s="471" t="s">
        <v>440</v>
      </c>
      <c r="B155" s="472"/>
      <c r="C155" s="472"/>
      <c r="D155" s="472"/>
      <c r="E155" s="472"/>
      <c r="F155" s="472"/>
      <c r="G155" s="472"/>
      <c r="H155" s="472"/>
      <c r="I155" s="472"/>
      <c r="J155" s="472"/>
      <c r="K155" s="472"/>
      <c r="L155" s="472"/>
      <c r="M155" s="472"/>
      <c r="N155" s="472"/>
      <c r="O155" s="472"/>
      <c r="P155" s="472"/>
      <c r="Q155" s="472"/>
      <c r="R155" s="472"/>
      <c r="S155" s="472"/>
      <c r="T155" s="472"/>
      <c r="U155" s="472"/>
      <c r="V155" s="472"/>
      <c r="W155" s="472"/>
      <c r="X155" s="472"/>
      <c r="Y155" s="472"/>
      <c r="Z155" s="472"/>
      <c r="AA155" s="321"/>
      <c r="AB155" s="627">
        <f>'別添_計画書（病院及び有床診療所）'!AB139</f>
        <v>0</v>
      </c>
      <c r="AC155" s="627"/>
      <c r="AD155" s="627"/>
      <c r="AE155" s="627"/>
      <c r="AF155" s="627"/>
      <c r="AG155" s="322" t="s">
        <v>270</v>
      </c>
      <c r="AH155" s="180"/>
      <c r="AI155" s="180"/>
    </row>
    <row r="156" spans="1:35" ht="16.149999999999999" customHeight="1" collapsed="1">
      <c r="A156" s="95" t="s">
        <v>1713</v>
      </c>
      <c r="B156" s="67"/>
      <c r="C156" s="67"/>
      <c r="D156" s="67"/>
      <c r="E156" s="67"/>
      <c r="F156" s="67"/>
      <c r="G156" s="67"/>
      <c r="H156" s="67"/>
      <c r="I156" s="67"/>
      <c r="J156" s="67"/>
      <c r="K156" s="67"/>
      <c r="L156" s="67"/>
      <c r="M156" s="67"/>
      <c r="N156" s="67"/>
      <c r="O156" s="67"/>
      <c r="P156" s="67"/>
      <c r="Q156" s="67"/>
      <c r="R156" s="67"/>
      <c r="S156" s="67"/>
      <c r="T156" s="67"/>
      <c r="U156" s="67"/>
      <c r="V156" s="67"/>
      <c r="W156" s="67"/>
      <c r="X156" s="67"/>
      <c r="Y156" s="67"/>
      <c r="Z156" s="67"/>
      <c r="AA156" s="80"/>
      <c r="AB156" s="642">
        <f>'別添_計画書（病院及び有床診療所）'!AB140</f>
        <v>0</v>
      </c>
      <c r="AC156" s="642"/>
      <c r="AD156" s="642"/>
      <c r="AE156" s="642"/>
      <c r="AF156" s="642"/>
      <c r="AG156" s="68" t="s">
        <v>270</v>
      </c>
    </row>
    <row r="157" spans="1:35" ht="16.149999999999999" hidden="1" customHeight="1" outlineLevel="1">
      <c r="A157" s="471" t="s">
        <v>441</v>
      </c>
      <c r="B157" s="473"/>
      <c r="C157" s="473"/>
      <c r="D157" s="473"/>
      <c r="E157" s="473"/>
      <c r="F157" s="473"/>
      <c r="G157" s="473"/>
      <c r="H157" s="473"/>
      <c r="I157" s="473"/>
      <c r="J157" s="473"/>
      <c r="K157" s="473"/>
      <c r="L157" s="473"/>
      <c r="M157" s="473"/>
      <c r="N157" s="473"/>
      <c r="O157" s="473"/>
      <c r="P157" s="473"/>
      <c r="Q157" s="473"/>
      <c r="R157" s="473"/>
      <c r="S157" s="473"/>
      <c r="T157" s="473"/>
      <c r="U157" s="473"/>
      <c r="V157" s="473"/>
      <c r="W157" s="473"/>
      <c r="X157" s="473"/>
      <c r="Y157" s="473"/>
      <c r="Z157" s="473"/>
      <c r="AA157" s="323"/>
      <c r="AB157" s="713"/>
      <c r="AC157" s="713"/>
      <c r="AD157" s="713"/>
      <c r="AE157" s="713"/>
      <c r="AF157" s="713"/>
      <c r="AG157" s="325" t="s">
        <v>270</v>
      </c>
    </row>
    <row r="158" spans="1:35" ht="16.149999999999999" customHeight="1" collapsed="1">
      <c r="A158" s="95" t="s">
        <v>1714</v>
      </c>
      <c r="B158" s="69"/>
      <c r="C158" s="69"/>
      <c r="D158" s="69"/>
      <c r="E158" s="69"/>
      <c r="F158" s="69"/>
      <c r="G158" s="69"/>
      <c r="H158" s="69"/>
      <c r="I158" s="69"/>
      <c r="J158" s="69"/>
      <c r="K158" s="69"/>
      <c r="L158" s="69"/>
      <c r="M158" s="69"/>
      <c r="N158" s="69"/>
      <c r="O158" s="69"/>
      <c r="P158" s="69"/>
      <c r="Q158" s="69"/>
      <c r="R158" s="69"/>
      <c r="S158" s="69"/>
      <c r="T158" s="69"/>
      <c r="U158" s="69"/>
      <c r="V158" s="69"/>
      <c r="W158" s="69"/>
      <c r="X158" s="69"/>
      <c r="Y158" s="69"/>
      <c r="Z158" s="69"/>
      <c r="AA158" s="69"/>
      <c r="AB158" s="586"/>
      <c r="AC158" s="586"/>
      <c r="AD158" s="586"/>
      <c r="AE158" s="586"/>
      <c r="AF158" s="586"/>
      <c r="AG158" s="70" t="s">
        <v>270</v>
      </c>
    </row>
    <row r="159" spans="1:35" ht="16.149999999999999" hidden="1" customHeight="1" outlineLevel="1">
      <c r="A159" s="474" t="s">
        <v>442</v>
      </c>
      <c r="B159" s="475"/>
      <c r="C159" s="475"/>
      <c r="D159" s="475"/>
      <c r="E159" s="475"/>
      <c r="F159" s="475"/>
      <c r="G159" s="475"/>
      <c r="H159" s="475"/>
      <c r="I159" s="475"/>
      <c r="J159" s="475"/>
      <c r="K159" s="475"/>
      <c r="L159" s="475"/>
      <c r="M159" s="475"/>
      <c r="N159" s="475"/>
      <c r="O159" s="475"/>
      <c r="P159" s="475"/>
      <c r="Q159" s="475"/>
      <c r="R159" s="475"/>
      <c r="S159" s="475"/>
      <c r="T159" s="475"/>
      <c r="U159" s="475"/>
      <c r="V159" s="475"/>
      <c r="W159" s="475"/>
      <c r="X159" s="475"/>
      <c r="Y159" s="475"/>
      <c r="Z159" s="475"/>
      <c r="AA159" s="324"/>
      <c r="AB159" s="714">
        <f>AB157-AB155</f>
        <v>0</v>
      </c>
      <c r="AC159" s="714"/>
      <c r="AD159" s="714"/>
      <c r="AE159" s="714"/>
      <c r="AF159" s="714"/>
      <c r="AG159" s="325" t="s">
        <v>270</v>
      </c>
    </row>
    <row r="160" spans="1:35" ht="16.149999999999999" customHeight="1" collapsed="1">
      <c r="A160" s="99" t="s">
        <v>1715</v>
      </c>
      <c r="B160" s="69"/>
      <c r="C160" s="69"/>
      <c r="D160" s="69"/>
      <c r="E160" s="69"/>
      <c r="F160" s="69"/>
      <c r="G160" s="69"/>
      <c r="H160" s="69"/>
      <c r="I160" s="69"/>
      <c r="J160" s="69"/>
      <c r="K160" s="69"/>
      <c r="L160" s="69"/>
      <c r="M160" s="69"/>
      <c r="N160" s="69"/>
      <c r="O160" s="69"/>
      <c r="P160" s="69"/>
      <c r="Q160" s="69"/>
      <c r="R160" s="69"/>
      <c r="S160" s="69"/>
      <c r="T160" s="69"/>
      <c r="U160" s="69"/>
      <c r="V160" s="69"/>
      <c r="W160" s="69"/>
      <c r="X160" s="69"/>
      <c r="Y160" s="69"/>
      <c r="Z160" s="69"/>
      <c r="AA160" s="69"/>
      <c r="AB160" s="599">
        <f>AB158-AB156</f>
        <v>0</v>
      </c>
      <c r="AC160" s="599"/>
      <c r="AD160" s="599"/>
      <c r="AE160" s="599"/>
      <c r="AF160" s="599"/>
      <c r="AG160" s="70" t="s">
        <v>270</v>
      </c>
    </row>
    <row r="161" spans="1:34" ht="16.149999999999999" customHeight="1">
      <c r="A161" s="88"/>
      <c r="B161" s="89" t="s">
        <v>1716</v>
      </c>
      <c r="C161" s="100"/>
      <c r="D161" s="100"/>
      <c r="E161" s="100"/>
      <c r="F161" s="100"/>
      <c r="G161" s="100"/>
      <c r="H161" s="100"/>
      <c r="I161" s="100"/>
      <c r="J161" s="100"/>
      <c r="K161" s="100"/>
      <c r="L161" s="100"/>
      <c r="M161" s="100"/>
      <c r="N161" s="100"/>
      <c r="O161" s="100"/>
      <c r="P161" s="100"/>
      <c r="Q161" s="100"/>
      <c r="R161" s="100"/>
      <c r="S161" s="100"/>
      <c r="T161" s="100"/>
      <c r="U161" s="100"/>
      <c r="V161" s="100"/>
      <c r="W161" s="100"/>
      <c r="X161" s="100"/>
      <c r="Y161" s="100"/>
      <c r="Z161" s="100"/>
      <c r="AA161" s="100"/>
      <c r="AB161" s="586"/>
      <c r="AC161" s="586"/>
      <c r="AD161" s="586"/>
      <c r="AE161" s="586"/>
      <c r="AF161" s="586"/>
      <c r="AG161" s="125" t="s">
        <v>270</v>
      </c>
    </row>
    <row r="162" spans="1:34" ht="16.149999999999999" customHeight="1" thickBot="1">
      <c r="A162" s="90"/>
      <c r="B162" s="101" t="s">
        <v>1717</v>
      </c>
      <c r="C162" s="100"/>
      <c r="D162" s="100"/>
      <c r="E162" s="100"/>
      <c r="F162" s="100"/>
      <c r="G162" s="100"/>
      <c r="H162" s="100"/>
      <c r="I162" s="100"/>
      <c r="J162" s="100"/>
      <c r="K162" s="100"/>
      <c r="L162" s="100"/>
      <c r="M162" s="100"/>
      <c r="N162" s="100"/>
      <c r="O162" s="100"/>
      <c r="P162" s="100"/>
      <c r="Q162" s="100"/>
      <c r="R162" s="100"/>
      <c r="S162" s="100"/>
      <c r="T162" s="100"/>
      <c r="U162" s="100"/>
      <c r="V162" s="100"/>
      <c r="W162" s="100"/>
      <c r="X162" s="100"/>
      <c r="Y162" s="100"/>
      <c r="Z162" s="100"/>
      <c r="AA162" s="100"/>
      <c r="AB162" s="709">
        <f>AB160-AB161</f>
        <v>0</v>
      </c>
      <c r="AC162" s="709"/>
      <c r="AD162" s="709"/>
      <c r="AE162" s="709"/>
      <c r="AF162" s="709"/>
      <c r="AG162" s="125" t="s">
        <v>291</v>
      </c>
    </row>
    <row r="163" spans="1:34" ht="16.350000000000001" customHeight="1" thickTop="1" thickBot="1">
      <c r="A163" s="91"/>
      <c r="B163" s="102" t="s">
        <v>1718</v>
      </c>
      <c r="C163" s="103"/>
      <c r="D163" s="103"/>
      <c r="E163" s="103"/>
      <c r="F163" s="103"/>
      <c r="G163" s="103"/>
      <c r="H163" s="103"/>
      <c r="I163" s="103"/>
      <c r="J163" s="103"/>
      <c r="K163" s="103"/>
      <c r="L163" s="103"/>
      <c r="M163" s="103"/>
      <c r="N163" s="103"/>
      <c r="O163" s="103"/>
      <c r="P163" s="103"/>
      <c r="Q163" s="103"/>
      <c r="R163" s="103"/>
      <c r="S163" s="103"/>
      <c r="T163" s="103"/>
      <c r="U163" s="103"/>
      <c r="V163" s="103"/>
      <c r="W163" s="103"/>
      <c r="X163" s="103"/>
      <c r="Y163" s="103"/>
      <c r="Z163" s="103"/>
      <c r="AA163" s="103"/>
      <c r="AB163" s="710">
        <f>IFERROR(AB162/AB156*100,0)</f>
        <v>0</v>
      </c>
      <c r="AC163" s="710"/>
      <c r="AD163" s="710"/>
      <c r="AE163" s="710"/>
      <c r="AF163" s="710"/>
      <c r="AG163" s="126" t="s">
        <v>292</v>
      </c>
    </row>
    <row r="164" spans="1:34" ht="4.1500000000000004"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row>
    <row r="165" spans="1:34">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row>
    <row r="166" spans="1:34" ht="14.45" customHeight="1">
      <c r="A166" s="3" t="s">
        <v>443</v>
      </c>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row>
    <row r="167" spans="1:34">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row>
    <row r="168" spans="1:34">
      <c r="A168" s="3"/>
      <c r="B168" s="3"/>
      <c r="C168" s="3"/>
      <c r="D168" s="3" t="s">
        <v>15</v>
      </c>
      <c r="E168" s="3"/>
      <c r="F168" s="597"/>
      <c r="G168" s="597"/>
      <c r="H168" s="3" t="s">
        <v>16</v>
      </c>
      <c r="I168" s="597"/>
      <c r="J168" s="597"/>
      <c r="K168" s="3" t="s">
        <v>264</v>
      </c>
      <c r="L168" s="597"/>
      <c r="M168" s="597"/>
      <c r="N168" s="3" t="s">
        <v>18</v>
      </c>
      <c r="O168" s="3"/>
      <c r="P168" s="3"/>
      <c r="Q168" s="3" t="s">
        <v>444</v>
      </c>
      <c r="R168" s="3"/>
      <c r="S168" s="3"/>
      <c r="T168" s="3"/>
      <c r="U168" s="598"/>
      <c r="V168" s="598"/>
      <c r="W168" s="598"/>
      <c r="X168" s="598"/>
      <c r="Y168" s="598"/>
      <c r="Z168" s="598"/>
      <c r="AA168" s="598"/>
      <c r="AB168" s="598"/>
      <c r="AC168" s="598"/>
      <c r="AD168" s="598"/>
      <c r="AE168" s="598"/>
      <c r="AF168" s="598"/>
      <c r="AG168" s="3"/>
    </row>
    <row r="169" spans="1:34" ht="10.9" customHeight="1">
      <c r="A169" s="3"/>
      <c r="B169" s="3"/>
      <c r="C169" s="3"/>
      <c r="D169" s="3"/>
      <c r="E169" s="3"/>
      <c r="F169" s="19"/>
      <c r="G169" s="19"/>
      <c r="H169" s="3"/>
      <c r="I169" s="19"/>
      <c r="J169" s="19"/>
      <c r="K169" s="3"/>
      <c r="L169" s="19"/>
      <c r="M169" s="19"/>
      <c r="N169" s="3"/>
      <c r="O169" s="3"/>
      <c r="P169" s="3"/>
      <c r="Q169" s="3"/>
      <c r="R169" s="3"/>
      <c r="S169" s="3"/>
      <c r="T169" s="3"/>
      <c r="U169" s="19"/>
      <c r="V169" s="19"/>
      <c r="W169" s="19"/>
      <c r="X169" s="19"/>
      <c r="Y169" s="19"/>
      <c r="Z169" s="19"/>
      <c r="AA169" s="19"/>
      <c r="AB169" s="19"/>
      <c r="AC169" s="19"/>
      <c r="AD169" s="19"/>
      <c r="AE169" s="19"/>
      <c r="AF169" s="19"/>
      <c r="AG169" s="3"/>
    </row>
    <row r="170" spans="1:34" ht="16.899999999999999" customHeight="1">
      <c r="A170" s="3" t="s">
        <v>337</v>
      </c>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row>
    <row r="171" spans="1:34"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199"/>
    </row>
    <row r="172" spans="1:34"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199"/>
    </row>
    <row r="173" spans="1:34"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199"/>
    </row>
    <row r="174" spans="1:34"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199"/>
    </row>
    <row r="175" spans="1:34"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199"/>
    </row>
    <row r="176" spans="1:34"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199"/>
    </row>
    <row r="177" spans="1:34"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c r="AH177" s="199"/>
    </row>
    <row r="178" spans="1:34"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207"/>
    </row>
    <row r="179" spans="1:34" ht="15" customHeight="1">
      <c r="A179" s="116"/>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c r="AB179" s="116"/>
      <c r="AC179" s="116"/>
      <c r="AD179" s="116"/>
      <c r="AE179" s="116"/>
      <c r="AF179" s="116"/>
      <c r="AG179" s="116"/>
      <c r="AH179" s="201"/>
    </row>
    <row r="180" spans="1:34" ht="15" customHeight="1">
      <c r="A180" s="116"/>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c r="AG180" s="116"/>
      <c r="AH180" s="201"/>
    </row>
    <row r="181" spans="1:34" ht="15" customHeight="1">
      <c r="A181" s="116"/>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201"/>
    </row>
    <row r="182" spans="1:34" ht="15" customHeight="1">
      <c r="A182" s="116"/>
      <c r="B182" s="116"/>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c r="AD182" s="116"/>
      <c r="AE182" s="116"/>
      <c r="AF182" s="116"/>
      <c r="AG182" s="116"/>
      <c r="AH182" s="208"/>
    </row>
    <row r="183" spans="1:34" ht="15" customHeight="1">
      <c r="A183" s="116"/>
      <c r="B183" s="116"/>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c r="AD183" s="116"/>
      <c r="AE183" s="116"/>
      <c r="AF183" s="116"/>
      <c r="AG183" s="116"/>
      <c r="AH183" s="199"/>
    </row>
    <row r="184" spans="1:34" ht="15" customHeight="1">
      <c r="A184" s="116"/>
      <c r="B184" s="116"/>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c r="AD184" s="116"/>
      <c r="AE184" s="116"/>
      <c r="AF184" s="116"/>
      <c r="AG184" s="116"/>
      <c r="AH184" s="199"/>
    </row>
    <row r="185" spans="1:34" ht="15" customHeight="1">
      <c r="A185" s="116"/>
      <c r="B185" s="116"/>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116"/>
      <c r="AE185" s="116"/>
      <c r="AF185" s="116"/>
      <c r="AG185" s="116"/>
      <c r="AH185" s="199"/>
    </row>
    <row r="186" spans="1:34" ht="15" customHeight="1">
      <c r="A186" s="116"/>
      <c r="B186" s="116"/>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c r="AD186" s="116"/>
      <c r="AE186" s="116"/>
      <c r="AF186" s="116"/>
      <c r="AG186" s="116"/>
      <c r="AH186" s="208"/>
    </row>
    <row r="187" spans="1:34" ht="15" customHeight="1">
      <c r="A187" s="116"/>
      <c r="B187" s="116"/>
      <c r="C187" s="116"/>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c r="AD187" s="116"/>
      <c r="AE187" s="116"/>
      <c r="AF187" s="116"/>
      <c r="AG187" s="116"/>
      <c r="AH187" s="199"/>
    </row>
    <row r="188" spans="1:34" ht="15" customHeight="1">
      <c r="A188" s="116"/>
      <c r="B188" s="116"/>
      <c r="C188" s="116"/>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c r="AD188" s="116"/>
      <c r="AE188" s="116"/>
      <c r="AF188" s="116"/>
      <c r="AG188" s="116"/>
    </row>
    <row r="189" spans="1:34" ht="15" customHeight="1">
      <c r="A189" s="116"/>
      <c r="B189" s="116"/>
      <c r="C189" s="116"/>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E189" s="116"/>
      <c r="AF189" s="116"/>
      <c r="AG189" s="116"/>
    </row>
    <row r="190" spans="1:34" ht="15" customHeight="1">
      <c r="A190" s="93"/>
      <c r="B190" s="93"/>
      <c r="C190" s="93"/>
      <c r="D190" s="93"/>
      <c r="E190" s="93"/>
      <c r="F190" s="93"/>
      <c r="G190" s="93"/>
      <c r="H190" s="93"/>
      <c r="I190" s="93"/>
      <c r="J190" s="93"/>
      <c r="K190" s="93"/>
      <c r="L190" s="93"/>
      <c r="M190" s="93"/>
      <c r="N190" s="93"/>
      <c r="O190" s="93"/>
      <c r="P190" s="93"/>
      <c r="Q190" s="93"/>
      <c r="R190" s="93"/>
      <c r="S190" s="93"/>
      <c r="T190" s="93"/>
      <c r="U190" s="93"/>
      <c r="V190" s="93"/>
      <c r="W190" s="93"/>
      <c r="X190" s="93"/>
      <c r="Y190" s="93"/>
      <c r="Z190" s="93"/>
      <c r="AA190" s="93"/>
      <c r="AB190" s="93"/>
      <c r="AC190" s="93"/>
      <c r="AD190" s="93"/>
      <c r="AE190" s="93"/>
      <c r="AF190" s="93"/>
      <c r="AG190" s="93"/>
    </row>
    <row r="191" spans="1:34" ht="15" customHeight="1">
      <c r="A191" s="93"/>
      <c r="B191" s="93"/>
      <c r="C191" s="93"/>
      <c r="D191" s="93"/>
      <c r="E191" s="93"/>
      <c r="F191" s="93"/>
      <c r="G191" s="93"/>
      <c r="H191" s="93"/>
      <c r="I191" s="93"/>
      <c r="J191" s="93"/>
      <c r="K191" s="93"/>
      <c r="L191" s="93"/>
      <c r="M191" s="93"/>
      <c r="N191" s="93"/>
      <c r="O191" s="93"/>
      <c r="P191" s="93"/>
      <c r="Q191" s="93"/>
      <c r="R191" s="93"/>
      <c r="S191" s="93"/>
      <c r="T191" s="93"/>
      <c r="U191" s="93"/>
      <c r="V191" s="93"/>
      <c r="W191" s="93"/>
      <c r="X191" s="93"/>
      <c r="Y191" s="93"/>
      <c r="Z191" s="93"/>
      <c r="AA191" s="93"/>
      <c r="AB191" s="93"/>
      <c r="AC191" s="93"/>
      <c r="AD191" s="93"/>
      <c r="AE191" s="93"/>
      <c r="AF191" s="93"/>
      <c r="AG191" s="93"/>
    </row>
    <row r="192" spans="1:34" ht="15" customHeight="1">
      <c r="A192" s="93"/>
      <c r="B192" s="93"/>
      <c r="C192" s="93"/>
      <c r="D192" s="93"/>
      <c r="E192" s="93"/>
      <c r="F192" s="93"/>
      <c r="G192" s="93"/>
      <c r="H192" s="93"/>
      <c r="I192" s="93"/>
      <c r="J192" s="93"/>
      <c r="K192" s="93"/>
      <c r="L192" s="93"/>
      <c r="M192" s="93"/>
      <c r="N192" s="93"/>
      <c r="O192" s="93"/>
      <c r="P192" s="93"/>
      <c r="Q192" s="93"/>
      <c r="R192" s="93"/>
      <c r="S192" s="93"/>
      <c r="T192" s="93"/>
      <c r="U192" s="93"/>
      <c r="V192" s="93"/>
      <c r="W192" s="93"/>
      <c r="X192" s="93"/>
      <c r="Y192" s="93"/>
      <c r="Z192" s="93"/>
      <c r="AA192" s="93"/>
      <c r="AB192" s="93"/>
      <c r="AC192" s="93"/>
      <c r="AD192" s="93"/>
      <c r="AE192" s="93"/>
      <c r="AF192" s="93"/>
      <c r="AG192" s="93"/>
    </row>
    <row r="193" spans="1:33" ht="15" customHeight="1">
      <c r="A193" s="93"/>
      <c r="B193" s="93"/>
      <c r="C193" s="93"/>
      <c r="D193" s="93"/>
      <c r="E193" s="93"/>
      <c r="F193" s="93"/>
      <c r="G193" s="93"/>
      <c r="H193" s="93"/>
      <c r="I193" s="93"/>
      <c r="J193" s="93"/>
      <c r="K193" s="93"/>
      <c r="L193" s="93"/>
      <c r="M193" s="93"/>
      <c r="N193" s="93"/>
      <c r="O193" s="93"/>
      <c r="P193" s="93"/>
      <c r="Q193" s="93"/>
      <c r="R193" s="93"/>
      <c r="S193" s="93"/>
      <c r="T193" s="93"/>
      <c r="U193" s="93"/>
      <c r="V193" s="93"/>
      <c r="W193" s="93"/>
      <c r="X193" s="93"/>
      <c r="Y193" s="93"/>
      <c r="Z193" s="93"/>
      <c r="AA193" s="93"/>
      <c r="AB193" s="93"/>
      <c r="AC193" s="93"/>
      <c r="AD193" s="93"/>
      <c r="AE193" s="93"/>
      <c r="AF193" s="93"/>
      <c r="AG193" s="93"/>
    </row>
    <row r="194" spans="1:33" ht="15" customHeight="1">
      <c r="A194" s="93"/>
      <c r="B194" s="93"/>
      <c r="C194" s="93"/>
      <c r="D194" s="93"/>
      <c r="E194" s="93"/>
      <c r="F194" s="93"/>
      <c r="G194" s="93"/>
      <c r="H194" s="93"/>
      <c r="I194" s="93"/>
      <c r="J194" s="93"/>
      <c r="K194" s="93"/>
      <c r="L194" s="93"/>
      <c r="M194" s="93"/>
      <c r="N194" s="93"/>
      <c r="O194" s="93"/>
      <c r="P194" s="93"/>
      <c r="Q194" s="93"/>
      <c r="R194" s="93"/>
      <c r="S194" s="93"/>
      <c r="T194" s="93"/>
      <c r="U194" s="93"/>
      <c r="V194" s="93"/>
      <c r="W194" s="93"/>
      <c r="X194" s="93"/>
      <c r="Y194" s="93"/>
      <c r="Z194" s="93"/>
      <c r="AA194" s="93"/>
      <c r="AB194" s="93"/>
      <c r="AC194" s="93"/>
      <c r="AD194" s="93"/>
      <c r="AE194" s="93"/>
      <c r="AF194" s="93"/>
      <c r="AG194" s="93"/>
    </row>
    <row r="195" spans="1:33">
      <c r="A195" s="93"/>
      <c r="B195" s="93"/>
      <c r="C195" s="93"/>
      <c r="D195" s="93"/>
      <c r="E195" s="93"/>
      <c r="F195" s="93"/>
      <c r="G195" s="93"/>
      <c r="H195" s="93"/>
      <c r="I195" s="93"/>
      <c r="J195" s="93"/>
      <c r="K195" s="93"/>
      <c r="L195" s="93"/>
      <c r="M195" s="93"/>
      <c r="N195" s="93"/>
      <c r="O195" s="93"/>
      <c r="P195" s="93"/>
      <c r="Q195" s="93"/>
      <c r="R195" s="93"/>
      <c r="S195" s="93"/>
      <c r="T195" s="93"/>
      <c r="U195" s="93"/>
      <c r="V195" s="93"/>
      <c r="W195" s="93"/>
      <c r="X195" s="93"/>
      <c r="Y195" s="93"/>
      <c r="Z195" s="93"/>
      <c r="AA195" s="93"/>
      <c r="AB195" s="93"/>
      <c r="AC195" s="93"/>
      <c r="AD195" s="93"/>
      <c r="AE195" s="93"/>
      <c r="AF195" s="93"/>
      <c r="AG195" s="93"/>
    </row>
    <row r="196" spans="1:33">
      <c r="A196" s="93"/>
      <c r="B196" s="93"/>
      <c r="C196" s="93"/>
      <c r="D196" s="93"/>
      <c r="E196" s="93"/>
      <c r="F196" s="93"/>
      <c r="G196" s="93"/>
      <c r="H196" s="93"/>
      <c r="I196" s="93"/>
      <c r="J196" s="93"/>
      <c r="K196" s="93"/>
      <c r="L196" s="93"/>
      <c r="M196" s="93"/>
      <c r="N196" s="93"/>
      <c r="O196" s="93"/>
      <c r="P196" s="93"/>
      <c r="Q196" s="93"/>
      <c r="R196" s="93"/>
      <c r="S196" s="93"/>
      <c r="T196" s="93"/>
      <c r="U196" s="93"/>
      <c r="V196" s="93"/>
      <c r="W196" s="93"/>
      <c r="X196" s="93"/>
      <c r="Y196" s="93"/>
      <c r="Z196" s="93"/>
      <c r="AA196" s="93"/>
      <c r="AB196" s="93"/>
      <c r="AC196" s="93"/>
      <c r="AD196" s="93"/>
      <c r="AE196" s="93"/>
      <c r="AF196" s="93"/>
      <c r="AG196" s="93"/>
    </row>
    <row r="197" spans="1:33">
      <c r="A197" s="93"/>
      <c r="B197" s="93"/>
      <c r="C197" s="93"/>
      <c r="D197" s="93"/>
      <c r="E197" s="93"/>
      <c r="F197" s="93"/>
      <c r="G197" s="93"/>
      <c r="H197" s="93"/>
      <c r="I197" s="93"/>
      <c r="J197" s="93"/>
      <c r="K197" s="93"/>
      <c r="L197" s="93"/>
      <c r="M197" s="93"/>
      <c r="N197" s="93"/>
      <c r="O197" s="93"/>
      <c r="P197" s="93"/>
      <c r="Q197" s="93"/>
      <c r="R197" s="93"/>
      <c r="S197" s="93"/>
      <c r="T197" s="93"/>
      <c r="U197" s="93"/>
      <c r="V197" s="93"/>
      <c r="W197" s="93"/>
      <c r="X197" s="93"/>
      <c r="Y197" s="93"/>
      <c r="Z197" s="93"/>
      <c r="AA197" s="93"/>
      <c r="AB197" s="93"/>
      <c r="AC197" s="93"/>
      <c r="AD197" s="93"/>
      <c r="AE197" s="93"/>
      <c r="AF197" s="93"/>
      <c r="AG197" s="93"/>
    </row>
    <row r="198" spans="1:33">
      <c r="A198" s="93"/>
      <c r="B198" s="93"/>
      <c r="C198" s="93"/>
      <c r="D198" s="93"/>
      <c r="E198" s="93"/>
      <c r="F198" s="93"/>
      <c r="G198" s="93"/>
      <c r="H198" s="93"/>
      <c r="I198" s="93"/>
      <c r="J198" s="93"/>
      <c r="K198" s="93"/>
      <c r="L198" s="93"/>
      <c r="M198" s="93"/>
      <c r="N198" s="93"/>
      <c r="O198" s="93"/>
      <c r="P198" s="93"/>
      <c r="Q198" s="93"/>
      <c r="R198" s="93"/>
      <c r="S198" s="93"/>
      <c r="T198" s="93"/>
      <c r="U198" s="93"/>
      <c r="V198" s="93"/>
      <c r="W198" s="93"/>
      <c r="X198" s="93"/>
      <c r="Y198" s="93"/>
      <c r="Z198" s="93"/>
      <c r="AA198" s="93"/>
      <c r="AB198" s="93"/>
      <c r="AC198" s="93"/>
      <c r="AD198" s="93"/>
      <c r="AE198" s="93"/>
      <c r="AF198" s="93"/>
      <c r="AG198" s="93"/>
    </row>
    <row r="199" spans="1:33">
      <c r="A199" s="93"/>
      <c r="B199" s="93"/>
      <c r="C199" s="93"/>
      <c r="D199" s="93"/>
      <c r="E199" s="93"/>
      <c r="F199" s="93"/>
      <c r="G199" s="93"/>
      <c r="H199" s="93"/>
      <c r="I199" s="93"/>
      <c r="J199" s="93"/>
      <c r="K199" s="93"/>
      <c r="L199" s="93"/>
      <c r="M199" s="93"/>
      <c r="N199" s="93"/>
      <c r="O199" s="93"/>
      <c r="P199" s="93"/>
      <c r="Q199" s="93"/>
      <c r="R199" s="93"/>
      <c r="S199" s="93"/>
      <c r="T199" s="93"/>
      <c r="U199" s="93"/>
      <c r="V199" s="93"/>
      <c r="W199" s="93"/>
      <c r="X199" s="93"/>
      <c r="Y199" s="93"/>
      <c r="Z199" s="93"/>
      <c r="AA199" s="93"/>
      <c r="AB199" s="93"/>
      <c r="AC199" s="93"/>
      <c r="AD199" s="93"/>
      <c r="AE199" s="93"/>
      <c r="AF199" s="93"/>
      <c r="AG199" s="93"/>
    </row>
    <row r="200" spans="1:33">
      <c r="A200" s="93"/>
      <c r="B200" s="93"/>
      <c r="C200" s="93"/>
      <c r="D200" s="93"/>
      <c r="E200" s="93"/>
      <c r="F200" s="93"/>
      <c r="G200" s="93"/>
      <c r="H200" s="93"/>
      <c r="I200" s="93"/>
      <c r="J200" s="93"/>
      <c r="K200" s="93"/>
      <c r="L200" s="93"/>
      <c r="M200" s="93"/>
      <c r="N200" s="93"/>
      <c r="O200" s="93"/>
      <c r="P200" s="93"/>
      <c r="Q200" s="93"/>
      <c r="R200" s="93"/>
      <c r="S200" s="93"/>
      <c r="T200" s="93"/>
      <c r="U200" s="93"/>
      <c r="V200" s="93"/>
      <c r="W200" s="93"/>
      <c r="X200" s="93"/>
      <c r="Y200" s="93"/>
      <c r="Z200" s="93"/>
      <c r="AA200" s="93"/>
      <c r="AB200" s="93"/>
      <c r="AC200" s="93"/>
      <c r="AD200" s="93"/>
      <c r="AE200" s="93"/>
      <c r="AF200" s="93"/>
      <c r="AG200" s="93"/>
    </row>
    <row r="201" spans="1:33">
      <c r="A201" s="93"/>
      <c r="B201" s="93"/>
      <c r="C201" s="93"/>
      <c r="D201" s="93"/>
      <c r="E201" s="93"/>
      <c r="F201" s="93"/>
      <c r="G201" s="93"/>
      <c r="H201" s="93"/>
      <c r="I201" s="93"/>
      <c r="J201" s="93"/>
      <c r="K201" s="93"/>
      <c r="L201" s="93"/>
      <c r="M201" s="93"/>
      <c r="N201" s="93"/>
      <c r="O201" s="93"/>
      <c r="P201" s="93"/>
      <c r="Q201" s="93"/>
      <c r="R201" s="93"/>
      <c r="S201" s="93"/>
      <c r="T201" s="93"/>
      <c r="U201" s="93"/>
      <c r="V201" s="93"/>
      <c r="W201" s="93"/>
      <c r="X201" s="93"/>
      <c r="Y201" s="93"/>
      <c r="Z201" s="93"/>
      <c r="AA201" s="93"/>
      <c r="AB201" s="93"/>
      <c r="AC201" s="93"/>
      <c r="AD201" s="93"/>
      <c r="AE201" s="93"/>
      <c r="AF201" s="93"/>
      <c r="AG201" s="93"/>
    </row>
    <row r="202" spans="1:33">
      <c r="A202" s="93"/>
      <c r="B202" s="93"/>
      <c r="C202" s="93"/>
      <c r="D202" s="93"/>
      <c r="E202" s="93"/>
      <c r="F202" s="93"/>
      <c r="G202" s="93"/>
      <c r="H202" s="93"/>
      <c r="I202" s="93"/>
      <c r="J202" s="93"/>
      <c r="K202" s="93"/>
      <c r="L202" s="93"/>
      <c r="M202" s="93"/>
      <c r="N202" s="93"/>
      <c r="O202" s="93"/>
      <c r="P202" s="93"/>
      <c r="Q202" s="93"/>
      <c r="R202" s="93"/>
      <c r="S202" s="93"/>
      <c r="T202" s="93"/>
      <c r="U202" s="93"/>
      <c r="V202" s="93"/>
      <c r="W202" s="93"/>
      <c r="X202" s="93"/>
      <c r="Y202" s="93"/>
      <c r="Z202" s="93"/>
      <c r="AA202" s="93"/>
      <c r="AB202" s="93"/>
      <c r="AC202" s="93"/>
      <c r="AD202" s="93"/>
      <c r="AE202" s="93"/>
      <c r="AF202" s="93"/>
      <c r="AG202" s="93"/>
    </row>
    <row r="203" spans="1:33">
      <c r="A203" s="93"/>
      <c r="B203" s="93"/>
      <c r="C203" s="93"/>
      <c r="D203" s="93"/>
      <c r="E203" s="93"/>
      <c r="F203" s="93"/>
      <c r="G203" s="93"/>
      <c r="H203" s="93"/>
      <c r="I203" s="93"/>
      <c r="J203" s="93"/>
      <c r="K203" s="93"/>
      <c r="L203" s="93"/>
      <c r="M203" s="93"/>
      <c r="N203" s="93"/>
      <c r="O203" s="93"/>
      <c r="P203" s="93"/>
      <c r="Q203" s="93"/>
      <c r="R203" s="93"/>
      <c r="S203" s="93"/>
      <c r="T203" s="93"/>
      <c r="U203" s="93"/>
      <c r="V203" s="93"/>
      <c r="W203" s="93"/>
      <c r="X203" s="93"/>
      <c r="Y203" s="93"/>
      <c r="Z203" s="93"/>
      <c r="AA203" s="93"/>
      <c r="AB203" s="93"/>
      <c r="AC203" s="93"/>
      <c r="AD203" s="93"/>
      <c r="AE203" s="93"/>
      <c r="AF203" s="93"/>
      <c r="AG203" s="93"/>
    </row>
    <row r="204" spans="1:33">
      <c r="A204" s="93"/>
      <c r="B204" s="93"/>
      <c r="C204" s="93"/>
      <c r="D204" s="93"/>
      <c r="E204" s="93"/>
      <c r="F204" s="93"/>
      <c r="G204" s="93"/>
      <c r="H204" s="93"/>
      <c r="I204" s="93"/>
      <c r="J204" s="93"/>
      <c r="K204" s="93"/>
      <c r="L204" s="93"/>
      <c r="M204" s="93"/>
      <c r="N204" s="93"/>
      <c r="O204" s="93"/>
      <c r="P204" s="93"/>
      <c r="Q204" s="93"/>
      <c r="R204" s="93"/>
      <c r="S204" s="93"/>
      <c r="T204" s="93"/>
      <c r="U204" s="93"/>
      <c r="V204" s="93"/>
      <c r="W204" s="93"/>
      <c r="X204" s="93"/>
      <c r="Y204" s="93"/>
      <c r="Z204" s="93"/>
      <c r="AA204" s="93"/>
      <c r="AB204" s="93"/>
      <c r="AC204" s="93"/>
      <c r="AD204" s="93"/>
      <c r="AE204" s="93"/>
      <c r="AF204" s="93"/>
      <c r="AG204" s="93"/>
    </row>
    <row r="205" spans="1:33">
      <c r="A205" s="93"/>
      <c r="B205" s="93"/>
      <c r="C205" s="93"/>
      <c r="D205" s="93"/>
      <c r="E205" s="93"/>
      <c r="F205" s="93"/>
      <c r="G205" s="93"/>
      <c r="H205" s="93"/>
      <c r="I205" s="93"/>
      <c r="J205" s="93"/>
      <c r="K205" s="93"/>
      <c r="L205" s="93"/>
      <c r="M205" s="93"/>
      <c r="N205" s="93"/>
      <c r="O205" s="93"/>
      <c r="P205" s="93"/>
      <c r="Q205" s="93"/>
      <c r="R205" s="93"/>
      <c r="S205" s="93"/>
      <c r="T205" s="93"/>
      <c r="U205" s="93"/>
      <c r="V205" s="93"/>
      <c r="W205" s="93"/>
      <c r="X205" s="93"/>
      <c r="Y205" s="93"/>
      <c r="Z205" s="93"/>
      <c r="AA205" s="93"/>
      <c r="AB205" s="93"/>
      <c r="AC205" s="93"/>
      <c r="AD205" s="93"/>
      <c r="AE205" s="93"/>
      <c r="AF205" s="93"/>
      <c r="AG205" s="93"/>
    </row>
    <row r="206" spans="1:33">
      <c r="A206" s="93"/>
      <c r="B206" s="93"/>
      <c r="C206" s="93"/>
      <c r="D206" s="93"/>
      <c r="E206" s="93"/>
      <c r="F206" s="93"/>
      <c r="G206" s="93"/>
      <c r="H206" s="93"/>
      <c r="I206" s="93"/>
      <c r="J206" s="93"/>
      <c r="K206" s="93"/>
      <c r="L206" s="93"/>
      <c r="M206" s="93"/>
      <c r="N206" s="93"/>
      <c r="O206" s="93"/>
      <c r="P206" s="93"/>
      <c r="Q206" s="93"/>
      <c r="R206" s="93"/>
      <c r="S206" s="93"/>
      <c r="T206" s="93"/>
      <c r="U206" s="93"/>
      <c r="V206" s="93"/>
      <c r="W206" s="93"/>
      <c r="X206" s="93"/>
      <c r="Y206" s="93"/>
      <c r="Z206" s="93"/>
      <c r="AA206" s="93"/>
      <c r="AB206" s="93"/>
      <c r="AC206" s="93"/>
      <c r="AD206" s="93"/>
      <c r="AE206" s="93"/>
      <c r="AF206" s="93"/>
      <c r="AG206" s="93"/>
    </row>
    <row r="207" spans="1:33">
      <c r="A207" s="93"/>
      <c r="B207" s="93"/>
      <c r="C207" s="93"/>
      <c r="D207" s="93"/>
      <c r="E207" s="93"/>
      <c r="F207" s="93"/>
      <c r="G207" s="93"/>
      <c r="H207" s="93"/>
      <c r="I207" s="93"/>
      <c r="J207" s="93"/>
      <c r="K207" s="93"/>
      <c r="L207" s="93"/>
      <c r="M207" s="93"/>
      <c r="N207" s="93"/>
      <c r="O207" s="93"/>
      <c r="P207" s="93"/>
      <c r="Q207" s="93"/>
      <c r="R207" s="93"/>
      <c r="S207" s="93"/>
      <c r="T207" s="93"/>
      <c r="U207" s="93"/>
      <c r="V207" s="93"/>
      <c r="W207" s="93"/>
      <c r="X207" s="93"/>
      <c r="Y207" s="93"/>
      <c r="Z207" s="93"/>
      <c r="AA207" s="93"/>
      <c r="AB207" s="93"/>
      <c r="AC207" s="93"/>
      <c r="AD207" s="93"/>
      <c r="AE207" s="93"/>
      <c r="AF207" s="93"/>
      <c r="AG207" s="93"/>
    </row>
    <row r="208" spans="1:33">
      <c r="A208" s="93"/>
      <c r="B208" s="93"/>
      <c r="C208" s="93"/>
      <c r="D208" s="93"/>
      <c r="E208" s="93"/>
      <c r="F208" s="93"/>
      <c r="G208" s="93"/>
      <c r="H208" s="93"/>
      <c r="I208" s="93"/>
      <c r="J208" s="93"/>
      <c r="K208" s="93"/>
      <c r="L208" s="93"/>
      <c r="M208" s="93"/>
      <c r="N208" s="93"/>
      <c r="O208" s="93"/>
      <c r="P208" s="93"/>
      <c r="Q208" s="93"/>
      <c r="R208" s="93"/>
      <c r="S208" s="93"/>
      <c r="T208" s="93"/>
      <c r="U208" s="93"/>
      <c r="V208" s="93"/>
      <c r="W208" s="93"/>
      <c r="X208" s="93"/>
      <c r="Y208" s="93"/>
      <c r="Z208" s="93"/>
      <c r="AA208" s="93"/>
      <c r="AB208" s="93"/>
      <c r="AC208" s="93"/>
      <c r="AD208" s="93"/>
      <c r="AE208" s="93"/>
      <c r="AF208" s="93"/>
      <c r="AG208" s="93"/>
    </row>
    <row r="209" spans="1:33">
      <c r="A209" s="93"/>
      <c r="B209" s="93"/>
      <c r="C209" s="93"/>
      <c r="D209" s="93"/>
      <c r="E209" s="93"/>
      <c r="F209" s="93"/>
      <c r="G209" s="93"/>
      <c r="H209" s="93"/>
      <c r="I209" s="93"/>
      <c r="J209" s="93"/>
      <c r="K209" s="93"/>
      <c r="L209" s="93"/>
      <c r="M209" s="93"/>
      <c r="N209" s="93"/>
      <c r="O209" s="93"/>
      <c r="P209" s="93"/>
      <c r="Q209" s="93"/>
      <c r="R209" s="93"/>
      <c r="S209" s="93"/>
      <c r="T209" s="93"/>
      <c r="U209" s="93"/>
      <c r="V209" s="93"/>
      <c r="W209" s="93"/>
      <c r="X209" s="93"/>
      <c r="Y209" s="93"/>
      <c r="Z209" s="93"/>
      <c r="AA209" s="93"/>
      <c r="AB209" s="93"/>
      <c r="AC209" s="93"/>
      <c r="AD209" s="93"/>
      <c r="AE209" s="93"/>
      <c r="AF209" s="93"/>
      <c r="AG209" s="93"/>
    </row>
    <row r="210" spans="1:33">
      <c r="A210" s="93"/>
      <c r="B210" s="93"/>
      <c r="C210" s="93"/>
      <c r="D210" s="93"/>
      <c r="E210" s="93"/>
      <c r="F210" s="93"/>
      <c r="G210" s="93"/>
      <c r="H210" s="93"/>
      <c r="I210" s="93"/>
      <c r="J210" s="93"/>
      <c r="K210" s="93"/>
      <c r="L210" s="93"/>
      <c r="M210" s="93"/>
      <c r="N210" s="93"/>
      <c r="O210" s="93"/>
      <c r="P210" s="93"/>
      <c r="Q210" s="93"/>
      <c r="R210" s="93"/>
      <c r="S210" s="93"/>
      <c r="T210" s="93"/>
      <c r="U210" s="93"/>
      <c r="V210" s="93"/>
      <c r="W210" s="93"/>
      <c r="X210" s="93"/>
      <c r="Y210" s="93"/>
      <c r="Z210" s="93"/>
      <c r="AA210" s="93"/>
      <c r="AB210" s="93"/>
      <c r="AC210" s="93"/>
      <c r="AD210" s="93"/>
      <c r="AE210" s="93"/>
      <c r="AF210" s="93"/>
      <c r="AG210" s="93"/>
    </row>
  </sheetData>
  <sheetProtection algorithmName="SHA-512" hashValue="XMB3pAFc1fA4NEKHcxUrrG0F70jUY3N7mlExpjdXsXRRl3jt4XPXadHzdcJPDq4DZuQmqNEP+X4pcHJdDoH8/w==" saltValue="Dl+TFaZcD8kqRoAYN9tZhg==" spinCount="100000" sheet="1" objects="1" scenarios="1"/>
  <mergeCells count="193">
    <mergeCell ref="AB161:AF161"/>
    <mergeCell ref="AB162:AF162"/>
    <mergeCell ref="AB163:AF163"/>
    <mergeCell ref="F168:G168"/>
    <mergeCell ref="I168:J168"/>
    <mergeCell ref="L168:M168"/>
    <mergeCell ref="U168:AF168"/>
    <mergeCell ref="AB155:AF155"/>
    <mergeCell ref="AB156:AF156"/>
    <mergeCell ref="AB157:AF157"/>
    <mergeCell ref="AB158:AF158"/>
    <mergeCell ref="AB159:AF159"/>
    <mergeCell ref="AB160:AF160"/>
    <mergeCell ref="AB148:AF148"/>
    <mergeCell ref="AB149:AF149"/>
    <mergeCell ref="AB150:AF150"/>
    <mergeCell ref="AB151:AF151"/>
    <mergeCell ref="AA153:AG153"/>
    <mergeCell ref="AB154:AF154"/>
    <mergeCell ref="AB142:AF142"/>
    <mergeCell ref="AB143:AF143"/>
    <mergeCell ref="AB144:AF144"/>
    <mergeCell ref="AB145:AF145"/>
    <mergeCell ref="AB146:AF146"/>
    <mergeCell ref="AB147:AF147"/>
    <mergeCell ref="AB134:AF134"/>
    <mergeCell ref="AB135:AF135"/>
    <mergeCell ref="AB136:AF136"/>
    <mergeCell ref="AB137:AF137"/>
    <mergeCell ref="AB138:AF138"/>
    <mergeCell ref="AA141:AG141"/>
    <mergeCell ref="AB127:AF127"/>
    <mergeCell ref="AB128:AF128"/>
    <mergeCell ref="AB129:AF129"/>
    <mergeCell ref="AA131:AG131"/>
    <mergeCell ref="AB132:AF132"/>
    <mergeCell ref="AB133:AF133"/>
    <mergeCell ref="AB120:AF120"/>
    <mergeCell ref="A122:AG122"/>
    <mergeCell ref="AB123:AF123"/>
    <mergeCell ref="AB124:AF124"/>
    <mergeCell ref="AB125:AF125"/>
    <mergeCell ref="AB126:AF126"/>
    <mergeCell ref="AB114:AF114"/>
    <mergeCell ref="AB115:AF115"/>
    <mergeCell ref="AB116:AF116"/>
    <mergeCell ref="AB117:AF117"/>
    <mergeCell ref="AB118:AF118"/>
    <mergeCell ref="AB119:AF119"/>
    <mergeCell ref="AB107:AF107"/>
    <mergeCell ref="AB108:AF108"/>
    <mergeCell ref="AB109:AF109"/>
    <mergeCell ref="AB110:AF110"/>
    <mergeCell ref="AB111:AF111"/>
    <mergeCell ref="AA113:AG113"/>
    <mergeCell ref="AB100:AF100"/>
    <mergeCell ref="AB101:AF101"/>
    <mergeCell ref="AB102:AF102"/>
    <mergeCell ref="AA104:AG104"/>
    <mergeCell ref="AB105:AF105"/>
    <mergeCell ref="AB106:AF106"/>
    <mergeCell ref="AB93:AF93"/>
    <mergeCell ref="AB96:AF96"/>
    <mergeCell ref="AB97:AF97"/>
    <mergeCell ref="AB98:AF98"/>
    <mergeCell ref="AB99:AF99"/>
    <mergeCell ref="AB87:AF87"/>
    <mergeCell ref="AB88:AF88"/>
    <mergeCell ref="AB89:AF89"/>
    <mergeCell ref="AB90:AF90"/>
    <mergeCell ref="AB91:AF91"/>
    <mergeCell ref="AB92:AF92"/>
    <mergeCell ref="AB63:AF63"/>
    <mergeCell ref="AB64:AF64"/>
    <mergeCell ref="AB65:AF65"/>
    <mergeCell ref="AB66:AF66"/>
    <mergeCell ref="AB67:AF67"/>
    <mergeCell ref="AB68:AF68"/>
    <mergeCell ref="AC39:AF39"/>
    <mergeCell ref="AC40:AF40"/>
    <mergeCell ref="AB59:AF59"/>
    <mergeCell ref="AB60:AF60"/>
    <mergeCell ref="AB61:AF61"/>
    <mergeCell ref="AB42:AF42"/>
    <mergeCell ref="AB43:AF43"/>
    <mergeCell ref="AB44:AF44"/>
    <mergeCell ref="AB46:AF46"/>
    <mergeCell ref="AB50:AF50"/>
    <mergeCell ref="AB51:AF51"/>
    <mergeCell ref="AB54:AF54"/>
    <mergeCell ref="AB55:AF55"/>
    <mergeCell ref="AB56:AF56"/>
    <mergeCell ref="AB62:AF62"/>
    <mergeCell ref="D37:E37"/>
    <mergeCell ref="G37:H37"/>
    <mergeCell ref="M37:N37"/>
    <mergeCell ref="P37:Q37"/>
    <mergeCell ref="AC37:AF37"/>
    <mergeCell ref="AC38:AF38"/>
    <mergeCell ref="D35:E35"/>
    <mergeCell ref="G35:H35"/>
    <mergeCell ref="M35:N35"/>
    <mergeCell ref="P35:Q35"/>
    <mergeCell ref="AC35:AF35"/>
    <mergeCell ref="D36:E36"/>
    <mergeCell ref="G36:H36"/>
    <mergeCell ref="M36:N36"/>
    <mergeCell ref="P36:Q36"/>
    <mergeCell ref="AC36:AF36"/>
    <mergeCell ref="AC32:AF32"/>
    <mergeCell ref="B33:AA33"/>
    <mergeCell ref="AB33:AG33"/>
    <mergeCell ref="D34:E34"/>
    <mergeCell ref="G34:H34"/>
    <mergeCell ref="M34:N34"/>
    <mergeCell ref="P34:Q34"/>
    <mergeCell ref="AC34:AF34"/>
    <mergeCell ref="D30:E30"/>
    <mergeCell ref="G30:H30"/>
    <mergeCell ref="M30:N30"/>
    <mergeCell ref="P30:Q30"/>
    <mergeCell ref="AC30:AF30"/>
    <mergeCell ref="AC31:AF31"/>
    <mergeCell ref="D28:E28"/>
    <mergeCell ref="G28:H28"/>
    <mergeCell ref="M28:N28"/>
    <mergeCell ref="P28:Q28"/>
    <mergeCell ref="AC28:AF28"/>
    <mergeCell ref="D29:E29"/>
    <mergeCell ref="G29:H29"/>
    <mergeCell ref="M29:N29"/>
    <mergeCell ref="P29:Q29"/>
    <mergeCell ref="AC29:AF29"/>
    <mergeCell ref="AC25:AF25"/>
    <mergeCell ref="B26:AA26"/>
    <mergeCell ref="AB26:AG26"/>
    <mergeCell ref="D27:E27"/>
    <mergeCell ref="G27:H27"/>
    <mergeCell ref="M27:N27"/>
    <mergeCell ref="P27:Q27"/>
    <mergeCell ref="AC27:AF27"/>
    <mergeCell ref="D24:E24"/>
    <mergeCell ref="G24:H24"/>
    <mergeCell ref="M24:N24"/>
    <mergeCell ref="P24:Q24"/>
    <mergeCell ref="T24:Z24"/>
    <mergeCell ref="AC24:AF24"/>
    <mergeCell ref="D23:E23"/>
    <mergeCell ref="G23:H23"/>
    <mergeCell ref="M23:N23"/>
    <mergeCell ref="P23:Q23"/>
    <mergeCell ref="T23:Z23"/>
    <mergeCell ref="AC23:AF23"/>
    <mergeCell ref="AC21:AF21"/>
    <mergeCell ref="D22:E22"/>
    <mergeCell ref="G22:H22"/>
    <mergeCell ref="M22:N22"/>
    <mergeCell ref="P22:Q22"/>
    <mergeCell ref="T22:Z22"/>
    <mergeCell ref="AC22:AF22"/>
    <mergeCell ref="R19:X19"/>
    <mergeCell ref="AC19:AF19"/>
    <mergeCell ref="B20:R20"/>
    <mergeCell ref="S20:AA20"/>
    <mergeCell ref="AB20:AG20"/>
    <mergeCell ref="D21:E21"/>
    <mergeCell ref="G21:H21"/>
    <mergeCell ref="M21:N21"/>
    <mergeCell ref="P21:Q21"/>
    <mergeCell ref="T21:Z21"/>
    <mergeCell ref="A2:T2"/>
    <mergeCell ref="U2:V2"/>
    <mergeCell ref="W2:AG2"/>
    <mergeCell ref="S4:W4"/>
    <mergeCell ref="X4:AG4"/>
    <mergeCell ref="S5:W5"/>
    <mergeCell ref="X5:AG5"/>
    <mergeCell ref="B16:D16"/>
    <mergeCell ref="E16:F16"/>
    <mergeCell ref="H16:I16"/>
    <mergeCell ref="O16:P16"/>
    <mergeCell ref="R16:S16"/>
    <mergeCell ref="V16:Y16"/>
    <mergeCell ref="B9:C9"/>
    <mergeCell ref="D9:Z9"/>
    <mergeCell ref="B10:C10"/>
    <mergeCell ref="D10:Z10"/>
    <mergeCell ref="B13:D13"/>
    <mergeCell ref="E13:F13"/>
    <mergeCell ref="H13:I13"/>
    <mergeCell ref="O13:P13"/>
    <mergeCell ref="R13:S13"/>
    <mergeCell ref="V13:Y13"/>
  </mergeCells>
  <phoneticPr fontId="1"/>
  <conditionalFormatting sqref="AB56:AF56">
    <cfRule type="containsText" dxfId="30" priority="6" operator="containsText" text="問題あり">
      <formula>NOT(ISERROR(SEARCH("問題あり",AB56)))</formula>
    </cfRule>
  </conditionalFormatting>
  <dataValidations count="2">
    <dataValidation type="list" allowBlank="1" showInputMessage="1" showErrorMessage="1" sqref="R16:S16" xr:uid="{D8B3E1FB-3986-43B5-A7ED-DBAC267593E0}">
      <formula1>"   ,1,2,3,4,5,6,7,8,9,10,11,12"</formula1>
    </dataValidation>
    <dataValidation type="list" allowBlank="1" showInputMessage="1" showErrorMessage="1" sqref="R19 AA21:AA23" xr:uid="{4F0288EE-F45B-470B-A417-F4CA6F7216F0}">
      <formula1>"選択してください,看護職員処遇改善加算1,看護職員処遇改善加算2,看護職員処遇改善加算3"</formula1>
    </dataValidation>
  </dataValidations>
  <pageMargins left="0.25" right="0.25" top="0.75" bottom="0.75" header="0.3" footer="0.3"/>
  <pageSetup paperSize="9" scale="77" fitToHeight="0" orientation="portrait" r:id="rId1"/>
  <rowBreaks count="2" manualBreakCount="2">
    <brk id="79" max="32" man="1"/>
    <brk id="13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3254" r:id="rId4" name="Check Box 6">
              <controlPr defaultSize="0" autoFill="0" autoLine="0" autoPict="0">
                <anchor moveWithCells="1">
                  <from>
                    <xdr:col>29</xdr:col>
                    <xdr:colOff>66675</xdr:colOff>
                    <xdr:row>53</xdr:row>
                    <xdr:rowOff>171450</xdr:rowOff>
                  </from>
                  <to>
                    <xdr:col>32</xdr:col>
                    <xdr:colOff>142875</xdr:colOff>
                    <xdr:row>55</xdr:row>
                    <xdr:rowOff>19050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105486F8-4AC7-4099-87FC-BFE8EEA2BD36}">
            <xm:f>別添2!$C$14="区分変更及び計画書提出"</xm:f>
            <x14:dxf>
              <fill>
                <patternFill>
                  <bgColor theme="0" tint="-0.499984740745262"/>
                </patternFill>
              </fill>
            </x14:dxf>
          </x14:cfRule>
          <x14:cfRule type="expression" priority="2" id="{94B42729-E277-4617-866F-BE0EBAEFBFE0}">
            <xm:f>別添2!$C$14="区分変更"</xm:f>
            <x14:dxf>
              <fill>
                <patternFill>
                  <bgColor theme="0" tint="-0.499984740745262"/>
                </patternFill>
              </fill>
            </x14:dxf>
          </x14:cfRule>
          <x14:cfRule type="expression" priority="3" id="{3CA0E7DC-DF13-4F3F-A104-30CDACFB6CAD}">
            <xm:f>別添2!$C$14="新規届出"</xm:f>
            <x14:dxf>
              <fill>
                <patternFill>
                  <bgColor theme="0" tint="-0.499984740745262"/>
                </patternFill>
              </fill>
            </x14:dxf>
          </x14:cfRule>
          <x14:cfRule type="expression" priority="4" id="{A90C8FE9-CFB8-417A-9951-F0E43595072F}">
            <xm:f>別添2!$C$14="計画書提出"</xm:f>
            <x14:dxf>
              <fill>
                <patternFill>
                  <bgColor theme="0" tint="-0.499984740745262"/>
                </patternFill>
              </fill>
            </x14:dxf>
          </x14:cfRule>
          <xm:sqref>A1:XFD1048576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D10E4507-594A-4729-B89A-97B715E56DA4}">
          <x14:formula1>
            <xm:f>'リスト（入院）'!$C$4:$C$169</xm:f>
          </x14:formula1>
          <xm:sqref>T22:Z24</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07a4d2faf2f8f28b7a2f551c9ec83f9e">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8a3684643123949165adbe6bede2192a"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ediaLengthInSeconds xmlns="33f003c0-0d95-44a8-96ef-b6b435aaba2f" xsi:nil="true"/>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A3DA982-9022-404A-B309-1E9D7B3A5A9B}"/>
</file>

<file path=customXml/itemProps2.xml><?xml version="1.0" encoding="utf-8"?>
<ds:datastoreItem xmlns:ds="http://schemas.openxmlformats.org/officeDocument/2006/customXml" ds:itemID="{547EF172-0E57-4331-B246-3594E5181FA8}">
  <ds:schemaRefs>
    <ds:schemaRef ds:uri="http://schemas.microsoft.com/sharepoint/v3/contenttype/forms"/>
  </ds:schemaRefs>
</ds:datastoreItem>
</file>

<file path=customXml/itemProps3.xml><?xml version="1.0" encoding="utf-8"?>
<ds:datastoreItem xmlns:ds="http://schemas.openxmlformats.org/officeDocument/2006/customXml" ds:itemID="{01CFBDB1-AF44-4309-8492-4D7EC15D1448}">
  <ds:schemaRefs>
    <ds:schemaRef ds:uri="http://purl.org/dc/terms/"/>
    <ds:schemaRef ds:uri="http://schemas.microsoft.com/office/infopath/2007/PartnerControls"/>
    <ds:schemaRef ds:uri="http://schemas.openxmlformats.org/package/2006/metadata/core-properties"/>
    <ds:schemaRef ds:uri="http://www.w3.org/XML/1998/namespace"/>
    <ds:schemaRef ds:uri="http://purl.org/dc/elements/1.1/"/>
    <ds:schemaRef ds:uri="http://schemas.microsoft.com/office/2006/metadata/properties"/>
    <ds:schemaRef ds:uri="33f003c0-0d95-44a8-96ef-b6b435aaba2f"/>
    <ds:schemaRef ds:uri="http://purl.org/dc/dcmitype/"/>
    <ds:schemaRef ds:uri="http://schemas.microsoft.com/office/2006/documentManagement/types"/>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15</vt:i4>
      </vt:variant>
      <vt:variant>
        <vt:lpstr>名前付き一覧</vt:lpstr>
      </vt:variant>
      <vt:variant>
        <vt:i4>11</vt:i4>
      </vt:variant>
    </vt:vector>
  </HeadingPairs>
  <TitlesOfParts>
    <vt:vector size="26" baseType="lpstr">
      <vt:lpstr>別添2</vt:lpstr>
      <vt:lpstr>様式95_外来・在宅ベースアップ評価料（Ⅰ）</vt:lpstr>
      <vt:lpstr>様式96_外来・在宅ベースアップ評価料（Ⅱ）</vt:lpstr>
      <vt:lpstr>様式97_入院ベースアップ評価料</vt:lpstr>
      <vt:lpstr>様式98_賃金改善実績報告書（表紙）</vt:lpstr>
      <vt:lpstr>別添_計画書（病院及び有床診療所）</vt:lpstr>
      <vt:lpstr>（別添）_計画書（無床診療所及びⅡを算定する有床診療所）</vt:lpstr>
      <vt:lpstr>（別添）_計画書（歯科診療所及びⅡを算定する有床診療所）</vt:lpstr>
      <vt:lpstr>（別添）_実績報告書（病院及び有床診療所）</vt:lpstr>
      <vt:lpstr>（別添）実績報告書（診療所）</vt:lpstr>
      <vt:lpstr>（別添）_実績報告書（歯科診療所及びⅡを算定する有床診療所）</vt:lpstr>
      <vt:lpstr>（参考）賃金引き上げ計画書作成のための計算シート</vt:lpstr>
      <vt:lpstr>医療機関集計用シート（横）</vt:lpstr>
      <vt:lpstr>リスト（入院）</vt:lpstr>
      <vt:lpstr>リスト（外来）</vt:lpstr>
      <vt:lpstr>'（参考）賃金引き上げ計画書作成のための計算シート'!Print_Area</vt:lpstr>
      <vt:lpstr>'（別添）_計画書（歯科診療所及びⅡを算定する有床診療所）'!Print_Area</vt:lpstr>
      <vt:lpstr>'（別添）_計画書（無床診療所及びⅡを算定する有床診療所）'!Print_Area</vt:lpstr>
      <vt:lpstr>'（別添）_実績報告書（歯科診療所及びⅡを算定する有床診療所）'!Print_Area</vt:lpstr>
      <vt:lpstr>'（別添）_実績報告書（病院及び有床診療所）'!Print_Area</vt:lpstr>
      <vt:lpstr>'（別添）実績報告書（診療所）'!Print_Area</vt:lpstr>
      <vt:lpstr>'別添_計画書（病院及び有床診療所）'!Print_Area</vt:lpstr>
      <vt:lpstr>別添2!Print_Area</vt:lpstr>
      <vt:lpstr>'様式95_外来・在宅ベースアップ評価料（Ⅰ）'!Print_Area</vt:lpstr>
      <vt:lpstr>'様式96_外来・在宅ベースアップ評価料（Ⅱ）'!Print_Area</vt:lpstr>
      <vt:lpstr>様式97_入院ベースアップ評価料!Print_Area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xd_ProgID">
    <vt:lpwstr/>
  </property>
  <property fmtid="{D5CDD505-2E9C-101B-9397-08002B2CF9AE}" pid="7" name="MediaServiceImageTags">
    <vt:lpwstr/>
  </property>
  <property fmtid="{D5CDD505-2E9C-101B-9397-08002B2CF9AE}" pid="8" name="TemplateUrl">
    <vt:lpwstr/>
  </property>
  <property fmtid="{D5CDD505-2E9C-101B-9397-08002B2CF9AE}" pid="9" name="xd_Signature">
    <vt:bool>false</vt:bool>
  </property>
</Properties>
</file>