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8" documentId="13_ncr:1_{8AF7164D-9024-4158-8C46-21246DB7B0DB}" xr6:coauthVersionLast="47" xr6:coauthVersionMax="47" xr10:uidLastSave="{BD7F6A0F-C6DD-4FD9-A35D-E2FB9B73237D}"/>
  <bookViews>
    <workbookView xWindow="-120" yWindow="-120" windowWidth="29040" windowHeight="15840" firstSheet="4" activeTab="4" xr2:uid="{22EEDD16-AD70-4E2E-8539-83FD658A6E80}"/>
  </bookViews>
  <sheets>
    <sheet name="別紙様式11_訪問看護ベースアップ評価料（Ⅰ）" sheetId="6" state="hidden" r:id="rId1"/>
    <sheet name="（参考）_賃金引き上げ計画書作成のための計算シート" sheetId="13" state="hidden" r:id="rId2"/>
    <sheet name="別紙様式11_訪問看護ベースアップ評価料（Ⅱ）" sheetId="7" state="hidden" r:id="rId3"/>
    <sheet name="（別添１）_賃金改善計画書（訪問看護ステーション）" sheetId="11" state="hidden" r:id="rId4"/>
    <sheet name="（別添２）_賃金改善実績報告書（訪問看護ステーション）" sheetId="12" r:id="rId5"/>
    <sheet name="（別添３）_特別事情届出書" sheetId="14" state="hidden" r:id="rId6"/>
    <sheet name="訪看集計シート（横）" sheetId="16" r:id="rId7"/>
    <sheet name="リスト用" sheetId="17"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7">[1]【参考】サービス名一覧!$A$4:$A$27</definedName>
    <definedName name="_new1">[1]【参考】サービス名一覧!$A$4:$A$27</definedName>
    <definedName name="erea" localSheetId="7">#REF!</definedName>
    <definedName name="erea">#REF!</definedName>
    <definedName name="new" localSheetId="7">#REF!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'（別添１）_賃金改善計画書（訪問看護ステーション）'!$A$1:$AG$131</definedName>
    <definedName name="_xlnm.Print_Area" localSheetId="4">'（別添２）_賃金改善実績報告書（訪問看護ステーション）'!$A$1:$AG$166</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 localSheetId="7">#REF!</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 localSheetId="7">#REF!</definedName>
    <definedName name="サービス">#REF!</definedName>
    <definedName name="サービス種別">[2]サービス種類一覧!$B$4:$B$20</definedName>
    <definedName name="サービス種類">[3]サービス種類一覧!$C$4:$C$20</definedName>
    <definedName name="サービス名" localSheetId="7">#REF!</definedName>
    <definedName name="サービス名">#REF!</definedName>
    <definedName name="サービス名称" localSheetId="7">#REF!</definedName>
    <definedName name="サービス名称">#REF!</definedName>
    <definedName name="医療保険の利用者割合" localSheetId="1">'（参考）_賃金引き上げ計画書作成のための計算シート'!#REF!</definedName>
    <definedName name="医療保険の利用者割合" localSheetId="7">'[4]別紙様式11_訪問看護ベースアップ評価料（Ⅱ）'!#REF!</definedName>
    <definedName name="医療保険の利用者割合">'別紙様式11_訪問看護ベースアップ評価料（Ⅱ）'!#REF!</definedName>
    <definedName name="医療保険の利用者割合１" localSheetId="7">'[4]（参考）_賃金引き上げ計画書作成のための計算シート'!$M$63</definedName>
    <definedName name="医療保険の利用者割合１">'（参考）_賃金引き上げ計画書作成のための計算シート'!$M$65</definedName>
    <definedName name="医療保険の利用者割合２" localSheetId="7">'[4]別紙様式11_訪問看護ベースアップ評価料（Ⅱ）'!$M$79</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7">#REF!</definedName>
    <definedName name="特定">#REF!</definedName>
    <definedName name="訪問看護ステーションコード" localSheetId="7">[4]別添!$M$11</definedName>
    <definedName name="訪問看護ステーションコード">'別紙様式11_訪問看護ベースアップ評価料（Ⅰ）'!$M$7</definedName>
    <definedName name="訪問看護ステーション名" localSheetId="7">[4]別添!$M$12</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 i="12" l="1"/>
  <c r="NC2" i="16"/>
  <c r="GV2" i="16"/>
  <c r="GU2" i="16"/>
  <c r="MZ2" i="16"/>
  <c r="LR2" i="16"/>
  <c r="LQ2" i="16"/>
  <c r="LO2" i="16"/>
  <c r="LL2" i="16"/>
  <c r="LI2" i="16"/>
  <c r="LH2" i="16"/>
  <c r="LF2" i="16"/>
  <c r="LC2" i="16"/>
  <c r="KZ2" i="16"/>
  <c r="KY2" i="16"/>
  <c r="KT2" i="16"/>
  <c r="KQ2" i="16"/>
  <c r="KP2" i="16"/>
  <c r="KN2" i="16"/>
  <c r="KK2" i="16"/>
  <c r="MC2" i="16"/>
  <c r="MB2" i="16"/>
  <c r="MA2" i="16"/>
  <c r="LY2" i="16"/>
  <c r="LX2" i="16"/>
  <c r="LW2" i="16"/>
  <c r="LV2" i="16"/>
  <c r="LU2" i="16"/>
  <c r="LP2" i="16"/>
  <c r="LN2" i="16"/>
  <c r="LM2" i="16"/>
  <c r="LG2" i="16"/>
  <c r="LE2" i="16"/>
  <c r="LD2" i="16"/>
  <c r="KX2" i="16"/>
  <c r="KW2" i="16"/>
  <c r="KV2" i="16"/>
  <c r="KU2" i="16"/>
  <c r="KO2" i="16"/>
  <c r="KM2" i="16"/>
  <c r="KL2" i="16"/>
  <c r="KG2" i="16"/>
  <c r="KF2" i="16"/>
  <c r="KB2" i="16"/>
  <c r="JQ2" i="16" l="1"/>
  <c r="JP2" i="16"/>
  <c r="HE2" i="16"/>
  <c r="HF2" i="16"/>
  <c r="HG2" i="16"/>
  <c r="HH2" i="16"/>
  <c r="HI2" i="16"/>
  <c r="HJ2" i="16"/>
  <c r="HK2" i="16"/>
  <c r="HL2" i="16"/>
  <c r="HM2" i="16"/>
  <c r="HN2" i="16"/>
  <c r="HO2" i="16"/>
  <c r="HP2" i="16"/>
  <c r="HQ2" i="16"/>
  <c r="HR2" i="16"/>
  <c r="HS2" i="16"/>
  <c r="HT2" i="16"/>
  <c r="HU2" i="16"/>
  <c r="HV2" i="16"/>
  <c r="HW2" i="16"/>
  <c r="HX2" i="16"/>
  <c r="HY2" i="16"/>
  <c r="HZ2" i="16"/>
  <c r="IA2" i="16"/>
  <c r="IB2" i="16"/>
  <c r="IC2" i="16"/>
  <c r="ID2" i="16"/>
  <c r="IE2" i="16"/>
  <c r="IF2" i="16"/>
  <c r="IG2" i="16"/>
  <c r="IH2" i="16"/>
  <c r="II2" i="16"/>
  <c r="IJ2" i="16"/>
  <c r="IK2" i="16"/>
  <c r="IL2" i="16"/>
  <c r="IM2" i="16"/>
  <c r="IN2" i="16"/>
  <c r="IO2" i="16"/>
  <c r="IP2" i="16"/>
  <c r="IQ2" i="16"/>
  <c r="IR2" i="16"/>
  <c r="IS2" i="16"/>
  <c r="IT2" i="16"/>
  <c r="IU2" i="16"/>
  <c r="IV2" i="16"/>
  <c r="IW2" i="16"/>
  <c r="IX2" i="16"/>
  <c r="IY2" i="16"/>
  <c r="IZ2" i="16"/>
  <c r="JA2" i="16"/>
  <c r="JB2" i="16"/>
  <c r="JC2" i="16"/>
  <c r="JD2" i="16"/>
  <c r="JE2" i="16"/>
  <c r="JF2" i="16"/>
  <c r="JG2" i="16"/>
  <c r="JH2" i="16"/>
  <c r="JI2" i="16"/>
  <c r="JJ2" i="16"/>
  <c r="JK2" i="16"/>
  <c r="JL2" i="16"/>
  <c r="JM2" i="16"/>
  <c r="JN2" i="16"/>
  <c r="JO2" i="16"/>
  <c r="HD2" i="16"/>
  <c r="HB2" i="16"/>
  <c r="GZ2" i="16"/>
  <c r="GY2" i="16"/>
  <c r="GX2" i="16"/>
  <c r="GW2" i="16"/>
  <c r="W13" i="12" l="1"/>
  <c r="AI13" i="12" l="1"/>
  <c r="HA2" i="16"/>
  <c r="NE2" i="16" l="1"/>
  <c r="ND2" i="16"/>
  <c r="NB2" i="16"/>
  <c r="NA2" i="16"/>
  <c r="C2" i="16"/>
  <c r="B2" i="16"/>
  <c r="AH7" i="12"/>
  <c r="AI7" i="12" s="1"/>
  <c r="J4" i="12"/>
  <c r="AB147" i="12" l="1"/>
  <c r="AB148" i="12" s="1"/>
  <c r="MF2" i="16" s="1"/>
  <c r="AB132" i="12"/>
  <c r="AB121" i="12"/>
  <c r="NK2" i="16"/>
  <c r="NJ2" i="16"/>
  <c r="AB53" i="12"/>
  <c r="AB51" i="12"/>
  <c r="JR2" i="16" s="1"/>
  <c r="JU2" i="16" s="1"/>
  <c r="AB122" i="12" l="1"/>
  <c r="LK2" i="16" s="1"/>
  <c r="LJ2" i="16"/>
  <c r="AB133" i="12"/>
  <c r="LT2" i="16" s="1"/>
  <c r="LS2" i="16"/>
  <c r="NL2" i="16"/>
  <c r="AB48" i="11" l="1"/>
  <c r="AB80" i="11"/>
  <c r="AB77" i="11"/>
  <c r="AI78" i="11" s="1"/>
  <c r="AB71" i="11"/>
  <c r="AB68" i="11"/>
  <c r="AI69" i="11" s="1"/>
  <c r="T77" i="7"/>
  <c r="T63" i="13"/>
  <c r="M77" i="7"/>
  <c r="M63" i="13"/>
  <c r="M6" i="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Z19" i="12"/>
  <c r="Z20" i="12"/>
  <c r="S33" i="12" s="1"/>
  <c r="Z21" i="12"/>
  <c r="S34" i="12" s="1"/>
  <c r="Z22" i="12"/>
  <c r="S35" i="12" s="1"/>
  <c r="KC2" i="16"/>
  <c r="I43" i="13"/>
  <c r="F60" i="13"/>
  <c r="I42" i="13"/>
  <c r="F59" i="13"/>
  <c r="K8" i="14"/>
  <c r="MM2" i="16" s="1"/>
  <c r="K7" i="14"/>
  <c r="ML2" i="16" s="1"/>
  <c r="V5" i="11"/>
  <c r="L8" i="7"/>
  <c r="V4" i="11"/>
  <c r="L7" i="7"/>
  <c r="L6" i="13"/>
  <c r="L5" i="13"/>
  <c r="MT2" i="16"/>
  <c r="MS2" i="16"/>
  <c r="MR2" i="16"/>
  <c r="MQ2" i="16"/>
  <c r="MP2" i="16"/>
  <c r="MO2" i="16"/>
  <c r="MN2" i="16"/>
  <c r="ME2" i="16"/>
  <c r="MD2" i="16"/>
  <c r="LZ2" i="16"/>
  <c r="KH2" i="16"/>
  <c r="KE2" i="16"/>
  <c r="KA2" i="16"/>
  <c r="HC2" i="16"/>
  <c r="M48" i="7"/>
  <c r="AK94" i="7" s="1"/>
  <c r="J94" i="7" s="1"/>
  <c r="AL94" i="7" s="1"/>
  <c r="Z67" i="7"/>
  <c r="AK37" i="7"/>
  <c r="AK33" i="7"/>
  <c r="AK18" i="13"/>
  <c r="AK21" i="13"/>
  <c r="AM105" i="7"/>
  <c r="R35" i="11" s="1"/>
  <c r="AB35" i="11" s="1"/>
  <c r="Z53" i="13"/>
  <c r="Z55" i="13"/>
  <c r="M46" i="13"/>
  <c r="M32" i="13"/>
  <c r="X21" i="13"/>
  <c r="Q21" i="13"/>
  <c r="J21" i="13"/>
  <c r="C21" i="13"/>
  <c r="X18" i="13"/>
  <c r="Q18" i="13"/>
  <c r="J18" i="13"/>
  <c r="C18" i="13"/>
  <c r="M53" i="13"/>
  <c r="M65" i="13"/>
  <c r="Z70" i="13"/>
  <c r="M55" i="13"/>
  <c r="M70" i="13"/>
  <c r="AK70" i="13" s="1"/>
  <c r="V18" i="11"/>
  <c r="Z69" i="7"/>
  <c r="M60" i="7"/>
  <c r="M67" i="7" s="1"/>
  <c r="J33" i="7"/>
  <c r="AK25" i="7"/>
  <c r="Z84" i="7"/>
  <c r="Z87" i="7"/>
  <c r="AI121" i="12"/>
  <c r="AI146" i="12"/>
  <c r="AI132" i="12"/>
  <c r="G19" i="12"/>
  <c r="G25" i="12" s="1"/>
  <c r="D19" i="12"/>
  <c r="D32" i="12" s="1"/>
  <c r="S29" i="12"/>
  <c r="M26" i="12"/>
  <c r="D26" i="12"/>
  <c r="S32" i="12"/>
  <c r="AB65" i="12"/>
  <c r="P35" i="12"/>
  <c r="M35" i="12"/>
  <c r="G35" i="12"/>
  <c r="D35" i="12"/>
  <c r="P34" i="12"/>
  <c r="M34" i="12"/>
  <c r="G34" i="12"/>
  <c r="D34" i="12"/>
  <c r="P33" i="12"/>
  <c r="M33" i="12"/>
  <c r="G33" i="12"/>
  <c r="D33" i="12"/>
  <c r="P32" i="12"/>
  <c r="M32" i="12"/>
  <c r="P28" i="12"/>
  <c r="M28" i="12"/>
  <c r="G28" i="12"/>
  <c r="D28" i="12"/>
  <c r="P27" i="12"/>
  <c r="M27" i="12"/>
  <c r="G27" i="12"/>
  <c r="D27" i="12"/>
  <c r="P26" i="12"/>
  <c r="G26" i="12"/>
  <c r="P25" i="12"/>
  <c r="M25" i="12"/>
  <c r="V13" i="11"/>
  <c r="X37" i="7"/>
  <c r="Q37" i="7"/>
  <c r="J37" i="7"/>
  <c r="C37" i="7"/>
  <c r="X33" i="7"/>
  <c r="Q33" i="7"/>
  <c r="C33" i="7"/>
  <c r="K13" i="8"/>
  <c r="K12" i="8"/>
  <c r="K20" i="8"/>
  <c r="K14" i="8"/>
  <c r="K19" i="8"/>
  <c r="K15" i="8"/>
  <c r="K18" i="8"/>
  <c r="K17" i="8"/>
  <c r="K16" i="8"/>
  <c r="K11" i="8"/>
  <c r="AK22" i="7"/>
  <c r="K4" i="8"/>
  <c r="K5" i="8"/>
  <c r="K8" i="8"/>
  <c r="K9" i="8"/>
  <c r="K10" i="8"/>
  <c r="K7" i="8"/>
  <c r="K6" i="8"/>
  <c r="AI79" i="11" l="1"/>
  <c r="AI87" i="12"/>
  <c r="Z38" i="12"/>
  <c r="AB58" i="12" s="1"/>
  <c r="AB63" i="12" s="1"/>
  <c r="AI70" i="11"/>
  <c r="G32" i="12"/>
  <c r="D25" i="12"/>
  <c r="M69" i="7"/>
  <c r="AK96" i="7"/>
  <c r="J96" i="7" s="1"/>
  <c r="AL96" i="7" s="1"/>
  <c r="M79" i="7"/>
  <c r="AI147" i="12"/>
  <c r="AI131" i="12"/>
  <c r="AI120" i="12"/>
  <c r="Q45" i="7"/>
  <c r="I56" i="7"/>
  <c r="F73" i="7" s="1"/>
  <c r="AB36" i="11"/>
  <c r="AB34" i="11" s="1"/>
  <c r="AB88" i="12" l="1"/>
  <c r="M87" i="7"/>
  <c r="H15" i="8" s="1"/>
  <c r="M84" i="7"/>
  <c r="AK84" i="7" s="1"/>
  <c r="AK95" i="7"/>
  <c r="J95" i="7" s="1"/>
  <c r="AL95" i="7" s="1"/>
  <c r="AB33" i="11"/>
  <c r="AB32" i="11" s="1"/>
  <c r="AB39" i="11" s="1"/>
  <c r="I57" i="7"/>
  <c r="F74" i="7" s="1"/>
  <c r="Q46" i="7"/>
  <c r="I58" i="7" s="1"/>
  <c r="F75" i="7" s="1"/>
  <c r="AB89" i="12" l="1"/>
  <c r="KJ2" i="16" s="1"/>
  <c r="AB99" i="12"/>
  <c r="KR2" i="16" s="1"/>
  <c r="AI98" i="12"/>
  <c r="AB110" i="12"/>
  <c r="LA2" i="16" s="1"/>
  <c r="AI109" i="12"/>
  <c r="KI2" i="16"/>
  <c r="AI88" i="12"/>
  <c r="H14" i="8"/>
  <c r="G20" i="8"/>
  <c r="G12" i="8"/>
  <c r="H11" i="8"/>
  <c r="G9" i="8"/>
  <c r="G11" i="8"/>
  <c r="H12" i="8"/>
  <c r="H16" i="8"/>
  <c r="H17" i="8"/>
  <c r="H8" i="8"/>
  <c r="H13" i="8"/>
  <c r="G19" i="8"/>
  <c r="G6" i="8"/>
  <c r="G5" i="8"/>
  <c r="H9" i="8"/>
  <c r="G8" i="8"/>
  <c r="H4" i="8"/>
  <c r="H20" i="8"/>
  <c r="AK97" i="7"/>
  <c r="J97" i="7" s="1"/>
  <c r="AL97" i="7" s="1"/>
  <c r="H18" i="8"/>
  <c r="G4" i="8"/>
  <c r="G16" i="8"/>
  <c r="G7" i="8"/>
  <c r="H6" i="8"/>
  <c r="G17" i="8"/>
  <c r="I17" i="8" s="1"/>
  <c r="J17" i="8" s="1"/>
  <c r="G18" i="8"/>
  <c r="G15" i="8"/>
  <c r="I15" i="8" s="1"/>
  <c r="J15" i="8" s="1"/>
  <c r="G10" i="8"/>
  <c r="G21" i="8"/>
  <c r="H7" i="8"/>
  <c r="H10" i="8"/>
  <c r="H5" i="8"/>
  <c r="G13" i="8"/>
  <c r="H19" i="8"/>
  <c r="H21" i="8"/>
  <c r="G14" i="8"/>
  <c r="AH44" i="11"/>
  <c r="AI44" i="11" s="1"/>
  <c r="AI110" i="12" l="1"/>
  <c r="AB111" i="12"/>
  <c r="LB2" i="16" s="1"/>
  <c r="AI99" i="12"/>
  <c r="AB100" i="12"/>
  <c r="KS2" i="16" s="1"/>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KD2" i="16"/>
  <c r="D102" i="7" l="1"/>
  <c r="AK102" i="7" s="1"/>
  <c r="AL115" i="7" s="1"/>
  <c r="AL116" i="7" l="1"/>
  <c r="AL105" i="7"/>
  <c r="AL112" i="7"/>
  <c r="AL119" i="7"/>
  <c r="AL120" i="7"/>
  <c r="AL121" i="7"/>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CEF86CE-69CA-47BB-9024-CBFE49208416}">
      <text>
        <r>
          <rPr>
            <b/>
            <sz val="9"/>
            <color indexed="81"/>
            <rFont val="MS P ゴシック"/>
            <family val="3"/>
            <charset val="128"/>
          </rPr>
          <t>報告対象年度を記載します</t>
        </r>
      </text>
    </comment>
    <comment ref="J5" authorId="0" shapeId="0" xr:uid="{F6CDD2A2-CA67-4BAA-8C10-0B7C162AEBA3}">
      <text>
        <r>
          <rPr>
            <b/>
            <sz val="9"/>
            <color indexed="81"/>
            <rFont val="MS P ゴシック"/>
            <family val="3"/>
            <charset val="128"/>
          </rPr>
          <t>半角数字７桁で記入してください
例：0123456
※小数点やカンマなどの記号は含めないでください</t>
        </r>
      </text>
    </comment>
    <comment ref="J6" authorId="0" shapeId="0" xr:uid="{EC199E88-51E3-4506-9583-9B3DF69E9CBB}">
      <text>
        <r>
          <rPr>
            <b/>
            <sz val="9"/>
            <color indexed="81"/>
            <rFont val="MS P ゴシック"/>
            <family val="3"/>
            <charset val="128"/>
          </rPr>
          <t>ステーション名を全角文字で記載してください
×　●●ｽﾃｰｼｮﾝ
○　●●ステーション</t>
        </r>
      </text>
    </comment>
    <comment ref="J7" authorId="0" shapeId="0" xr:uid="{D8FD7A1F-3019-4873-BCC3-45E34245DD95}">
      <text>
        <r>
          <rPr>
            <b/>
            <sz val="9"/>
            <color indexed="81"/>
            <rFont val="MS P ゴシック"/>
            <family val="3"/>
            <charset val="128"/>
          </rPr>
          <t>ステーションが所在する都道府県を選択してください（右の欄外に届出様式提出先のメールアドレスが表示されます）</t>
        </r>
      </text>
    </comment>
    <comment ref="J8" authorId="0" shapeId="0" xr:uid="{FC87C818-E0CB-48C7-8A1A-E26F8B680023}">
      <text>
        <r>
          <rPr>
            <b/>
            <sz val="9"/>
            <color indexed="81"/>
            <rFont val="MS P ゴシック"/>
            <family val="3"/>
            <charset val="128"/>
          </rPr>
          <t>ステーションの所在地の住所を記載してください</t>
        </r>
      </text>
    </comment>
    <comment ref="AB40" authorId="0" shapeId="0" xr:uid="{AA5F0440-8F46-4AB2-9715-504D73CD7B8E}">
      <text>
        <r>
          <rPr>
            <b/>
            <sz val="9"/>
            <color indexed="81"/>
            <rFont val="MS P ゴシック"/>
            <family val="3"/>
            <charset val="128"/>
          </rPr>
          <t>期間中に算定し、収入となった実績額の合計を記載します</t>
        </r>
      </text>
    </comment>
    <comment ref="AB41" authorId="0" shapeId="0" xr:uid="{8B3ECE3B-441E-4E2A-A2B5-A6FB60F2AE4E}">
      <text>
        <r>
          <rPr>
            <b/>
            <sz val="9"/>
            <color indexed="81"/>
            <rFont val="MS P ゴシック"/>
            <family val="3"/>
            <charset val="128"/>
          </rPr>
          <t>期間中に算定し、収入となった実績額の合計を記載します。届出をしていない場合は0と記載してください。</t>
        </r>
      </text>
    </comment>
    <comment ref="AB43" authorId="0" shapeId="0" xr:uid="{56B1B8FC-A60D-4C0A-96F5-C4DA793AAF60}">
      <text>
        <r>
          <rPr>
            <b/>
            <sz val="9"/>
            <color indexed="81"/>
            <rFont val="MS P ゴシック"/>
            <family val="3"/>
            <charset val="128"/>
          </rPr>
          <t>緑のセルは、自動計算されるため、記載不要です。</t>
        </r>
      </text>
    </comment>
    <comment ref="AB47" authorId="0" shapeId="0" xr:uid="{F648B040-1AEA-42CD-BE18-9253EDF31DDF}">
      <text>
        <r>
          <rPr>
            <b/>
            <sz val="9"/>
            <color indexed="81"/>
            <rFont val="MS P ゴシック"/>
            <family val="3"/>
            <charset val="128"/>
          </rPr>
          <t>④の金額のうち、翌年度への繰越予定額を記載します。④の全額をベア等及びそれに伴う賞与、時間外手当、法定福利費等に充当している場合には、0円と記載します。</t>
        </r>
      </text>
    </comment>
    <comment ref="AB48" authorId="0" shapeId="0" xr:uid="{687C07B9-0852-4C60-895B-E9F2600E5C49}">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52" authorId="0" shapeId="0" xr:uid="{0AE9117C-16D0-4D8C-8CEE-1C917B1E8D20}">
      <text>
        <r>
          <rPr>
            <b/>
            <sz val="9"/>
            <color indexed="81"/>
            <rFont val="MS P ゴシック"/>
            <family val="3"/>
            <charset val="128"/>
          </rPr>
          <t>該当している場合にはチェックをしてください。
該当していない場合には、充当していない金額を翌年度のベア等のために繰越を行い、「⑤翌年度への繰越予定額」に記載してください。</t>
        </r>
      </text>
    </comment>
    <comment ref="AB81" authorId="0" shapeId="0" xr:uid="{48B62FB8-C2CD-4F53-B52C-D7BD3B6B960D}">
      <text>
        <r>
          <rPr>
            <b/>
            <sz val="9"/>
            <color indexed="81"/>
            <rFont val="MS P ゴシック"/>
            <family val="3"/>
            <charset val="128"/>
          </rPr>
          <t>シート末尾の【記載上の注意】２を参照のこと。</t>
        </r>
      </text>
    </comment>
    <comment ref="AB86" authorId="0" shapeId="0" xr:uid="{4F0CDA10-B57F-4C6E-8F01-EE827260528C}">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87" authorId="0" shapeId="0" xr:uid="{2618FB15-107F-4A5E-ACDE-AA62B6689E21}">
      <text>
        <r>
          <rPr>
            <b/>
            <sz val="9"/>
            <color indexed="81"/>
            <rFont val="MS P ゴシック"/>
            <family val="3"/>
            <charset val="128"/>
          </rPr>
          <t>シート末尾の【記載上の注意】４を参照のこと。</t>
        </r>
      </text>
    </comment>
  </commentList>
</comments>
</file>

<file path=xl/sharedStrings.xml><?xml version="1.0" encoding="utf-8"?>
<sst xmlns="http://schemas.openxmlformats.org/spreadsheetml/2006/main" count="1586" uniqueCount="987">
  <si>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</si>
  <si>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</si>
  <si>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</si>
  <si>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</si>
  <si>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</si>
  <si>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</si>
  <si>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</si>
  <si>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</si>
  <si>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</si>
  <si>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</si>
  <si>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</si>
  <si>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</si>
  <si>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</si>
  <si>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</si>
  <si>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</si>
  <si>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</si>
  <si>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</si>
  <si>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</si>
  <si>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</si>
  <si>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</si>
  <si>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</si>
  <si>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</si>
  <si>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</si>
  <si>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</si>
  <si>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</si>
  <si>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</si>
  <si>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</si>
  <si>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</si>
  <si>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</si>
  <si>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</si>
  <si>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</si>
  <si>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</si>
  <si>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</si>
  <si>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</si>
  <si>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</si>
  <si>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</si>
  <si>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</si>
  <si>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</si>
  <si>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</si>
  <si>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</si>
  <si>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</si>
  <si>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</si>
  <si>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</si>
  <si>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</si>
  <si>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</si>
  <si>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</si>
  <si>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</si>
  <si>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</si>
  <si>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</si>
  <si>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</si>
  <si>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</si>
  <si>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</si>
  <si>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</si>
  <si>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</si>
  <si>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</si>
  <si>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</si>
  <si>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</si>
  <si>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</si>
  <si>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</si>
  <si>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</si>
  <si>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</si>
  <si>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</si>
  <si>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</si>
  <si>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</si>
  <si>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</si>
  <si>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</si>
  <si>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</si>
  <si>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</si>
  <si>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</si>
  <si>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</si>
  <si>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</si>
  <si>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</si>
  <si>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</si>
  <si>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</si>
  <si>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</si>
  <si>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</si>
  <si>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</si>
  <si>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</si>
  <si>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</si>
  <si>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</si>
  <si>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</si>
  <si>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</si>
  <si>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</si>
  <si>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</si>
  <si>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</si>
  <si>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</si>
  <si>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</si>
  <si>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</si>
  <si>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</si>
  <si>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</si>
  <si>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</si>
  <si>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</si>
  <si>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</si>
  <si>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</si>
  <si>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</si>
  <si>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</si>
  <si>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</si>
  <si>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</si>
  <si>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</si>
  <si>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</si>
  <si>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</si>
  <si>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</si>
  <si>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</si>
  <si>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</si>
  <si>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</si>
  <si>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</si>
  <si>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</si>
  <si>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</si>
  <si>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</si>
  <si>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</si>
  <si>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</si>
  <si>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</si>
  <si>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</si>
  <si>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</si>
  <si>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</si>
  <si>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</si>
  <si>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</si>
  <si>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</si>
  <si>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</si>
  <si>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</si>
  <si>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</si>
  <si>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</si>
  <si>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</si>
  <si>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</si>
  <si>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</si>
  <si>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</si>
  <si>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</si>
  <si>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</si>
  <si>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</si>
  <si>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</si>
  <si>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</si>
  <si>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</si>
  <si>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</si>
  <si>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</si>
  <si>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</si>
  <si>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</si>
  <si>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</si>
  <si>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</si>
  <si>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</si>
  <si>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</si>
  <si>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</si>
  <si>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</si>
  <si>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</si>
  <si>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</si>
  <si>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</si>
  <si>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</si>
  <si>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</si>
  <si>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</si>
  <si>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</si>
  <si>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</si>
  <si>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</si>
  <si>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</si>
  <si>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</si>
  <si>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</si>
  <si>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</si>
  <si>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</si>
  <si>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</si>
  <si>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</si>
  <si>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</si>
  <si>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</si>
  <si>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</si>
  <si>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</si>
  <si>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</si>
  <si>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</si>
  <si>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</si>
  <si>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</si>
  <si>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</si>
  <si>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</si>
  <si>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</si>
  <si>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</si>
  <si>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</si>
  <si>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</si>
  <si>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</si>
  <si>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</si>
  <si>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</si>
  <si>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</si>
  <si>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</si>
  <si>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</si>
  <si>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</si>
  <si>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</si>
  <si>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</si>
  <si>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</si>
  <si>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</si>
  <si>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</si>
  <si>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</si>
  <si>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</si>
  <si>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</si>
  <si>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</si>
  <si>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</si>
  <si>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</si>
  <si>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</si>
  <si>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</si>
  <si>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</si>
  <si>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</si>
  <si>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</si>
  <si>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</si>
  <si>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</si>
  <si>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</si>
  <si>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</si>
  <si>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</si>
  <si>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</si>
  <si>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</si>
  <si>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</si>
  <si>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</si>
  <si>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</si>
  <si>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</si>
  <si>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</si>
  <si>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</si>
  <si>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</si>
  <si>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</si>
  <si>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</si>
  <si>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</si>
  <si>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</si>
  <si>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</si>
  <si>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</si>
  <si>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</si>
  <si>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</si>
  <si>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</si>
  <si>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</si>
  <si>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</si>
  <si>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</si>
  <si>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</si>
  <si>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</si>
  <si>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</si>
  <si>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</si>
  <si>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</si>
  <si>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</si>
  <si>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</si>
  <si>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</si>
  <si>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</si>
  <si>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</si>
  <si>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</si>
  <si>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</si>
  <si>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</si>
  <si>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</si>
  <si>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</si>
  <si>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</si>
  <si>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</si>
  <si>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</si>
  <si>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</si>
  <si>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</si>
  <si>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</si>
  <si>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</si>
  <si>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</si>
  <si>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</si>
  <si>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</si>
  <si>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</si>
  <si>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</si>
  <si>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</si>
  <si>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</si>
  <si>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</si>
  <si>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</si>
  <si>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</si>
  <si>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</si>
  <si>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</si>
  <si>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</si>
  <si>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</si>
  <si>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</si>
  <si>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</si>
  <si>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</si>
  <si>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</si>
  <si>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</si>
  <si>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</si>
  <si>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</si>
  <si>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</si>
  <si>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</si>
  <si>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</si>
  <si>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</si>
  <si>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</si>
  <si>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</si>
  <si>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</si>
  <si>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</si>
  <si>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</si>
  <si>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</si>
  <si>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</si>
  <si>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</si>
  <si>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</si>
  <si>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</si>
  <si>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</si>
  <si>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</si>
  <si>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</si>
  <si>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</si>
  <si>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</si>
  <si>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</si>
  <si>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</si>
  <si>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</si>
  <si>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</si>
  <si>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</si>
  <si>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</si>
  <si>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</si>
  <si>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</si>
  <si>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</si>
  <si>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</si>
  <si>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</si>
  <si>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</si>
  <si>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</si>
  <si>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</si>
  <si>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</si>
  <si>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</si>
  <si>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</si>
  <si>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</si>
  <si>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</si>
  <si>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</si>
  <si>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</si>
  <si>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</si>
  <si>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</si>
  <si>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</si>
  <si>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</si>
  <si>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</si>
  <si>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</si>
  <si>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</si>
  <si>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</si>
  <si>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</si>
  <si>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</si>
  <si>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</si>
  <si>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</si>
  <si>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</si>
  <si>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</si>
  <si>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</si>
  <si>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</si>
  <si>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</si>
  <si>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</si>
  <si>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</si>
  <si>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</si>
  <si>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</si>
  <si>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</si>
  <si>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</si>
  <si>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</si>
  <si>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</si>
  <si>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</si>
  <si>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</si>
  <si>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</si>
  <si>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</si>
  <si>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</si>
  <si>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</si>
  <si>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</si>
  <si>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</si>
  <si>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</si>
  <si>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</si>
  <si>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</si>
  <si>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</si>
  <si>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</si>
  <si>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</si>
  <si>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</si>
  <si>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</si>
  <si>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</si>
  <si>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</si>
  <si>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</si>
  <si>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</si>
  <si>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</si>
  <si>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</si>
  <si>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</si>
  <si>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</si>
  <si>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</si>
  <si>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</si>
  <si>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</si>
  <si>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</si>
  <si>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</si>
  <si>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</si>
  <si>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</si>
  <si>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</si>
  <si>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</si>
  <si>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</si>
  <si>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</si>
  <si>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</si>
  <si>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</si>
  <si>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</si>
  <si>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</si>
  <si>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</si>
  <si>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</si>
  <si>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</si>
  <si>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</si>
  <si>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</si>
  <si>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</si>
  <si>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</si>
  <si>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</si>
  <si>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</si>
  <si>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</si>
  <si>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</si>
  <si>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</si>
  <si>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</si>
  <si>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</si>
  <si>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</si>
  <si>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</si>
  <si>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</si>
  <si>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</si>
  <si>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</si>
  <si>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</si>
  <si>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</si>
  <si>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</si>
  <si>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</si>
  <si>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</si>
  <si>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</si>
  <si>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</si>
  <si>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</si>
  <si>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</si>
  <si>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</si>
  <si>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</si>
  <si>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</si>
  <si>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</si>
  <si>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</si>
  <si>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</si>
  <si>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</si>
  <si>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</si>
  <si>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</si>
  <si>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</si>
  <si>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</si>
  <si>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</si>
  <si>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</si>
  <si>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</si>
  <si>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</si>
  <si>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</si>
  <si>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</si>
  <si>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</si>
  <si>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</si>
  <si>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</si>
  <si>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</si>
  <si>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</si>
  <si>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</si>
  <si>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</si>
  <si>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</si>
  <si>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</si>
  <si>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</si>
  <si>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</si>
  <si>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</si>
  <si>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</si>
  <si>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</si>
  <si>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</si>
  <si>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</si>
  <si>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</si>
  <si>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</si>
  <si>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</si>
  <si>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</si>
  <si>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</si>
  <si>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</si>
  <si>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</si>
  <si>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</si>
  <si>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</si>
  <si>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</si>
  <si>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</si>
  <si>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</si>
  <si>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</si>
  <si>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</si>
  <si>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</si>
  <si>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</si>
  <si>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</si>
  <si>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</si>
  <si>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</si>
  <si>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</si>
  <si>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</si>
  <si>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</si>
  <si>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</si>
  <si>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</si>
  <si>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</si>
  <si>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</si>
  <si>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</si>
  <si>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</si>
  <si>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</si>
  <si>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</si>
  <si>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</si>
  <si>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</si>
  <si>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</si>
  <si>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</si>
  <si>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</si>
  <si>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</si>
  <si>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</si>
  <si>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</si>
  <si>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</si>
  <si>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</si>
  <si>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</si>
  <si>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</si>
  <si>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</si>
  <si>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</si>
  <si>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</si>
  <si>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</si>
  <si>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</si>
  <si>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</si>
  <si>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</si>
  <si>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</si>
  <si>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</si>
  <si>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</si>
  <si>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</si>
  <si>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</si>
  <si>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</si>
  <si>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</si>
  <si>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</si>
  <si>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</si>
  <si>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</si>
  <si>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</si>
  <si>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</si>
  <si>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</si>
  <si>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</si>
  <si>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</si>
  <si>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</si>
  <si>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</si>
  <si>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</si>
  <si>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</si>
  <si>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</si>
  <si>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</si>
  <si>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</si>
  <si>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</si>
  <si>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</si>
  <si>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</si>
  <si>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</si>
  <si>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</si>
  <si>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</si>
  <si>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</si>
  <si>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</si>
  <si>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</si>
  <si>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</si>
  <si>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</si>
  <si>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</si>
  <si>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</si>
  <si>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</si>
  <si>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</si>
  <si>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</si>
  <si>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</si>
  <si>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</si>
  <si>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</si>
  <si>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</si>
  <si>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</si>
  <si>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</si>
  <si>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</si>
  <si>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</si>
  <si>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</si>
  <si>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</si>
  <si>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</si>
  <si>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</si>
  <si>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</si>
  <si>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</si>
  <si>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</si>
  <si>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</si>
  <si>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</si>
  <si>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</si>
  <si>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</si>
  <si>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</si>
  <si>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</si>
  <si>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</si>
  <si>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</si>
  <si>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</si>
  <si>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</si>
  <si>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</si>
  <si>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</si>
  <si>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</si>
  <si>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</si>
  <si>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</si>
  <si>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</si>
  <si>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</si>
  <si>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</si>
  <si>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</si>
  <si>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</si>
  <si>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</si>
  <si>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</si>
  <si>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</si>
  <si>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</si>
  <si>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</si>
  <si>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</si>
  <si>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</si>
  <si>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</si>
  <si>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</si>
  <si>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</si>
  <si>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</si>
  <si>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</si>
  <si>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</si>
  <si>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</si>
  <si>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</si>
  <si>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</si>
  <si>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</si>
  <si>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</si>
  <si>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</si>
  <si>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</si>
  <si>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</si>
  <si>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</si>
  <si>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</si>
  <si>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</si>
  <si>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</si>
  <si>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</si>
  <si>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</si>
  <si>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</si>
  <si>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</si>
  <si>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</si>
  <si>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</si>
  <si>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</si>
  <si>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</si>
  <si>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</si>
  <si>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</si>
  <si>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</si>
  <si>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</si>
  <si>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</si>
  <si>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</si>
  <si>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</si>
  <si>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</si>
  <si>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</si>
  <si>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</si>
  <si>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</si>
  <si>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</si>
  <si>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</si>
  <si>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</si>
  <si>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</si>
  <si>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</si>
  <si>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</si>
  <si>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</si>
  <si>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</si>
  <si>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</si>
  <si>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</si>
  <si>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</si>
  <si>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</si>
  <si>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</si>
  <si>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</si>
  <si>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</si>
  <si>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</si>
  <si>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</si>
  <si>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</si>
  <si>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</si>
  <si>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</si>
  <si>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</si>
  <si>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</si>
  <si>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</si>
  <si>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</si>
  <si>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</si>
  <si>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</si>
  <si>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</si>
  <si>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</si>
  <si>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</si>
  <si>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</si>
  <si>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</si>
  <si>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</si>
  <si>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</si>
  <si>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</si>
  <si>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</si>
  <si>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</si>
  <si>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</si>
  <si>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</si>
  <si>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</si>
  <si>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</si>
  <si>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</si>
  <si>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</si>
  <si>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</si>
  <si>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</si>
  <si>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</si>
  <si>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</si>
  <si>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</si>
  <si>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</si>
  <si>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</si>
  <si>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</si>
  <si>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</si>
  <si>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</si>
  <si>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</si>
  <si>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</si>
  <si>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</si>
  <si>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</si>
  <si>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</si>
  <si>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</si>
  <si>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</si>
  <si>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</si>
  <si>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</si>
  <si>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</si>
  <si>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</si>
  <si>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</si>
  <si>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</si>
  <si>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</si>
  <si>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</si>
  <si>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</si>
  <si>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</si>
  <si>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</si>
  <si>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</si>
  <si>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</si>
  <si>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</si>
  <si>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</si>
  <si>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</si>
  <si>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</si>
  <si>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</si>
  <si>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</si>
  <si>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</si>
  <si>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</si>
  <si>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</si>
  <si>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</si>
  <si>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</si>
  <si>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</si>
  <si>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</si>
  <si>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</si>
  <si>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</si>
  <si>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</si>
  <si>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</si>
  <si>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</si>
  <si>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</si>
  <si>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</si>
  <si>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</si>
  <si>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</si>
  <si>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</si>
  <si>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</si>
  <si>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</si>
  <si>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</si>
  <si>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</si>
  <si>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</si>
  <si>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</si>
  <si>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</si>
  <si>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</si>
  <si>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</si>
  <si>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</si>
  <si>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</si>
  <si>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</si>
  <si>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</si>
  <si>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</si>
  <si>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</si>
  <si>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</si>
  <si>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0123456</t>
    <phoneticPr fontId="1"/>
  </si>
  <si>
    <t>●●ステーション</t>
    <phoneticPr fontId="1"/>
  </si>
  <si>
    <r>
      <t>等を含む)等の増加分に充て</t>
    </r>
    <r>
      <rPr>
        <strike/>
        <sz val="9"/>
        <color rgb="FFFF0000"/>
        <rFont val="ＭＳ ゴシック"/>
        <family val="3"/>
        <charset val="128"/>
      </rPr>
      <t>、下記の「⑨うち、ベースアップ評価料による算定金額の見込み」と同額とな</t>
    </r>
    <r>
      <rPr>
        <sz val="9"/>
        <rFont val="ＭＳ ゴシック"/>
        <family val="3"/>
        <charset val="128"/>
      </rPr>
      <t>ること。</t>
    </r>
    <rPh sb="7" eb="10">
      <t>ゾウカブン</t>
    </rPh>
    <rPh sb="11" eb="12">
      <t>ア</t>
    </rPh>
    <phoneticPr fontId="1"/>
  </si>
  <si>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Ph sb="8" eb="10">
      <t>イガイ</t>
    </rPh>
    <rPh sb="15" eb="16">
      <t>トウ</t>
    </rPh>
    <rPh sb="16" eb="18">
      <t>ジッシ</t>
    </rPh>
    <rPh sb="18" eb="19">
      <t>ブン</t>
    </rPh>
    <phoneticPr fontId="1"/>
  </si>
  <si>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t>
    </r>
    <phoneticPr fontId="1"/>
  </si>
  <si>
    <r>
      <rPr>
        <sz val="11"/>
        <color rgb="FFFF0000"/>
        <rFont val="ＭＳ ゴシック"/>
        <family val="3"/>
        <charset val="128"/>
      </rPr>
      <t>⑪</t>
    </r>
    <r>
      <rPr>
        <strike/>
        <sz val="11"/>
        <color rgb="FFFF0000"/>
        <rFont val="ＭＳ ゴシック"/>
        <family val="3"/>
        <charset val="128"/>
      </rPr>
      <t>⑫</t>
    </r>
    <r>
      <rPr>
        <sz val="11"/>
        <color rgb="FFFF0000"/>
        <rFont val="ＭＳ ゴシック"/>
        <family val="3"/>
        <charset val="128"/>
      </rPr>
      <t>⑧の</t>
    </r>
    <r>
      <rPr>
        <sz val="11"/>
        <rFont val="ＭＳ ゴシック"/>
        <family val="3"/>
        <charset val="128"/>
      </rPr>
      <t>うち、その他分（⑧－⑨－⑩</t>
    </r>
    <r>
      <rPr>
        <strike/>
        <sz val="11"/>
        <color rgb="FFFF0000"/>
        <rFont val="ＭＳ ゴシック"/>
        <family val="3"/>
        <charset val="128"/>
      </rPr>
      <t>－⑪</t>
    </r>
    <r>
      <rPr>
        <sz val="11"/>
        <rFont val="ＭＳ ゴシック"/>
        <family val="3"/>
        <charset val="128"/>
      </rPr>
      <t>）</t>
    </r>
    <rPh sb="9" eb="10">
      <t>タ</t>
    </rPh>
    <rPh sb="10" eb="11">
      <t>ブン</t>
    </rPh>
    <phoneticPr fontId="1"/>
  </si>
  <si>
    <t>　　間外手当、法定福利費(事業主負担分等を含む)等の増加分に充てること。</t>
    <rPh sb="15" eb="16">
      <t>ヌシ</t>
    </rPh>
    <phoneticPr fontId="1"/>
  </si>
  <si>
    <r>
      <t>※　「</t>
    </r>
    <r>
      <rPr>
        <sz val="9"/>
        <color rgb="FFFF0000"/>
        <rFont val="ＭＳ ゴシック"/>
        <family val="3"/>
        <charset val="128"/>
      </rPr>
      <t>⑩</t>
    </r>
    <r>
      <rPr>
        <strike/>
        <sz val="9"/>
        <color rgb="FFFF0000"/>
        <rFont val="ＭＳ ゴシック"/>
        <family val="3"/>
        <charset val="128"/>
      </rPr>
      <t>⑪</t>
    </r>
    <r>
      <rPr>
        <sz val="9"/>
        <color rgb="FFFF0000"/>
        <rFont val="ＭＳ ゴシック"/>
        <family val="3"/>
        <charset val="128"/>
      </rPr>
      <t>⑧の</t>
    </r>
    <r>
      <rPr>
        <sz val="9"/>
        <rFont val="ＭＳ ゴシック"/>
        <family val="3"/>
      </rPr>
      <t>うち、定期昇給相当分」については、賃金改善実施期間において定期昇給により改善する賃金額を記載すること。</t>
    </r>
    <phoneticPr fontId="1"/>
  </si>
  <si>
    <t>※　「ベア等」の定義はⅠを参照のこと。</t>
    <rPh sb="5" eb="6">
      <t>トウ</t>
    </rPh>
    <rPh sb="8" eb="10">
      <t>テイギ</t>
    </rPh>
    <rPh sb="13" eb="15">
      <t>サンショウ</t>
    </rPh>
    <phoneticPr fontId="1"/>
  </si>
  <si>
    <r>
      <t>※　「</t>
    </r>
    <r>
      <rPr>
        <sz val="9"/>
        <color rgb="FFFF0000"/>
        <rFont val="ＭＳ ゴシック"/>
        <family val="3"/>
        <charset val="128"/>
      </rPr>
      <t>⑪</t>
    </r>
    <r>
      <rPr>
        <strike/>
        <sz val="9"/>
        <color rgb="FFFF0000"/>
        <rFont val="ＭＳ ゴシック"/>
        <family val="3"/>
        <charset val="128"/>
      </rPr>
      <t>⑫</t>
    </r>
    <r>
      <rPr>
        <sz val="9"/>
        <color rgb="FFFF0000"/>
        <rFont val="ＭＳ ゴシック"/>
        <family val="3"/>
        <charset val="128"/>
      </rPr>
      <t>⑧の</t>
    </r>
    <r>
      <rPr>
        <sz val="9"/>
        <rFont val="ＭＳ ゴシック"/>
        <family val="3"/>
      </rPr>
      <t>うち、その他分」については、賃金改善実施期間において、定期昇給やベア等によらない、一時金による賃金改</t>
    </r>
    <rPh sb="12" eb="13">
      <t>ホカ</t>
    </rPh>
    <rPh sb="13" eb="14">
      <t>ブン</t>
    </rPh>
    <rPh sb="41" eb="42">
      <t>トウ</t>
    </rPh>
    <rPh sb="48" eb="51">
      <t>イチジキン</t>
    </rPh>
    <rPh sb="54" eb="56">
      <t>チンギン</t>
    </rPh>
    <rPh sb="56" eb="57">
      <t>カイ</t>
    </rPh>
    <phoneticPr fontId="1"/>
  </si>
  <si>
    <r>
      <t>※　「</t>
    </r>
    <r>
      <rPr>
        <sz val="9"/>
        <color rgb="FFFF0000"/>
        <rFont val="ＭＳ ゴシック"/>
        <family val="3"/>
        <charset val="128"/>
      </rPr>
      <t>⑨</t>
    </r>
    <r>
      <rPr>
        <strike/>
        <sz val="9"/>
        <color rgb="FFFF0000"/>
        <rFont val="ＭＳ ゴシック"/>
        <family val="3"/>
        <charset val="128"/>
      </rPr>
      <t>⑩</t>
    </r>
    <r>
      <rPr>
        <sz val="9"/>
        <color rgb="FFFF0000"/>
        <rFont val="ＭＳ ゴシック"/>
        <family val="3"/>
        <charset val="128"/>
      </rPr>
      <t>⑧の</t>
    </r>
    <r>
      <rPr>
        <sz val="9"/>
        <rFont val="ＭＳ ゴシック"/>
        <family val="3"/>
      </rPr>
      <t>うち、</t>
    </r>
    <r>
      <rPr>
        <strike/>
        <sz val="9"/>
        <color rgb="FFFF0000"/>
        <rFont val="ＭＳ ゴシック"/>
        <family val="3"/>
        <charset val="128"/>
      </rPr>
      <t>⑨以外による</t>
    </r>
    <r>
      <rPr>
        <sz val="9"/>
        <rFont val="ＭＳ ゴシック"/>
        <family val="3"/>
      </rPr>
      <t>ベア等実施分」</t>
    </r>
    <r>
      <rPr>
        <strike/>
        <sz val="9"/>
        <color rgb="FFFF0000"/>
        <rFont val="ＭＳ ゴシック"/>
        <family val="3"/>
        <charset val="128"/>
      </rPr>
      <t>について</t>
    </r>
    <r>
      <rPr>
        <sz val="9"/>
        <rFont val="ＭＳ ゴシック"/>
        <family val="3"/>
      </rPr>
      <t>は、</t>
    </r>
    <r>
      <rPr>
        <sz val="9"/>
        <color rgb="FFFF0000"/>
        <rFont val="ＭＳ ゴシック"/>
        <family val="3"/>
        <charset val="128"/>
      </rPr>
      <t>「⑦算定金額の見込み（繰越額調整後）」以上の金額とすること。</t>
    </r>
    <rPh sb="31" eb="35">
      <t>サンテイキンガク</t>
    </rPh>
    <rPh sb="36" eb="38">
      <t>ミコ</t>
    </rPh>
    <rPh sb="40" eb="42">
      <t>クリコシ</t>
    </rPh>
    <rPh sb="42" eb="43">
      <t>ガク</t>
    </rPh>
    <rPh sb="43" eb="45">
      <t>チョウセイ</t>
    </rPh>
    <rPh sb="45" eb="46">
      <t>ゴ</t>
    </rPh>
    <rPh sb="48" eb="50">
      <t>イジョウ</t>
    </rPh>
    <rPh sb="51" eb="53">
      <t>キンガク</t>
    </rPh>
    <phoneticPr fontId="1"/>
  </si>
  <si>
    <r>
      <t>当該年度においてベア等を実施した分を</t>
    </r>
    <r>
      <rPr>
        <sz val="9"/>
        <color rgb="FFFF0000"/>
        <rFont val="ＭＳ ゴシック"/>
        <family val="3"/>
        <charset val="128"/>
      </rPr>
      <t>含めて</t>
    </r>
    <r>
      <rPr>
        <sz val="9"/>
        <rFont val="ＭＳ ゴシック"/>
        <family val="3"/>
        <charset val="128"/>
      </rPr>
      <t>記載すること。</t>
    </r>
    <phoneticPr fontId="1"/>
  </si>
  <si>
    <r>
      <t>「⑦算定金額の見込み」については、対象職員のベア等及びそれに伴う賞与、時間外手当、法定福利費(事業主負担分等を含む)等の増加分に充て</t>
    </r>
    <r>
      <rPr>
        <strike/>
        <sz val="11"/>
        <color rgb="FFFF0000"/>
        <rFont val="ＭＳ ゴシック"/>
        <family val="3"/>
        <charset val="128"/>
      </rPr>
      <t>、下記の「⑨うち、ベースアップ評価料による算定金額の見込み」と同額とな</t>
    </r>
    <r>
      <rPr>
        <sz val="11"/>
        <rFont val="ＭＳ ゴシック"/>
        <family val="3"/>
        <charset val="128"/>
      </rPr>
      <t>ること。</t>
    </r>
    <rPh sb="49" eb="50">
      <t>ヌシ</t>
    </rPh>
    <phoneticPr fontId="1"/>
  </si>
  <si>
    <r>
      <t>また、ベースアップ評価料収入によるベア等分のほか、ベースアップ評価料収入以外の財源を活用して</t>
    </r>
    <r>
      <rPr>
        <strike/>
        <sz val="9"/>
        <color rgb="FFFF0000"/>
        <rFont val="ＭＳ ゴシック"/>
        <family val="3"/>
        <charset val="128"/>
      </rPr>
      <t>、訪問看護ステーションにおける経営上の余剰等を届け出ることにより</t>
    </r>
    <r>
      <rPr>
        <sz val="9"/>
        <color rgb="FFFF0000"/>
        <rFont val="ＭＳ ゴシック"/>
        <family val="3"/>
        <charset val="128"/>
      </rPr>
      <t>、</t>
    </r>
    <rPh sb="47" eb="49">
      <t>ホウモン</t>
    </rPh>
    <phoneticPr fontId="1"/>
  </si>
  <si>
    <r>
      <t>「</t>
    </r>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
      <rPr>
        <strike/>
        <sz val="11"/>
        <color rgb="FFFF0000"/>
        <rFont val="ＭＳ ゴシック"/>
        <family val="3"/>
        <charset val="128"/>
      </rPr>
      <t>について</t>
    </r>
    <r>
      <rPr>
        <sz val="11"/>
        <rFont val="ＭＳ ゴシック"/>
        <family val="3"/>
        <charset val="128"/>
      </rPr>
      <t>は、</t>
    </r>
    <r>
      <rPr>
        <sz val="11"/>
        <color rgb="FFFF0000"/>
        <rFont val="ＭＳ ゴシック"/>
        <family val="3"/>
        <charset val="128"/>
      </rPr>
      <t>「⑦算定金額の見込み（繰越額調整後）」以上の金額とすること。また、ベースアップ評価料収入によるベア等分のほか、ベースアップ評価料収入以外の財源を活用して、当該年度においてベア等を実施した分を含めて</t>
    </r>
    <r>
      <rPr>
        <strike/>
        <sz val="11"/>
        <color rgb="FFFF0000"/>
        <rFont val="ＭＳ ゴシック"/>
        <family val="3"/>
        <charset val="128"/>
      </rPr>
      <t>訪問看護ステーションにおける経営上の余剰等によるベア等分を</t>
    </r>
    <r>
      <rPr>
        <sz val="11"/>
        <rFont val="ＭＳ ゴシック"/>
        <family val="3"/>
        <charset val="128"/>
      </rPr>
      <t>記載すること。</t>
    </r>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</si>
  <si>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</si>
  <si>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</si>
  <si>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</si>
  <si>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</si>
  <si>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</si>
  <si>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</si>
  <si>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</si>
  <si>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</si>
  <si>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</si>
  <si>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r>
      <rPr>
        <strike/>
        <sz val="11"/>
        <color rgb="FFFF0000"/>
        <rFont val="ＭＳ ゴシック"/>
        <family val="3"/>
        <charset val="128"/>
      </rPr>
      <t>⑬</t>
    </r>
    <r>
      <rPr>
        <sz val="11"/>
        <rFont val="ＭＳ ゴシック"/>
        <family val="3"/>
        <charset val="128"/>
      </rPr>
      <t>対象職員の常勤換算数（賃金改善実施期間（②）の開始月時点）</t>
    </r>
    <phoneticPr fontId="1"/>
  </si>
  <si>
    <r>
      <rPr>
        <strike/>
        <sz val="11"/>
        <color rgb="FFFF0000"/>
        <rFont val="ＭＳ ゴシック"/>
        <family val="3"/>
        <charset val="128"/>
      </rPr>
      <t>⑭</t>
    </r>
    <r>
      <rPr>
        <sz val="11"/>
        <rFont val="ＭＳ ゴシック"/>
        <family val="3"/>
        <charset val="128"/>
      </rPr>
      <t>賃金改善する前の対象職員の基本給等総額（賃金改善実施期間（②）の開始月）</t>
    </r>
    <phoneticPr fontId="1"/>
  </si>
  <si>
    <r>
      <rPr>
        <strike/>
        <sz val="11"/>
        <color rgb="FFFF0000"/>
        <rFont val="ＭＳ ゴシック"/>
        <family val="3"/>
        <charset val="128"/>
      </rPr>
      <t>⑮</t>
    </r>
    <r>
      <rPr>
        <sz val="11"/>
        <rFont val="ＭＳ ゴシック"/>
        <family val="3"/>
        <charset val="128"/>
      </rPr>
      <t>賃金改善した後の対象職員の基本給等総額（賃金改善実施期間（②）の開始月）</t>
    </r>
    <phoneticPr fontId="1"/>
  </si>
  <si>
    <t>⑫</t>
    <phoneticPr fontId="1"/>
  </si>
  <si>
    <r>
      <rPr>
        <sz val="11"/>
        <color rgb="FFFF0000"/>
        <rFont val="ＭＳ ゴシック"/>
        <family val="3"/>
        <charset val="128"/>
      </rPr>
      <t>⑰</t>
    </r>
    <r>
      <rPr>
        <strike/>
        <sz val="11"/>
        <color rgb="FFFF0000"/>
        <rFont val="ＭＳ ゴシック"/>
        <family val="3"/>
        <charset val="128"/>
      </rPr>
      <t>⑱</t>
    </r>
    <r>
      <rPr>
        <sz val="11"/>
        <color rgb="FFFF0000"/>
        <rFont val="ＭＳ ゴシック"/>
        <family val="3"/>
        <charset val="128"/>
      </rPr>
      <t>⑮の</t>
    </r>
    <r>
      <rPr>
        <sz val="11"/>
        <rFont val="ＭＳ ゴシック"/>
        <family val="3"/>
        <charset val="128"/>
      </rPr>
      <t>うち、ベア等実施分</t>
    </r>
    <rPh sb="9" eb="10">
      <t>トウ</t>
    </rPh>
    <rPh sb="10" eb="12">
      <t>ジッシ</t>
    </rPh>
    <rPh sb="12" eb="13">
      <t>ブン</t>
    </rPh>
    <phoneticPr fontId="1"/>
  </si>
  <si>
    <r>
      <rPr>
        <sz val="11"/>
        <color rgb="FFFF0000"/>
        <rFont val="ＭＳ ゴシック"/>
        <family val="3"/>
        <charset val="128"/>
      </rPr>
      <t>⑯</t>
    </r>
    <r>
      <rPr>
        <strike/>
        <sz val="11"/>
        <color rgb="FFFF0000"/>
        <rFont val="ＭＳ ゴシック"/>
        <family val="3"/>
        <charset val="128"/>
      </rPr>
      <t>⑰</t>
    </r>
    <r>
      <rPr>
        <sz val="11"/>
        <color rgb="FFFF0000"/>
        <rFont val="ＭＳ ゴシック"/>
        <family val="3"/>
        <charset val="128"/>
      </rPr>
      <t>⑮の</t>
    </r>
    <r>
      <rPr>
        <sz val="11"/>
        <rFont val="ＭＳ ゴシック"/>
        <family val="3"/>
        <charset val="128"/>
      </rPr>
      <t>うち、定期昇給相当分</t>
    </r>
    <phoneticPr fontId="1"/>
  </si>
  <si>
    <r>
      <rPr>
        <strike/>
        <sz val="11"/>
        <color rgb="FFFF0000"/>
        <rFont val="ＭＳ ゴシック"/>
        <family val="3"/>
        <charset val="128"/>
      </rPr>
      <t>⑯</t>
    </r>
    <r>
      <rPr>
        <sz val="11"/>
        <rFont val="ＭＳ ゴシック"/>
        <family val="3"/>
        <charset val="128"/>
      </rPr>
      <t>基本給等に係る賃金改善の見込み額（１ヶ月分）（</t>
    </r>
    <r>
      <rPr>
        <sz val="11"/>
        <color rgb="FFFF0000"/>
        <rFont val="ＭＳ ゴシック"/>
        <family val="3"/>
        <charset val="128"/>
      </rPr>
      <t>⑭</t>
    </r>
    <r>
      <rPr>
        <strike/>
        <sz val="11"/>
        <color rgb="FFFF0000"/>
        <rFont val="ＭＳ ゴシック"/>
        <family val="3"/>
        <charset val="128"/>
      </rPr>
      <t>⑮</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phoneticPr fontId="1"/>
  </si>
  <si>
    <r>
      <rPr>
        <sz val="11"/>
        <color rgb="FFFF0000"/>
        <rFont val="ＭＳ ゴシック"/>
        <family val="3"/>
        <charset val="128"/>
      </rPr>
      <t>⑱</t>
    </r>
    <r>
      <rPr>
        <strike/>
        <sz val="11"/>
        <color rgb="FFFF0000"/>
        <rFont val="ＭＳ ゴシック"/>
        <family val="3"/>
        <charset val="128"/>
      </rPr>
      <t>⑲</t>
    </r>
    <r>
      <rPr>
        <sz val="11"/>
        <rFont val="ＭＳ ゴシック"/>
        <family val="3"/>
        <charset val="128"/>
      </rPr>
      <t>ベア等による賃金増率（</t>
    </r>
    <r>
      <rPr>
        <sz val="11"/>
        <color rgb="FFFF0000"/>
        <rFont val="ＭＳ ゴシック"/>
        <family val="3"/>
        <charset val="128"/>
      </rPr>
      <t>⑰</t>
    </r>
    <r>
      <rPr>
        <strike/>
        <sz val="11"/>
        <color rgb="FFFF0000"/>
        <rFont val="ＭＳ ゴシック"/>
        <family val="3"/>
        <charset val="128"/>
      </rPr>
      <t>⑱</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rPh sb="4" eb="5">
      <t>トウ</t>
    </rPh>
    <rPh sb="8" eb="10">
      <t>チンギン</t>
    </rPh>
    <rPh sb="10" eb="11">
      <t>ゾウ</t>
    </rPh>
    <rPh sb="11" eb="12">
      <t>リツ</t>
    </rPh>
    <phoneticPr fontId="1"/>
  </si>
  <si>
    <r>
      <rPr>
        <strike/>
        <sz val="11"/>
        <color rgb="FFFF0000"/>
        <rFont val="ＭＳ ゴシック"/>
        <family val="3"/>
        <charset val="128"/>
      </rPr>
      <t>⑳</t>
    </r>
    <r>
      <rPr>
        <sz val="11"/>
        <rFont val="ＭＳ ゴシック"/>
        <family val="3"/>
        <charset val="128"/>
      </rPr>
      <t>事務職員の常勤換算数（賃金改善実施期間（②）の開始月時点）</t>
    </r>
    <phoneticPr fontId="1"/>
  </si>
  <si>
    <r>
      <rPr>
        <strike/>
        <sz val="11"/>
        <color rgb="FFFF0000"/>
        <rFont val="ＭＳ ゴシック"/>
        <family val="3"/>
        <charset val="128"/>
      </rPr>
      <t>㉑</t>
    </r>
    <r>
      <rPr>
        <sz val="11"/>
        <rFont val="ＭＳ ゴシック"/>
        <family val="3"/>
        <charset val="128"/>
      </rPr>
      <t>賃金改善する前の職員の基本給等総額（賃金改善実施期間（②）の開始月）</t>
    </r>
    <rPh sb="12" eb="14">
      <t>キホン</t>
    </rPh>
    <rPh sb="14" eb="15">
      <t>キュウ</t>
    </rPh>
    <rPh sb="15" eb="16">
      <t>トウ</t>
    </rPh>
    <phoneticPr fontId="1"/>
  </si>
  <si>
    <r>
      <rPr>
        <strike/>
        <sz val="11"/>
        <color rgb="FFFF0000"/>
        <rFont val="ＭＳ ゴシック"/>
        <family val="3"/>
        <charset val="128"/>
      </rPr>
      <t>㉒</t>
    </r>
    <r>
      <rPr>
        <sz val="11"/>
        <rFont val="ＭＳ ゴシック"/>
        <family val="3"/>
        <charset val="128"/>
      </rPr>
      <t>賃金改善した後の職員の基本給等総額（賃金改善実施期間（②）の開始月）</t>
    </r>
    <rPh sb="12" eb="16">
      <t>キホンキュウトウ</t>
    </rPh>
    <phoneticPr fontId="1"/>
  </si>
  <si>
    <r>
      <rPr>
        <strike/>
        <sz val="11"/>
        <color rgb="FFFF0000"/>
        <rFont val="ＭＳ ゴシック"/>
        <family val="3"/>
        <charset val="128"/>
      </rPr>
      <t>㉓</t>
    </r>
    <r>
      <rPr>
        <sz val="11"/>
        <rFont val="ＭＳ ゴシック"/>
        <family val="3"/>
        <charset val="128"/>
      </rPr>
      <t>基本給等に係る賃金改善の見込み額（１ヶ月分）（</t>
    </r>
    <r>
      <rPr>
        <sz val="11"/>
        <color rgb="FFFF0000"/>
        <rFont val="ＭＳ ゴシック"/>
        <family val="3"/>
        <charset val="128"/>
      </rPr>
      <t>㉑</t>
    </r>
    <r>
      <rPr>
        <strike/>
        <sz val="11"/>
        <color rgb="FFFF0000"/>
        <rFont val="ＭＳ ゴシック"/>
        <family val="3"/>
        <charset val="128"/>
      </rPr>
      <t>㉒</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</si>
  <si>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rPr>
        <strike/>
        <sz val="11"/>
        <color rgb="FFFF0000"/>
        <rFont val="ＭＳ ゴシック"/>
        <family val="3"/>
        <charset val="128"/>
      </rPr>
      <t>㉔</t>
    </r>
    <r>
      <rPr>
        <sz val="11"/>
        <color rgb="FFFF0000"/>
        <rFont val="ＭＳ ゴシック"/>
        <family val="3"/>
        <charset val="128"/>
      </rPr>
      <t>㉓の</t>
    </r>
    <r>
      <rPr>
        <sz val="11"/>
        <rFont val="ＭＳ ゴシック"/>
        <family val="3"/>
        <charset val="128"/>
      </rPr>
      <t>うち、定期昇給相当分</t>
    </r>
    <phoneticPr fontId="1"/>
  </si>
  <si>
    <r>
      <rPr>
        <strike/>
        <sz val="11"/>
        <color rgb="FFFF0000"/>
        <rFont val="ＭＳ ゴシック"/>
        <family val="3"/>
        <charset val="128"/>
      </rPr>
      <t>㉕</t>
    </r>
    <r>
      <rPr>
        <sz val="11"/>
        <color rgb="FFFF0000"/>
        <rFont val="ＭＳ ゴシック"/>
        <family val="3"/>
        <charset val="128"/>
      </rPr>
      <t>㉓の</t>
    </r>
    <r>
      <rPr>
        <sz val="11"/>
        <rFont val="ＭＳ ゴシック"/>
        <family val="3"/>
        <charset val="128"/>
      </rPr>
      <t>うち、ベア等実施分</t>
    </r>
    <phoneticPr fontId="1"/>
  </si>
  <si>
    <t>⑲</t>
    <phoneticPr fontId="1"/>
  </si>
  <si>
    <r>
      <rPr>
        <strike/>
        <sz val="11"/>
        <color rgb="FFFF0000"/>
        <rFont val="ＭＳ ゴシック"/>
        <family val="3"/>
        <charset val="128"/>
      </rPr>
      <t>㉗</t>
    </r>
    <r>
      <rPr>
        <sz val="11"/>
        <rFont val="ＭＳ ゴシック"/>
        <family val="3"/>
        <charset val="128"/>
      </rPr>
      <t>賃上げの担保方法</t>
    </r>
    <phoneticPr fontId="1"/>
  </si>
  <si>
    <r>
      <rPr>
        <strike/>
        <sz val="11"/>
        <color rgb="FFFF0000"/>
        <rFont val="ＭＳ ゴシック"/>
        <family val="3"/>
        <charset val="128"/>
      </rPr>
      <t>㉘</t>
    </r>
    <r>
      <rPr>
        <sz val="11"/>
        <rFont val="ＭＳ ゴシック"/>
        <family val="3"/>
        <charset val="128"/>
      </rPr>
      <t>賃金改善に関する規定内容（できる限り具体的に記入すること。）</t>
    </r>
    <phoneticPr fontId="1"/>
  </si>
  <si>
    <r>
      <t>ベア等による賃金増率（</t>
    </r>
    <r>
      <rPr>
        <sz val="11"/>
        <color rgb="FFFF0000"/>
        <rFont val="ＭＳ ゴシック"/>
        <family val="3"/>
        <charset val="128"/>
      </rPr>
      <t>㉔</t>
    </r>
    <r>
      <rPr>
        <strike/>
        <sz val="11"/>
        <color rgb="FFFF0000"/>
        <rFont val="ＭＳ ゴシック"/>
        <family val="3"/>
        <charset val="128"/>
      </rPr>
      <t>㉕</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</si>
  <si>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t>「</t>
    </r>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r>
    <phoneticPr fontId="1"/>
  </si>
  <si>
    <r>
      <t>「</t>
    </r>
    <r>
      <rPr>
        <strike/>
        <sz val="11"/>
        <color rgb="FFFF0000"/>
        <rFont val="ＭＳ ゴシック"/>
        <family val="3"/>
        <charset val="128"/>
      </rPr>
      <t>⑬</t>
    </r>
    <r>
      <rPr>
        <sz val="11"/>
        <rFont val="ＭＳ ゴシック"/>
        <family val="3"/>
        <charset val="128"/>
      </rPr>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r>
    <phoneticPr fontId="1"/>
  </si>
  <si>
    <t>⑯賃金改善する前の対象職員の基本給等総額（賃金改善実施期間（①）の開始月時点）</t>
    <rPh sb="36" eb="38">
      <t>ジテン</t>
    </rPh>
    <phoneticPr fontId="1"/>
  </si>
  <si>
    <t>㉓賃金改善する前の対象職員の基本給等総額（賃金改善実施期間（①）の開始月時点）</t>
    <rPh sb="36" eb="38">
      <t>ジテン</t>
    </rPh>
    <phoneticPr fontId="1"/>
  </si>
  <si>
    <t>㉚賃金改善する前の対象職員の基本給等総額（賃金改善実施期間（①）の開始月時点）</t>
    <rPh sb="36" eb="38">
      <t>ジテン</t>
    </rPh>
    <phoneticPr fontId="1"/>
  </si>
  <si>
    <t>㊲賃金改善する前の対象職員の基本給等総額（賃金改善実施期間（①）の開始月時点）</t>
    <rPh sb="36" eb="38">
      <t>ジテン</t>
    </rPh>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</si>
  <si>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</si>
  <si>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</si>
  <si>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</si>
  <si>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</si>
  <si>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所在地</t>
    <rPh sb="0" eb="3">
      <t>ショザイチ</t>
    </rPh>
    <phoneticPr fontId="1"/>
  </si>
  <si>
    <t>都道府県</t>
    <rPh sb="0" eb="4">
      <t>トドウフケン</t>
    </rPh>
    <phoneticPr fontId="1"/>
  </si>
  <si>
    <t>東京都</t>
  </si>
  <si>
    <t>住所</t>
    <rPh sb="0" eb="2">
      <t>ジュウショ</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</si>
  <si>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</si>
  <si>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</si>
  <si>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</si>
  <si>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報告書様式</t>
    <rPh sb="0" eb="2">
      <t>ホウコク</t>
    </rPh>
    <rPh sb="2" eb="3">
      <t>ショ</t>
    </rPh>
    <rPh sb="3" eb="5">
      <t>ヨウシキ</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</si>
  <si>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</si>
  <si>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</si>
  <si>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</si>
  <si>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</si>
  <si>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</si>
  <si>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</si>
  <si>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</si>
  <si>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</si>
  <si>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</si>
  <si>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</si>
  <si>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</si>
  <si>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</si>
  <si>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</si>
  <si>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</si>
  <si>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</si>
  <si>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</si>
  <si>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</si>
  <si>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</si>
  <si>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</si>
  <si>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</si>
  <si>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</si>
  <si>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</si>
  <si>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</si>
  <si>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</si>
  <si>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</si>
  <si>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</si>
  <si>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</si>
  <si>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</si>
  <si>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</si>
  <si>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</si>
  <si>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</si>
  <si>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</si>
  <si>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</si>
  <si>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</si>
  <si>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</si>
  <si>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</si>
  <si>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</si>
  <si>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</si>
  <si>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</si>
  <si>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</si>
  <si>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</si>
  <si>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</si>
  <si>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</si>
  <si>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</si>
  <si>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</si>
  <si>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</si>
  <si>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</si>
  <si>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</si>
  <si>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</si>
  <si>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</si>
  <si>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</si>
  <si>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</si>
  <si>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</si>
  <si>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</si>
  <si>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</si>
  <si>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</si>
  <si>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</si>
  <si>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</si>
  <si>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</si>
  <si>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</si>
  <si>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</si>
  <si>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</si>
  <si>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</si>
  <si>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</si>
  <si>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</si>
  <si>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</si>
  <si>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</si>
  <si>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</si>
  <si>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</si>
  <si>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</si>
  <si>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</si>
  <si>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</si>
  <si>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</si>
  <si>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</si>
  <si>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</si>
  <si>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</si>
  <si>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</si>
  <si>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</si>
  <si>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</si>
  <si>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</si>
  <si>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</si>
  <si>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</si>
  <si>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</si>
  <si>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</si>
  <si>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</si>
  <si>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</si>
  <si>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</si>
  <si>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</si>
  <si>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</si>
  <si>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</si>
  <si>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</si>
  <si>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</si>
  <si>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</si>
  <si>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</si>
  <si>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</si>
  <si>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</si>
  <si>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</si>
  <si>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</si>
  <si>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</si>
  <si>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</si>
  <si>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</si>
  <si>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</si>
  <si>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</si>
  <si>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</si>
  <si>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</si>
  <si>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</si>
  <si>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</si>
  <si>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</si>
  <si>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</si>
  <si>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</si>
  <si>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</si>
  <si>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</si>
  <si>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</si>
  <si>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</si>
  <si>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</si>
  <si>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</si>
  <si>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</si>
  <si>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</si>
  <si>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</si>
  <si>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</si>
  <si>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</si>
  <si>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</si>
  <si>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</si>
  <si>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</si>
  <si>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</si>
  <si>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</si>
  <si>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</si>
  <si>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</si>
  <si>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</si>
  <si>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</si>
  <si>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</si>
  <si>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</si>
  <si>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</si>
  <si>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</si>
  <si>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</si>
  <si>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</si>
  <si>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</si>
  <si>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</si>
  <si>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</si>
  <si>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</si>
  <si>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</si>
  <si>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</si>
  <si>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</si>
  <si>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</si>
  <si>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</si>
  <si>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</si>
  <si>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</si>
  <si>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</si>
  <si>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</si>
  <si>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</si>
  <si>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</si>
  <si>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</si>
  <si>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</si>
  <si>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r>
      <t>Ⅱ</t>
    </r>
    <r>
      <rPr>
        <b/>
        <sz val="11"/>
        <rFont val="ＭＳ ゴシック"/>
        <family val="3"/>
        <charset val="128"/>
      </rPr>
      <t>－１．ベースアップ評価料による収入の実績額【①の期間中】</t>
    </r>
    <rPh sb="10" eb="13">
      <t>ヒョウカリョウ</t>
    </rPh>
    <rPh sb="25" eb="28">
      <t>キカンチュウ</t>
    </rPh>
    <phoneticPr fontId="1"/>
  </si>
  <si>
    <t>②訪問看護ベースアップ評価料（Ⅰ）による収入の実績額</t>
    <rPh sb="1" eb="3">
      <t>ホウモン</t>
    </rPh>
    <rPh sb="3" eb="5">
      <t>カンゴ</t>
    </rPh>
    <rPh sb="11" eb="14">
      <t>ヒョウカリョウ</t>
    </rPh>
    <rPh sb="20" eb="22">
      <t>シュウニュウ</t>
    </rPh>
    <rPh sb="23" eb="25">
      <t>ジッセキ</t>
    </rPh>
    <rPh sb="25" eb="26">
      <t>ガク</t>
    </rPh>
    <phoneticPr fontId="1"/>
  </si>
  <si>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</si>
  <si>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以下、基本給等総額については１ヶ月当たりの額を記載してください。</t>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</si>
  <si>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</si>
  <si>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⑨賃金改善する前の対象職員の基本給等総額（賃金改善実施期間（①）の開始月時点）</t>
    <rPh sb="36" eb="38">
      <t>ジテン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</si>
  <si>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</si>
  <si>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r>
      <rPr>
        <b/>
        <sz val="11"/>
        <rFont val="ＭＳ ゴシック"/>
        <family val="3"/>
        <charset val="128"/>
      </rPr>
      <t>Ⅴ．理学療法士・作業療法士・言語聴覚士の基本給等に係る事項</t>
    </r>
    <rPh sb="2" eb="4">
      <t>リガク</t>
    </rPh>
    <rPh sb="4" eb="7">
      <t>リョウホウシ</t>
    </rPh>
    <rPh sb="8" eb="10">
      <t>サギョウ</t>
    </rPh>
    <rPh sb="10" eb="13">
      <t>リョウホウシ</t>
    </rPh>
    <rPh sb="14" eb="19">
      <t>ゲンゴチョウカクシ</t>
    </rPh>
    <rPh sb="25" eb="26">
      <t>カカ</t>
    </rPh>
    <rPh sb="27" eb="29">
      <t>ジコウ</t>
    </rPh>
    <phoneticPr fontId="1"/>
  </si>
  <si>
    <r>
      <rPr>
        <b/>
        <sz val="11"/>
        <rFont val="ＭＳ ゴシック"/>
        <family val="3"/>
        <charset val="128"/>
      </rPr>
      <t>Ⅵ．看護補助者の基本給等に係る事項</t>
    </r>
    <rPh sb="2" eb="4">
      <t>カンゴ</t>
    </rPh>
    <rPh sb="4" eb="7">
      <t>ホジョシャ</t>
    </rPh>
    <rPh sb="13" eb="14">
      <t>カカ</t>
    </rPh>
    <rPh sb="15" eb="17">
      <t>ジコウ</t>
    </rPh>
    <phoneticPr fontId="1"/>
  </si>
  <si>
    <r>
      <rPr>
        <b/>
        <sz val="11"/>
        <rFont val="ＭＳ ゴシック"/>
        <family val="3"/>
        <charset val="128"/>
      </rPr>
      <t>Ⅶ．その他の対象職種の基本給等に係る事項</t>
    </r>
    <rPh sb="4" eb="5">
      <t>タ</t>
    </rPh>
    <rPh sb="6" eb="8">
      <t>タイショウ</t>
    </rPh>
    <rPh sb="8" eb="10">
      <t>ショクシュ</t>
    </rPh>
    <rPh sb="16" eb="17">
      <t>カカ</t>
    </rPh>
    <rPh sb="18" eb="20">
      <t>ジコウ</t>
    </rPh>
    <phoneticPr fontId="1"/>
  </si>
  <si>
    <t>Ⅷ．事務職員の基本給等に係る事項</t>
    <rPh sb="2" eb="4">
      <t>ジム</t>
    </rPh>
    <rPh sb="4" eb="6">
      <t>ショクイン</t>
    </rPh>
    <rPh sb="12" eb="13">
      <t>カカ</t>
    </rPh>
    <rPh sb="14" eb="16">
      <t>ジコウ</t>
    </rPh>
    <phoneticPr fontId="1"/>
  </si>
  <si>
    <t>㊹賃金改善する前の職員の基本給等総額（賃金改善実施期間（②）の開始月）</t>
    <phoneticPr fontId="1"/>
  </si>
  <si>
    <t>⑨賃金改善した後の対象職員の基本給等総額（賃金改善実施期間（①）の開始月時点）</t>
    <phoneticPr fontId="1"/>
  </si>
  <si>
    <t>⑪⑩のうち、定期昇給相当分</t>
    <phoneticPr fontId="1"/>
  </si>
  <si>
    <t>⑬ベア等による賃金増率（⑫÷（⑨－⑩））</t>
    <rPh sb="3" eb="4">
      <t>トウ</t>
    </rPh>
    <rPh sb="7" eb="9">
      <t>チンギン</t>
    </rPh>
    <rPh sb="9" eb="10">
      <t>ゾウ</t>
    </rPh>
    <rPh sb="10" eb="11">
      <t>リツ</t>
    </rPh>
    <phoneticPr fontId="1"/>
  </si>
  <si>
    <t>報告書様式</t>
    <rPh sb="0" eb="5">
      <t>ホウコクショヨウシキ</t>
    </rPh>
    <phoneticPr fontId="1"/>
  </si>
  <si>
    <t>202503報告書様式（訪看）</t>
    <rPh sb="6" eb="8">
      <t>ホウコク</t>
    </rPh>
    <rPh sb="8" eb="9">
      <t>ショ</t>
    </rPh>
    <rPh sb="9" eb="11">
      <t>ヨウシキ</t>
    </rPh>
    <rPh sb="12" eb="14">
      <t>ホウカン</t>
    </rPh>
    <phoneticPr fontId="1"/>
  </si>
  <si>
    <t>⑭看護職員等の常勤換算数（賃金改善実施期間（①）の開始月時点）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</si>
  <si>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⑮賃金改善した後の対象職員の基本給等総額（賃金改善実施期間（①）の開始月時点）</t>
    <phoneticPr fontId="1"/>
  </si>
  <si>
    <t>⑰⑯のうち、定期昇給相当分</t>
    <phoneticPr fontId="1"/>
  </si>
  <si>
    <t>⑳PT・OT・STの常勤換算数（賃金改善実施期間（①）の開始月時点）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</si>
  <si>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㉑賃金改善した後の対象職員の基本給等総額（賃金改善実施期間（①）の開始月時点）</t>
    <phoneticPr fontId="1"/>
  </si>
  <si>
    <t>㉓㉒のうち、定期昇給相当分</t>
    <phoneticPr fontId="1"/>
  </si>
  <si>
    <t>㉖看護補助者の常勤換算数（賃金改善実施期間（①）の開始月時点）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</si>
  <si>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㉗賃金改善した後の対象職員の基本給等総額（賃金改善実施期間（①）の開始月時点）</t>
    <phoneticPr fontId="1"/>
  </si>
  <si>
    <t>㉙㉘のうち、定期昇給相当分</t>
    <phoneticPr fontId="1"/>
  </si>
  <si>
    <t>㉜その他の対象職種の常勤換算数（賃金改善実施期間（①）の開始月時点）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</si>
  <si>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㉝賃金改善した後の対象職員の基本給等総額（賃金改善実施期間（①）の開始月時点）</t>
    <phoneticPr fontId="1"/>
  </si>
  <si>
    <t>㉟㉞のうち、定期昇給相当分</t>
    <phoneticPr fontId="1"/>
  </si>
  <si>
    <t>㊶㊵のうち、定期昇給相当分</t>
    <phoneticPr fontId="1"/>
  </si>
  <si>
    <t>④ベースアップ評価料による収入の実績額（②＋③）</t>
    <rPh sb="7" eb="9">
      <t>ヒョウカ</t>
    </rPh>
    <rPh sb="9" eb="10">
      <t>リョウ</t>
    </rPh>
    <rPh sb="13" eb="15">
      <t>シュウニュウ</t>
    </rPh>
    <rPh sb="16" eb="18">
      <t>ジッセキ</t>
    </rPh>
    <rPh sb="18" eb="19">
      <t>ガク</t>
    </rPh>
    <phoneticPr fontId="1"/>
  </si>
  <si>
    <t>⑱⑯のうち、ベア等実施分（⑯－⑰）</t>
    <rPh sb="8" eb="9">
      <t>トウ</t>
    </rPh>
    <rPh sb="9" eb="11">
      <t>ジッシ</t>
    </rPh>
    <rPh sb="11" eb="12">
      <t>ブン</t>
    </rPh>
    <phoneticPr fontId="1"/>
  </si>
  <si>
    <t>㉔㉒のうち、ベア等実施分（㉒－㉓）</t>
    <rPh sb="8" eb="9">
      <t>トウ</t>
    </rPh>
    <rPh sb="9" eb="11">
      <t>ジッシ</t>
    </rPh>
    <rPh sb="11" eb="12">
      <t>ブン</t>
    </rPh>
    <phoneticPr fontId="1"/>
  </si>
  <si>
    <t>㉚㉘のうち、ベア等実施分（㉘－㉙）</t>
    <rPh sb="8" eb="9">
      <t>トウ</t>
    </rPh>
    <rPh sb="9" eb="11">
      <t>ジッシ</t>
    </rPh>
    <rPh sb="11" eb="12">
      <t>ブン</t>
    </rPh>
    <phoneticPr fontId="1"/>
  </si>
  <si>
    <t>㊱㉞のうち、ベア等実施分（㉞－㉟）</t>
    <rPh sb="8" eb="9">
      <t>トウ</t>
    </rPh>
    <rPh sb="9" eb="11">
      <t>ジッシ</t>
    </rPh>
    <rPh sb="11" eb="12">
      <t>ブン</t>
    </rPh>
    <phoneticPr fontId="1"/>
  </si>
  <si>
    <t>㊷㊵のうち、ベア等実施分（㊵－㊶）</t>
    <rPh sb="8" eb="9">
      <t>トウ</t>
    </rPh>
    <rPh sb="9" eb="11">
      <t>ジッシ</t>
    </rPh>
    <rPh sb="11" eb="12">
      <t>ブン</t>
    </rPh>
    <phoneticPr fontId="1"/>
  </si>
  <si>
    <t>㊸ベア等による賃金増率（㊷÷（㊴－㊵））</t>
    <rPh sb="3" eb="4">
      <t>トウ</t>
    </rPh>
    <rPh sb="7" eb="9">
      <t>チンギン</t>
    </rPh>
    <rPh sb="9" eb="10">
      <t>ゾウ</t>
    </rPh>
    <rPh sb="10" eb="11">
      <t>リツ</t>
    </rPh>
    <phoneticPr fontId="1"/>
  </si>
  <si>
    <t>㊲ベア等による賃金増率（㊱÷（㉝－㉞））</t>
    <rPh sb="3" eb="4">
      <t>トウ</t>
    </rPh>
    <rPh sb="7" eb="9">
      <t>チンギン</t>
    </rPh>
    <rPh sb="9" eb="10">
      <t>ゾウ</t>
    </rPh>
    <rPh sb="10" eb="11">
      <t>リツ</t>
    </rPh>
    <phoneticPr fontId="1"/>
  </si>
  <si>
    <t>㉛ベア等による賃金増率（㉚÷（㉗－㉘））</t>
    <rPh sb="3" eb="4">
      <t>トウ</t>
    </rPh>
    <rPh sb="7" eb="9">
      <t>チンギン</t>
    </rPh>
    <rPh sb="9" eb="10">
      <t>ゾウ</t>
    </rPh>
    <rPh sb="10" eb="11">
      <t>リツ</t>
    </rPh>
    <phoneticPr fontId="1"/>
  </si>
  <si>
    <t>㉕ベア等による賃金増率（㉔÷（㉑－㉒））</t>
    <rPh sb="3" eb="4">
      <t>トウ</t>
    </rPh>
    <rPh sb="7" eb="9">
      <t>チンギン</t>
    </rPh>
    <rPh sb="9" eb="10">
      <t>ゾウ</t>
    </rPh>
    <rPh sb="10" eb="11">
      <t>リツ</t>
    </rPh>
    <phoneticPr fontId="1"/>
  </si>
  <si>
    <t>⑲ベア等による賃金増率（⑱÷（⑮－⑯））</t>
    <rPh sb="3" eb="4">
      <t>トウ</t>
    </rPh>
    <rPh sb="7" eb="9">
      <t>チンギン</t>
    </rPh>
    <rPh sb="9" eb="10">
      <t>ゾウ</t>
    </rPh>
    <rPh sb="10" eb="11">
      <t>リツ</t>
    </rPh>
    <phoneticPr fontId="1"/>
  </si>
  <si>
    <t>⑫⑩のうち、ベア等実施分（⑩－⑪）</t>
    <rPh sb="8" eb="9">
      <t>トウ</t>
    </rPh>
    <rPh sb="9" eb="11">
      <t>ジッシ</t>
    </rPh>
    <rPh sb="11" eb="12">
      <t>ブン</t>
    </rPh>
    <phoneticPr fontId="1"/>
  </si>
  <si>
    <t>開設者名</t>
    <rPh sb="0" eb="2">
      <t>カイセツ</t>
    </rPh>
    <rPh sb="2" eb="3">
      <t>シャ</t>
    </rPh>
    <rPh sb="3" eb="4">
      <t>メイ</t>
    </rPh>
    <phoneticPr fontId="1"/>
  </si>
  <si>
    <t>I専_7_1</t>
    <rPh sb="1" eb="2">
      <t>セン</t>
    </rPh>
    <phoneticPr fontId="1"/>
  </si>
  <si>
    <t>I専_7_2</t>
    <rPh sb="1" eb="2">
      <t>セン</t>
    </rPh>
    <phoneticPr fontId="1"/>
  </si>
  <si>
    <t>I専_7_3</t>
    <rPh sb="1" eb="2">
      <t>セン</t>
    </rPh>
    <phoneticPr fontId="1"/>
  </si>
  <si>
    <t>I専_8_1</t>
    <rPh sb="1" eb="2">
      <t>セン</t>
    </rPh>
    <phoneticPr fontId="1"/>
  </si>
  <si>
    <t>訪問看護ステーションコード</t>
    <rPh sb="0" eb="4">
      <t>ホウモンカンゴ</t>
    </rPh>
    <phoneticPr fontId="1"/>
  </si>
  <si>
    <t>⑩基本給等に係る賃金改善実績額（１ヶ月分）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</si>
  <si>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⑯基本給等に係る賃金改善実績額（１ヶ月分）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</si>
  <si>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㉒基本給等に係る賃金改善実績額（１ヶ月分）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</si>
  <si>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㉘基本給等に係る賃金改善実績額（１ヶ月分）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</si>
  <si>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㉞基本給等に係る賃金改善実績額（１ヶ月分）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</si>
  <si>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【ベースアップ評価料対象職種について】</t>
    <rPh sb="7" eb="9">
      <t>ヒョウカ</t>
    </rPh>
    <rPh sb="9" eb="10">
      <t>リョウ</t>
    </rPh>
    <rPh sb="10" eb="12">
      <t>タイショウ</t>
    </rPh>
    <rPh sb="12" eb="14">
      <t>ショクシュ</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</si>
  <si>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</si>
  <si>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⑥前年度からの繰越額（令和７年度分報告時のみ記載）</t>
    <rPh sb="1" eb="4">
      <t>ゼンネンド</t>
    </rPh>
    <rPh sb="7" eb="10">
      <t>クリコシガク</t>
    </rPh>
    <rPh sb="11" eb="13">
      <t>レイワ</t>
    </rPh>
    <rPh sb="14" eb="15">
      <t>ネン</t>
    </rPh>
    <rPh sb="15" eb="16">
      <t>ド</t>
    </rPh>
    <rPh sb="16" eb="17">
      <t>ブン</t>
    </rPh>
    <rPh sb="17" eb="19">
      <t>ホウコク</t>
    </rPh>
    <rPh sb="19" eb="20">
      <t>ジ</t>
    </rPh>
    <rPh sb="22" eb="24">
      <t>キサイ</t>
    </rPh>
    <phoneticPr fontId="1"/>
  </si>
  <si>
    <t>※上記でベースアップ評価料対象職種に計上した職員を除く</t>
    <rPh sb="1" eb="3">
      <t>ジョウキ</t>
    </rPh>
    <rPh sb="18" eb="20">
      <t>ケイジョウ</t>
    </rPh>
    <rPh sb="22" eb="24">
      <t>ショクイン</t>
    </rPh>
    <rPh sb="25" eb="26">
      <t>ノゾ</t>
    </rPh>
    <phoneticPr fontId="1"/>
  </si>
  <si>
    <t>㊳事務職員の常勤換算数（賃金改善実施期間（②）の開始月時点）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</si>
  <si>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㊴事務職員の基本給等総額（賃金改善実施期間（②）の開始月）</t>
    <rPh sb="1" eb="3">
      <t>ジム</t>
    </rPh>
    <phoneticPr fontId="1"/>
  </si>
  <si>
    <r>
      <t>㊵基本給等に係る賃金改善実績額（１ヶ月分）</t>
    </r>
    <r>
      <rPr>
        <sz val="9"/>
        <rFont val="ＭＳ ゴシック"/>
        <family val="3"/>
        <charset val="128"/>
      </rPr>
      <t>※賃金改善を実施していない場合は０円</t>
    </r>
    <rPh sb="1" eb="4">
      <t>キホンキュウ</t>
    </rPh>
    <rPh sb="4" eb="5">
      <t>トウ</t>
    </rPh>
    <rPh sb="6" eb="7">
      <t>カカ</t>
    </rPh>
    <rPh sb="8" eb="10">
      <t>チンギン</t>
    </rPh>
    <rPh sb="10" eb="12">
      <t>カイゼン</t>
    </rPh>
    <rPh sb="14" eb="15">
      <t>ガク</t>
    </rPh>
    <rPh sb="18" eb="19">
      <t>ゲツ</t>
    </rPh>
    <rPh sb="19" eb="20">
      <t>ブン</t>
    </rPh>
    <phoneticPr fontId="1"/>
  </si>
  <si>
    <t>届出種別</t>
    <rPh sb="0" eb="2">
      <t>トドケデ</t>
    </rPh>
    <rPh sb="2" eb="4">
      <t>シュベツ</t>
    </rPh>
    <phoneticPr fontId="1"/>
  </si>
  <si>
    <t>報告書提出</t>
    <rPh sb="0" eb="3">
      <t>ホウコクショ</t>
    </rPh>
    <rPh sb="3" eb="5">
      <t>テイシュツ</t>
    </rPh>
    <phoneticPr fontId="1"/>
  </si>
  <si>
    <r>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t>
    </r>
    <r>
      <rPr>
        <strike/>
        <sz val="11"/>
        <color rgb="FFFF0000"/>
        <rFont val="ＭＳ ゴシック"/>
        <family val="3"/>
        <charset val="128"/>
      </rPr>
      <t xml:space="preserve">
</t>
    </r>
    <r>
      <rPr>
        <sz val="11"/>
        <rFont val="ＭＳ ゴシック"/>
        <family val="3"/>
        <charset val="128"/>
      </rPr>
      <t>４　「定期昇給相当分」は、【賃金改善実施期間（２）の開始月】において定期昇給を実施する場合
　にのみ記載すること。それ以外の月に定期昇給を実施する場合、もしくは定期昇給の制度を設けて
　いない訪問看護ステーションは「０」と記載すること。</t>
    </r>
    <rPh sb="301" eb="303">
      <t>テイキ</t>
    </rPh>
    <rPh sb="303" eb="305">
      <t>ショウキュウ</t>
    </rPh>
    <rPh sb="305" eb="308">
      <t>ソウトウブン</t>
    </rPh>
    <phoneticPr fontId="1"/>
  </si>
  <si>
    <t>報告書届出における注意点</t>
    <rPh sb="0" eb="2">
      <t>ホウコク</t>
    </rPh>
    <rPh sb="2" eb="3">
      <t>ショ</t>
    </rPh>
    <rPh sb="3" eb="5">
      <t>トドケデ</t>
    </rPh>
    <rPh sb="9" eb="12">
      <t>チュウイテン</t>
    </rPh>
    <phoneticPr fontId="1"/>
  </si>
  <si>
    <t>⑦ベースアップ評価料による収入の実績額のうち、当該年度における対象職員のベア等及びそれに伴う賞与、</t>
    <rPh sb="7" eb="10">
      <t>ヒョウカリョウ</t>
    </rPh>
    <rPh sb="13" eb="15">
      <t>シュウニュウ</t>
    </rPh>
    <rPh sb="16" eb="19">
      <t>ジッセキガク</t>
    </rPh>
    <rPh sb="23" eb="27">
      <t>トウガイネンド</t>
    </rPh>
    <rPh sb="31" eb="35">
      <t>タイショウショクイン</t>
    </rPh>
    <rPh sb="38" eb="39">
      <t>トウ</t>
    </rPh>
    <rPh sb="39" eb="40">
      <t>オヨ</t>
    </rPh>
    <rPh sb="44" eb="45">
      <t>トモナ</t>
    </rPh>
    <rPh sb="46" eb="48">
      <t>ショウヨ</t>
    </rPh>
    <phoneticPr fontId="1"/>
  </si>
  <si>
    <t>時間外手当、法定福利費等に充当すべき金額（④－⑤＋⑥）</t>
    <phoneticPr fontId="1"/>
  </si>
  <si>
    <t>⑦について全てベア等及びそれに伴う賞与、時間外手当、法定福利費等に充当しているか。</t>
    <rPh sb="5" eb="6">
      <t>スベ</t>
    </rPh>
    <rPh sb="9" eb="10">
      <t>トウ</t>
    </rPh>
    <rPh sb="10" eb="11">
      <t>オヨ</t>
    </rPh>
    <rPh sb="15" eb="16">
      <t>トモナ</t>
    </rPh>
    <rPh sb="17" eb="19">
      <t>ショウヨ</t>
    </rPh>
    <rPh sb="20" eb="23">
      <t>ジカンガイ</t>
    </rPh>
    <rPh sb="23" eb="25">
      <t>テアテ</t>
    </rPh>
    <rPh sb="26" eb="28">
      <t>ホウテイ</t>
    </rPh>
    <rPh sb="28" eb="30">
      <t>フクリ</t>
    </rPh>
    <rPh sb="30" eb="31">
      <t>ヒ</t>
    </rPh>
    <rPh sb="31" eb="32">
      <t>トウ</t>
    </rPh>
    <rPh sb="33" eb="35">
      <t>ジュウトウ</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</si>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</sst>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u/>
      <sz val="11"/>
      <color theme="10"/>
      <name val="游ゴシック"/>
      <family val="2"/>
      <charset val="128"/>
      <scheme val="minor"/>
    </font>
    <font>
      <strike/>
      <sz val="9"/>
      <color rgb="FFFF0000"/>
      <name val="ＭＳ ゴシック"/>
      <family val="3"/>
      <charset val="128"/>
    </font>
    <font>
      <strike/>
      <sz val="11"/>
      <color rgb="FFFF0000"/>
      <name val="ＭＳ ゴシック"/>
      <family val="3"/>
      <charset val="128"/>
    </font>
    <font>
      <sz val="9"/>
      <color rgb="FFFF0000"/>
      <name val="ＭＳ ゴシック"/>
      <family val="3"/>
      <charset val="128"/>
    </font>
    <font>
      <strike/>
      <sz val="9"/>
      <color rgb="FFFF0000"/>
      <name val="ＭＳ ゴシック"/>
      <family val="3"/>
    </font>
    <font>
      <b/>
      <strike/>
      <sz val="11"/>
      <color rgb="FFFF0000"/>
      <name val="ＭＳ ゴシック"/>
      <family val="3"/>
    </font>
    <font>
      <b/>
      <sz val="11"/>
      <color rgb="FFFF0000"/>
      <name val="ＭＳ ゴシック"/>
      <family val="3"/>
      <charset val="128"/>
    </font>
    <font>
      <b/>
      <strike/>
      <sz val="11"/>
      <color rgb="FFFF0000"/>
      <name val="ＭＳ ゴシック"/>
      <family val="3"/>
      <charset val="128"/>
    </font>
    <font>
      <u/>
      <sz val="14"/>
      <color theme="10"/>
      <name val="ＭＳ Ｐゴシック"/>
      <family val="3"/>
      <charset val="128"/>
    </font>
    <font>
      <u/>
      <sz val="11"/>
      <color theme="10"/>
      <name val="ＭＳ ゴシック"/>
      <family val="3"/>
      <charset val="128"/>
    </font>
    <font>
      <b/>
      <sz val="11"/>
      <name val="ＭＳ ゴシック"/>
      <family val="3"/>
    </font>
    <font>
      <b/>
      <strike/>
      <sz val="11"/>
      <name val="ＭＳ ゴシック"/>
      <family val="3"/>
      <charset val="128"/>
    </font>
    <font>
      <strike/>
      <sz val="11"/>
      <name val="ＭＳ ゴシック"/>
      <family val="3"/>
      <charset val="128"/>
    </font>
    <font>
      <sz val="11"/>
      <color theme="0"/>
      <name val="ＭＳ ゴシック"/>
      <family val="3"/>
      <charset val="128"/>
    </font>
    <font>
      <b/>
      <sz val="10"/>
      <name val="ＭＳ 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7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38" fontId="0" fillId="9" borderId="0" xfId="0" applyNumberFormat="1" applyFill="1">
      <alignment vertical="center"/>
    </xf>
    <xf numFmtId="38" fontId="0" fillId="4" borderId="0" xfId="3" applyFont="1" applyFill="1">
      <alignment vertical="center"/>
    </xf>
    <xf numFmtId="38" fontId="0" fillId="9" borderId="0" xfId="3" applyFont="1" applyFill="1">
      <alignment vertical="center"/>
    </xf>
    <xf numFmtId="179" fontId="0" fillId="9" borderId="0" xfId="4" applyNumberFormat="1" applyFont="1" applyFill="1">
      <alignment vertical="center"/>
    </xf>
    <xf numFmtId="177" fontId="0" fillId="9"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pplyProtection="1">
      <alignment vertical="center"/>
      <protection locked="0"/>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8" fillId="2" borderId="36" xfId="0" applyFont="1" applyFill="1" applyBorder="1">
      <alignment vertical="center"/>
    </xf>
    <xf numFmtId="0" fontId="38" fillId="2" borderId="1" xfId="0" applyFont="1" applyFill="1" applyBorder="1">
      <alignment vertical="center"/>
    </xf>
    <xf numFmtId="0" fontId="38" fillId="2" borderId="22" xfId="0" applyFont="1" applyFill="1" applyBorder="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2" borderId="0" xfId="0" applyFont="1" applyFill="1">
      <alignment vertical="center"/>
    </xf>
    <xf numFmtId="0" fontId="37" fillId="2" borderId="0" xfId="0" applyFont="1" applyFill="1" applyAlignment="1">
      <alignment vertical="center"/>
    </xf>
    <xf numFmtId="0" fontId="31" fillId="2" borderId="14" xfId="0" applyFont="1" applyFill="1" applyBorder="1">
      <alignment vertical="center"/>
    </xf>
    <xf numFmtId="0" fontId="31" fillId="2" borderId="29" xfId="0" applyFont="1" applyFill="1" applyBorder="1">
      <alignment vertical="center"/>
    </xf>
    <xf numFmtId="0" fontId="41" fillId="2" borderId="0" xfId="0" applyFont="1" applyFill="1">
      <alignment vertical="center"/>
    </xf>
    <xf numFmtId="0" fontId="38" fillId="2" borderId="14" xfId="0" applyFont="1" applyFill="1" applyBorder="1">
      <alignment vertical="center"/>
    </xf>
    <xf numFmtId="0" fontId="38" fillId="2" borderId="8" xfId="0" applyFont="1" applyFill="1" applyBorder="1">
      <alignment vertical="center"/>
    </xf>
    <xf numFmtId="0" fontId="38" fillId="2" borderId="15" xfId="0" applyFont="1" applyFill="1" applyBorder="1">
      <alignment vertical="center"/>
    </xf>
    <xf numFmtId="0" fontId="38" fillId="2" borderId="5" xfId="0" applyFont="1" applyFill="1" applyBorder="1">
      <alignment vertical="center"/>
    </xf>
    <xf numFmtId="0" fontId="38" fillId="2" borderId="21" xfId="0" applyFont="1" applyFill="1" applyBorder="1">
      <alignment vertical="center"/>
    </xf>
    <xf numFmtId="0" fontId="38" fillId="2" borderId="17" xfId="0" applyFont="1" applyFill="1" applyBorder="1">
      <alignment vertical="center"/>
    </xf>
    <xf numFmtId="0" fontId="38"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8" fillId="2" borderId="9" xfId="0" applyFont="1" applyFill="1" applyBorder="1">
      <alignment vertical="center"/>
    </xf>
    <xf numFmtId="0" fontId="38" fillId="2" borderId="17" xfId="0" applyFont="1" applyFill="1" applyBorder="1" applyAlignment="1">
      <alignment horizontal="left" vertical="center"/>
    </xf>
    <xf numFmtId="0" fontId="38" fillId="2" borderId="32" xfId="0" applyFont="1" applyFill="1" applyBorder="1">
      <alignment vertical="center"/>
    </xf>
    <xf numFmtId="0" fontId="38" fillId="2" borderId="11" xfId="0" applyFont="1" applyFill="1" applyBorder="1">
      <alignment vertical="center"/>
    </xf>
    <xf numFmtId="0" fontId="38" fillId="2" borderId="50" xfId="0" applyFont="1" applyFill="1" applyBorder="1">
      <alignment vertical="center"/>
    </xf>
    <xf numFmtId="0" fontId="38" fillId="2" borderId="0" xfId="0" applyFont="1" applyFill="1" applyBorder="1" applyAlignment="1">
      <alignment horizontal="center" vertical="center"/>
    </xf>
    <xf numFmtId="0" fontId="38" fillId="0" borderId="0" xfId="0" applyFont="1">
      <alignment vertical="center"/>
    </xf>
    <xf numFmtId="0" fontId="2" fillId="2" borderId="0" xfId="0" applyFont="1" applyFill="1" applyAlignment="1">
      <alignment vertical="center"/>
    </xf>
    <xf numFmtId="0" fontId="31" fillId="0" borderId="18" xfId="0" applyFont="1" applyBorder="1">
      <alignment vertical="center"/>
    </xf>
    <xf numFmtId="0" fontId="31" fillId="6" borderId="18" xfId="0" applyFont="1" applyFill="1" applyBorder="1">
      <alignment vertical="center"/>
    </xf>
    <xf numFmtId="0" fontId="31" fillId="6" borderId="29" xfId="0" applyFont="1" applyFill="1" applyBorder="1">
      <alignment vertical="center"/>
    </xf>
    <xf numFmtId="0" fontId="31" fillId="6" borderId="20" xfId="0" applyFont="1" applyFill="1" applyBorder="1">
      <alignment vertical="center"/>
    </xf>
    <xf numFmtId="0" fontId="31" fillId="6" borderId="17" xfId="0" applyFont="1" applyFill="1" applyBorder="1">
      <alignment vertical="center"/>
    </xf>
    <xf numFmtId="0" fontId="31" fillId="6" borderId="37" xfId="0" applyFont="1" applyFill="1" applyBorder="1">
      <alignment vertical="center"/>
    </xf>
    <xf numFmtId="0" fontId="31" fillId="6" borderId="47" xfId="0" applyFont="1" applyFill="1" applyBorder="1">
      <alignment vertical="center"/>
    </xf>
    <xf numFmtId="0" fontId="3" fillId="0" borderId="12" xfId="0" applyFont="1" applyBorder="1" applyAlignment="1">
      <alignment vertical="center"/>
    </xf>
    <xf numFmtId="0" fontId="2" fillId="0" borderId="0" xfId="0" applyFont="1" applyAlignment="1">
      <alignment horizontal="right" vertical="center"/>
    </xf>
    <xf numFmtId="0" fontId="33" fillId="0" borderId="0" xfId="0" applyFont="1">
      <alignment vertical="center"/>
    </xf>
    <xf numFmtId="0" fontId="36" fillId="0" borderId="0" xfId="5">
      <alignment vertical="center"/>
    </xf>
    <xf numFmtId="0" fontId="44" fillId="0" borderId="0" xfId="5" applyFont="1" applyBorder="1" applyAlignment="1" applyProtection="1">
      <alignment vertical="center"/>
    </xf>
    <xf numFmtId="0" fontId="45" fillId="0" borderId="35" xfId="5" applyFont="1" applyBorder="1" applyAlignment="1" applyProtection="1">
      <alignment horizontal="center" vertical="center"/>
    </xf>
    <xf numFmtId="49" fontId="0" fillId="9" borderId="0" xfId="0" applyNumberFormat="1" applyFill="1">
      <alignment vertical="center"/>
    </xf>
    <xf numFmtId="0" fontId="0" fillId="0" borderId="0" xfId="0" applyAlignment="1">
      <alignment vertical="center" shrinkToFit="1"/>
    </xf>
    <xf numFmtId="0" fontId="42" fillId="0" borderId="0" xfId="0" applyFont="1">
      <alignment vertical="center"/>
    </xf>
    <xf numFmtId="0" fontId="9" fillId="0" borderId="0" xfId="1" applyFont="1" applyFill="1" applyBorder="1" applyAlignment="1">
      <alignment vertical="center" shrinkToFit="1"/>
    </xf>
    <xf numFmtId="0" fontId="31" fillId="0" borderId="0" xfId="0" applyFont="1" applyFill="1" applyProtection="1">
      <alignment vertical="center"/>
      <protection locked="0"/>
    </xf>
    <xf numFmtId="0" fontId="3" fillId="0" borderId="0" xfId="0" applyFont="1" applyFill="1" applyBorder="1" applyAlignment="1">
      <alignment horizontal="center" vertical="center"/>
    </xf>
    <xf numFmtId="0" fontId="15" fillId="0" borderId="0" xfId="0" applyFont="1" applyFill="1">
      <alignment vertical="center"/>
    </xf>
    <xf numFmtId="0" fontId="2" fillId="0" borderId="0" xfId="0" applyFont="1" applyFill="1" applyAlignment="1">
      <alignment vertical="top"/>
    </xf>
    <xf numFmtId="0" fontId="46" fillId="2" borderId="0" xfId="0" applyFont="1" applyFill="1">
      <alignment vertical="center"/>
    </xf>
    <xf numFmtId="0" fontId="47" fillId="2" borderId="0" xfId="0" applyFont="1" applyFill="1">
      <alignment vertical="center"/>
    </xf>
    <xf numFmtId="0" fontId="48" fillId="2" borderId="0" xfId="0" applyFont="1" applyFill="1">
      <alignment vertical="center"/>
    </xf>
    <xf numFmtId="0" fontId="48" fillId="0" borderId="8" xfId="0" applyFont="1" applyFill="1" applyBorder="1">
      <alignment vertical="center"/>
    </xf>
    <xf numFmtId="0" fontId="48" fillId="0" borderId="8"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9" xfId="0" applyFont="1" applyBorder="1">
      <alignment vertical="center"/>
    </xf>
    <xf numFmtId="0" fontId="48" fillId="0" borderId="17" xfId="0" applyFont="1" applyBorder="1">
      <alignment vertical="center"/>
    </xf>
    <xf numFmtId="0" fontId="47" fillId="0" borderId="5" xfId="0" applyFont="1" applyBorder="1" applyAlignment="1">
      <alignment horizontal="center" vertical="center"/>
    </xf>
    <xf numFmtId="0" fontId="48" fillId="6" borderId="20" xfId="0" applyFont="1" applyFill="1" applyBorder="1">
      <alignment vertical="center"/>
    </xf>
    <xf numFmtId="0" fontId="48" fillId="6" borderId="3" xfId="0" applyFont="1" applyFill="1" applyBorder="1">
      <alignment vertical="center"/>
    </xf>
    <xf numFmtId="0" fontId="47"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48" fillId="0" borderId="3" xfId="0" applyFont="1" applyBorder="1">
      <alignment vertical="center"/>
    </xf>
    <xf numFmtId="0" fontId="47" fillId="0" borderId="3" xfId="0" applyFont="1" applyBorder="1" applyAlignment="1">
      <alignment horizontal="center" vertical="center"/>
    </xf>
    <xf numFmtId="176" fontId="0" fillId="9" borderId="0" xfId="3" applyNumberFormat="1" applyFont="1" applyFill="1">
      <alignment vertical="center"/>
    </xf>
    <xf numFmtId="0" fontId="49" fillId="0" borderId="0" xfId="0" applyFont="1" applyAlignment="1">
      <alignment vertical="center" shrinkToFit="1"/>
    </xf>
    <xf numFmtId="0" fontId="3" fillId="0" borderId="0" xfId="0" applyFont="1">
      <alignment vertical="center"/>
    </xf>
    <xf numFmtId="0" fontId="50" fillId="2" borderId="0" xfId="0" applyFont="1" applyFill="1">
      <alignment vertical="center"/>
    </xf>
    <xf numFmtId="0" fontId="21" fillId="6" borderId="0" xfId="0" applyFont="1" applyFill="1">
      <alignment vertical="center"/>
    </xf>
    <xf numFmtId="0" fontId="36" fillId="0" borderId="0" xfId="5" applyProtection="1">
      <alignment vertical="center"/>
      <protection locked="0"/>
    </xf>
    <xf numFmtId="0" fontId="51" fillId="0" borderId="0" xfId="5" applyFont="1" applyProtection="1">
      <alignment vertical="center"/>
      <protection locked="0"/>
    </xf>
    <xf numFmtId="0" fontId="2" fillId="2" borderId="16" xfId="0" applyFont="1" applyFill="1" applyBorder="1" applyAlignment="1">
      <alignment horizontal="left" vertical="center" indent="1"/>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5" fillId="4"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9" fillId="0" borderId="3" xfId="1" applyFont="1" applyBorder="1" applyAlignment="1">
      <alignment horizontal="center" vertical="center"/>
    </xf>
    <xf numFmtId="0" fontId="22" fillId="7" borderId="30" xfId="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0" fontId="38" fillId="0" borderId="0" xfId="0" applyFont="1" applyAlignment="1">
      <alignment horizontal="center" vertical="top" wrapText="1"/>
    </xf>
    <xf numFmtId="0" fontId="38"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8"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3" borderId="26" xfId="0" applyFont="1" applyFill="1" applyBorder="1" applyAlignment="1" applyProtection="1">
      <alignment horizontal="center" vertical="center"/>
      <protection locked="0"/>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48" fillId="3" borderId="5" xfId="0" applyFont="1" applyFill="1" applyBorder="1" applyAlignment="1" applyProtection="1">
      <alignment horizontal="center" vertical="center"/>
      <protection locked="0"/>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4" borderId="5"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38" fontId="38" fillId="3" borderId="8"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protection locked="0"/>
    </xf>
    <xf numFmtId="0" fontId="48" fillId="3" borderId="17"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38" fontId="48" fillId="4"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xf>
    <xf numFmtId="38" fontId="38" fillId="3" borderId="1" xfId="3" applyFont="1" applyFill="1" applyBorder="1" applyAlignment="1" applyProtection="1">
      <alignment horizontal="right" vertical="center" shrinkToFit="1"/>
      <protection locked="0"/>
    </xf>
    <xf numFmtId="38" fontId="38" fillId="4" borderId="1" xfId="3" applyFont="1" applyFill="1" applyBorder="1" applyAlignment="1">
      <alignment horizontal="right" vertical="center" shrinkToFit="1"/>
    </xf>
    <xf numFmtId="38" fontId="38" fillId="3" borderId="11" xfId="3"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protection locked="0"/>
    </xf>
    <xf numFmtId="38" fontId="48" fillId="3" borderId="5" xfId="3" applyFont="1" applyFill="1" applyBorder="1" applyAlignment="1" applyProtection="1">
      <alignment horizontal="right" vertical="center" shrinkToFit="1"/>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pplyProtection="1">
      <alignment vertical="center" shrinkToFit="1"/>
      <protection locked="0"/>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176" fontId="2" fillId="3" borderId="8" xfId="3" applyNumberFormat="1" applyFont="1" applyFill="1" applyBorder="1" applyAlignment="1" applyProtection="1">
      <alignment horizontal="right" vertical="center" shrinkToFit="1"/>
      <protection locked="0"/>
    </xf>
    <xf numFmtId="38" fontId="48" fillId="3" borderId="5"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48" fillId="4"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vertical="center" shrinkToFit="1"/>
      <protection locked="0"/>
    </xf>
    <xf numFmtId="38" fontId="48" fillId="4" borderId="5" xfId="3" applyFont="1" applyFill="1" applyBorder="1" applyAlignment="1" applyProtection="1">
      <alignment vertical="center" shrinkToFit="1"/>
      <protection locked="0"/>
    </xf>
    <xf numFmtId="0" fontId="48" fillId="2" borderId="21" xfId="0"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4">
    <dxf>
      <font>
        <color rgb="FFFF0000"/>
      </font>
    </dxf>
    <dxf>
      <font>
        <color rgb="FFFF0000"/>
      </font>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2"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3" lockText="1" noThreeD="1"/>
</file>

<file path=xl/ctrlProps/ctrlProp38.xml><?xml version="1.0" encoding="utf-8"?>
<formControlPr xmlns="http://schemas.microsoft.com/office/spreadsheetml/2009/9/main" objectType="CheckBox" fmlaLink="$AH$85" lockText="1" noThreeD="1"/>
</file>

<file path=xl/ctrlProps/ctrlProp39.xml><?xml version="1.0" encoding="utf-8"?>
<formControlPr xmlns="http://schemas.microsoft.com/office/spreadsheetml/2009/9/main" objectType="CheckBox" fmlaLink="$AH$84"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checked="Checked"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5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82</xdr:row>
          <xdr:rowOff>171450</xdr:rowOff>
        </xdr:from>
        <xdr:to>
          <xdr:col>2</xdr:col>
          <xdr:colOff>85725</xdr:colOff>
          <xdr:row>83</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180975</xdr:rowOff>
        </xdr:from>
        <xdr:to>
          <xdr:col>2</xdr:col>
          <xdr:colOff>85725</xdr:colOff>
          <xdr:row>84</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82</xdr:row>
          <xdr:rowOff>171450</xdr:rowOff>
        </xdr:from>
        <xdr:to>
          <xdr:col>12</xdr:col>
          <xdr:colOff>114300</xdr:colOff>
          <xdr:row>83</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87</xdr:row>
      <xdr:rowOff>10886</xdr:rowOff>
    </xdr:from>
    <xdr:to>
      <xdr:col>32</xdr:col>
      <xdr:colOff>119743</xdr:colOff>
      <xdr:row>87</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50</xdr:row>
          <xdr:rowOff>171450</xdr:rowOff>
        </xdr:from>
        <xdr:to>
          <xdr:col>34</xdr:col>
          <xdr:colOff>104775</xdr:colOff>
          <xdr:row>52</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workbookViewId="0"/>
  </sheetViews>
  <sheetFormatPr defaultColWidth="9" defaultRowHeight="24.75" customHeight="1"/>
  <cols>
    <col min="1" max="5" width="3.625" style="36" customWidth="1"/>
    <col min="6" max="6" width="3.625" style="39" customWidth="1"/>
    <col min="7" max="30" width="3.625" style="36" customWidth="1"/>
    <col min="31" max="31" width="11.875" style="36" bestFit="1" customWidth="1"/>
    <col min="32" max="32" width="8.625" style="191" hidden="1" customWidth="1"/>
    <col min="33" max="36" width="3.625" style="36" customWidth="1"/>
    <col min="37" max="37" width="8.625" style="45" customWidth="1"/>
    <col min="38" max="49" width="3.625" style="36" customWidth="1"/>
    <col min="50" max="16384" width="9" style="36"/>
  </cols>
  <sheetData>
    <row r="1" spans="1:37" ht="24.75" customHeight="1">
      <c r="A1" s="36" t="s">
        <v>117</v>
      </c>
      <c r="AD1" s="234">
        <v>20240612</v>
      </c>
    </row>
    <row r="2" spans="1:37" ht="24.75" customHeight="1">
      <c r="P2" s="153"/>
      <c r="Q2" s="350" t="s">
        <v>272</v>
      </c>
      <c r="R2" s="350"/>
      <c r="S2" s="350"/>
      <c r="T2" s="350"/>
      <c r="U2" s="352" t="s">
        <v>662</v>
      </c>
      <c r="V2" s="352"/>
      <c r="W2" s="352"/>
      <c r="X2" s="352"/>
      <c r="Y2" s="352"/>
      <c r="Z2" s="352"/>
      <c r="AA2" s="352"/>
      <c r="AB2" s="352"/>
      <c r="AC2" s="352"/>
      <c r="AD2" s="352"/>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50" t="s">
        <v>273</v>
      </c>
      <c r="C4" s="350"/>
      <c r="D4" s="350"/>
      <c r="E4" s="350"/>
      <c r="F4" s="351" t="s">
        <v>274</v>
      </c>
      <c r="G4" s="351"/>
      <c r="H4" s="351"/>
      <c r="I4" s="351"/>
      <c r="J4" s="351"/>
      <c r="K4" s="351"/>
      <c r="L4" s="351"/>
      <c r="M4" s="351"/>
      <c r="N4" s="351"/>
      <c r="O4" s="351"/>
      <c r="P4" s="152"/>
      <c r="Q4" s="350" t="s">
        <v>275</v>
      </c>
      <c r="R4" s="350"/>
      <c r="S4" s="350"/>
      <c r="T4" s="350"/>
      <c r="U4" s="351" t="s">
        <v>274</v>
      </c>
      <c r="V4" s="351"/>
      <c r="W4" s="351"/>
      <c r="X4" s="351"/>
      <c r="Y4" s="351"/>
      <c r="Z4" s="351"/>
      <c r="AA4" s="351"/>
      <c r="AB4" s="351"/>
      <c r="AC4" s="351"/>
      <c r="AD4" s="351"/>
      <c r="AK4" s="144"/>
    </row>
    <row r="5" spans="1:37" ht="49.5" customHeight="1">
      <c r="A5" s="343" t="s">
        <v>121</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119"/>
      <c r="AF5" s="192"/>
      <c r="AG5" s="119"/>
      <c r="AH5" s="119"/>
    </row>
    <row r="6" spans="1:37" ht="24.75" customHeight="1">
      <c r="A6" s="45"/>
      <c r="B6" s="45"/>
      <c r="C6" s="45"/>
      <c r="D6" s="45"/>
      <c r="E6" s="45"/>
      <c r="G6" s="45"/>
      <c r="H6" s="45"/>
      <c r="I6" s="45"/>
      <c r="M6" s="233" t="str">
        <f>IF(M7="","",IF(LEN(M7)=7,"","↓訪問看護ステーションコードを7桁で記載してください"))</f>
        <v/>
      </c>
    </row>
    <row r="7" spans="1:37" ht="24.75" customHeight="1">
      <c r="A7" s="37" t="s">
        <v>0</v>
      </c>
      <c r="B7" s="344" t="s">
        <v>192</v>
      </c>
      <c r="C7" s="344"/>
      <c r="D7" s="344"/>
      <c r="E7" s="344"/>
      <c r="F7" s="344"/>
      <c r="G7" s="344"/>
      <c r="H7" s="344"/>
      <c r="I7" s="344"/>
      <c r="J7" s="344"/>
      <c r="K7" s="344"/>
      <c r="L7" s="344"/>
      <c r="M7" s="348" t="s">
        <v>706</v>
      </c>
      <c r="N7" s="348"/>
      <c r="O7" s="348"/>
      <c r="P7" s="348"/>
      <c r="Q7" s="348"/>
      <c r="R7" s="348"/>
      <c r="S7" s="348"/>
      <c r="T7" s="348"/>
      <c r="U7" s="348"/>
      <c r="V7" s="348"/>
      <c r="W7" s="348"/>
      <c r="X7" s="348"/>
      <c r="Y7" s="348"/>
    </row>
    <row r="8" spans="1:37" ht="24.75" customHeight="1">
      <c r="B8" s="122" t="s">
        <v>118</v>
      </c>
      <c r="C8" s="122"/>
      <c r="D8" s="122"/>
      <c r="E8" s="122"/>
      <c r="F8" s="122"/>
      <c r="G8" s="122"/>
      <c r="H8" s="122"/>
      <c r="I8" s="122"/>
      <c r="J8" s="122"/>
      <c r="K8" s="122"/>
      <c r="L8" s="122"/>
      <c r="M8" s="349" t="s">
        <v>707</v>
      </c>
      <c r="N8" s="349"/>
      <c r="O8" s="349"/>
      <c r="P8" s="349"/>
      <c r="Q8" s="349"/>
      <c r="R8" s="349"/>
      <c r="S8" s="349"/>
      <c r="T8" s="349"/>
      <c r="U8" s="349"/>
      <c r="V8" s="349"/>
      <c r="W8" s="349"/>
      <c r="X8" s="349"/>
      <c r="Y8" s="349"/>
    </row>
    <row r="9" spans="1:37" ht="18" customHeight="1">
      <c r="A9" s="37"/>
      <c r="B9" s="39"/>
      <c r="D9" s="45"/>
      <c r="E9" s="45"/>
      <c r="G9" s="45"/>
      <c r="H9" s="45"/>
      <c r="I9" s="45"/>
      <c r="J9" s="45"/>
      <c r="K9" s="45"/>
      <c r="L9" s="45"/>
      <c r="M9" s="45"/>
      <c r="N9" s="45"/>
      <c r="O9" s="45"/>
      <c r="P9" s="45"/>
      <c r="Q9" s="45"/>
      <c r="R9" s="45"/>
      <c r="S9" s="45"/>
    </row>
    <row r="10" spans="1:37" ht="24.75" customHeight="1">
      <c r="A10" s="37" t="s">
        <v>1</v>
      </c>
      <c r="B10" s="39" t="s">
        <v>2</v>
      </c>
      <c r="C10" s="45"/>
      <c r="D10" s="45"/>
      <c r="E10" s="45"/>
      <c r="H10" s="45"/>
      <c r="I10" s="45"/>
      <c r="J10" s="45"/>
      <c r="K10" s="45"/>
      <c r="L10" s="45"/>
      <c r="M10" s="45"/>
      <c r="N10" s="45"/>
      <c r="O10" s="45"/>
      <c r="P10" s="45"/>
      <c r="Q10" s="45"/>
      <c r="R10" s="45"/>
      <c r="S10" s="45"/>
    </row>
    <row r="11" spans="1:37" ht="17.25" customHeight="1">
      <c r="A11" s="37"/>
      <c r="B11" s="39"/>
      <c r="C11" s="45"/>
      <c r="D11" s="45"/>
      <c r="E11" s="45"/>
    </row>
    <row r="12" spans="1:37" ht="24.75" customHeight="1">
      <c r="A12" s="37"/>
      <c r="B12" s="45"/>
      <c r="C12" s="45"/>
      <c r="D12" s="45"/>
      <c r="E12" s="45"/>
      <c r="F12" s="174"/>
      <c r="G12" s="39" t="s">
        <v>119</v>
      </c>
      <c r="H12" s="63"/>
      <c r="AF12" s="201" t="b">
        <v>1</v>
      </c>
    </row>
    <row r="13" spans="1:37" ht="18" customHeight="1">
      <c r="A13" s="37"/>
      <c r="B13" s="45"/>
      <c r="C13" s="45"/>
      <c r="D13" s="45"/>
      <c r="E13" s="45"/>
      <c r="F13" s="120"/>
      <c r="G13" s="39"/>
      <c r="H13" s="63"/>
      <c r="X13" s="39"/>
      <c r="Y13" s="39"/>
    </row>
    <row r="14" spans="1:37" ht="24.75" customHeight="1">
      <c r="A14" s="37" t="s">
        <v>3</v>
      </c>
      <c r="B14" s="39" t="s">
        <v>5</v>
      </c>
      <c r="D14" s="45"/>
      <c r="E14" s="45"/>
      <c r="F14" s="45"/>
      <c r="G14" s="45"/>
      <c r="J14" s="45"/>
      <c r="K14" s="45"/>
      <c r="L14" s="45"/>
      <c r="M14" s="45"/>
      <c r="N14" s="45"/>
      <c r="O14" s="45"/>
      <c r="P14" s="45"/>
      <c r="Q14" s="45"/>
      <c r="R14" s="45"/>
      <c r="S14" s="45"/>
    </row>
    <row r="15" spans="1:37" ht="24.75" customHeight="1">
      <c r="A15" s="37"/>
      <c r="D15" s="45"/>
      <c r="E15" s="45"/>
      <c r="F15" s="347">
        <v>10</v>
      </c>
      <c r="G15" s="347"/>
      <c r="H15" s="347"/>
      <c r="I15" s="347"/>
      <c r="J15" s="347"/>
      <c r="K15" s="347"/>
      <c r="L15" s="347"/>
      <c r="M15" s="50" t="s">
        <v>6</v>
      </c>
      <c r="N15" s="45"/>
      <c r="O15" s="45"/>
      <c r="P15" s="45"/>
      <c r="Q15" s="45"/>
      <c r="R15" s="45"/>
      <c r="S15" s="45"/>
    </row>
    <row r="16" spans="1:37" ht="18" customHeight="1">
      <c r="A16" s="37"/>
      <c r="D16" s="121"/>
      <c r="E16" s="121"/>
      <c r="F16" s="129"/>
      <c r="G16" s="129"/>
      <c r="H16" s="129"/>
      <c r="I16" s="129"/>
      <c r="J16" s="129"/>
      <c r="K16" s="129"/>
      <c r="L16" s="129"/>
      <c r="M16" s="50"/>
      <c r="N16" s="121"/>
      <c r="O16" s="121"/>
      <c r="P16" s="121"/>
      <c r="Q16" s="121"/>
      <c r="R16" s="121"/>
      <c r="S16" s="121"/>
      <c r="AK16" s="121"/>
    </row>
    <row r="17" spans="1:37" ht="18" customHeight="1">
      <c r="A17" s="37"/>
      <c r="B17" s="346" t="s">
        <v>700</v>
      </c>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K17" s="121"/>
    </row>
    <row r="18" spans="1:37" ht="24.75" customHeight="1">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127"/>
    </row>
    <row r="19" spans="1:37" s="51" customFormat="1" ht="24.75" customHeight="1">
      <c r="A19" s="127"/>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127"/>
      <c r="AF19" s="193"/>
      <c r="AK19" s="50"/>
    </row>
    <row r="20" spans="1:37" s="51" customFormat="1" ht="18"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7"/>
      <c r="AF20" s="193"/>
      <c r="AK20" s="50"/>
    </row>
    <row r="21" spans="1:37" ht="24.75" customHeight="1">
      <c r="A21" s="36" t="s">
        <v>7</v>
      </c>
    </row>
    <row r="22" spans="1:37" ht="24.75" customHeight="1">
      <c r="A22" s="36" t="s">
        <v>195</v>
      </c>
      <c r="B22" s="345" t="s">
        <v>277</v>
      </c>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row>
    <row r="23" spans="1:37" ht="24.75" customHeight="1">
      <c r="B23" s="345"/>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row>
    <row r="24" spans="1:37" ht="24.75" customHeight="1">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row>
    <row r="25" spans="1:37" ht="24.75" customHeight="1">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row>
    <row r="26" spans="1:37" ht="24.75" customHeight="1">
      <c r="A26" s="93"/>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row>
    <row r="27" spans="1:37" ht="24.75" customHeight="1">
      <c r="A27" s="94"/>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191"/>
    </row>
    <row r="34" spans="32:32" s="36" customFormat="1" ht="24.75" customHeight="1">
      <c r="AF34" s="191"/>
    </row>
    <row r="35" spans="32:32" s="36" customFormat="1" ht="24.75" customHeight="1">
      <c r="AF35" s="191"/>
    </row>
    <row r="36" spans="32:32" s="36" customFormat="1" ht="24.75" customHeight="1">
      <c r="AF36" s="191"/>
    </row>
    <row r="37" spans="32:32" s="36" customFormat="1" ht="24.75" customHeight="1">
      <c r="AF37" s="191"/>
    </row>
    <row r="38" spans="32:32" s="36" customFormat="1" ht="24.75" customHeight="1">
      <c r="AF38" s="191"/>
    </row>
    <row r="39" spans="32:32" s="36" customFormat="1" ht="24.75" customHeight="1">
      <c r="AF39" s="191"/>
    </row>
    <row r="40" spans="32:32" s="36" customFormat="1" ht="24.75" customHeight="1">
      <c r="AF40" s="191"/>
    </row>
    <row r="41" spans="32:32" s="36" customFormat="1" ht="24.75" customHeight="1">
      <c r="AF41" s="191"/>
    </row>
    <row r="42" spans="32:32" s="36" customFormat="1" ht="24.75" customHeight="1">
      <c r="AF42" s="191"/>
    </row>
    <row r="43" spans="32:32" s="36" customFormat="1" ht="24.75" customHeight="1">
      <c r="AF43" s="191"/>
    </row>
    <row r="44" spans="32:32" s="36" customFormat="1" ht="24.75" customHeight="1">
      <c r="AF44" s="191"/>
    </row>
    <row r="45" spans="32:32" s="36" customFormat="1" ht="24.75" customHeight="1">
      <c r="AF45" s="191"/>
    </row>
    <row r="46" spans="32:32" s="36" customFormat="1" ht="24.75" customHeight="1">
      <c r="AF46" s="191"/>
    </row>
    <row r="47" spans="32:32" s="36" customFormat="1" ht="24.75" customHeight="1">
      <c r="AF47" s="191"/>
    </row>
    <row r="48" spans="32:32" s="36" customFormat="1" ht="24.75" customHeight="1">
      <c r="AF48" s="191"/>
    </row>
    <row r="49" spans="32:32" s="36" customFormat="1" ht="24.75" customHeight="1">
      <c r="AF49" s="191"/>
    </row>
    <row r="50" spans="32:32" s="36" customFormat="1" ht="24.75" customHeight="1">
      <c r="AF50" s="191"/>
    </row>
    <row r="51" spans="32:32" s="36" customFormat="1" ht="24.75" customHeight="1">
      <c r="AF51" s="191"/>
    </row>
    <row r="52" spans="32:32" s="36" customFormat="1" ht="24.75" customHeight="1">
      <c r="AF52" s="191"/>
    </row>
    <row r="53" spans="32:32" s="36" customFormat="1" ht="24.75" customHeight="1">
      <c r="AF53" s="191"/>
    </row>
  </sheetData>
  <sheetProtection algorithmName="SHA-512" hashValue="BSnHxtCAoOf27GyDJ2JuV3FdhMHcXBhVwvdzudfhvTahF2Xpo70oS9ZGsK/Nfmd3hGZ/EMSUXESPUQJ53s6jYQ==" saltValue="lUycOhoXA0ix1vaMbrF/OA==" spinCount="100000" sheet="1" objects="1" scenarios="1"/>
  <mergeCells count="13">
    <mergeCell ref="Q2:T2"/>
    <mergeCell ref="Q4:T4"/>
    <mergeCell ref="B4:E4"/>
    <mergeCell ref="F4:O4"/>
    <mergeCell ref="U2:AD2"/>
    <mergeCell ref="U4:AD4"/>
    <mergeCell ref="A5:AD5"/>
    <mergeCell ref="B7:L7"/>
    <mergeCell ref="B22:AC26"/>
    <mergeCell ref="B17:AC19"/>
    <mergeCell ref="F15:L15"/>
    <mergeCell ref="M7:Y7"/>
    <mergeCell ref="M8:Y8"/>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573" t="s">
        <v>75</v>
      </c>
      <c r="B2" s="573"/>
      <c r="C2" s="573" t="s">
        <v>154</v>
      </c>
      <c r="D2" s="574" t="s">
        <v>153</v>
      </c>
      <c r="E2" s="572"/>
    </row>
    <row r="3" spans="1:14">
      <c r="A3" s="34" t="s">
        <v>76</v>
      </c>
      <c r="B3" s="34" t="s">
        <v>77</v>
      </c>
      <c r="C3" s="573"/>
      <c r="D3" s="574"/>
      <c r="E3" s="572"/>
      <c r="J3" s="64" t="s">
        <v>78</v>
      </c>
      <c r="K3" s="64" t="s">
        <v>79</v>
      </c>
    </row>
    <row r="4" spans="1:14">
      <c r="B4" s="31">
        <v>15</v>
      </c>
      <c r="C4" s="31" t="s">
        <v>135</v>
      </c>
      <c r="D4" s="31">
        <v>10</v>
      </c>
      <c r="G4" s="123" t="e">
        <f>'別紙様式11_訪問看護ベースアップ評価料（Ⅱ）'!$M$87-A4</f>
        <v>#VALUE!</v>
      </c>
      <c r="H4" s="123"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162</v>
      </c>
      <c r="N4" s="31">
        <v>1</v>
      </c>
    </row>
    <row r="5" spans="1:14">
      <c r="A5" s="31">
        <v>15</v>
      </c>
      <c r="B5" s="31">
        <v>25</v>
      </c>
      <c r="C5" s="31" t="s">
        <v>136</v>
      </c>
      <c r="D5" s="31">
        <v>20</v>
      </c>
      <c r="G5" s="123" t="e">
        <f>'別紙様式11_訪問看護ベースアップ評価料（Ⅱ）'!$M$87-A5</f>
        <v>#VALUE!</v>
      </c>
      <c r="H5" s="123"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155</v>
      </c>
      <c r="N5" s="31">
        <v>2</v>
      </c>
    </row>
    <row r="6" spans="1:14">
      <c r="A6" s="31">
        <v>25</v>
      </c>
      <c r="B6" s="31">
        <v>35</v>
      </c>
      <c r="C6" s="31" t="s">
        <v>137</v>
      </c>
      <c r="D6" s="31">
        <v>30</v>
      </c>
      <c r="G6" s="123" t="e">
        <f>'別紙様式11_訪問看護ベースアップ評価料（Ⅱ）'!$M$87-A6</f>
        <v>#VALUE!</v>
      </c>
      <c r="H6" s="123"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156</v>
      </c>
      <c r="N6" s="31">
        <v>3</v>
      </c>
    </row>
    <row r="7" spans="1:14">
      <c r="A7" s="31">
        <v>35</v>
      </c>
      <c r="B7" s="31">
        <v>45</v>
      </c>
      <c r="C7" s="31" t="s">
        <v>138</v>
      </c>
      <c r="D7" s="31">
        <v>40</v>
      </c>
      <c r="G7" s="123" t="e">
        <f>'別紙様式11_訪問看護ベースアップ評価料（Ⅱ）'!$M$87-A7</f>
        <v>#VALUE!</v>
      </c>
      <c r="H7" s="123"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157</v>
      </c>
      <c r="N7" s="31">
        <v>4</v>
      </c>
    </row>
    <row r="8" spans="1:14">
      <c r="A8" s="31">
        <v>45</v>
      </c>
      <c r="B8" s="31">
        <v>55</v>
      </c>
      <c r="C8" s="31" t="s">
        <v>139</v>
      </c>
      <c r="D8" s="31">
        <v>50</v>
      </c>
      <c r="G8" s="123" t="e">
        <f>'別紙様式11_訪問看護ベースアップ評価料（Ⅱ）'!$M$87-A8</f>
        <v>#VALUE!</v>
      </c>
      <c r="H8" s="123"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158</v>
      </c>
      <c r="N8" s="31">
        <v>5</v>
      </c>
    </row>
    <row r="9" spans="1:14">
      <c r="A9" s="31">
        <v>55</v>
      </c>
      <c r="B9" s="31">
        <v>65</v>
      </c>
      <c r="C9" s="31" t="s">
        <v>140</v>
      </c>
      <c r="D9" s="31">
        <v>60</v>
      </c>
      <c r="G9" s="123" t="e">
        <f>'別紙様式11_訪問看護ベースアップ評価料（Ⅱ）'!$M$87-A9</f>
        <v>#VALUE!</v>
      </c>
      <c r="H9" s="123"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159</v>
      </c>
      <c r="N9" s="31">
        <v>6</v>
      </c>
    </row>
    <row r="10" spans="1:14">
      <c r="A10" s="31">
        <v>65</v>
      </c>
      <c r="B10" s="31">
        <v>75</v>
      </c>
      <c r="C10" s="31" t="s">
        <v>141</v>
      </c>
      <c r="D10" s="31">
        <v>70</v>
      </c>
      <c r="G10" s="123" t="e">
        <f>'別紙様式11_訪問看護ベースアップ評価料（Ⅱ）'!$M$87-A10</f>
        <v>#VALUE!</v>
      </c>
      <c r="H10" s="123"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160</v>
      </c>
      <c r="N10" s="31">
        <v>7</v>
      </c>
    </row>
    <row r="11" spans="1:14">
      <c r="A11" s="31">
        <v>75</v>
      </c>
      <c r="B11" s="31">
        <v>85</v>
      </c>
      <c r="C11" s="31" t="s">
        <v>142</v>
      </c>
      <c r="D11" s="31">
        <v>80</v>
      </c>
      <c r="G11" s="123" t="e">
        <f>'別紙様式11_訪問看護ベースアップ評価料（Ⅱ）'!$M$87-A11</f>
        <v>#VALUE!</v>
      </c>
      <c r="H11" s="123"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161</v>
      </c>
      <c r="N11" s="31">
        <v>8</v>
      </c>
    </row>
    <row r="12" spans="1:14">
      <c r="A12" s="31">
        <v>85</v>
      </c>
      <c r="B12" s="31">
        <v>95</v>
      </c>
      <c r="C12" s="31" t="s">
        <v>143</v>
      </c>
      <c r="D12" s="31">
        <v>90</v>
      </c>
      <c r="G12" s="123" t="e">
        <f>'別紙様式11_訪問看護ベースアップ評価料（Ⅱ）'!$M$87-A12</f>
        <v>#VALUE!</v>
      </c>
      <c r="H12" s="123"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163</v>
      </c>
      <c r="N12" s="31">
        <v>9</v>
      </c>
    </row>
    <row r="13" spans="1:14">
      <c r="A13" s="31">
        <v>95</v>
      </c>
      <c r="B13" s="31">
        <v>125</v>
      </c>
      <c r="C13" s="31" t="s">
        <v>144</v>
      </c>
      <c r="D13" s="31">
        <v>100</v>
      </c>
      <c r="G13" s="123" t="e">
        <f>'別紙様式11_訪問看護ベースアップ評価料（Ⅱ）'!$M$87-A13</f>
        <v>#VALUE!</v>
      </c>
      <c r="H13" s="123"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164</v>
      </c>
      <c r="N13" s="31">
        <v>10</v>
      </c>
    </row>
    <row r="14" spans="1:14">
      <c r="A14" s="31">
        <v>125</v>
      </c>
      <c r="B14" s="31">
        <v>175</v>
      </c>
      <c r="C14" s="31" t="s">
        <v>145</v>
      </c>
      <c r="D14" s="31">
        <v>150</v>
      </c>
      <c r="G14" s="123" t="e">
        <f>'別紙様式11_訪問看護ベースアップ評価料（Ⅱ）'!$M$87-A14</f>
        <v>#VALUE!</v>
      </c>
      <c r="H14" s="123"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165</v>
      </c>
      <c r="N14" s="31">
        <v>11</v>
      </c>
    </row>
    <row r="15" spans="1:14">
      <c r="A15" s="31">
        <v>175</v>
      </c>
      <c r="B15" s="31">
        <v>225</v>
      </c>
      <c r="C15" s="31" t="s">
        <v>146</v>
      </c>
      <c r="D15" s="31">
        <v>200</v>
      </c>
      <c r="G15" s="123" t="e">
        <f>'別紙様式11_訪問看護ベースアップ評価料（Ⅱ）'!$M$87-A15</f>
        <v>#VALUE!</v>
      </c>
      <c r="H15" s="123"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166</v>
      </c>
      <c r="N15" s="31">
        <v>12</v>
      </c>
    </row>
    <row r="16" spans="1:14">
      <c r="A16" s="31">
        <v>225</v>
      </c>
      <c r="B16" s="31">
        <v>275</v>
      </c>
      <c r="C16" s="31" t="s">
        <v>147</v>
      </c>
      <c r="D16" s="31">
        <v>250</v>
      </c>
      <c r="G16" s="123"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167</v>
      </c>
      <c r="N16" s="31">
        <v>13</v>
      </c>
    </row>
    <row r="17" spans="1:14">
      <c r="A17" s="31">
        <v>275</v>
      </c>
      <c r="B17" s="31">
        <v>325</v>
      </c>
      <c r="C17" s="31" t="s">
        <v>148</v>
      </c>
      <c r="D17" s="31">
        <v>300</v>
      </c>
      <c r="G17" s="123"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168</v>
      </c>
      <c r="N17" s="31">
        <v>14</v>
      </c>
    </row>
    <row r="18" spans="1:14">
      <c r="A18" s="31">
        <v>325</v>
      </c>
      <c r="B18" s="31">
        <v>375</v>
      </c>
      <c r="C18" s="31" t="s">
        <v>149</v>
      </c>
      <c r="D18" s="31">
        <v>350</v>
      </c>
      <c r="G18" s="123"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169</v>
      </c>
      <c r="N18" s="31">
        <v>15</v>
      </c>
    </row>
    <row r="19" spans="1:14">
      <c r="A19" s="31">
        <v>375</v>
      </c>
      <c r="B19" s="31">
        <v>425</v>
      </c>
      <c r="C19" s="31" t="s">
        <v>150</v>
      </c>
      <c r="D19" s="31">
        <v>400</v>
      </c>
      <c r="G19" s="123"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170</v>
      </c>
      <c r="N19" s="31">
        <v>16</v>
      </c>
    </row>
    <row r="20" spans="1:14">
      <c r="A20" s="31">
        <v>425</v>
      </c>
      <c r="B20" s="31">
        <v>475</v>
      </c>
      <c r="C20" s="31" t="s">
        <v>151</v>
      </c>
      <c r="D20" s="31">
        <v>450</v>
      </c>
      <c r="G20" s="123"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171</v>
      </c>
      <c r="N20" s="31">
        <v>17</v>
      </c>
    </row>
    <row r="21" spans="1:14">
      <c r="A21" s="31">
        <v>475</v>
      </c>
      <c r="C21" s="31" t="s">
        <v>152</v>
      </c>
      <c r="D21" s="31">
        <v>500</v>
      </c>
      <c r="G21" s="123" t="e">
        <f>'別紙様式11_訪問看護ベースアップ評価料（Ⅱ）'!$M$87-A21</f>
        <v>#VALUE!</v>
      </c>
      <c r="H21" s="123" t="e">
        <f>'別紙様式11_訪問看護ベースアップ評価料（Ⅱ）'!$M$87-B21</f>
        <v>#VALUE!</v>
      </c>
      <c r="I21" s="31" t="e">
        <f>G21*H21</f>
        <v>#VALUE!</v>
      </c>
      <c r="J21" s="140" t="s">
        <v>222</v>
      </c>
      <c r="K21" s="140" t="s">
        <v>222</v>
      </c>
      <c r="L21" s="31" t="s">
        <v>172</v>
      </c>
      <c r="N21" s="31">
        <v>18</v>
      </c>
    </row>
    <row r="22" spans="1:14">
      <c r="C22" s="31" t="s">
        <v>226</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workbookViewId="0"/>
  </sheetViews>
  <sheetFormatPr defaultColWidth="9" defaultRowHeight="24.75" customHeight="1" outlineLevelCol="1"/>
  <cols>
    <col min="1" max="5" width="3.625" style="36" customWidth="1"/>
    <col min="6" max="6" width="3.625" style="141" customWidth="1"/>
    <col min="7" max="36" width="3.625" style="36" customWidth="1"/>
    <col min="37" max="37" width="18.25" style="194"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276</v>
      </c>
    </row>
    <row r="3" spans="1:39" ht="49.5" customHeight="1">
      <c r="A3" s="388" t="s">
        <v>231</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row>
    <row r="4" spans="1:39" ht="24.75" customHeight="1">
      <c r="A4" s="142"/>
      <c r="B4" s="142"/>
      <c r="C4" s="142"/>
      <c r="D4" s="142"/>
      <c r="E4" s="142"/>
      <c r="G4" s="142"/>
      <c r="H4" s="142"/>
      <c r="I4" s="142"/>
    </row>
    <row r="5" spans="1:39" ht="24.75" customHeight="1">
      <c r="A5" s="37" t="s">
        <v>0</v>
      </c>
      <c r="B5" s="344" t="s">
        <v>192</v>
      </c>
      <c r="C5" s="344"/>
      <c r="D5" s="344"/>
      <c r="E5" s="344"/>
      <c r="F5" s="344"/>
      <c r="G5" s="344"/>
      <c r="H5" s="344"/>
      <c r="I5" s="344"/>
      <c r="J5" s="344"/>
      <c r="K5" s="344"/>
      <c r="L5" s="390" t="str">
        <f>IF(訪問看護ステーションコード="","",訪問看護ステーションコード)</f>
        <v>0123456</v>
      </c>
      <c r="M5" s="390"/>
      <c r="N5" s="390"/>
      <c r="O5" s="390"/>
      <c r="P5" s="390"/>
      <c r="Q5" s="390"/>
      <c r="R5" s="390"/>
      <c r="S5" s="390"/>
      <c r="T5" s="390"/>
      <c r="U5" s="390"/>
      <c r="V5" s="390"/>
      <c r="W5" s="390"/>
      <c r="X5" s="390"/>
    </row>
    <row r="6" spans="1:39" ht="24.75" customHeight="1">
      <c r="B6" s="344" t="s">
        <v>118</v>
      </c>
      <c r="C6" s="344"/>
      <c r="D6" s="344"/>
      <c r="E6" s="344"/>
      <c r="F6" s="344"/>
      <c r="G6" s="344"/>
      <c r="H6" s="344"/>
      <c r="I6" s="344"/>
      <c r="J6" s="344"/>
      <c r="K6" s="344"/>
      <c r="L6" s="391" t="str">
        <f>IF(訪問看護ステーション名="","",訪問看護ステーション名)</f>
        <v>●●ステーション</v>
      </c>
      <c r="M6" s="391"/>
      <c r="N6" s="391"/>
      <c r="O6" s="391"/>
      <c r="P6" s="391"/>
      <c r="Q6" s="391"/>
      <c r="R6" s="391"/>
      <c r="S6" s="391"/>
      <c r="T6" s="391"/>
      <c r="U6" s="391"/>
      <c r="V6" s="391"/>
      <c r="W6" s="391"/>
      <c r="X6" s="391"/>
    </row>
    <row r="7" spans="1:39" ht="24.75" customHeight="1">
      <c r="A7" s="37"/>
      <c r="B7" s="141"/>
      <c r="D7" s="142"/>
      <c r="E7" s="142"/>
      <c r="G7" s="142"/>
      <c r="H7" s="142"/>
      <c r="I7" s="142"/>
      <c r="J7" s="142"/>
      <c r="K7" s="142"/>
      <c r="L7" s="142"/>
      <c r="M7" s="142"/>
      <c r="N7" s="142"/>
      <c r="O7" s="142"/>
      <c r="P7" s="142"/>
      <c r="Q7" s="142"/>
      <c r="R7" s="142"/>
      <c r="S7" s="142"/>
    </row>
    <row r="8" spans="1:39" ht="18" customHeight="1">
      <c r="A8" s="37"/>
      <c r="B8" s="141"/>
      <c r="D8" s="142"/>
      <c r="E8" s="142"/>
      <c r="F8" s="120"/>
      <c r="G8" s="141"/>
      <c r="H8" s="142"/>
      <c r="I8" s="142"/>
      <c r="J8" s="142"/>
      <c r="K8" s="142"/>
      <c r="L8" s="142"/>
      <c r="M8" s="142"/>
      <c r="N8" s="142"/>
      <c r="O8" s="142"/>
      <c r="P8" s="142"/>
      <c r="Q8" s="142"/>
      <c r="R8" s="142"/>
      <c r="S8" s="142"/>
    </row>
    <row r="9" spans="1:39" ht="24.75" customHeight="1">
      <c r="A9" s="37" t="s">
        <v>1</v>
      </c>
      <c r="B9" s="141" t="s">
        <v>8</v>
      </c>
      <c r="C9" s="142"/>
      <c r="D9" s="142"/>
      <c r="E9" s="142"/>
      <c r="H9" s="142"/>
      <c r="I9" s="142"/>
      <c r="J9" s="142"/>
      <c r="K9" s="142"/>
      <c r="L9" s="142"/>
      <c r="M9" s="142"/>
      <c r="N9" s="142"/>
      <c r="O9" s="142"/>
      <c r="P9" s="142"/>
      <c r="Q9" s="142"/>
      <c r="R9" s="142"/>
      <c r="S9" s="142"/>
      <c r="AK9" s="194" t="b">
        <v>0</v>
      </c>
    </row>
    <row r="10" spans="1:39" ht="24.75" customHeight="1">
      <c r="A10" s="37"/>
      <c r="B10" s="141"/>
      <c r="C10" s="142"/>
      <c r="D10" s="142"/>
      <c r="E10" s="142"/>
      <c r="H10" s="142"/>
      <c r="I10" s="142"/>
      <c r="J10" s="142"/>
      <c r="K10" s="142" t="s">
        <v>9</v>
      </c>
      <c r="L10" s="142"/>
      <c r="M10" s="142"/>
      <c r="N10" s="142"/>
      <c r="O10" s="142"/>
      <c r="P10" s="142"/>
      <c r="Q10" s="142"/>
      <c r="R10" s="142"/>
      <c r="S10" s="142"/>
      <c r="AK10" s="194" t="b">
        <v>0</v>
      </c>
    </row>
    <row r="11" spans="1:39" ht="24.75" customHeight="1">
      <c r="A11" s="37"/>
      <c r="B11" s="142"/>
      <c r="C11" s="142"/>
      <c r="D11" s="142"/>
      <c r="E11" s="142"/>
      <c r="F11" s="174"/>
      <c r="G11" s="141" t="s">
        <v>10</v>
      </c>
      <c r="H11" s="142"/>
      <c r="I11" s="142"/>
      <c r="J11" s="387"/>
      <c r="K11" s="386"/>
      <c r="L11" s="387" t="s">
        <v>11</v>
      </c>
      <c r="M11" s="387"/>
      <c r="N11" s="386"/>
      <c r="O11" s="387" t="s">
        <v>12</v>
      </c>
      <c r="P11" s="387"/>
      <c r="Q11" s="386"/>
      <c r="R11" s="387" t="s">
        <v>13</v>
      </c>
      <c r="S11" s="387"/>
      <c r="T11" s="386"/>
      <c r="U11" s="387" t="s">
        <v>14</v>
      </c>
      <c r="V11" s="387"/>
      <c r="W11" s="387"/>
    </row>
    <row r="12" spans="1:39" ht="24.75" customHeight="1">
      <c r="A12" s="37"/>
      <c r="B12" s="142"/>
      <c r="C12" s="142"/>
      <c r="D12" s="142"/>
      <c r="E12" s="142"/>
      <c r="F12" s="174"/>
      <c r="G12" s="141" t="s">
        <v>15</v>
      </c>
      <c r="H12" s="142"/>
      <c r="I12" s="142"/>
      <c r="J12" s="387"/>
      <c r="K12" s="386"/>
      <c r="L12" s="387"/>
      <c r="M12" s="387"/>
      <c r="N12" s="386"/>
      <c r="O12" s="387"/>
      <c r="P12" s="387"/>
      <c r="Q12" s="386"/>
      <c r="R12" s="387"/>
      <c r="S12" s="387"/>
      <c r="T12" s="386"/>
      <c r="U12" s="387"/>
      <c r="V12" s="387"/>
      <c r="W12" s="387"/>
      <c r="X12" s="141"/>
      <c r="Y12" s="141"/>
    </row>
    <row r="13" spans="1:39" ht="24.75" customHeight="1">
      <c r="A13" s="37"/>
      <c r="B13" s="142"/>
      <c r="C13" s="142"/>
      <c r="D13" s="142"/>
      <c r="E13" s="142"/>
      <c r="F13" s="36"/>
      <c r="G13" s="44" t="s">
        <v>16</v>
      </c>
      <c r="H13" s="142"/>
      <c r="I13" s="142"/>
      <c r="J13" s="141"/>
      <c r="K13" s="141"/>
      <c r="L13" s="142"/>
      <c r="M13" s="142"/>
      <c r="N13" s="141"/>
      <c r="O13" s="141"/>
      <c r="P13" s="141"/>
      <c r="Q13" s="142"/>
      <c r="R13" s="141"/>
      <c r="S13" s="141"/>
      <c r="U13" s="141"/>
      <c r="V13" s="141"/>
      <c r="X13" s="141"/>
      <c r="Y13" s="141"/>
    </row>
    <row r="14" spans="1:39" ht="18" customHeight="1">
      <c r="A14" s="37"/>
      <c r="B14" s="141"/>
      <c r="D14" s="142"/>
      <c r="E14" s="142"/>
      <c r="H14" s="142"/>
      <c r="I14" s="142"/>
      <c r="J14" s="142"/>
      <c r="K14" s="142"/>
      <c r="L14" s="142"/>
      <c r="M14" s="142"/>
      <c r="N14" s="142"/>
      <c r="O14" s="142"/>
      <c r="P14" s="142"/>
      <c r="Q14" s="142"/>
      <c r="R14" s="142"/>
      <c r="S14" s="142"/>
    </row>
    <row r="15" spans="1:39" ht="24.75" customHeight="1">
      <c r="A15" s="37" t="s">
        <v>232</v>
      </c>
      <c r="B15" s="36" t="s">
        <v>124</v>
      </c>
      <c r="E15" s="142"/>
      <c r="G15" s="142"/>
      <c r="H15" s="142"/>
      <c r="I15" s="142"/>
      <c r="J15" s="142"/>
      <c r="K15" s="142"/>
      <c r="L15" s="46"/>
      <c r="M15" s="142"/>
      <c r="N15" s="142"/>
      <c r="O15" s="142"/>
      <c r="P15" s="142"/>
      <c r="Q15" s="142"/>
      <c r="R15" s="142"/>
      <c r="S15" s="142"/>
    </row>
    <row r="16" spans="1:39" ht="24.75" customHeight="1">
      <c r="A16" s="37"/>
      <c r="B16" s="51" t="s">
        <v>80</v>
      </c>
      <c r="E16" s="142"/>
      <c r="G16" s="142"/>
      <c r="H16" s="142"/>
      <c r="I16" s="142"/>
      <c r="J16" s="142"/>
      <c r="K16" s="142"/>
      <c r="L16" s="142"/>
      <c r="M16" s="142"/>
      <c r="N16" s="142"/>
      <c r="O16" s="142"/>
      <c r="P16" s="142"/>
      <c r="Q16" s="142"/>
      <c r="R16" s="142"/>
      <c r="S16" s="142"/>
      <c r="AM16" s="227"/>
    </row>
    <row r="17" spans="1:46" ht="24.75" customHeight="1">
      <c r="A17" s="37"/>
      <c r="B17" s="36" t="s">
        <v>81</v>
      </c>
      <c r="E17" s="142"/>
      <c r="G17" s="142"/>
      <c r="H17" s="142"/>
      <c r="I17" s="142"/>
      <c r="J17" s="142"/>
      <c r="K17" s="142"/>
      <c r="L17" s="142"/>
      <c r="M17" s="142"/>
      <c r="N17" s="142"/>
      <c r="O17" s="142"/>
      <c r="P17" s="142"/>
      <c r="Q17" s="142"/>
      <c r="R17" s="142"/>
      <c r="S17" s="142"/>
    </row>
    <row r="18" spans="1:46" ht="24.75" customHeight="1">
      <c r="A18" s="37"/>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194">
        <f>$AK$11</f>
        <v>0</v>
      </c>
    </row>
    <row r="19" spans="1:46" ht="18" customHeight="1">
      <c r="A19" s="37"/>
      <c r="G19" s="142"/>
      <c r="H19" s="142"/>
      <c r="I19" s="142"/>
      <c r="J19" s="142"/>
      <c r="K19" s="142"/>
      <c r="L19" s="142"/>
      <c r="M19" s="142"/>
      <c r="N19" s="142"/>
      <c r="O19" s="142"/>
      <c r="P19" s="142"/>
      <c r="Q19" s="142"/>
      <c r="R19" s="142"/>
      <c r="S19" s="142"/>
    </row>
    <row r="20" spans="1:46" ht="24.75" customHeight="1">
      <c r="A20" s="37"/>
      <c r="B20" s="36" t="s">
        <v>129</v>
      </c>
      <c r="H20" s="142"/>
      <c r="I20" s="142"/>
      <c r="J20" s="142"/>
      <c r="K20" s="142"/>
      <c r="L20" s="142"/>
      <c r="M20" s="142"/>
      <c r="N20" s="142"/>
      <c r="O20" s="142"/>
      <c r="P20" s="142"/>
      <c r="Q20" s="142"/>
      <c r="R20" s="142"/>
      <c r="S20" s="142"/>
    </row>
    <row r="21" spans="1:46" ht="24.75" customHeight="1">
      <c r="A21" s="37"/>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194">
        <f>$AK$11</f>
        <v>0</v>
      </c>
    </row>
    <row r="22" spans="1:46" ht="18" customHeight="1">
      <c r="A22" s="37"/>
      <c r="F22" s="142"/>
      <c r="G22" s="142"/>
      <c r="H22" s="142"/>
      <c r="I22" s="142"/>
      <c r="J22" s="142"/>
      <c r="K22" s="142"/>
      <c r="L22" s="142"/>
      <c r="M22" s="142"/>
      <c r="N22" s="142"/>
      <c r="O22" s="142"/>
      <c r="P22" s="142"/>
      <c r="Q22" s="142"/>
      <c r="R22" s="142"/>
      <c r="S22" s="142"/>
    </row>
    <row r="23" spans="1:46" ht="24.75" customHeight="1">
      <c r="A23" s="37"/>
      <c r="B23" s="51" t="s">
        <v>220</v>
      </c>
      <c r="D23" s="142"/>
      <c r="E23" s="142"/>
      <c r="I23" s="50"/>
      <c r="J23" s="50"/>
      <c r="K23" s="50"/>
      <c r="L23" s="50"/>
    </row>
    <row r="24" spans="1:46" ht="24.75" customHeight="1">
      <c r="A24" s="37"/>
      <c r="B24" s="51"/>
      <c r="C24" s="383" t="s">
        <v>197</v>
      </c>
      <c r="D24" s="383"/>
      <c r="E24" s="383"/>
      <c r="F24" s="383"/>
      <c r="G24" s="383"/>
      <c r="H24" s="383" t="s">
        <v>198</v>
      </c>
      <c r="I24" s="383"/>
      <c r="J24" s="383"/>
      <c r="K24" s="383"/>
      <c r="L24" s="383"/>
      <c r="M24" s="383"/>
      <c r="N24" s="383"/>
      <c r="Q24" s="383" t="s">
        <v>197</v>
      </c>
      <c r="R24" s="383"/>
      <c r="S24" s="383"/>
      <c r="T24" s="383"/>
      <c r="U24" s="383"/>
      <c r="V24" s="383" t="s">
        <v>198</v>
      </c>
      <c r="W24" s="383"/>
      <c r="X24" s="383"/>
      <c r="Y24" s="383"/>
      <c r="Z24" s="383"/>
      <c r="AA24" s="383"/>
      <c r="AB24" s="383"/>
      <c r="AL24" s="194"/>
      <c r="AM24" s="194"/>
      <c r="AN24" s="194"/>
      <c r="AO24" s="194"/>
      <c r="AP24" s="194"/>
      <c r="AQ24" s="194"/>
      <c r="AR24" s="194"/>
      <c r="AS24" s="194"/>
      <c r="AT24" s="194"/>
    </row>
    <row r="25" spans="1:46" ht="24.75" customHeight="1">
      <c r="A25" s="37"/>
      <c r="B25" s="51"/>
      <c r="C25" s="384">
        <v>2023</v>
      </c>
      <c r="D25" s="385"/>
      <c r="E25" s="228" t="s">
        <v>37</v>
      </c>
      <c r="F25" s="231" t="str">
        <f>IF(AK11=2,"6",IF(AK11=3,"9",IF(AK11=4,"12","3")))</f>
        <v>3</v>
      </c>
      <c r="G25" s="230" t="s">
        <v>683</v>
      </c>
      <c r="H25" s="377"/>
      <c r="I25" s="377"/>
      <c r="J25" s="377"/>
      <c r="K25" s="377"/>
      <c r="L25" s="377"/>
      <c r="M25" s="377"/>
      <c r="N25" s="377"/>
      <c r="Q25" s="374">
        <f>EDATE($C30,1)</f>
        <v>45170</v>
      </c>
      <c r="R25" s="375"/>
      <c r="S25" s="375"/>
      <c r="T25" s="375"/>
      <c r="U25" s="376"/>
      <c r="V25" s="377"/>
      <c r="W25" s="377"/>
      <c r="X25" s="377"/>
      <c r="Y25" s="377"/>
      <c r="Z25" s="377"/>
      <c r="AA25" s="377"/>
      <c r="AB25" s="377"/>
      <c r="AK25" s="229" t="str">
        <f>C25&amp;"/"&amp;F25</f>
        <v>2023/3</v>
      </c>
      <c r="AL25" s="194"/>
      <c r="AM25" s="194"/>
      <c r="AN25" s="194"/>
      <c r="AO25" s="194"/>
      <c r="AP25" s="194"/>
      <c r="AQ25" s="194"/>
      <c r="AR25" s="194"/>
      <c r="AS25" s="194"/>
      <c r="AT25" s="194"/>
    </row>
    <row r="26" spans="1:46" ht="24.75" customHeight="1">
      <c r="A26" s="37"/>
      <c r="B26" s="51"/>
      <c r="C26" s="374">
        <f>EDATE($AK25,1)</f>
        <v>45017</v>
      </c>
      <c r="D26" s="375"/>
      <c r="E26" s="375"/>
      <c r="F26" s="375"/>
      <c r="G26" s="376"/>
      <c r="H26" s="377"/>
      <c r="I26" s="377"/>
      <c r="J26" s="377"/>
      <c r="K26" s="377"/>
      <c r="L26" s="377"/>
      <c r="M26" s="377"/>
      <c r="N26" s="377"/>
      <c r="Q26" s="374">
        <f>EDATE($Q25,1)</f>
        <v>45200</v>
      </c>
      <c r="R26" s="375"/>
      <c r="S26" s="375"/>
      <c r="T26" s="375"/>
      <c r="U26" s="376"/>
      <c r="V26" s="377"/>
      <c r="W26" s="377"/>
      <c r="X26" s="377"/>
      <c r="Y26" s="377"/>
      <c r="Z26" s="377"/>
      <c r="AA26" s="377"/>
      <c r="AB26" s="377"/>
      <c r="AL26" s="194"/>
      <c r="AM26" s="194"/>
      <c r="AN26" s="194"/>
      <c r="AO26" s="194"/>
      <c r="AP26" s="194"/>
      <c r="AQ26" s="194"/>
      <c r="AR26" s="194"/>
      <c r="AS26" s="194"/>
      <c r="AT26" s="194"/>
    </row>
    <row r="27" spans="1:46" ht="24.75" customHeight="1">
      <c r="A27" s="37"/>
      <c r="B27" s="51"/>
      <c r="C27" s="374">
        <f t="shared" ref="C27:C30" si="0">EDATE($C26,1)</f>
        <v>45047</v>
      </c>
      <c r="D27" s="375"/>
      <c r="E27" s="375"/>
      <c r="F27" s="375"/>
      <c r="G27" s="376"/>
      <c r="H27" s="377"/>
      <c r="I27" s="377"/>
      <c r="J27" s="377"/>
      <c r="K27" s="377"/>
      <c r="L27" s="377"/>
      <c r="M27" s="377"/>
      <c r="N27" s="377"/>
      <c r="Q27" s="374">
        <f t="shared" ref="Q27:Q30" si="1">EDATE($Q26,1)</f>
        <v>45231</v>
      </c>
      <c r="R27" s="375"/>
      <c r="S27" s="375"/>
      <c r="T27" s="375"/>
      <c r="U27" s="376"/>
      <c r="V27" s="377"/>
      <c r="W27" s="377"/>
      <c r="X27" s="377"/>
      <c r="Y27" s="377"/>
      <c r="Z27" s="377"/>
      <c r="AA27" s="377"/>
      <c r="AB27" s="377"/>
      <c r="AL27" s="194"/>
      <c r="AM27" s="194"/>
      <c r="AN27" s="194"/>
      <c r="AO27" s="194"/>
      <c r="AP27" s="194"/>
      <c r="AQ27" s="194"/>
      <c r="AR27" s="194"/>
      <c r="AS27" s="194"/>
      <c r="AT27" s="194"/>
    </row>
    <row r="28" spans="1:46" ht="24.75" customHeight="1">
      <c r="A28" s="37"/>
      <c r="B28" s="51"/>
      <c r="C28" s="374">
        <f t="shared" si="0"/>
        <v>45078</v>
      </c>
      <c r="D28" s="375"/>
      <c r="E28" s="375"/>
      <c r="F28" s="375"/>
      <c r="G28" s="376"/>
      <c r="H28" s="377"/>
      <c r="I28" s="377"/>
      <c r="J28" s="377"/>
      <c r="K28" s="377"/>
      <c r="L28" s="377"/>
      <c r="M28" s="377"/>
      <c r="N28" s="377"/>
      <c r="Q28" s="374">
        <f t="shared" si="1"/>
        <v>45261</v>
      </c>
      <c r="R28" s="375"/>
      <c r="S28" s="375"/>
      <c r="T28" s="375"/>
      <c r="U28" s="376"/>
      <c r="V28" s="377"/>
      <c r="W28" s="377"/>
      <c r="X28" s="377"/>
      <c r="Y28" s="377"/>
      <c r="Z28" s="377"/>
      <c r="AA28" s="377"/>
      <c r="AB28" s="377"/>
      <c r="AL28" s="194"/>
      <c r="AM28" s="194"/>
      <c r="AN28" s="194"/>
      <c r="AO28" s="194"/>
      <c r="AP28" s="194"/>
      <c r="AQ28" s="194"/>
      <c r="AR28" s="194"/>
      <c r="AS28" s="194"/>
      <c r="AT28" s="194"/>
    </row>
    <row r="29" spans="1:46" ht="24.75" customHeight="1">
      <c r="A29" s="37"/>
      <c r="B29" s="51"/>
      <c r="C29" s="374">
        <f t="shared" si="0"/>
        <v>45108</v>
      </c>
      <c r="D29" s="375"/>
      <c r="E29" s="375"/>
      <c r="F29" s="375"/>
      <c r="G29" s="376"/>
      <c r="H29" s="377"/>
      <c r="I29" s="377"/>
      <c r="J29" s="377"/>
      <c r="K29" s="377"/>
      <c r="L29" s="377"/>
      <c r="M29" s="377"/>
      <c r="N29" s="377"/>
      <c r="Q29" s="374">
        <f t="shared" si="1"/>
        <v>45292</v>
      </c>
      <c r="R29" s="375"/>
      <c r="S29" s="375"/>
      <c r="T29" s="375"/>
      <c r="U29" s="376"/>
      <c r="V29" s="377"/>
      <c r="W29" s="377"/>
      <c r="X29" s="377"/>
      <c r="Y29" s="377"/>
      <c r="Z29" s="377"/>
      <c r="AA29" s="377"/>
      <c r="AB29" s="377"/>
      <c r="AL29" s="194"/>
      <c r="AM29" s="194"/>
      <c r="AN29" s="194"/>
      <c r="AO29" s="194"/>
      <c r="AP29" s="194"/>
      <c r="AQ29" s="194"/>
      <c r="AR29" s="194"/>
      <c r="AS29" s="194"/>
      <c r="AT29" s="194"/>
    </row>
    <row r="30" spans="1:46" ht="24.75" customHeight="1">
      <c r="A30" s="37"/>
      <c r="B30" s="51"/>
      <c r="C30" s="374">
        <f t="shared" si="0"/>
        <v>45139</v>
      </c>
      <c r="D30" s="375"/>
      <c r="E30" s="375"/>
      <c r="F30" s="375"/>
      <c r="G30" s="376"/>
      <c r="H30" s="377"/>
      <c r="I30" s="377"/>
      <c r="J30" s="377"/>
      <c r="K30" s="377"/>
      <c r="L30" s="377"/>
      <c r="M30" s="377"/>
      <c r="N30" s="377"/>
      <c r="Q30" s="374">
        <f t="shared" si="1"/>
        <v>45323</v>
      </c>
      <c r="R30" s="375"/>
      <c r="S30" s="375"/>
      <c r="T30" s="375"/>
      <c r="U30" s="376"/>
      <c r="V30" s="377"/>
      <c r="W30" s="377"/>
      <c r="X30" s="377"/>
      <c r="Y30" s="377"/>
      <c r="Z30" s="377"/>
      <c r="AA30" s="377"/>
      <c r="AB30" s="377"/>
      <c r="AL30" s="194"/>
      <c r="AM30" s="194"/>
      <c r="AN30" s="194"/>
      <c r="AO30" s="194"/>
      <c r="AP30" s="194"/>
      <c r="AQ30" s="194"/>
      <c r="AR30" s="194"/>
      <c r="AS30" s="194"/>
      <c r="AT30" s="194"/>
    </row>
    <row r="31" spans="1:46" ht="18" customHeight="1">
      <c r="A31" s="37"/>
      <c r="B31" s="51"/>
    </row>
    <row r="32" spans="1:46" ht="24.75" customHeight="1">
      <c r="A32" s="37"/>
      <c r="C32" s="382" t="s">
        <v>218</v>
      </c>
      <c r="D32" s="382"/>
      <c r="E32" s="382"/>
      <c r="F32" s="382"/>
      <c r="G32" s="382"/>
      <c r="H32" s="382"/>
      <c r="I32" s="382"/>
      <c r="J32" s="382"/>
      <c r="K32" s="382"/>
      <c r="L32" s="382"/>
      <c r="M32" s="367">
        <f>IFERROR(AVERAGE(H25:N30,V25:AB30),0)</f>
        <v>0</v>
      </c>
      <c r="N32" s="367"/>
      <c r="O32" s="367"/>
      <c r="P32" s="367"/>
      <c r="Q32" s="367"/>
      <c r="R32" s="367"/>
      <c r="S32" s="367"/>
      <c r="T32" s="50" t="s">
        <v>19</v>
      </c>
      <c r="V32" s="52" t="s">
        <v>20</v>
      </c>
      <c r="W32" s="51"/>
      <c r="X32" s="50"/>
      <c r="Y32" s="51"/>
      <c r="Z32" s="368"/>
      <c r="AA32" s="368"/>
      <c r="AB32" s="368"/>
      <c r="AC32" s="368"/>
      <c r="AD32" s="368"/>
      <c r="AE32" s="368"/>
      <c r="AF32" s="368"/>
      <c r="AG32" s="50" t="s">
        <v>301</v>
      </c>
    </row>
    <row r="33" spans="1:37" ht="24.75" customHeight="1">
      <c r="A33" s="37"/>
      <c r="B33" s="378" t="s">
        <v>704</v>
      </c>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row>
    <row r="34" spans="1:37" ht="24.75" customHeight="1">
      <c r="A34" s="37"/>
      <c r="B34" s="358"/>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row>
    <row r="35" spans="1:37" ht="24.75" customHeight="1">
      <c r="A35" s="37"/>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row>
    <row r="36" spans="1:37" ht="24.75" customHeight="1">
      <c r="A36" s="37"/>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row>
    <row r="37" spans="1:37" ht="24.75" customHeight="1">
      <c r="A37" s="37"/>
      <c r="B37" s="358"/>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row>
    <row r="38" spans="1:37" ht="18" customHeight="1">
      <c r="A38" s="37"/>
      <c r="C38" s="53"/>
      <c r="D38" s="142"/>
      <c r="E38" s="142"/>
      <c r="G38" s="142"/>
      <c r="H38" s="142"/>
      <c r="I38" s="142"/>
      <c r="J38" s="142"/>
      <c r="K38" s="142"/>
      <c r="L38" s="142"/>
      <c r="M38" s="50"/>
      <c r="N38" s="50"/>
      <c r="O38" s="50"/>
      <c r="P38" s="50"/>
      <c r="Q38" s="50"/>
      <c r="R38" s="50"/>
      <c r="S38" s="50"/>
      <c r="T38" s="50"/>
      <c r="U38" s="50"/>
      <c r="V38" s="50"/>
      <c r="W38" s="50"/>
      <c r="X38" s="50"/>
      <c r="Y38" s="50"/>
      <c r="Z38" s="50"/>
      <c r="AA38" s="50"/>
      <c r="AB38" s="50"/>
      <c r="AC38" s="50"/>
      <c r="AD38" s="50"/>
      <c r="AE38" s="50"/>
      <c r="AF38" s="50"/>
      <c r="AG38" s="50"/>
    </row>
    <row r="39" spans="1:37" ht="24.75" customHeight="1">
      <c r="A39" s="37"/>
      <c r="B39" s="52" t="s">
        <v>128</v>
      </c>
      <c r="C39" s="51"/>
      <c r="D39" s="142"/>
      <c r="E39" s="142"/>
      <c r="G39" s="142"/>
      <c r="H39" s="142"/>
      <c r="I39" s="142"/>
      <c r="J39" s="142"/>
      <c r="K39" s="142"/>
      <c r="L39" s="142"/>
      <c r="M39" s="50"/>
      <c r="N39" s="50"/>
      <c r="O39" s="50"/>
      <c r="P39" s="50"/>
      <c r="Q39" s="50"/>
      <c r="R39" s="50"/>
      <c r="S39" s="50"/>
      <c r="T39" s="50"/>
      <c r="U39" s="50"/>
      <c r="V39" s="50"/>
      <c r="W39" s="50"/>
      <c r="X39" s="50"/>
      <c r="Y39" s="50"/>
      <c r="Z39" s="50"/>
      <c r="AA39" s="50"/>
      <c r="AB39" s="50"/>
      <c r="AC39" s="50"/>
      <c r="AD39" s="50"/>
      <c r="AE39" s="50"/>
      <c r="AF39" s="50"/>
      <c r="AG39" s="50"/>
    </row>
    <row r="40" spans="1:37" ht="24.75" customHeight="1">
      <c r="A40" s="37"/>
      <c r="B40" s="52" t="s">
        <v>193</v>
      </c>
      <c r="C40" s="51"/>
      <c r="D40" s="142"/>
      <c r="E40" s="142"/>
      <c r="G40" s="142"/>
      <c r="H40" s="142"/>
      <c r="I40" s="142"/>
      <c r="J40" s="142"/>
      <c r="K40" s="142"/>
      <c r="L40" s="142"/>
      <c r="AK40" s="194" t="s">
        <v>201</v>
      </c>
    </row>
    <row r="41" spans="1:37" ht="30" customHeight="1">
      <c r="A41" s="37"/>
      <c r="B41" s="52"/>
      <c r="C41" s="51"/>
      <c r="D41" s="142"/>
      <c r="E41" s="142"/>
      <c r="I41" s="379" t="s">
        <v>199</v>
      </c>
      <c r="J41" s="380"/>
      <c r="K41" s="380"/>
      <c r="L41" s="381"/>
      <c r="M41" s="364" t="s">
        <v>200</v>
      </c>
      <c r="N41" s="365"/>
      <c r="O41" s="365"/>
      <c r="P41" s="365"/>
      <c r="Q41" s="365"/>
      <c r="R41" s="365"/>
      <c r="S41" s="365"/>
    </row>
    <row r="42" spans="1:37" ht="24.75" customHeight="1">
      <c r="A42" s="37"/>
      <c r="B42" s="52"/>
      <c r="C42" s="51"/>
      <c r="D42" s="142"/>
      <c r="E42" s="142"/>
      <c r="I42" s="360">
        <f>Q28</f>
        <v>45261</v>
      </c>
      <c r="J42" s="360"/>
      <c r="K42" s="360"/>
      <c r="L42" s="360"/>
      <c r="M42" s="369"/>
      <c r="N42" s="369"/>
      <c r="O42" s="369"/>
      <c r="P42" s="369"/>
      <c r="Q42" s="369"/>
      <c r="R42" s="369"/>
      <c r="S42" s="369"/>
    </row>
    <row r="43" spans="1:37" ht="24.75" customHeight="1">
      <c r="A43" s="37"/>
      <c r="B43" s="52"/>
      <c r="C43" s="51"/>
      <c r="D43" s="142"/>
      <c r="E43" s="142"/>
      <c r="I43" s="360">
        <f>Q29</f>
        <v>45292</v>
      </c>
      <c r="J43" s="360"/>
      <c r="K43" s="360"/>
      <c r="L43" s="360"/>
      <c r="M43" s="369"/>
      <c r="N43" s="369"/>
      <c r="O43" s="369"/>
      <c r="P43" s="369"/>
      <c r="Q43" s="369"/>
      <c r="R43" s="369"/>
      <c r="S43" s="369"/>
    </row>
    <row r="44" spans="1:37" ht="24.75" customHeight="1">
      <c r="A44" s="37"/>
      <c r="B44" s="52"/>
      <c r="C44" s="51"/>
      <c r="D44" s="142"/>
      <c r="E44" s="142"/>
      <c r="I44" s="360">
        <f>Q30</f>
        <v>45323</v>
      </c>
      <c r="J44" s="360"/>
      <c r="K44" s="360"/>
      <c r="L44" s="360"/>
      <c r="M44" s="369"/>
      <c r="N44" s="369"/>
      <c r="O44" s="369"/>
      <c r="P44" s="369"/>
      <c r="Q44" s="369"/>
      <c r="R44" s="369"/>
      <c r="S44" s="369"/>
    </row>
    <row r="45" spans="1:37" ht="24.75" customHeight="1">
      <c r="A45" s="37"/>
      <c r="B45" s="52"/>
      <c r="C45" s="51"/>
      <c r="D45" s="142"/>
      <c r="E45" s="142"/>
      <c r="I45" s="130"/>
      <c r="J45" s="130"/>
      <c r="K45" s="130"/>
      <c r="L45" s="130"/>
      <c r="M45" s="135"/>
      <c r="N45" s="135"/>
      <c r="O45" s="135"/>
      <c r="P45" s="135"/>
      <c r="Q45" s="135"/>
      <c r="R45" s="135"/>
      <c r="S45" s="135"/>
    </row>
    <row r="46" spans="1:37" ht="24.75" customHeight="1">
      <c r="A46" s="37"/>
      <c r="B46" s="52"/>
      <c r="C46" s="370" t="s">
        <v>219</v>
      </c>
      <c r="D46" s="370"/>
      <c r="E46" s="370"/>
      <c r="F46" s="370"/>
      <c r="G46" s="370"/>
      <c r="H46" s="370"/>
      <c r="I46" s="370"/>
      <c r="J46" s="370"/>
      <c r="K46" s="370"/>
      <c r="L46" s="370"/>
      <c r="M46" s="371">
        <f>IFERROR(ROUND(AVERAGE(M42:S44),2),0)</f>
        <v>0</v>
      </c>
      <c r="N46" s="372"/>
      <c r="O46" s="372"/>
      <c r="P46" s="372"/>
      <c r="Q46" s="372"/>
      <c r="R46" s="372"/>
      <c r="S46" s="373"/>
      <c r="T46" s="50" t="s">
        <v>21</v>
      </c>
      <c r="V46" s="52" t="s">
        <v>20</v>
      </c>
      <c r="X46" s="50"/>
      <c r="Z46" s="347"/>
      <c r="AA46" s="347"/>
      <c r="AB46" s="347"/>
      <c r="AC46" s="347"/>
      <c r="AD46" s="347"/>
      <c r="AE46" s="347"/>
      <c r="AF46" s="347"/>
      <c r="AG46" s="50" t="s">
        <v>22</v>
      </c>
      <c r="AK46" s="194">
        <v>780</v>
      </c>
    </row>
    <row r="47" spans="1:37" ht="24.75" customHeight="1">
      <c r="A47" s="37"/>
      <c r="B47" s="358" t="s">
        <v>684</v>
      </c>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row>
    <row r="48" spans="1:37" ht="24.75" customHeight="1">
      <c r="A48" s="37"/>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row>
    <row r="49" spans="1:36" ht="24.75" customHeight="1">
      <c r="A49" s="37"/>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row>
    <row r="50" spans="1:36" ht="18" customHeight="1">
      <c r="A50" s="37"/>
      <c r="C50" s="44"/>
      <c r="D50" s="142"/>
      <c r="E50" s="142"/>
      <c r="F50" s="36"/>
      <c r="G50" s="142"/>
      <c r="H50" s="142"/>
      <c r="I50" s="142"/>
      <c r="J50" s="142"/>
      <c r="K50" s="142"/>
      <c r="L50" s="142"/>
      <c r="M50" s="50"/>
      <c r="N50" s="50"/>
      <c r="O50" s="50"/>
      <c r="P50" s="50"/>
      <c r="Q50" s="50"/>
      <c r="R50" s="50"/>
      <c r="S50" s="50"/>
      <c r="T50" s="50"/>
      <c r="U50" s="50"/>
      <c r="V50" s="50"/>
      <c r="W50" s="50"/>
      <c r="X50" s="50"/>
      <c r="Y50" s="50"/>
      <c r="Z50" s="50"/>
      <c r="AA50" s="50"/>
      <c r="AB50" s="50"/>
      <c r="AC50" s="50"/>
      <c r="AD50" s="50"/>
      <c r="AE50" s="50"/>
      <c r="AF50" s="50"/>
      <c r="AG50" s="50"/>
      <c r="AH50" s="50"/>
    </row>
    <row r="51" spans="1:36" ht="24.75" customHeight="1">
      <c r="A51" s="37"/>
      <c r="B51" s="52" t="s">
        <v>221</v>
      </c>
      <c r="C51" s="44"/>
      <c r="D51" s="142"/>
      <c r="E51" s="142"/>
      <c r="F51" s="36"/>
      <c r="G51" s="142"/>
      <c r="H51" s="142"/>
      <c r="I51" s="142"/>
      <c r="J51" s="142"/>
      <c r="K51" s="142"/>
      <c r="L51" s="142"/>
      <c r="M51" s="50"/>
      <c r="N51" s="50"/>
      <c r="O51" s="50"/>
      <c r="P51" s="50"/>
      <c r="Q51" s="50"/>
      <c r="R51" s="50"/>
      <c r="S51" s="50"/>
      <c r="T51" s="50"/>
      <c r="U51" s="50"/>
      <c r="V51" s="50"/>
      <c r="W51" s="50"/>
      <c r="X51" s="50"/>
      <c r="Y51" s="50"/>
      <c r="Z51" s="50"/>
      <c r="AA51" s="50"/>
      <c r="AB51" s="50"/>
      <c r="AC51" s="50"/>
      <c r="AD51" s="50"/>
      <c r="AE51" s="50"/>
      <c r="AF51" s="50"/>
      <c r="AG51" s="50"/>
      <c r="AH51" s="50"/>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66">
        <f>M46</f>
        <v>0</v>
      </c>
      <c r="N53" s="366"/>
      <c r="O53" s="366"/>
      <c r="P53" s="366"/>
      <c r="Q53" s="366"/>
      <c r="R53" s="366"/>
      <c r="S53" s="366"/>
      <c r="T53" s="132" t="s">
        <v>21</v>
      </c>
      <c r="U53" s="133"/>
      <c r="V53" s="134" t="s">
        <v>20</v>
      </c>
      <c r="W53" s="133"/>
      <c r="X53" s="132"/>
      <c r="Y53" s="133"/>
      <c r="Z53" s="366">
        <f>Z46</f>
        <v>0</v>
      </c>
      <c r="AA53" s="366"/>
      <c r="AB53" s="366"/>
      <c r="AC53" s="366"/>
      <c r="AD53" s="366"/>
      <c r="AE53" s="366"/>
      <c r="AF53" s="366"/>
      <c r="AG53" s="132" t="s">
        <v>22</v>
      </c>
      <c r="AH53" s="113"/>
      <c r="AI53" s="113"/>
      <c r="AJ53" s="113"/>
    </row>
    <row r="54" spans="1:36" ht="24.75" customHeight="1">
      <c r="A54" s="37"/>
      <c r="B54" s="52" t="s">
        <v>126</v>
      </c>
      <c r="C54" s="141"/>
      <c r="D54" s="142"/>
      <c r="E54" s="142"/>
      <c r="G54" s="142"/>
      <c r="H54" s="142"/>
      <c r="I54" s="142"/>
      <c r="J54" s="142"/>
      <c r="K54" s="142"/>
      <c r="L54" s="142"/>
      <c r="M54" s="50"/>
      <c r="N54" s="50"/>
      <c r="O54" s="50"/>
      <c r="P54" s="50"/>
      <c r="Q54" s="50"/>
      <c r="R54" s="50"/>
      <c r="S54" s="50"/>
      <c r="T54" s="50"/>
      <c r="U54" s="50"/>
      <c r="V54" s="50"/>
      <c r="W54" s="50"/>
      <c r="X54" s="50"/>
      <c r="Y54" s="50"/>
      <c r="Z54" s="50"/>
      <c r="AA54" s="50"/>
      <c r="AB54" s="50"/>
      <c r="AC54" s="50"/>
      <c r="AD54" s="50"/>
      <c r="AE54" s="50"/>
      <c r="AF54" s="50"/>
      <c r="AG54" s="50"/>
    </row>
    <row r="55" spans="1:36" ht="24.75" customHeight="1">
      <c r="A55" s="37"/>
      <c r="C55" s="141"/>
      <c r="D55" s="142"/>
      <c r="E55" s="142"/>
      <c r="G55" s="142"/>
      <c r="H55" s="142"/>
      <c r="I55" s="142"/>
      <c r="J55" s="142"/>
      <c r="K55" s="142"/>
      <c r="L55" s="142"/>
      <c r="M55" s="367">
        <f>M53*AK46</f>
        <v>0</v>
      </c>
      <c r="N55" s="367"/>
      <c r="O55" s="367"/>
      <c r="P55" s="367"/>
      <c r="Q55" s="367"/>
      <c r="R55" s="367"/>
      <c r="S55" s="367"/>
      <c r="T55" s="50" t="s">
        <v>19</v>
      </c>
      <c r="U55" s="51"/>
      <c r="V55" s="52" t="s">
        <v>20</v>
      </c>
      <c r="W55" s="51"/>
      <c r="X55" s="50"/>
      <c r="Y55" s="51"/>
      <c r="Z55" s="367">
        <f>Z53*AK46</f>
        <v>0</v>
      </c>
      <c r="AA55" s="367"/>
      <c r="AB55" s="367"/>
      <c r="AC55" s="367"/>
      <c r="AD55" s="367"/>
      <c r="AE55" s="367"/>
      <c r="AF55" s="367"/>
      <c r="AG55" s="50" t="s">
        <v>301</v>
      </c>
    </row>
    <row r="56" spans="1:36" ht="18" customHeight="1">
      <c r="A56" s="37"/>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7"/>
      <c r="B57" s="52"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7"/>
      <c r="B58" s="52"/>
      <c r="C58" s="141"/>
      <c r="D58" s="142"/>
      <c r="E58" s="142"/>
      <c r="F58" s="362" t="s">
        <v>199</v>
      </c>
      <c r="G58" s="362"/>
      <c r="H58" s="362"/>
      <c r="I58" s="362"/>
      <c r="J58" s="362"/>
      <c r="K58" s="362"/>
      <c r="L58" s="363"/>
      <c r="M58" s="364" t="s">
        <v>202</v>
      </c>
      <c r="N58" s="365"/>
      <c r="O58" s="365"/>
      <c r="P58" s="365"/>
      <c r="Q58" s="365"/>
      <c r="R58" s="365"/>
      <c r="S58" s="365"/>
      <c r="T58" s="364" t="s">
        <v>203</v>
      </c>
      <c r="U58" s="365"/>
      <c r="V58" s="365"/>
      <c r="W58" s="365"/>
      <c r="X58" s="365"/>
      <c r="Y58" s="365"/>
      <c r="Z58" s="365"/>
      <c r="AA58" s="142"/>
      <c r="AB58" s="142"/>
      <c r="AC58" s="142"/>
      <c r="AD58" s="142"/>
      <c r="AE58" s="142"/>
      <c r="AF58" s="142"/>
      <c r="AG58" s="142"/>
    </row>
    <row r="59" spans="1:36" ht="24.75" customHeight="1">
      <c r="A59" s="37"/>
      <c r="B59" s="52"/>
      <c r="C59" s="141"/>
      <c r="D59" s="142"/>
      <c r="E59" s="142"/>
      <c r="F59" s="360">
        <f>I42</f>
        <v>45261</v>
      </c>
      <c r="G59" s="360"/>
      <c r="H59" s="360"/>
      <c r="I59" s="360"/>
      <c r="J59" s="360"/>
      <c r="K59" s="360"/>
      <c r="L59" s="360"/>
      <c r="M59" s="361"/>
      <c r="N59" s="361"/>
      <c r="O59" s="361"/>
      <c r="P59" s="361"/>
      <c r="Q59" s="361"/>
      <c r="R59" s="361"/>
      <c r="S59" s="361"/>
      <c r="T59" s="361"/>
      <c r="U59" s="361"/>
      <c r="V59" s="361"/>
      <c r="W59" s="361"/>
      <c r="X59" s="361"/>
      <c r="Y59" s="361"/>
      <c r="Z59" s="361"/>
      <c r="AA59" s="142"/>
      <c r="AB59" s="142"/>
      <c r="AC59" s="142"/>
      <c r="AD59" s="142"/>
      <c r="AE59" s="142"/>
      <c r="AF59" s="142"/>
      <c r="AG59" s="142"/>
    </row>
    <row r="60" spans="1:36" ht="24.75" customHeight="1">
      <c r="A60" s="37"/>
      <c r="B60" s="52"/>
      <c r="C60" s="141"/>
      <c r="D60" s="142"/>
      <c r="E60" s="142"/>
      <c r="F60" s="360">
        <f>I43</f>
        <v>45292</v>
      </c>
      <c r="G60" s="360"/>
      <c r="H60" s="360"/>
      <c r="I60" s="360"/>
      <c r="J60" s="360"/>
      <c r="K60" s="360"/>
      <c r="L60" s="360"/>
      <c r="M60" s="361"/>
      <c r="N60" s="361"/>
      <c r="O60" s="361"/>
      <c r="P60" s="361"/>
      <c r="Q60" s="361"/>
      <c r="R60" s="361"/>
      <c r="S60" s="361"/>
      <c r="T60" s="361"/>
      <c r="U60" s="361"/>
      <c r="V60" s="361"/>
      <c r="W60" s="361"/>
      <c r="X60" s="361"/>
      <c r="Y60" s="361"/>
      <c r="Z60" s="361"/>
      <c r="AA60" s="142"/>
      <c r="AB60" s="142"/>
      <c r="AC60" s="142"/>
      <c r="AD60" s="142"/>
      <c r="AE60" s="142"/>
      <c r="AF60" s="142"/>
      <c r="AG60" s="142"/>
    </row>
    <row r="61" spans="1:36" ht="24.75" customHeight="1">
      <c r="A61" s="37"/>
      <c r="B61" s="52"/>
      <c r="C61" s="141"/>
      <c r="D61" s="142"/>
      <c r="E61" s="142"/>
      <c r="F61" s="360">
        <f>I44</f>
        <v>45323</v>
      </c>
      <c r="G61" s="360"/>
      <c r="H61" s="360"/>
      <c r="I61" s="360"/>
      <c r="J61" s="360"/>
      <c r="K61" s="360"/>
      <c r="L61" s="360"/>
      <c r="M61" s="361"/>
      <c r="N61" s="361"/>
      <c r="O61" s="361"/>
      <c r="P61" s="361"/>
      <c r="Q61" s="361"/>
      <c r="R61" s="361"/>
      <c r="S61" s="361"/>
      <c r="T61" s="361"/>
      <c r="U61" s="361"/>
      <c r="V61" s="361"/>
      <c r="W61" s="361"/>
      <c r="X61" s="361"/>
      <c r="Y61" s="361"/>
      <c r="Z61" s="361"/>
      <c r="AA61" s="142"/>
      <c r="AB61" s="142"/>
      <c r="AC61" s="142"/>
      <c r="AD61" s="142"/>
      <c r="AE61" s="142"/>
      <c r="AF61" s="142"/>
      <c r="AG61" s="142"/>
    </row>
    <row r="62" spans="1:36" ht="13.5" customHeight="1">
      <c r="A62" s="37"/>
      <c r="B62" s="52"/>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7"/>
      <c r="B63" s="52"/>
      <c r="C63" s="141"/>
      <c r="D63" s="142"/>
      <c r="E63" s="142"/>
      <c r="F63" s="353" t="s">
        <v>681</v>
      </c>
      <c r="G63" s="353"/>
      <c r="H63" s="353"/>
      <c r="I63" s="353"/>
      <c r="J63" s="353"/>
      <c r="K63" s="353"/>
      <c r="L63" s="353"/>
      <c r="M63" s="354" t="e">
        <f>ROUND(AVERAGE(M59:S61),2)</f>
        <v>#DIV/0!</v>
      </c>
      <c r="N63" s="354"/>
      <c r="O63" s="354"/>
      <c r="P63" s="354"/>
      <c r="Q63" s="354"/>
      <c r="R63" s="354"/>
      <c r="S63" s="354"/>
      <c r="T63" s="354" t="e">
        <f>ROUND(AVERAGE(T59:Z61),2)</f>
        <v>#DIV/0!</v>
      </c>
      <c r="U63" s="354"/>
      <c r="V63" s="354"/>
      <c r="W63" s="354"/>
      <c r="X63" s="354"/>
      <c r="Y63" s="354"/>
      <c r="Z63" s="354"/>
      <c r="AA63" s="142"/>
      <c r="AB63" s="142"/>
      <c r="AC63" s="142"/>
      <c r="AD63" s="142"/>
      <c r="AE63" s="142"/>
      <c r="AF63" s="142"/>
      <c r="AG63" s="142"/>
    </row>
    <row r="64" spans="1:36" ht="24.75" customHeight="1">
      <c r="A64" s="37"/>
      <c r="B64" s="52"/>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7"/>
      <c r="C65" s="141"/>
      <c r="D65" s="142"/>
      <c r="E65" s="142"/>
      <c r="F65" s="355" t="s">
        <v>204</v>
      </c>
      <c r="G65" s="355"/>
      <c r="H65" s="355"/>
      <c r="I65" s="355"/>
      <c r="J65" s="355"/>
      <c r="K65" s="355"/>
      <c r="L65" s="355"/>
      <c r="M65" s="356">
        <f>IFERROR(M46/(M63+T63),0)</f>
        <v>0</v>
      </c>
      <c r="N65" s="356"/>
      <c r="O65" s="356"/>
      <c r="P65" s="356"/>
      <c r="Q65" s="356"/>
      <c r="R65" s="356"/>
      <c r="S65" s="356"/>
      <c r="T65" s="50"/>
      <c r="V65" s="52" t="s">
        <v>20</v>
      </c>
      <c r="W65" s="51"/>
      <c r="X65" s="50"/>
      <c r="Y65" s="51"/>
      <c r="Z65" s="357"/>
      <c r="AA65" s="357"/>
      <c r="AB65" s="357"/>
      <c r="AC65" s="357"/>
      <c r="AD65" s="357"/>
      <c r="AE65" s="357"/>
      <c r="AF65" s="357"/>
      <c r="AG65" s="50" t="s">
        <v>302</v>
      </c>
    </row>
    <row r="66" spans="1:37" ht="24.75" customHeight="1">
      <c r="A66" s="37"/>
      <c r="B66" s="358" t="s">
        <v>685</v>
      </c>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row>
    <row r="67" spans="1:37" ht="24.75" customHeight="1">
      <c r="A67" s="37"/>
      <c r="B67" s="358"/>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row>
    <row r="68" spans="1:37" ht="18" customHeight="1">
      <c r="A68" s="37"/>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7"/>
      <c r="B69" s="52" t="s">
        <v>205</v>
      </c>
      <c r="C69" s="141"/>
      <c r="D69" s="142"/>
      <c r="E69" s="142"/>
      <c r="G69" s="142"/>
      <c r="H69" s="142"/>
      <c r="I69" s="142"/>
      <c r="J69" s="142"/>
      <c r="K69" s="142"/>
      <c r="L69" s="142"/>
      <c r="M69" s="50"/>
      <c r="N69" s="50"/>
      <c r="O69" s="50"/>
      <c r="P69" s="50"/>
      <c r="Q69" s="50"/>
      <c r="R69" s="50"/>
      <c r="S69" s="50"/>
      <c r="T69" s="50"/>
      <c r="U69" s="50"/>
      <c r="V69" s="50"/>
      <c r="W69" s="50"/>
      <c r="X69" s="50"/>
      <c r="Y69" s="50"/>
      <c r="Z69" s="50"/>
      <c r="AA69" s="50"/>
      <c r="AB69" s="50"/>
      <c r="AC69" s="50"/>
      <c r="AD69" s="50"/>
      <c r="AE69" s="50"/>
      <c r="AF69" s="50"/>
      <c r="AG69" s="50"/>
      <c r="AH69" s="50"/>
    </row>
    <row r="70" spans="1:37" ht="24.75" customHeight="1">
      <c r="A70" s="37"/>
      <c r="B70" s="141"/>
      <c r="D70" s="142"/>
      <c r="E70" s="142"/>
      <c r="G70" s="142"/>
      <c r="H70" s="142"/>
      <c r="I70" s="142"/>
      <c r="J70" s="142"/>
      <c r="K70" s="142"/>
      <c r="L70" s="142"/>
      <c r="M70" s="359" t="e">
        <f>ROUNDDOWN(M55/(M32*医療保険の利用者割合１),4)</f>
        <v>#DIV/0!</v>
      </c>
      <c r="N70" s="359"/>
      <c r="O70" s="359"/>
      <c r="P70" s="359"/>
      <c r="Q70" s="359"/>
      <c r="R70" s="359"/>
      <c r="S70" s="359"/>
      <c r="T70" s="50"/>
      <c r="U70" s="51"/>
      <c r="V70" s="52" t="s">
        <v>20</v>
      </c>
      <c r="W70" s="51"/>
      <c r="X70" s="50"/>
      <c r="Y70" s="51"/>
      <c r="Z70" s="359" t="e">
        <f>ROUNDDOWN(Z55/(Z32*Z65),4)</f>
        <v>#DIV/0!</v>
      </c>
      <c r="AA70" s="359"/>
      <c r="AB70" s="359"/>
      <c r="AC70" s="359"/>
      <c r="AD70" s="359"/>
      <c r="AE70" s="359"/>
      <c r="AF70" s="359"/>
      <c r="AG70" s="50" t="s">
        <v>302</v>
      </c>
      <c r="AK70" s="195" t="e">
        <f>IF(M70&lt;0.012,1,0)</f>
        <v>#DIV/0!</v>
      </c>
    </row>
    <row r="71" spans="1:37" ht="18" customHeight="1">
      <c r="A71" s="37"/>
      <c r="B71" s="141"/>
      <c r="D71" s="53"/>
      <c r="E71" s="142"/>
      <c r="F71" s="44"/>
      <c r="G71" s="142"/>
      <c r="H71" s="142"/>
      <c r="I71" s="142"/>
      <c r="J71" s="142"/>
      <c r="K71" s="142"/>
      <c r="L71" s="142"/>
      <c r="M71" s="142"/>
      <c r="N71" s="142"/>
      <c r="O71" s="142"/>
      <c r="P71" s="142"/>
      <c r="Q71" s="142"/>
      <c r="R71" s="142"/>
      <c r="S71" s="142"/>
      <c r="AE71" s="49"/>
      <c r="AF71" s="49"/>
    </row>
    <row r="72" spans="1:37" ht="24.75" customHeight="1">
      <c r="A72" s="36" t="s">
        <v>7</v>
      </c>
    </row>
    <row r="73" spans="1:37" ht="24.75" customHeight="1">
      <c r="B73" s="345" t="s">
        <v>233</v>
      </c>
      <c r="C73" s="345"/>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row>
    <row r="74" spans="1:37" ht="24.75" customHeight="1">
      <c r="B74" s="345"/>
      <c r="C74" s="345"/>
      <c r="D74" s="345"/>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row>
    <row r="75" spans="1:37" ht="24.75" customHeight="1">
      <c r="B75" s="345"/>
      <c r="C75" s="345"/>
      <c r="D75" s="345"/>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row>
    <row r="76" spans="1:37" ht="24.75" customHeight="1">
      <c r="B76" s="345"/>
      <c r="C76" s="345"/>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row>
    <row r="77" spans="1:37" ht="24.75" customHeight="1">
      <c r="B77" s="345"/>
      <c r="C77" s="345"/>
      <c r="D77" s="345"/>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row>
    <row r="78" spans="1:37" ht="24.75" customHeight="1">
      <c r="B78" s="345"/>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row>
    <row r="79" spans="1:37" ht="24.75" customHeight="1">
      <c r="B79" s="345"/>
      <c r="C79" s="345"/>
      <c r="D79" s="345"/>
      <c r="E79" s="345"/>
      <c r="F79" s="345"/>
      <c r="G79" s="345"/>
      <c r="H79" s="345"/>
      <c r="I79" s="345"/>
      <c r="J79" s="345"/>
      <c r="K79" s="345"/>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K79" s="202"/>
    </row>
    <row r="80" spans="1:37" ht="24.75" customHeight="1">
      <c r="B80" s="345"/>
      <c r="C80" s="345"/>
      <c r="D80" s="345"/>
      <c r="E80" s="345"/>
      <c r="F80" s="345"/>
      <c r="G80" s="345"/>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row>
    <row r="81" spans="2:35" ht="24.75" customHeight="1">
      <c r="B81" s="345"/>
      <c r="C81" s="345"/>
      <c r="D81" s="345"/>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row>
    <row r="82" spans="2:35" ht="24.75" customHeight="1">
      <c r="B82" s="345"/>
      <c r="C82" s="345"/>
      <c r="D82" s="345"/>
      <c r="E82" s="345"/>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row>
    <row r="83" spans="2:35" ht="24.75" customHeight="1">
      <c r="B83" s="345"/>
      <c r="C83" s="345"/>
      <c r="D83" s="345"/>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345"/>
      <c r="AH83" s="345"/>
      <c r="AI83" s="345"/>
    </row>
    <row r="84" spans="2:35" ht="24.75" customHeight="1">
      <c r="B84" s="345"/>
      <c r="C84" s="345"/>
      <c r="D84" s="345"/>
      <c r="E84" s="345"/>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row>
    <row r="85" spans="2:35" ht="24.75" customHeight="1">
      <c r="B85" s="345"/>
      <c r="C85" s="345"/>
      <c r="D85" s="345"/>
      <c r="E85" s="345"/>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row>
    <row r="86" spans="2:35" ht="24.75" customHeight="1">
      <c r="B86" s="345"/>
      <c r="C86" s="345"/>
      <c r="D86" s="345"/>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row>
    <row r="87" spans="2:35" ht="24.75" customHeight="1">
      <c r="B87" s="345"/>
      <c r="C87" s="345"/>
      <c r="D87" s="345"/>
      <c r="E87" s="345"/>
      <c r="F87" s="345"/>
      <c r="G87" s="345"/>
      <c r="H87" s="345"/>
      <c r="I87" s="345"/>
      <c r="J87" s="345"/>
      <c r="K87" s="345"/>
      <c r="L87" s="345"/>
      <c r="M87" s="345"/>
      <c r="N87" s="345"/>
      <c r="O87" s="345"/>
      <c r="P87" s="345"/>
      <c r="Q87" s="345"/>
      <c r="R87" s="345"/>
      <c r="S87" s="345"/>
      <c r="T87" s="345"/>
      <c r="U87" s="345"/>
      <c r="V87" s="345"/>
      <c r="W87" s="345"/>
      <c r="X87" s="345"/>
      <c r="Y87" s="345"/>
      <c r="Z87" s="345"/>
      <c r="AA87" s="345"/>
      <c r="AB87" s="345"/>
      <c r="AC87" s="345"/>
      <c r="AD87" s="345"/>
      <c r="AE87" s="345"/>
      <c r="AF87" s="345"/>
      <c r="AG87" s="345"/>
      <c r="AH87" s="345"/>
      <c r="AI87" s="345"/>
    </row>
    <row r="88" spans="2:35" ht="24.75" customHeight="1">
      <c r="B88" s="345"/>
      <c r="C88" s="345"/>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row>
    <row r="89" spans="2:35" ht="24.75" customHeight="1">
      <c r="B89" s="345"/>
      <c r="C89" s="345"/>
      <c r="D89" s="345"/>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row>
    <row r="90" spans="2:35" ht="24.75" customHeight="1">
      <c r="B90" s="345"/>
      <c r="C90" s="345"/>
      <c r="D90" s="345"/>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5"/>
      <c r="AI90" s="345"/>
    </row>
    <row r="91" spans="2:35" ht="24.75" customHeight="1">
      <c r="B91" s="345"/>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row>
    <row r="92" spans="2:35" ht="24.75" customHeight="1">
      <c r="B92" s="345"/>
      <c r="C92" s="345"/>
      <c r="D92" s="345"/>
      <c r="E92" s="345"/>
      <c r="F92" s="345"/>
      <c r="G92" s="345"/>
      <c r="H92" s="345"/>
      <c r="I92" s="345"/>
      <c r="J92" s="345"/>
      <c r="K92" s="345"/>
      <c r="L92" s="345"/>
      <c r="M92" s="345"/>
      <c r="N92" s="345"/>
      <c r="O92" s="345"/>
      <c r="P92" s="345"/>
      <c r="Q92" s="345"/>
      <c r="R92" s="345"/>
      <c r="S92" s="345"/>
      <c r="T92" s="345"/>
      <c r="U92" s="345"/>
      <c r="V92" s="345"/>
      <c r="W92" s="345"/>
      <c r="X92" s="345"/>
      <c r="Y92" s="345"/>
      <c r="Z92" s="345"/>
      <c r="AA92" s="345"/>
      <c r="AB92" s="345"/>
      <c r="AC92" s="345"/>
      <c r="AD92" s="345"/>
      <c r="AE92" s="345"/>
      <c r="AF92" s="345"/>
      <c r="AG92" s="345"/>
      <c r="AH92" s="345"/>
      <c r="AI92" s="345"/>
    </row>
    <row r="109" spans="6:37" s="113" customFormat="1" ht="24.75" customHeight="1">
      <c r="F109" s="114"/>
      <c r="AK109" s="194"/>
    </row>
    <row r="110" spans="6:37" s="113" customFormat="1" ht="24.75" customHeight="1">
      <c r="F110" s="114"/>
      <c r="AK110" s="194"/>
    </row>
    <row r="111" spans="6:37" s="113" customFormat="1" ht="24.75" customHeight="1">
      <c r="F111" s="114"/>
      <c r="AK111" s="194"/>
    </row>
    <row r="112" spans="6:37" s="113" customFormat="1" ht="24.75" customHeight="1">
      <c r="F112" s="114"/>
      <c r="AK112" s="194"/>
    </row>
    <row r="116" spans="1:37" s="113" customFormat="1" ht="24.75" customHeight="1">
      <c r="F116" s="114"/>
      <c r="AK116" s="194"/>
    </row>
    <row r="119" spans="1:37" s="113" customFormat="1" ht="24.75" customHeight="1">
      <c r="F119" s="114"/>
      <c r="AK119" s="194"/>
    </row>
    <row r="120" spans="1:37" s="113" customFormat="1" ht="24.75" customHeight="1">
      <c r="F120" s="114"/>
      <c r="AK120" s="194"/>
    </row>
    <row r="121" spans="1:37" s="113" customFormat="1" ht="24.75" customHeight="1">
      <c r="F121" s="114"/>
      <c r="AK121" s="194"/>
    </row>
    <row r="122" spans="1:37" s="113" customFormat="1" ht="24.75" customHeight="1">
      <c r="F122" s="114"/>
      <c r="AK122" s="194"/>
    </row>
    <row r="123" spans="1:37" ht="24.75" customHeight="1">
      <c r="A123" s="141"/>
    </row>
    <row r="124" spans="1:37" ht="24.75" customHeight="1">
      <c r="A124" s="93"/>
    </row>
    <row r="125" spans="1:37" ht="24.75" customHeight="1">
      <c r="A125" s="89"/>
    </row>
    <row r="126" spans="1:37" ht="24.75" customHeight="1">
      <c r="F126" s="36"/>
      <c r="AK126" s="201"/>
    </row>
    <row r="127" spans="1:37" ht="24.75" customHeight="1">
      <c r="F127" s="36"/>
      <c r="AK127" s="201"/>
    </row>
    <row r="128" spans="1:37" ht="24.75" customHeight="1">
      <c r="F128" s="36"/>
      <c r="AK128" s="201"/>
    </row>
    <row r="129" spans="6:37" ht="24.75" customHeight="1">
      <c r="F129" s="36"/>
      <c r="AK129" s="201"/>
    </row>
    <row r="130" spans="6:37" ht="24.75" customHeight="1">
      <c r="F130" s="36"/>
      <c r="AK130" s="201"/>
    </row>
    <row r="131" spans="6:37" ht="24.75" customHeight="1">
      <c r="F131" s="36"/>
      <c r="AK131" s="201"/>
    </row>
    <row r="132" spans="6:37" ht="24.75" customHeight="1">
      <c r="F132" s="36"/>
      <c r="AK132" s="201"/>
    </row>
    <row r="133" spans="6:37" ht="24.75" customHeight="1">
      <c r="F133" s="36"/>
      <c r="AK133" s="201"/>
    </row>
    <row r="134" spans="6:37" ht="24.75" customHeight="1">
      <c r="F134" s="36"/>
      <c r="AK134" s="201"/>
    </row>
    <row r="135" spans="6:37" ht="24.75" customHeight="1">
      <c r="F135" s="36"/>
      <c r="AK135" s="201"/>
    </row>
    <row r="136" spans="6:37" ht="24.75" customHeight="1">
      <c r="F136" s="36"/>
      <c r="AK136" s="201"/>
    </row>
    <row r="137" spans="6:37" ht="24.75" customHeight="1">
      <c r="F137" s="36"/>
      <c r="AK137" s="201"/>
    </row>
    <row r="138" spans="6:37" ht="24.75" customHeight="1">
      <c r="F138" s="36"/>
      <c r="AK138" s="201"/>
    </row>
    <row r="139" spans="6:37" ht="24.75" customHeight="1">
      <c r="F139" s="36"/>
      <c r="AK139" s="201"/>
    </row>
    <row r="140" spans="6:37" ht="24.75" customHeight="1">
      <c r="F140" s="36"/>
      <c r="AK140" s="201"/>
    </row>
    <row r="141" spans="6:37" ht="24.75" customHeight="1">
      <c r="F141" s="36"/>
      <c r="AK141" s="201"/>
    </row>
    <row r="142" spans="6:37" ht="24.75" customHeight="1">
      <c r="F142" s="36"/>
      <c r="AK142" s="201"/>
    </row>
    <row r="143" spans="6:37" ht="24.75" customHeight="1">
      <c r="F143" s="36"/>
      <c r="AK143" s="201"/>
    </row>
    <row r="144" spans="6:37" ht="24.75" customHeight="1">
      <c r="F144" s="36"/>
      <c r="AK144" s="201"/>
    </row>
    <row r="145" spans="6:37" ht="24.75" customHeight="1">
      <c r="F145" s="36"/>
      <c r="AK145" s="201"/>
    </row>
    <row r="146" spans="6:37" ht="24.75" customHeight="1">
      <c r="F146" s="36"/>
      <c r="AK146" s="201"/>
    </row>
    <row r="147" spans="6:37" ht="24.75" customHeight="1">
      <c r="F147" s="36"/>
      <c r="AK147" s="201"/>
    </row>
    <row r="148" spans="6:37" ht="24.75" customHeight="1">
      <c r="F148" s="36"/>
      <c r="AK148" s="201"/>
    </row>
    <row r="149" spans="6:37" ht="24.75" customHeight="1">
      <c r="F149" s="36"/>
      <c r="AK149" s="201"/>
    </row>
    <row r="150" spans="6:37" ht="24.75" customHeight="1">
      <c r="F150" s="36"/>
      <c r="AK150" s="201"/>
    </row>
    <row r="151" spans="6:37" ht="24.75" customHeight="1">
      <c r="F151" s="36"/>
      <c r="AK151" s="201"/>
    </row>
    <row r="152" spans="6:37" ht="24.75" customHeight="1">
      <c r="F152" s="36"/>
      <c r="AK152" s="201"/>
    </row>
  </sheetData>
  <sheetProtection algorithmName="SHA-512" hashValue="tZDyva3JE/7VbKgKRmY/YyCFI+YraNPoOVvcRsXYgJ0E1kuk/wya+V1aCXx1vDoxQ4P7ez4MYMwEielOQ3E97A==" saltValue="dHD5ho6FrYcJ3CXW5Yh1Pw==" spinCount="100000" sheet="1" objects="1" scenarios="1"/>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F58:L58"/>
    <mergeCell ref="M58:S58"/>
    <mergeCell ref="M53:S53"/>
    <mergeCell ref="T58:Z58"/>
    <mergeCell ref="F59:L59"/>
    <mergeCell ref="M59:S59"/>
    <mergeCell ref="T59:Z59"/>
    <mergeCell ref="F60:L60"/>
    <mergeCell ref="M60:S60"/>
    <mergeCell ref="T60:Z60"/>
    <mergeCell ref="F61:L61"/>
    <mergeCell ref="M61:S61"/>
    <mergeCell ref="T61:Z61"/>
    <mergeCell ref="F63:L63"/>
    <mergeCell ref="M63:S63"/>
    <mergeCell ref="T63:Z63"/>
    <mergeCell ref="B73:AI92"/>
    <mergeCell ref="F65:L65"/>
    <mergeCell ref="M65:S65"/>
    <mergeCell ref="Z65:AF65"/>
    <mergeCell ref="B66:AI67"/>
    <mergeCell ref="M70:S70"/>
    <mergeCell ref="Z70:AF70"/>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opLeftCell="A103" workbookViewId="0">
      <selection activeCell="M73" sqref="M73:Z75"/>
    </sheetView>
  </sheetViews>
  <sheetFormatPr defaultColWidth="9" defaultRowHeight="24.75" customHeight="1" outlineLevelCol="1"/>
  <cols>
    <col min="1" max="5" width="3.625" style="51" customWidth="1"/>
    <col min="6" max="6" width="3.625" style="143" customWidth="1"/>
    <col min="7" max="36" width="3.625" style="51" customWidth="1"/>
    <col min="37" max="37" width="14.125" style="194" hidden="1" customWidth="1" outlineLevel="1"/>
    <col min="38" max="38" width="8.5" style="193" hidden="1" customWidth="1" outlineLevel="1"/>
    <col min="39" max="39" width="3.625" style="175" hidden="1" customWidth="1" outlineLevel="1"/>
    <col min="40" max="40" width="3.625" style="51" hidden="1" customWidth="1" outlineLevel="1"/>
    <col min="41" max="41" width="3.625" style="51" customWidth="1" collapsed="1"/>
    <col min="42" max="49" width="3.625" style="51" customWidth="1"/>
    <col min="50" max="16384" width="9" style="51"/>
  </cols>
  <sheetData>
    <row r="1" spans="1:39" ht="24.75" customHeight="1">
      <c r="A1" s="51" t="s">
        <v>117</v>
      </c>
    </row>
    <row r="2" spans="1:39" ht="24.75" customHeight="1">
      <c r="U2" s="413" t="s">
        <v>272</v>
      </c>
      <c r="V2" s="414"/>
      <c r="W2" s="414"/>
      <c r="X2" s="414"/>
      <c r="Y2" s="414"/>
      <c r="Z2" s="415"/>
      <c r="AA2" s="352" t="s">
        <v>663</v>
      </c>
      <c r="AB2" s="352"/>
      <c r="AC2" s="352"/>
      <c r="AD2" s="352"/>
      <c r="AE2" s="352"/>
      <c r="AF2" s="352"/>
      <c r="AG2" s="352"/>
      <c r="AH2" s="352"/>
      <c r="AI2" s="352"/>
      <c r="AJ2" s="352"/>
    </row>
    <row r="3" spans="1:39" ht="9.75" customHeight="1">
      <c r="U3" s="152"/>
      <c r="V3" s="152"/>
      <c r="W3" s="152"/>
      <c r="X3" s="152"/>
      <c r="Y3" s="152"/>
      <c r="Z3" s="152"/>
      <c r="AA3" s="152"/>
      <c r="AB3" s="152"/>
      <c r="AC3" s="152"/>
      <c r="AD3" s="152"/>
      <c r="AE3" s="152"/>
      <c r="AF3" s="152"/>
      <c r="AG3" s="152"/>
      <c r="AH3" s="152"/>
      <c r="AI3" s="152"/>
      <c r="AJ3" s="152"/>
    </row>
    <row r="4" spans="1:39" ht="24.75" customHeight="1">
      <c r="D4" s="416" t="s">
        <v>273</v>
      </c>
      <c r="E4" s="416"/>
      <c r="F4" s="416"/>
      <c r="G4" s="416"/>
      <c r="H4" s="416"/>
      <c r="I4" s="417"/>
      <c r="J4" s="351" t="s">
        <v>274</v>
      </c>
      <c r="K4" s="351"/>
      <c r="L4" s="351"/>
      <c r="M4" s="351"/>
      <c r="N4" s="351"/>
      <c r="O4" s="351"/>
      <c r="P4" s="351"/>
      <c r="Q4" s="351"/>
      <c r="R4" s="351"/>
      <c r="S4" s="351"/>
      <c r="U4" s="350" t="s">
        <v>275</v>
      </c>
      <c r="V4" s="350"/>
      <c r="W4" s="350"/>
      <c r="X4" s="350"/>
      <c r="Y4" s="350"/>
      <c r="Z4" s="350"/>
      <c r="AA4" s="351" t="s">
        <v>274</v>
      </c>
      <c r="AB4" s="351"/>
      <c r="AC4" s="351"/>
      <c r="AD4" s="351"/>
      <c r="AE4" s="351"/>
      <c r="AF4" s="351"/>
      <c r="AG4" s="351"/>
      <c r="AH4" s="351"/>
      <c r="AI4" s="351"/>
      <c r="AJ4" s="351"/>
    </row>
    <row r="5" spans="1:39" ht="49.5" customHeight="1">
      <c r="A5" s="343" t="s">
        <v>120</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row>
    <row r="6" spans="1:39" ht="24.75" customHeight="1">
      <c r="A6" s="144"/>
      <c r="B6" s="144"/>
      <c r="C6" s="144"/>
      <c r="D6" s="144"/>
      <c r="E6" s="144"/>
      <c r="G6" s="144"/>
      <c r="H6" s="144"/>
      <c r="I6" s="144"/>
    </row>
    <row r="7" spans="1:39" ht="24.75" customHeight="1">
      <c r="A7" s="37" t="s">
        <v>0</v>
      </c>
      <c r="B7" s="344" t="s">
        <v>192</v>
      </c>
      <c r="C7" s="344"/>
      <c r="D7" s="344"/>
      <c r="E7" s="344"/>
      <c r="F7" s="344"/>
      <c r="G7" s="344"/>
      <c r="H7" s="344"/>
      <c r="I7" s="344"/>
      <c r="J7" s="344"/>
      <c r="K7" s="344"/>
      <c r="L7" s="390" t="str">
        <f>IF(訪問看護ステーションコード="","",訪問看護ステーションコード)</f>
        <v>0123456</v>
      </c>
      <c r="M7" s="390"/>
      <c r="N7" s="390"/>
      <c r="O7" s="390"/>
      <c r="P7" s="390"/>
      <c r="Q7" s="390"/>
      <c r="R7" s="390"/>
      <c r="S7" s="390"/>
      <c r="T7" s="390"/>
      <c r="U7" s="390"/>
      <c r="V7" s="390"/>
      <c r="W7" s="390"/>
      <c r="X7" s="390"/>
    </row>
    <row r="8" spans="1:39" ht="24.75" customHeight="1">
      <c r="B8" s="344" t="s">
        <v>118</v>
      </c>
      <c r="C8" s="344"/>
      <c r="D8" s="344"/>
      <c r="E8" s="344"/>
      <c r="F8" s="344"/>
      <c r="G8" s="344"/>
      <c r="H8" s="344"/>
      <c r="I8" s="344"/>
      <c r="J8" s="344"/>
      <c r="K8" s="344"/>
      <c r="L8" s="391" t="str">
        <f>IF(訪問看護ステーション名="","",訪問看護ステーション名)</f>
        <v>●●ステーション</v>
      </c>
      <c r="M8" s="391"/>
      <c r="N8" s="391"/>
      <c r="O8" s="391"/>
      <c r="P8" s="391"/>
      <c r="Q8" s="391"/>
      <c r="R8" s="391"/>
      <c r="S8" s="391"/>
      <c r="T8" s="391"/>
      <c r="U8" s="391"/>
      <c r="V8" s="391"/>
      <c r="W8" s="391"/>
      <c r="X8" s="391"/>
    </row>
    <row r="9" spans="1:39" ht="24.75" customHeight="1">
      <c r="A9" s="37"/>
      <c r="B9" s="143"/>
      <c r="D9" s="144"/>
      <c r="E9" s="144"/>
      <c r="G9" s="144"/>
      <c r="H9" s="144"/>
      <c r="I9" s="144"/>
      <c r="J9" s="144"/>
      <c r="K9" s="144"/>
      <c r="L9" s="144"/>
      <c r="M9" s="144"/>
      <c r="N9" s="144"/>
      <c r="O9" s="144"/>
      <c r="P9" s="144"/>
      <c r="Q9" s="144"/>
      <c r="R9" s="144"/>
      <c r="S9" s="144"/>
    </row>
    <row r="10" spans="1:39" ht="24.75" customHeight="1">
      <c r="A10" s="37" t="s">
        <v>1</v>
      </c>
      <c r="B10" s="143" t="s">
        <v>2</v>
      </c>
      <c r="D10" s="144"/>
      <c r="E10" s="144"/>
      <c r="G10" s="144"/>
      <c r="H10" s="144"/>
      <c r="I10" s="144"/>
      <c r="J10" s="144"/>
      <c r="K10" s="144"/>
      <c r="L10" s="144"/>
      <c r="M10" s="144"/>
      <c r="N10" s="144"/>
      <c r="O10" s="144"/>
      <c r="P10" s="144"/>
      <c r="Q10" s="144"/>
      <c r="R10" s="144"/>
      <c r="S10" s="144"/>
    </row>
    <row r="11" spans="1:39" ht="18" customHeight="1">
      <c r="A11" s="37"/>
      <c r="B11" s="143"/>
      <c r="D11" s="144"/>
      <c r="E11" s="144"/>
      <c r="G11" s="144"/>
      <c r="H11" s="144"/>
      <c r="I11" s="144"/>
      <c r="J11" s="144"/>
      <c r="K11" s="144"/>
      <c r="L11" s="144"/>
      <c r="M11" s="144"/>
      <c r="N11" s="144"/>
      <c r="O11" s="144"/>
      <c r="P11" s="144"/>
      <c r="Q11" s="144"/>
      <c r="R11" s="144"/>
      <c r="S11" s="144"/>
      <c r="AM11" s="175">
        <v>4</v>
      </c>
    </row>
    <row r="12" spans="1:39" ht="24.75" customHeight="1">
      <c r="A12" s="37"/>
      <c r="B12" s="143"/>
      <c r="D12" s="144"/>
      <c r="E12" s="144"/>
      <c r="F12" s="38"/>
      <c r="G12" s="143" t="s">
        <v>122</v>
      </c>
      <c r="H12" s="144"/>
      <c r="I12" s="144"/>
      <c r="J12" s="144"/>
      <c r="K12" s="144"/>
      <c r="L12" s="144"/>
      <c r="M12" s="144"/>
      <c r="N12" s="144"/>
      <c r="O12" s="144"/>
      <c r="P12" s="144"/>
      <c r="Q12" s="144"/>
      <c r="R12" s="144"/>
      <c r="S12" s="144"/>
      <c r="AK12" s="194" t="b">
        <v>1</v>
      </c>
    </row>
    <row r="13" spans="1:39" ht="18" customHeight="1">
      <c r="A13" s="37"/>
      <c r="B13" s="143"/>
      <c r="D13" s="144"/>
      <c r="E13" s="144"/>
      <c r="F13" s="120"/>
      <c r="G13" s="143"/>
      <c r="H13" s="144"/>
      <c r="I13" s="144"/>
      <c r="J13" s="144"/>
      <c r="K13" s="144"/>
      <c r="L13" s="144"/>
      <c r="M13" s="144"/>
      <c r="N13" s="144"/>
      <c r="O13" s="144"/>
      <c r="P13" s="144"/>
      <c r="Q13" s="144"/>
      <c r="R13" s="144"/>
      <c r="S13" s="144"/>
    </row>
    <row r="14" spans="1:39" ht="24.75" customHeight="1">
      <c r="A14" s="37" t="s">
        <v>3</v>
      </c>
      <c r="B14" s="143" t="s">
        <v>8</v>
      </c>
      <c r="C14" s="144"/>
      <c r="D14" s="144"/>
      <c r="E14" s="144"/>
      <c r="H14" s="144"/>
      <c r="I14" s="144"/>
      <c r="J14" s="144"/>
      <c r="K14" s="144"/>
      <c r="L14" s="144"/>
      <c r="M14" s="144"/>
      <c r="N14" s="144"/>
      <c r="O14" s="144"/>
      <c r="P14" s="144"/>
      <c r="Q14" s="144"/>
      <c r="R14" s="144"/>
      <c r="S14" s="144"/>
      <c r="AK14" s="194" t="b">
        <v>1</v>
      </c>
    </row>
    <row r="15" spans="1:39" ht="24.75" customHeight="1">
      <c r="A15" s="37"/>
      <c r="B15" s="143"/>
      <c r="C15" s="144"/>
      <c r="D15" s="144"/>
      <c r="E15" s="144"/>
      <c r="H15" s="144"/>
      <c r="I15" s="144"/>
      <c r="J15" s="144"/>
      <c r="K15" s="143" t="s">
        <v>278</v>
      </c>
      <c r="L15" s="144"/>
      <c r="M15" s="144"/>
      <c r="N15" s="144"/>
      <c r="O15" s="144"/>
      <c r="P15" s="144"/>
      <c r="Q15" s="144"/>
      <c r="R15" s="144"/>
      <c r="S15" s="144"/>
      <c r="AK15" s="194" t="b">
        <v>0</v>
      </c>
    </row>
    <row r="16" spans="1:39" ht="24.75" customHeight="1">
      <c r="A16" s="37"/>
      <c r="B16" s="144"/>
      <c r="C16" s="144"/>
      <c r="D16" s="144"/>
      <c r="E16" s="144"/>
      <c r="F16" s="174"/>
      <c r="G16" s="143" t="s">
        <v>10</v>
      </c>
      <c r="H16" s="144"/>
      <c r="I16" s="144"/>
      <c r="J16" s="387"/>
      <c r="K16" s="386"/>
      <c r="L16" s="387" t="s">
        <v>11</v>
      </c>
      <c r="M16" s="387"/>
      <c r="N16" s="386"/>
      <c r="O16" s="387" t="s">
        <v>12</v>
      </c>
      <c r="P16" s="387"/>
      <c r="Q16" s="386"/>
      <c r="R16" s="387" t="s">
        <v>13</v>
      </c>
      <c r="S16" s="387"/>
      <c r="T16" s="386"/>
      <c r="U16" s="387" t="s">
        <v>14</v>
      </c>
      <c r="V16" s="387"/>
      <c r="W16" s="387"/>
      <c r="AK16" s="194">
        <v>1</v>
      </c>
    </row>
    <row r="17" spans="1:37" ht="24.75" customHeight="1">
      <c r="A17" s="37"/>
      <c r="B17" s="144"/>
      <c r="C17" s="144"/>
      <c r="D17" s="144"/>
      <c r="E17" s="144"/>
      <c r="F17" s="174"/>
      <c r="G17" s="143" t="s">
        <v>15</v>
      </c>
      <c r="H17" s="144"/>
      <c r="I17" s="144"/>
      <c r="J17" s="387"/>
      <c r="K17" s="386"/>
      <c r="L17" s="387"/>
      <c r="M17" s="387"/>
      <c r="N17" s="386"/>
      <c r="O17" s="387"/>
      <c r="P17" s="387"/>
      <c r="Q17" s="386"/>
      <c r="R17" s="387"/>
      <c r="S17" s="387"/>
      <c r="T17" s="386"/>
      <c r="U17" s="387"/>
      <c r="V17" s="387"/>
      <c r="W17" s="387"/>
      <c r="X17" s="143"/>
      <c r="Y17" s="143"/>
    </row>
    <row r="18" spans="1:37" ht="24.75" customHeight="1">
      <c r="A18" s="37"/>
      <c r="B18" s="144"/>
      <c r="C18" s="144"/>
      <c r="D18" s="144"/>
      <c r="E18" s="144"/>
      <c r="F18" s="51"/>
      <c r="G18" s="44" t="s">
        <v>16</v>
      </c>
      <c r="H18" s="144"/>
      <c r="I18" s="144"/>
      <c r="J18" s="143"/>
      <c r="K18" s="143"/>
      <c r="L18" s="144"/>
      <c r="M18" s="144"/>
      <c r="N18" s="143"/>
      <c r="O18" s="143"/>
      <c r="P18" s="143"/>
      <c r="Q18" s="144"/>
      <c r="R18" s="143"/>
      <c r="S18" s="143"/>
      <c r="U18" s="143"/>
      <c r="V18" s="143"/>
      <c r="X18" s="143"/>
      <c r="Y18" s="143"/>
    </row>
    <row r="19" spans="1:37" ht="24.75" customHeight="1">
      <c r="A19" s="37"/>
      <c r="B19" s="144"/>
      <c r="C19" s="144"/>
      <c r="D19" s="144"/>
      <c r="E19" s="144"/>
      <c r="F19" s="51"/>
      <c r="G19" s="44" t="s">
        <v>279</v>
      </c>
      <c r="H19" s="144"/>
      <c r="I19" s="144"/>
      <c r="J19" s="143"/>
      <c r="K19" s="143"/>
      <c r="L19" s="144"/>
      <c r="M19" s="144"/>
      <c r="N19" s="143"/>
      <c r="O19" s="143"/>
      <c r="P19" s="143"/>
      <c r="Q19" s="144"/>
      <c r="R19" s="143"/>
      <c r="S19" s="143"/>
      <c r="U19" s="143"/>
      <c r="V19" s="143"/>
      <c r="X19" s="143"/>
      <c r="Y19" s="143"/>
    </row>
    <row r="20" spans="1:37" ht="18" customHeight="1">
      <c r="A20" s="37"/>
      <c r="B20" s="143"/>
      <c r="D20" s="144"/>
      <c r="E20" s="144"/>
      <c r="H20" s="144"/>
      <c r="I20" s="144"/>
      <c r="J20" s="144"/>
      <c r="K20" s="144"/>
      <c r="L20" s="144"/>
      <c r="M20" s="144"/>
      <c r="N20" s="144"/>
      <c r="O20" s="144"/>
      <c r="P20" s="144"/>
      <c r="Q20" s="144"/>
      <c r="R20" s="144"/>
      <c r="S20" s="144"/>
    </row>
    <row r="21" spans="1:37" ht="24.75" customHeight="1">
      <c r="A21" s="37" t="s">
        <v>4</v>
      </c>
      <c r="B21" s="143" t="s">
        <v>17</v>
      </c>
      <c r="D21" s="144"/>
      <c r="E21" s="144"/>
      <c r="H21" s="144"/>
      <c r="I21" s="144"/>
      <c r="R21" s="144"/>
      <c r="S21" s="144"/>
    </row>
    <row r="22" spans="1:37" ht="24.75" customHeight="1">
      <c r="A22" s="37"/>
      <c r="B22" s="143"/>
      <c r="D22" s="144"/>
      <c r="E22" s="144"/>
      <c r="H22" s="144"/>
      <c r="I22" s="144"/>
      <c r="J22" s="392"/>
      <c r="K22" s="392"/>
      <c r="L22" s="392"/>
      <c r="M22" s="392"/>
      <c r="N22" s="392"/>
      <c r="O22" s="392"/>
      <c r="P22" s="392"/>
      <c r="Q22" s="144" t="s">
        <v>6</v>
      </c>
      <c r="R22" s="144"/>
      <c r="S22" s="144"/>
      <c r="AK22" s="194">
        <f>IF(AK24=TRUE,1,IF(J22&gt;=2,1,0))</f>
        <v>0</v>
      </c>
    </row>
    <row r="23" spans="1:37" ht="24.75" customHeight="1">
      <c r="A23" s="37"/>
      <c r="B23" s="143" t="s">
        <v>196</v>
      </c>
      <c r="D23" s="144"/>
      <c r="E23" s="144"/>
      <c r="H23" s="144"/>
      <c r="I23" s="144"/>
      <c r="J23" s="144"/>
      <c r="K23" s="144"/>
      <c r="L23" s="144"/>
      <c r="M23" s="144"/>
      <c r="N23" s="144"/>
      <c r="O23" s="144"/>
      <c r="P23" s="144"/>
      <c r="Q23" s="144"/>
      <c r="R23" s="144"/>
      <c r="S23" s="144"/>
    </row>
    <row r="24" spans="1:37" ht="24.75" customHeight="1">
      <c r="A24" s="37"/>
      <c r="B24" s="143" t="s">
        <v>125</v>
      </c>
      <c r="D24" s="144"/>
      <c r="E24" s="144"/>
      <c r="H24" s="144"/>
      <c r="I24" s="144"/>
      <c r="J24" s="144"/>
      <c r="K24" s="144"/>
      <c r="L24" s="144"/>
      <c r="M24" s="144"/>
      <c r="N24" s="144"/>
      <c r="O24" s="144"/>
      <c r="P24" s="144"/>
      <c r="Q24" s="144"/>
      <c r="R24" s="144"/>
      <c r="S24" s="144"/>
      <c r="AG24" s="174"/>
      <c r="AK24" s="194" t="b">
        <v>0</v>
      </c>
    </row>
    <row r="25" spans="1:37" ht="18" customHeight="1">
      <c r="A25" s="37"/>
      <c r="D25" s="144"/>
      <c r="E25" s="144"/>
      <c r="H25" s="144"/>
      <c r="I25" s="144"/>
      <c r="J25" s="144"/>
      <c r="K25" s="144"/>
      <c r="L25" s="144"/>
      <c r="M25" s="144"/>
      <c r="N25" s="144"/>
      <c r="O25" s="144"/>
      <c r="P25" s="144"/>
      <c r="Q25" s="144"/>
      <c r="R25" s="144"/>
      <c r="S25" s="144"/>
      <c r="AK25" s="194">
        <f>IF(AK26=TRUE,1,0)</f>
        <v>1</v>
      </c>
    </row>
    <row r="26" spans="1:37" ht="24.75" customHeight="1">
      <c r="A26" s="37" t="s">
        <v>18</v>
      </c>
      <c r="B26" s="143" t="s">
        <v>280</v>
      </c>
      <c r="D26" s="144"/>
      <c r="E26" s="144"/>
      <c r="H26" s="144"/>
      <c r="I26" s="144"/>
      <c r="J26" s="144"/>
      <c r="K26" s="144"/>
      <c r="L26" s="144"/>
      <c r="M26" s="144"/>
      <c r="N26" s="144"/>
      <c r="O26" s="144"/>
      <c r="P26" s="144"/>
      <c r="Q26" s="144"/>
      <c r="R26" s="144"/>
      <c r="S26" s="144"/>
      <c r="AG26" s="174"/>
      <c r="AK26" s="194" t="b">
        <v>1</v>
      </c>
    </row>
    <row r="27" spans="1:37" ht="24.75" customHeight="1">
      <c r="A27" s="37"/>
      <c r="B27" s="143" t="s">
        <v>281</v>
      </c>
      <c r="D27" s="144"/>
      <c r="E27" s="144"/>
      <c r="H27" s="144"/>
      <c r="I27" s="144"/>
      <c r="J27" s="144"/>
      <c r="K27" s="144"/>
      <c r="L27" s="144"/>
      <c r="M27" s="144"/>
      <c r="N27" s="144"/>
      <c r="O27" s="144"/>
      <c r="P27" s="144"/>
      <c r="Q27" s="144"/>
      <c r="R27" s="144"/>
      <c r="S27" s="144"/>
      <c r="AG27" s="114"/>
    </row>
    <row r="28" spans="1:37" ht="18" customHeight="1">
      <c r="A28" s="37"/>
      <c r="B28" s="143"/>
      <c r="D28" s="144"/>
      <c r="E28" s="144"/>
      <c r="H28" s="144"/>
      <c r="I28" s="144"/>
      <c r="J28" s="144"/>
      <c r="K28" s="144"/>
      <c r="L28" s="144"/>
      <c r="M28" s="144"/>
      <c r="N28" s="144"/>
      <c r="O28" s="144"/>
      <c r="P28" s="144"/>
      <c r="Q28" s="144"/>
      <c r="R28" s="144"/>
      <c r="S28" s="144"/>
    </row>
    <row r="29" spans="1:37" ht="24.75" customHeight="1">
      <c r="A29" s="37" t="s">
        <v>123</v>
      </c>
      <c r="B29" s="51" t="s">
        <v>282</v>
      </c>
      <c r="E29" s="144"/>
      <c r="G29" s="144"/>
      <c r="H29" s="144"/>
      <c r="I29" s="144"/>
      <c r="J29" s="144"/>
      <c r="K29" s="144"/>
      <c r="L29" s="167"/>
      <c r="M29" s="144"/>
      <c r="N29" s="144"/>
      <c r="O29" s="144"/>
      <c r="P29" s="144"/>
      <c r="Q29" s="144"/>
      <c r="R29" s="144"/>
      <c r="S29" s="144"/>
    </row>
    <row r="30" spans="1:37" ht="24.75" customHeight="1">
      <c r="A30" s="37"/>
      <c r="B30" s="51" t="s">
        <v>283</v>
      </c>
      <c r="E30" s="144"/>
      <c r="G30" s="144"/>
      <c r="H30" s="144"/>
      <c r="I30" s="144"/>
      <c r="J30" s="144"/>
      <c r="K30" s="144"/>
      <c r="L30" s="167"/>
      <c r="M30" s="144"/>
      <c r="N30" s="144"/>
      <c r="O30" s="144"/>
      <c r="P30" s="144"/>
      <c r="Q30" s="144"/>
      <c r="R30" s="144"/>
      <c r="S30" s="144"/>
    </row>
    <row r="31" spans="1:37" ht="24.75" customHeight="1">
      <c r="A31" s="37"/>
      <c r="B31" s="36" t="s">
        <v>80</v>
      </c>
      <c r="E31" s="144"/>
      <c r="G31" s="144"/>
      <c r="H31" s="144"/>
      <c r="I31" s="144"/>
      <c r="J31" s="144"/>
      <c r="K31" s="144"/>
      <c r="L31" s="144"/>
      <c r="M31" s="144"/>
      <c r="N31" s="144"/>
      <c r="O31" s="144"/>
      <c r="P31" s="144"/>
      <c r="Q31" s="144"/>
      <c r="R31" s="144"/>
      <c r="S31" s="144"/>
    </row>
    <row r="32" spans="1:37" ht="24.75" customHeight="1">
      <c r="A32" s="37"/>
      <c r="B32" s="51" t="s">
        <v>284</v>
      </c>
      <c r="E32" s="144"/>
      <c r="G32" s="144"/>
      <c r="H32" s="144"/>
      <c r="I32" s="144"/>
      <c r="J32" s="144"/>
      <c r="K32" s="144"/>
      <c r="L32" s="144"/>
      <c r="M32" s="144"/>
      <c r="N32" s="144"/>
      <c r="O32" s="144"/>
      <c r="P32" s="144"/>
      <c r="Q32" s="144"/>
      <c r="R32" s="144"/>
      <c r="S32" s="144"/>
    </row>
    <row r="33" spans="1:37" ht="24.75" customHeight="1">
      <c r="A33" s="37"/>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194">
        <f>$AK$16</f>
        <v>1</v>
      </c>
    </row>
    <row r="34" spans="1:37" ht="18" customHeight="1">
      <c r="A34" s="37"/>
      <c r="G34" s="144"/>
      <c r="H34" s="144"/>
      <c r="I34" s="144"/>
      <c r="J34" s="144"/>
      <c r="K34" s="144"/>
      <c r="L34" s="144"/>
      <c r="M34" s="144"/>
      <c r="N34" s="144"/>
      <c r="O34" s="144"/>
      <c r="P34" s="144"/>
      <c r="Q34" s="144"/>
      <c r="R34" s="144"/>
      <c r="S34" s="144"/>
    </row>
    <row r="35" spans="1:37" ht="24.75" customHeight="1">
      <c r="A35" s="37"/>
      <c r="B35" s="51" t="s">
        <v>129</v>
      </c>
      <c r="H35" s="144"/>
      <c r="I35" s="144"/>
      <c r="J35" s="144"/>
      <c r="K35" s="144"/>
      <c r="L35" s="144"/>
      <c r="M35" s="144"/>
      <c r="N35" s="144"/>
      <c r="O35" s="144"/>
      <c r="P35" s="144"/>
      <c r="Q35" s="144"/>
      <c r="R35" s="144"/>
      <c r="S35" s="144"/>
    </row>
    <row r="36" spans="1:37" ht="24.75" customHeight="1">
      <c r="A36" s="37"/>
      <c r="B36" s="51" t="s">
        <v>285</v>
      </c>
      <c r="H36" s="144"/>
      <c r="I36" s="144"/>
      <c r="J36" s="144"/>
      <c r="K36" s="144"/>
      <c r="L36" s="144"/>
      <c r="M36" s="144"/>
      <c r="N36" s="144"/>
      <c r="O36" s="144"/>
      <c r="P36" s="144"/>
      <c r="Q36" s="144"/>
      <c r="R36" s="144"/>
      <c r="S36" s="144"/>
    </row>
    <row r="37" spans="1:37" ht="24.75" customHeight="1">
      <c r="A37" s="37"/>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194">
        <f>$AK$16</f>
        <v>1</v>
      </c>
    </row>
    <row r="38" spans="1:37" ht="18" customHeight="1">
      <c r="A38" s="37"/>
      <c r="F38" s="144"/>
      <c r="G38" s="144"/>
      <c r="H38" s="144"/>
      <c r="I38" s="144"/>
      <c r="J38" s="144"/>
      <c r="K38" s="144"/>
      <c r="L38" s="144"/>
      <c r="M38" s="144"/>
      <c r="N38" s="144"/>
      <c r="O38" s="144"/>
      <c r="P38" s="144"/>
      <c r="Q38" s="144"/>
      <c r="R38" s="144"/>
      <c r="S38" s="144"/>
    </row>
    <row r="39" spans="1:37" ht="24.75" customHeight="1">
      <c r="A39" s="37"/>
      <c r="B39" s="36" t="s">
        <v>220</v>
      </c>
      <c r="D39" s="144"/>
      <c r="E39" s="144"/>
      <c r="I39" s="144"/>
      <c r="J39" s="144"/>
      <c r="K39" s="144"/>
      <c r="L39" s="144"/>
    </row>
    <row r="40" spans="1:37" ht="24.75" customHeight="1">
      <c r="A40" s="37"/>
      <c r="B40" s="36"/>
      <c r="C40" s="383" t="s">
        <v>197</v>
      </c>
      <c r="D40" s="383"/>
      <c r="E40" s="383"/>
      <c r="F40" s="383"/>
      <c r="G40" s="383"/>
      <c r="H40" s="383" t="s">
        <v>198</v>
      </c>
      <c r="I40" s="383"/>
      <c r="J40" s="383"/>
      <c r="K40" s="383"/>
      <c r="L40" s="383"/>
      <c r="M40" s="383"/>
      <c r="N40" s="383"/>
      <c r="Q40" s="383" t="s">
        <v>197</v>
      </c>
      <c r="R40" s="383"/>
      <c r="S40" s="383"/>
      <c r="T40" s="383"/>
      <c r="U40" s="383"/>
      <c r="V40" s="383" t="s">
        <v>198</v>
      </c>
      <c r="W40" s="383"/>
      <c r="X40" s="383"/>
      <c r="Y40" s="383"/>
      <c r="Z40" s="383"/>
      <c r="AA40" s="383"/>
      <c r="AB40" s="383"/>
    </row>
    <row r="41" spans="1:37" ht="24.75" customHeight="1">
      <c r="A41" s="37"/>
      <c r="B41" s="36"/>
      <c r="C41" s="384">
        <v>2023</v>
      </c>
      <c r="D41" s="385"/>
      <c r="E41" s="228" t="s">
        <v>37</v>
      </c>
      <c r="F41" s="231" t="str">
        <f>IF(AK16=2,"6",IF(AK16=3,"9",IF(AK16=4,"12","3")))</f>
        <v>3</v>
      </c>
      <c r="G41" s="230" t="s">
        <v>683</v>
      </c>
      <c r="H41" s="377"/>
      <c r="I41" s="377"/>
      <c r="J41" s="377"/>
      <c r="K41" s="377"/>
      <c r="L41" s="377"/>
      <c r="M41" s="377"/>
      <c r="N41" s="377"/>
      <c r="Q41" s="374">
        <f>EDATE($C46,1)</f>
        <v>45170</v>
      </c>
      <c r="R41" s="375"/>
      <c r="S41" s="375"/>
      <c r="T41" s="375"/>
      <c r="U41" s="376"/>
      <c r="V41" s="377"/>
      <c r="W41" s="377"/>
      <c r="X41" s="377"/>
      <c r="Y41" s="377"/>
      <c r="Z41" s="377"/>
      <c r="AA41" s="377"/>
      <c r="AB41" s="377"/>
      <c r="AK41" s="229" t="str">
        <f>C41&amp;"/"&amp;F41</f>
        <v>2023/3</v>
      </c>
    </row>
    <row r="42" spans="1:37" ht="24.75" customHeight="1">
      <c r="A42" s="37"/>
      <c r="B42" s="36"/>
      <c r="C42" s="374">
        <f>EDATE($AK41,1)</f>
        <v>45017</v>
      </c>
      <c r="D42" s="375"/>
      <c r="E42" s="375"/>
      <c r="F42" s="375"/>
      <c r="G42" s="376"/>
      <c r="H42" s="377"/>
      <c r="I42" s="377"/>
      <c r="J42" s="377"/>
      <c r="K42" s="377"/>
      <c r="L42" s="377"/>
      <c r="M42" s="377"/>
      <c r="N42" s="377"/>
      <c r="Q42" s="374">
        <f>EDATE($Q41,1)</f>
        <v>45200</v>
      </c>
      <c r="R42" s="375"/>
      <c r="S42" s="375"/>
      <c r="T42" s="375"/>
      <c r="U42" s="376"/>
      <c r="V42" s="377"/>
      <c r="W42" s="377"/>
      <c r="X42" s="377"/>
      <c r="Y42" s="377"/>
      <c r="Z42" s="377"/>
      <c r="AA42" s="377"/>
      <c r="AB42" s="377"/>
    </row>
    <row r="43" spans="1:37" ht="24.75" customHeight="1">
      <c r="A43" s="37"/>
      <c r="B43" s="36"/>
      <c r="C43" s="374">
        <f t="shared" ref="C43:C46" si="0">EDATE($C42,1)</f>
        <v>45047</v>
      </c>
      <c r="D43" s="375"/>
      <c r="E43" s="375"/>
      <c r="F43" s="375"/>
      <c r="G43" s="376"/>
      <c r="H43" s="377"/>
      <c r="I43" s="377"/>
      <c r="J43" s="377"/>
      <c r="K43" s="377"/>
      <c r="L43" s="377"/>
      <c r="M43" s="377"/>
      <c r="N43" s="377"/>
      <c r="Q43" s="374">
        <f t="shared" ref="Q43:Q46" si="1">EDATE($Q42,1)</f>
        <v>45231</v>
      </c>
      <c r="R43" s="375"/>
      <c r="S43" s="375"/>
      <c r="T43" s="375"/>
      <c r="U43" s="376"/>
      <c r="V43" s="377"/>
      <c r="W43" s="377"/>
      <c r="X43" s="377"/>
      <c r="Y43" s="377"/>
      <c r="Z43" s="377"/>
      <c r="AA43" s="377"/>
      <c r="AB43" s="377"/>
    </row>
    <row r="44" spans="1:37" ht="24.75" customHeight="1">
      <c r="A44" s="37"/>
      <c r="B44" s="36"/>
      <c r="C44" s="374">
        <f t="shared" si="0"/>
        <v>45078</v>
      </c>
      <c r="D44" s="375"/>
      <c r="E44" s="375"/>
      <c r="F44" s="375"/>
      <c r="G44" s="376"/>
      <c r="H44" s="377"/>
      <c r="I44" s="377"/>
      <c r="J44" s="377"/>
      <c r="K44" s="377"/>
      <c r="L44" s="377"/>
      <c r="M44" s="377"/>
      <c r="N44" s="377"/>
      <c r="Q44" s="374">
        <f t="shared" si="1"/>
        <v>45261</v>
      </c>
      <c r="R44" s="375"/>
      <c r="S44" s="375"/>
      <c r="T44" s="375"/>
      <c r="U44" s="376"/>
      <c r="V44" s="377"/>
      <c r="W44" s="377"/>
      <c r="X44" s="377"/>
      <c r="Y44" s="377"/>
      <c r="Z44" s="377"/>
      <c r="AA44" s="377"/>
      <c r="AB44" s="377"/>
    </row>
    <row r="45" spans="1:37" ht="24.75" customHeight="1">
      <c r="A45" s="37"/>
      <c r="B45" s="36"/>
      <c r="C45" s="374">
        <f t="shared" si="0"/>
        <v>45108</v>
      </c>
      <c r="D45" s="375"/>
      <c r="E45" s="375"/>
      <c r="F45" s="375"/>
      <c r="G45" s="376"/>
      <c r="H45" s="377"/>
      <c r="I45" s="377"/>
      <c r="J45" s="377"/>
      <c r="K45" s="377"/>
      <c r="L45" s="377"/>
      <c r="M45" s="377"/>
      <c r="N45" s="377"/>
      <c r="Q45" s="374">
        <f t="shared" si="1"/>
        <v>45292</v>
      </c>
      <c r="R45" s="375"/>
      <c r="S45" s="375"/>
      <c r="T45" s="375"/>
      <c r="U45" s="376"/>
      <c r="V45" s="377"/>
      <c r="W45" s="377"/>
      <c r="X45" s="377"/>
      <c r="Y45" s="377"/>
      <c r="Z45" s="377"/>
      <c r="AA45" s="377"/>
      <c r="AB45" s="377"/>
    </row>
    <row r="46" spans="1:37" ht="24.75" customHeight="1">
      <c r="A46" s="37"/>
      <c r="B46" s="36"/>
      <c r="C46" s="374">
        <f t="shared" si="0"/>
        <v>45139</v>
      </c>
      <c r="D46" s="375"/>
      <c r="E46" s="375"/>
      <c r="F46" s="375"/>
      <c r="G46" s="376"/>
      <c r="H46" s="377"/>
      <c r="I46" s="377"/>
      <c r="J46" s="377"/>
      <c r="K46" s="377"/>
      <c r="L46" s="377"/>
      <c r="M46" s="377"/>
      <c r="N46" s="377"/>
      <c r="Q46" s="374">
        <f t="shared" si="1"/>
        <v>45323</v>
      </c>
      <c r="R46" s="375"/>
      <c r="S46" s="375"/>
      <c r="T46" s="375"/>
      <c r="U46" s="376"/>
      <c r="V46" s="377"/>
      <c r="W46" s="377"/>
      <c r="X46" s="377"/>
      <c r="Y46" s="377"/>
      <c r="Z46" s="377"/>
      <c r="AA46" s="377"/>
      <c r="AB46" s="377"/>
    </row>
    <row r="47" spans="1:37" ht="18" customHeight="1">
      <c r="A47" s="37"/>
      <c r="B47" s="36"/>
    </row>
    <row r="48" spans="1:37" ht="24.75" customHeight="1">
      <c r="A48" s="37"/>
      <c r="C48" s="382" t="s">
        <v>218</v>
      </c>
      <c r="D48" s="382"/>
      <c r="E48" s="382"/>
      <c r="F48" s="382"/>
      <c r="G48" s="382"/>
      <c r="H48" s="382"/>
      <c r="I48" s="382"/>
      <c r="J48" s="382"/>
      <c r="K48" s="382"/>
      <c r="L48" s="382"/>
      <c r="M48" s="393">
        <f>IFERROR(AVERAGE(H41:N46,V41:AB46),0)</f>
        <v>0</v>
      </c>
      <c r="N48" s="393"/>
      <c r="O48" s="393"/>
      <c r="P48" s="393"/>
      <c r="Q48" s="393"/>
      <c r="R48" s="393"/>
      <c r="S48" s="393"/>
      <c r="T48" s="144" t="s">
        <v>19</v>
      </c>
      <c r="V48" s="143" t="s">
        <v>20</v>
      </c>
      <c r="W48" s="36"/>
      <c r="X48" s="144"/>
      <c r="Y48" s="36"/>
      <c r="Z48" s="412"/>
      <c r="AA48" s="412"/>
      <c r="AB48" s="412"/>
      <c r="AC48" s="412"/>
      <c r="AD48" s="412"/>
      <c r="AE48" s="412"/>
      <c r="AF48" s="412"/>
      <c r="AG48" s="144" t="s">
        <v>301</v>
      </c>
    </row>
    <row r="49" spans="1:37" ht="24.75" customHeight="1">
      <c r="A49" s="37"/>
      <c r="B49" s="358" t="s">
        <v>209</v>
      </c>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row>
    <row r="50" spans="1:37" ht="24.75" customHeight="1">
      <c r="A50" s="37"/>
      <c r="B50" s="358"/>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row>
    <row r="51" spans="1:37" ht="24.75" customHeight="1">
      <c r="A51" s="37"/>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row>
    <row r="52" spans="1:37" ht="18" customHeight="1">
      <c r="A52" s="37"/>
      <c r="C52" s="44"/>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7"/>
      <c r="B53" s="143" t="s">
        <v>128</v>
      </c>
      <c r="C53" s="36"/>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7"/>
      <c r="B54" s="143" t="s">
        <v>286</v>
      </c>
      <c r="C54" s="36"/>
      <c r="D54" s="144"/>
      <c r="E54" s="144"/>
      <c r="G54" s="144"/>
      <c r="H54" s="144"/>
      <c r="I54" s="144"/>
      <c r="J54" s="144"/>
      <c r="K54" s="144"/>
      <c r="L54" s="144"/>
      <c r="AK54" s="194" t="s">
        <v>201</v>
      </c>
    </row>
    <row r="55" spans="1:37" ht="30" customHeight="1">
      <c r="A55" s="37"/>
      <c r="B55" s="143"/>
      <c r="C55" s="36"/>
      <c r="D55" s="144"/>
      <c r="E55" s="144"/>
      <c r="I55" s="379" t="s">
        <v>199</v>
      </c>
      <c r="J55" s="380"/>
      <c r="K55" s="380"/>
      <c r="L55" s="381"/>
      <c r="M55" s="364" t="s">
        <v>200</v>
      </c>
      <c r="N55" s="365"/>
      <c r="O55" s="365"/>
      <c r="P55" s="365"/>
      <c r="Q55" s="365"/>
      <c r="R55" s="365"/>
      <c r="S55" s="365"/>
    </row>
    <row r="56" spans="1:37" ht="24.75" customHeight="1">
      <c r="A56" s="37"/>
      <c r="B56" s="143"/>
      <c r="C56" s="36"/>
      <c r="D56" s="144"/>
      <c r="E56" s="144"/>
      <c r="I56" s="360">
        <f>Q44</f>
        <v>45261</v>
      </c>
      <c r="J56" s="360"/>
      <c r="K56" s="360"/>
      <c r="L56" s="360"/>
      <c r="M56" s="369"/>
      <c r="N56" s="369"/>
      <c r="O56" s="369"/>
      <c r="P56" s="369"/>
      <c r="Q56" s="369"/>
      <c r="R56" s="369"/>
      <c r="S56" s="369"/>
    </row>
    <row r="57" spans="1:37" ht="24.75" customHeight="1">
      <c r="A57" s="37"/>
      <c r="B57" s="143"/>
      <c r="C57" s="36"/>
      <c r="D57" s="144"/>
      <c r="E57" s="144"/>
      <c r="I57" s="360">
        <f>Q45</f>
        <v>45292</v>
      </c>
      <c r="J57" s="360"/>
      <c r="K57" s="360"/>
      <c r="L57" s="360"/>
      <c r="M57" s="369"/>
      <c r="N57" s="369"/>
      <c r="O57" s="369"/>
      <c r="P57" s="369"/>
      <c r="Q57" s="369"/>
      <c r="R57" s="369"/>
      <c r="S57" s="369"/>
    </row>
    <row r="58" spans="1:37" ht="24.75" customHeight="1">
      <c r="A58" s="37"/>
      <c r="B58" s="143"/>
      <c r="C58" s="36"/>
      <c r="D58" s="144"/>
      <c r="E58" s="144"/>
      <c r="I58" s="360">
        <f>Q46</f>
        <v>45323</v>
      </c>
      <c r="J58" s="360"/>
      <c r="K58" s="360"/>
      <c r="L58" s="360"/>
      <c r="M58" s="369"/>
      <c r="N58" s="369"/>
      <c r="O58" s="369"/>
      <c r="P58" s="369"/>
      <c r="Q58" s="369"/>
      <c r="R58" s="369"/>
      <c r="S58" s="369"/>
    </row>
    <row r="59" spans="1:37" ht="24.75" customHeight="1">
      <c r="A59" s="37"/>
      <c r="B59" s="143"/>
      <c r="C59" s="36"/>
      <c r="D59" s="144"/>
      <c r="E59" s="144"/>
      <c r="I59" s="168"/>
      <c r="J59" s="168"/>
      <c r="K59" s="168"/>
      <c r="L59" s="168"/>
      <c r="M59" s="169"/>
      <c r="N59" s="169"/>
      <c r="O59" s="169"/>
      <c r="P59" s="169"/>
      <c r="Q59" s="169"/>
      <c r="R59" s="169"/>
      <c r="S59" s="169"/>
    </row>
    <row r="60" spans="1:37" ht="24.75" customHeight="1">
      <c r="A60" s="37"/>
      <c r="B60" s="143"/>
      <c r="C60" s="382" t="s">
        <v>219</v>
      </c>
      <c r="D60" s="382"/>
      <c r="E60" s="382"/>
      <c r="F60" s="382"/>
      <c r="G60" s="382"/>
      <c r="H60" s="382"/>
      <c r="I60" s="382"/>
      <c r="J60" s="382"/>
      <c r="K60" s="382"/>
      <c r="L60" s="382"/>
      <c r="M60" s="395">
        <f>IFERROR(ROUND(AVERAGE(M56:S58),2),0)</f>
        <v>0</v>
      </c>
      <c r="N60" s="396"/>
      <c r="O60" s="396"/>
      <c r="P60" s="396"/>
      <c r="Q60" s="396"/>
      <c r="R60" s="396"/>
      <c r="S60" s="397"/>
      <c r="T60" s="144" t="s">
        <v>21</v>
      </c>
      <c r="V60" s="143" t="s">
        <v>20</v>
      </c>
      <c r="X60" s="144"/>
      <c r="Z60" s="392"/>
      <c r="AA60" s="392"/>
      <c r="AB60" s="392"/>
      <c r="AC60" s="392"/>
      <c r="AD60" s="392"/>
      <c r="AE60" s="392"/>
      <c r="AF60" s="392"/>
      <c r="AG60" s="144" t="s">
        <v>22</v>
      </c>
      <c r="AK60" s="194">
        <v>780</v>
      </c>
    </row>
    <row r="61" spans="1:37" ht="24.75" customHeight="1">
      <c r="A61" s="37"/>
      <c r="B61" s="358" t="s">
        <v>287</v>
      </c>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row>
    <row r="62" spans="1:37" ht="24.75" customHeight="1">
      <c r="A62" s="37"/>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row>
    <row r="63" spans="1:37" ht="24.75" customHeight="1">
      <c r="A63" s="37"/>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row>
    <row r="64" spans="1:37" ht="18" customHeight="1">
      <c r="A64" s="37"/>
      <c r="C64" s="44"/>
      <c r="D64" s="144"/>
      <c r="E64" s="144"/>
      <c r="F64" s="51"/>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7"/>
      <c r="B65" s="143" t="s">
        <v>221</v>
      </c>
      <c r="C65" s="44"/>
      <c r="D65" s="144"/>
      <c r="E65" s="144"/>
      <c r="F65" s="51"/>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394">
        <f>M60</f>
        <v>0</v>
      </c>
      <c r="N67" s="394"/>
      <c r="O67" s="394"/>
      <c r="P67" s="394"/>
      <c r="Q67" s="394"/>
      <c r="R67" s="394"/>
      <c r="S67" s="394"/>
      <c r="T67" s="115" t="s">
        <v>21</v>
      </c>
      <c r="U67" s="113"/>
      <c r="V67" s="114" t="s">
        <v>20</v>
      </c>
      <c r="W67" s="113"/>
      <c r="X67" s="115"/>
      <c r="Y67" s="113"/>
      <c r="Z67" s="394">
        <f>Z60</f>
        <v>0</v>
      </c>
      <c r="AA67" s="394"/>
      <c r="AB67" s="394"/>
      <c r="AC67" s="394"/>
      <c r="AD67" s="394"/>
      <c r="AE67" s="394"/>
      <c r="AF67" s="394"/>
      <c r="AG67" s="115" t="s">
        <v>22</v>
      </c>
      <c r="AH67" s="113"/>
      <c r="AI67" s="113"/>
      <c r="AJ67" s="113"/>
    </row>
    <row r="68" spans="1:36" ht="24.75" customHeight="1">
      <c r="A68" s="37"/>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7"/>
      <c r="C69" s="143"/>
      <c r="D69" s="144"/>
      <c r="E69" s="144"/>
      <c r="G69" s="144"/>
      <c r="H69" s="144"/>
      <c r="I69" s="144"/>
      <c r="J69" s="144"/>
      <c r="K69" s="144"/>
      <c r="L69" s="144"/>
      <c r="M69" s="393">
        <f>M67*AK60</f>
        <v>0</v>
      </c>
      <c r="N69" s="393"/>
      <c r="O69" s="393"/>
      <c r="P69" s="393"/>
      <c r="Q69" s="393"/>
      <c r="R69" s="393"/>
      <c r="S69" s="393"/>
      <c r="T69" s="144" t="s">
        <v>19</v>
      </c>
      <c r="U69" s="36"/>
      <c r="V69" s="143" t="s">
        <v>20</v>
      </c>
      <c r="W69" s="36"/>
      <c r="X69" s="144"/>
      <c r="Y69" s="36"/>
      <c r="Z69" s="393">
        <f>Z67*AK60</f>
        <v>0</v>
      </c>
      <c r="AA69" s="393"/>
      <c r="AB69" s="393"/>
      <c r="AC69" s="393"/>
      <c r="AD69" s="393"/>
      <c r="AE69" s="393"/>
      <c r="AF69" s="393"/>
      <c r="AG69" s="144" t="s">
        <v>301</v>
      </c>
    </row>
    <row r="70" spans="1:36" ht="18" customHeight="1">
      <c r="A70" s="37"/>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7"/>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7"/>
      <c r="B72" s="143"/>
      <c r="C72" s="143"/>
      <c r="D72" s="144"/>
      <c r="E72" s="144"/>
      <c r="F72" s="362" t="s">
        <v>199</v>
      </c>
      <c r="G72" s="362"/>
      <c r="H72" s="362"/>
      <c r="I72" s="362"/>
      <c r="J72" s="362"/>
      <c r="K72" s="362"/>
      <c r="L72" s="363"/>
      <c r="M72" s="364" t="s">
        <v>202</v>
      </c>
      <c r="N72" s="365"/>
      <c r="O72" s="365"/>
      <c r="P72" s="365"/>
      <c r="Q72" s="365"/>
      <c r="R72" s="365"/>
      <c r="S72" s="365"/>
      <c r="T72" s="364" t="s">
        <v>203</v>
      </c>
      <c r="U72" s="365"/>
      <c r="V72" s="365"/>
      <c r="W72" s="365"/>
      <c r="X72" s="365"/>
      <c r="Y72" s="365"/>
      <c r="Z72" s="365"/>
      <c r="AA72" s="144"/>
      <c r="AB72" s="144"/>
      <c r="AC72" s="144"/>
      <c r="AD72" s="144"/>
      <c r="AE72" s="144"/>
      <c r="AF72" s="144"/>
      <c r="AG72" s="144"/>
    </row>
    <row r="73" spans="1:36" ht="24.75" customHeight="1">
      <c r="A73" s="37"/>
      <c r="B73" s="143"/>
      <c r="C73" s="143"/>
      <c r="D73" s="144"/>
      <c r="E73" s="144"/>
      <c r="F73" s="408">
        <f>I56</f>
        <v>45261</v>
      </c>
      <c r="G73" s="408"/>
      <c r="H73" s="408"/>
      <c r="I73" s="408"/>
      <c r="J73" s="408"/>
      <c r="K73" s="408"/>
      <c r="L73" s="408"/>
      <c r="M73" s="361"/>
      <c r="N73" s="361"/>
      <c r="O73" s="361"/>
      <c r="P73" s="361"/>
      <c r="Q73" s="361"/>
      <c r="R73" s="361"/>
      <c r="S73" s="361"/>
      <c r="T73" s="361"/>
      <c r="U73" s="361"/>
      <c r="V73" s="361"/>
      <c r="W73" s="361"/>
      <c r="X73" s="361"/>
      <c r="Y73" s="361"/>
      <c r="Z73" s="361"/>
      <c r="AA73" s="144"/>
      <c r="AB73" s="144"/>
      <c r="AC73" s="144"/>
      <c r="AD73" s="144"/>
      <c r="AE73" s="144"/>
      <c r="AF73" s="144"/>
      <c r="AG73" s="144"/>
    </row>
    <row r="74" spans="1:36" ht="24.75" customHeight="1">
      <c r="A74" s="37"/>
      <c r="B74" s="143"/>
      <c r="C74" s="143"/>
      <c r="D74" s="144"/>
      <c r="E74" s="144"/>
      <c r="F74" s="408">
        <f>I57</f>
        <v>45292</v>
      </c>
      <c r="G74" s="408"/>
      <c r="H74" s="408"/>
      <c r="I74" s="408"/>
      <c r="J74" s="408"/>
      <c r="K74" s="408"/>
      <c r="L74" s="408"/>
      <c r="M74" s="361"/>
      <c r="N74" s="361"/>
      <c r="O74" s="361"/>
      <c r="P74" s="361"/>
      <c r="Q74" s="361"/>
      <c r="R74" s="361"/>
      <c r="S74" s="361"/>
      <c r="T74" s="361"/>
      <c r="U74" s="361"/>
      <c r="V74" s="361"/>
      <c r="W74" s="361"/>
      <c r="X74" s="361"/>
      <c r="Y74" s="361"/>
      <c r="Z74" s="361"/>
      <c r="AA74" s="144"/>
      <c r="AB74" s="144"/>
      <c r="AC74" s="144"/>
      <c r="AD74" s="144"/>
      <c r="AE74" s="144"/>
      <c r="AF74" s="144"/>
      <c r="AG74" s="144"/>
    </row>
    <row r="75" spans="1:36" ht="24.75" customHeight="1">
      <c r="A75" s="37"/>
      <c r="B75" s="143"/>
      <c r="C75" s="143"/>
      <c r="D75" s="144"/>
      <c r="E75" s="144"/>
      <c r="F75" s="408">
        <f>I58</f>
        <v>45323</v>
      </c>
      <c r="G75" s="408"/>
      <c r="H75" s="408"/>
      <c r="I75" s="408"/>
      <c r="J75" s="408"/>
      <c r="K75" s="408"/>
      <c r="L75" s="408"/>
      <c r="M75" s="361"/>
      <c r="N75" s="361"/>
      <c r="O75" s="361"/>
      <c r="P75" s="361"/>
      <c r="Q75" s="361"/>
      <c r="R75" s="361"/>
      <c r="S75" s="361"/>
      <c r="T75" s="361"/>
      <c r="U75" s="361"/>
      <c r="V75" s="361"/>
      <c r="W75" s="361"/>
      <c r="X75" s="361"/>
      <c r="Y75" s="361"/>
      <c r="Z75" s="361"/>
      <c r="AA75" s="144"/>
      <c r="AB75" s="144"/>
      <c r="AC75" s="144"/>
      <c r="AD75" s="144"/>
      <c r="AE75" s="144"/>
      <c r="AF75" s="144"/>
      <c r="AG75" s="144"/>
    </row>
    <row r="76" spans="1:36" ht="13.5" customHeight="1">
      <c r="A76" s="37"/>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7"/>
      <c r="B77" s="143"/>
      <c r="C77" s="143"/>
      <c r="D77" s="144"/>
      <c r="E77" s="144"/>
      <c r="F77" s="407" t="s">
        <v>681</v>
      </c>
      <c r="G77" s="407"/>
      <c r="H77" s="407"/>
      <c r="I77" s="407"/>
      <c r="J77" s="407"/>
      <c r="K77" s="407"/>
      <c r="L77" s="407"/>
      <c r="M77" s="354" t="e">
        <f>ROUND(AVERAGE(M73:S75),2)</f>
        <v>#DIV/0!</v>
      </c>
      <c r="N77" s="354"/>
      <c r="O77" s="354"/>
      <c r="P77" s="354"/>
      <c r="Q77" s="354"/>
      <c r="R77" s="354"/>
      <c r="S77" s="354"/>
      <c r="T77" s="354" t="e">
        <f>ROUND(AVERAGE(T73:Z75),2)</f>
        <v>#DIV/0!</v>
      </c>
      <c r="U77" s="354"/>
      <c r="V77" s="354"/>
      <c r="W77" s="354"/>
      <c r="X77" s="354"/>
      <c r="Y77" s="354"/>
      <c r="Z77" s="354"/>
      <c r="AA77" s="144"/>
      <c r="AB77" s="144"/>
      <c r="AC77" s="144"/>
      <c r="AD77" s="144"/>
      <c r="AE77" s="144"/>
      <c r="AF77" s="144"/>
      <c r="AG77" s="144"/>
    </row>
    <row r="78" spans="1:36" ht="24.75" customHeight="1">
      <c r="A78" s="37"/>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7"/>
      <c r="C79" s="143"/>
      <c r="D79" s="144"/>
      <c r="E79" s="144"/>
      <c r="F79" s="355" t="s">
        <v>204</v>
      </c>
      <c r="G79" s="355"/>
      <c r="H79" s="355"/>
      <c r="I79" s="355"/>
      <c r="J79" s="355"/>
      <c r="K79" s="355"/>
      <c r="L79" s="355"/>
      <c r="M79" s="400">
        <f>IFERROR(M60/(M77+T77),0)</f>
        <v>0</v>
      </c>
      <c r="N79" s="400"/>
      <c r="O79" s="400"/>
      <c r="P79" s="400"/>
      <c r="Q79" s="400"/>
      <c r="R79" s="400"/>
      <c r="S79" s="400"/>
      <c r="T79" s="200"/>
      <c r="V79" s="143" t="s">
        <v>20</v>
      </c>
      <c r="W79" s="36"/>
      <c r="X79" s="144"/>
      <c r="Y79" s="36"/>
      <c r="Z79" s="405"/>
      <c r="AA79" s="405"/>
      <c r="AB79" s="405"/>
      <c r="AC79" s="405"/>
      <c r="AD79" s="405"/>
      <c r="AE79" s="405"/>
      <c r="AF79" s="405"/>
      <c r="AG79" s="144" t="s">
        <v>302</v>
      </c>
    </row>
    <row r="80" spans="1:36" ht="24.75" customHeight="1">
      <c r="A80" s="37"/>
      <c r="B80" s="358" t="s">
        <v>210</v>
      </c>
      <c r="C80" s="358"/>
      <c r="D80" s="358"/>
      <c r="E80" s="358"/>
      <c r="F80" s="358"/>
      <c r="G80" s="358"/>
      <c r="H80" s="358"/>
      <c r="I80" s="358"/>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row>
    <row r="81" spans="1:38" ht="24.75" customHeight="1">
      <c r="A81" s="37"/>
      <c r="B81" s="358"/>
      <c r="C81" s="358"/>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row>
    <row r="82" spans="1:38" ht="18" customHeight="1">
      <c r="A82" s="37"/>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7"/>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7"/>
      <c r="B84" s="143"/>
      <c r="D84" s="144"/>
      <c r="E84" s="144"/>
      <c r="G84" s="144"/>
      <c r="H84" s="144"/>
      <c r="I84" s="144"/>
      <c r="J84" s="144"/>
      <c r="K84" s="144"/>
      <c r="L84" s="144"/>
      <c r="M84" s="359" t="e">
        <f>ROUNDDOWN(M69/(M48*医療保険の利用者割合２),4)</f>
        <v>#DIV/0!</v>
      </c>
      <c r="N84" s="359"/>
      <c r="O84" s="359"/>
      <c r="P84" s="359"/>
      <c r="Q84" s="359"/>
      <c r="R84" s="359"/>
      <c r="S84" s="359"/>
      <c r="T84" s="144"/>
      <c r="U84" s="36"/>
      <c r="V84" s="143" t="s">
        <v>20</v>
      </c>
      <c r="W84" s="36"/>
      <c r="X84" s="144"/>
      <c r="Y84" s="36"/>
      <c r="Z84" s="359" t="e">
        <f>ROUNDDOWN(Z69/(Z48*Z79),4)</f>
        <v>#DIV/0!</v>
      </c>
      <c r="AA84" s="359"/>
      <c r="AB84" s="359"/>
      <c r="AC84" s="359"/>
      <c r="AD84" s="359"/>
      <c r="AE84" s="359"/>
      <c r="AF84" s="359"/>
      <c r="AG84" s="144" t="s">
        <v>23</v>
      </c>
      <c r="AK84" s="195" t="e">
        <f>IF(M84&lt;0.012,1,0)</f>
        <v>#DIV/0!</v>
      </c>
    </row>
    <row r="85" spans="1:38" ht="18" customHeight="1">
      <c r="A85" s="37"/>
      <c r="B85" s="143"/>
      <c r="D85" s="44"/>
      <c r="E85" s="144"/>
      <c r="F85" s="44"/>
      <c r="G85" s="144"/>
      <c r="H85" s="144"/>
      <c r="I85" s="144"/>
      <c r="J85" s="144"/>
      <c r="K85" s="144"/>
      <c r="L85" s="144"/>
      <c r="M85" s="144"/>
      <c r="N85" s="144"/>
      <c r="O85" s="144"/>
      <c r="P85" s="144"/>
      <c r="Q85" s="144"/>
      <c r="R85" s="144"/>
      <c r="S85" s="144"/>
      <c r="AE85" s="171"/>
      <c r="AF85" s="171"/>
    </row>
    <row r="86" spans="1:38" ht="24.75" customHeight="1">
      <c r="A86" s="37"/>
      <c r="B86" s="143" t="s">
        <v>206</v>
      </c>
      <c r="D86" s="144"/>
      <c r="E86" s="144"/>
      <c r="G86" s="144"/>
      <c r="H86" s="144"/>
      <c r="I86" s="144"/>
      <c r="J86" s="144"/>
      <c r="K86" s="144"/>
      <c r="L86" s="144"/>
    </row>
    <row r="87" spans="1:38" ht="24.75" customHeight="1">
      <c r="A87" s="37"/>
      <c r="C87" s="143"/>
      <c r="D87" s="144"/>
      <c r="E87" s="144"/>
      <c r="M87" s="394" t="str">
        <f>IFERROR(IF(((M48*医療保険の利用者割合２*1.2%-M69)/M67)&lt;0,0,(M48*医療保険の利用者割合２*1.2%-M69)/M67),"")</f>
        <v/>
      </c>
      <c r="N87" s="394"/>
      <c r="O87" s="394"/>
      <c r="P87" s="394"/>
      <c r="Q87" s="394"/>
      <c r="R87" s="394"/>
      <c r="S87" s="394"/>
      <c r="T87" s="144"/>
      <c r="V87" s="143" t="s">
        <v>20</v>
      </c>
      <c r="Z87" s="394" t="str">
        <f>IFERROR(IF((Z48*Z79*1.2%-Z69)/Z67&lt;0,0,(Z48*Z79*1.2%-Z69)/Z67),"")</f>
        <v/>
      </c>
      <c r="AA87" s="394"/>
      <c r="AB87" s="394"/>
      <c r="AC87" s="394"/>
      <c r="AD87" s="394"/>
      <c r="AE87" s="394"/>
      <c r="AF87" s="394"/>
      <c r="AG87" s="144" t="s">
        <v>303</v>
      </c>
    </row>
    <row r="88" spans="1:38" ht="18" customHeight="1">
      <c r="A88" s="37"/>
      <c r="B88" s="387" t="s">
        <v>131</v>
      </c>
      <c r="C88" s="387"/>
      <c r="D88" s="387"/>
      <c r="E88" s="387"/>
      <c r="F88" s="398"/>
      <c r="G88" s="398"/>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row>
    <row r="89" spans="1:38" ht="24.75" customHeight="1">
      <c r="A89" s="37"/>
      <c r="B89" s="387"/>
      <c r="C89" s="387"/>
      <c r="D89" s="387"/>
      <c r="E89" s="387"/>
      <c r="F89" s="409" t="s">
        <v>132</v>
      </c>
      <c r="G89" s="409"/>
      <c r="H89" s="409"/>
      <c r="I89" s="409"/>
      <c r="J89" s="409"/>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row>
    <row r="90" spans="1:38" ht="24.75" customHeight="1">
      <c r="A90" s="37"/>
      <c r="B90" s="387"/>
      <c r="C90" s="387"/>
      <c r="D90" s="387"/>
      <c r="E90" s="387"/>
      <c r="G90" s="72"/>
      <c r="H90" s="72"/>
      <c r="I90" s="72"/>
      <c r="J90" s="410" t="s">
        <v>133</v>
      </c>
      <c r="K90" s="410"/>
      <c r="L90" s="410"/>
      <c r="M90" s="410"/>
      <c r="N90" s="410"/>
      <c r="O90" s="410"/>
      <c r="P90" s="410"/>
      <c r="Q90" s="410"/>
      <c r="R90" s="410"/>
      <c r="S90" s="410"/>
      <c r="T90" s="410"/>
      <c r="U90" s="410"/>
      <c r="V90" s="410"/>
      <c r="W90" s="410"/>
      <c r="X90" s="410"/>
      <c r="Y90" s="410"/>
      <c r="Z90" s="410"/>
      <c r="AA90" s="410"/>
      <c r="AB90" s="410"/>
      <c r="AC90" s="410"/>
      <c r="AD90" s="410"/>
      <c r="AE90" s="72"/>
      <c r="AF90" s="72"/>
      <c r="AG90" s="72"/>
      <c r="AH90" s="72"/>
    </row>
    <row r="91" spans="1:38" ht="18" customHeight="1">
      <c r="A91" s="37"/>
      <c r="B91" s="387"/>
      <c r="C91" s="387"/>
      <c r="D91" s="387"/>
      <c r="E91" s="387"/>
      <c r="G91" s="71"/>
      <c r="H91" s="71"/>
      <c r="I91" s="71"/>
      <c r="J91" s="411"/>
      <c r="K91" s="411"/>
      <c r="L91" s="411"/>
      <c r="M91" s="411"/>
      <c r="N91" s="411"/>
      <c r="O91" s="411"/>
      <c r="P91" s="411"/>
      <c r="Q91" s="411"/>
      <c r="R91" s="411"/>
      <c r="S91" s="411"/>
      <c r="T91" s="411"/>
      <c r="U91" s="411"/>
      <c r="V91" s="411"/>
      <c r="W91" s="411"/>
      <c r="X91" s="411"/>
      <c r="Y91" s="411"/>
      <c r="Z91" s="411"/>
      <c r="AA91" s="411"/>
      <c r="AB91" s="411"/>
      <c r="AC91" s="411"/>
      <c r="AD91" s="411"/>
      <c r="AE91" s="71"/>
      <c r="AF91" s="71"/>
      <c r="AG91" s="71"/>
      <c r="AH91" s="71"/>
    </row>
    <row r="92" spans="1:38" ht="24.75" customHeight="1">
      <c r="A92" s="37" t="s">
        <v>24</v>
      </c>
      <c r="B92" s="143" t="s">
        <v>25</v>
      </c>
      <c r="D92" s="144"/>
      <c r="E92" s="144"/>
      <c r="G92" s="144"/>
      <c r="H92" s="144"/>
      <c r="I92" s="144"/>
      <c r="J92" s="144"/>
      <c r="K92" s="144"/>
      <c r="L92" s="144"/>
      <c r="M92" s="144"/>
      <c r="N92" s="144"/>
      <c r="O92" s="144"/>
      <c r="P92" s="144"/>
      <c r="Q92" s="144"/>
      <c r="R92" s="144"/>
      <c r="S92" s="144"/>
    </row>
    <row r="93" spans="1:38" ht="18" customHeight="1">
      <c r="A93" s="37"/>
      <c r="B93" s="143"/>
      <c r="D93" s="144"/>
      <c r="E93" s="144"/>
      <c r="G93" s="144"/>
      <c r="H93" s="144"/>
      <c r="I93" s="144"/>
      <c r="J93" s="144"/>
      <c r="K93" s="144"/>
      <c r="L93" s="144"/>
      <c r="M93" s="144"/>
      <c r="N93" s="144"/>
      <c r="O93" s="144"/>
      <c r="P93" s="144"/>
      <c r="Q93" s="144"/>
      <c r="R93" s="144"/>
      <c r="S93" s="144"/>
    </row>
    <row r="94" spans="1:38" ht="30" customHeight="1">
      <c r="A94" s="37"/>
      <c r="B94" s="143"/>
      <c r="D94" s="144"/>
      <c r="E94" s="144"/>
      <c r="G94" s="144"/>
      <c r="J94" s="399" t="str">
        <f>IF(AK94&lt;=1.1,IF(AK94&gt;=0.9,"☑","□"),"□")</f>
        <v>□</v>
      </c>
      <c r="K94" s="399"/>
      <c r="L94" s="143" t="s">
        <v>90</v>
      </c>
      <c r="M94" s="144"/>
      <c r="N94" s="144"/>
      <c r="O94" s="144"/>
      <c r="P94" s="144"/>
      <c r="Q94" s="144"/>
      <c r="R94" s="144"/>
      <c r="S94" s="144"/>
      <c r="T94" s="144"/>
      <c r="U94" s="144"/>
      <c r="V94" s="144"/>
      <c r="AK94" s="196" t="str">
        <f>IFERROR(M48/Z48,"")</f>
        <v/>
      </c>
      <c r="AL94" s="193" t="str">
        <f>IF(J94="☑","TRUE","FALSE")</f>
        <v>FALSE</v>
      </c>
    </row>
    <row r="95" spans="1:38" ht="30" customHeight="1">
      <c r="A95" s="37"/>
      <c r="B95" s="143"/>
      <c r="C95" s="51" t="s">
        <v>26</v>
      </c>
      <c r="D95" s="144"/>
      <c r="E95" s="144"/>
      <c r="G95" s="144"/>
      <c r="J95" s="399" t="str">
        <f>IF(AK95&lt;=1.1,IF(AK95&gt;=0.9,"☑","□"),"□")</f>
        <v>□</v>
      </c>
      <c r="K95" s="399"/>
      <c r="L95" s="44" t="s">
        <v>207</v>
      </c>
      <c r="M95" s="144"/>
      <c r="N95" s="144"/>
      <c r="O95" s="144"/>
      <c r="P95" s="144"/>
      <c r="Q95" s="144"/>
      <c r="R95" s="144"/>
      <c r="S95" s="144"/>
      <c r="T95" s="144"/>
      <c r="U95" s="144"/>
      <c r="V95" s="144"/>
      <c r="AK95" s="196" t="str">
        <f>IFERROR(M69/Z69,"")</f>
        <v/>
      </c>
      <c r="AL95" s="193" t="str">
        <f t="shared" ref="AL95:AL97" si="2">IF(J95="☑","TRUE","FALSE")</f>
        <v>FALSE</v>
      </c>
    </row>
    <row r="96" spans="1:38" ht="30" customHeight="1">
      <c r="A96" s="37"/>
      <c r="B96" s="143"/>
      <c r="D96" s="144"/>
      <c r="E96" s="144"/>
      <c r="G96" s="144"/>
      <c r="J96" s="399" t="str">
        <f>IF(AK96&lt;=1.1,IF(AK96&gt;=0.9,"☑","□"),"□")</f>
        <v>□</v>
      </c>
      <c r="K96" s="399"/>
      <c r="L96" s="44" t="s">
        <v>194</v>
      </c>
      <c r="M96" s="144"/>
      <c r="N96" s="144"/>
      <c r="O96" s="144"/>
      <c r="P96" s="144"/>
      <c r="Q96" s="144"/>
      <c r="R96" s="144"/>
      <c r="S96" s="144"/>
      <c r="T96" s="144"/>
      <c r="U96" s="144"/>
      <c r="V96" s="144"/>
      <c r="AK96" s="196" t="str">
        <f>IFERROR(M67/Z67,"")</f>
        <v/>
      </c>
      <c r="AL96" s="193" t="str">
        <f t="shared" si="2"/>
        <v>FALSE</v>
      </c>
    </row>
    <row r="97" spans="1:46" ht="30" customHeight="1">
      <c r="A97" s="37"/>
      <c r="B97" s="143"/>
      <c r="D97" s="144"/>
      <c r="E97" s="144"/>
      <c r="G97" s="144"/>
      <c r="J97" s="399" t="str">
        <f>IF(AK97&lt;=1.1,IF(AK97&gt;=0.9,"☑","□"),"□")</f>
        <v>□</v>
      </c>
      <c r="K97" s="399"/>
      <c r="L97" s="143" t="s">
        <v>134</v>
      </c>
      <c r="M97" s="144"/>
      <c r="N97" s="144"/>
      <c r="O97" s="144"/>
      <c r="P97" s="144"/>
      <c r="Q97" s="144"/>
      <c r="R97" s="144"/>
      <c r="S97" s="144"/>
      <c r="T97" s="144"/>
      <c r="U97" s="144"/>
      <c r="V97" s="144"/>
      <c r="AK97" s="196" t="str">
        <f>IFERROR(M87/Z87,"")</f>
        <v/>
      </c>
      <c r="AL97" s="193" t="str">
        <f t="shared" si="2"/>
        <v>FALSE</v>
      </c>
    </row>
    <row r="98" spans="1:46" ht="30" customHeight="1">
      <c r="A98" s="37"/>
      <c r="B98" s="143"/>
      <c r="D98" s="144"/>
      <c r="E98" s="144"/>
      <c r="G98" s="144"/>
      <c r="J98" s="173" t="s">
        <v>288</v>
      </c>
      <c r="K98" s="172"/>
      <c r="L98" s="143"/>
      <c r="M98" s="144"/>
      <c r="N98" s="144"/>
      <c r="O98" s="144"/>
      <c r="P98" s="144"/>
      <c r="Q98" s="144"/>
      <c r="R98" s="144"/>
      <c r="S98" s="144"/>
      <c r="T98" s="144"/>
      <c r="U98" s="144"/>
      <c r="V98" s="144"/>
      <c r="AK98" s="196"/>
    </row>
    <row r="99" spans="1:46" ht="18" customHeight="1">
      <c r="A99" s="37"/>
      <c r="B99" s="143"/>
      <c r="D99" s="144"/>
      <c r="E99" s="144"/>
      <c r="G99" s="144"/>
      <c r="H99" s="144"/>
      <c r="I99" s="144"/>
      <c r="J99" s="144"/>
      <c r="K99" s="144"/>
      <c r="L99" s="144"/>
      <c r="M99" s="144"/>
      <c r="N99" s="144"/>
      <c r="O99" s="144"/>
      <c r="P99" s="144"/>
      <c r="Q99" s="144"/>
      <c r="R99" s="144"/>
      <c r="S99" s="144"/>
    </row>
    <row r="100" spans="1:46" ht="24.75" customHeight="1">
      <c r="A100" s="37"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7"/>
      <c r="B101" s="51" t="s">
        <v>28</v>
      </c>
      <c r="E101" s="144"/>
      <c r="F101" s="144"/>
      <c r="G101" s="144"/>
      <c r="H101" s="144"/>
      <c r="I101" s="144"/>
      <c r="J101" s="144"/>
      <c r="K101" s="144"/>
      <c r="L101" s="144"/>
      <c r="M101" s="144"/>
      <c r="N101" s="144"/>
      <c r="O101" s="144"/>
    </row>
    <row r="102" spans="1:46" ht="24.75" customHeight="1">
      <c r="A102" s="37"/>
      <c r="D102" s="390" t="str">
        <f>IFERROR(IF(OR(AK22*AK25*AK84=0,M87&lt;=0),"算定不可",(VLOOKUP("該当",'リスト（訪問看護）'!J:L,3,FALSE))),"")</f>
        <v/>
      </c>
      <c r="E102" s="390"/>
      <c r="F102" s="390"/>
      <c r="G102" s="390"/>
      <c r="H102" s="390"/>
      <c r="I102" s="390"/>
      <c r="J102" s="390"/>
      <c r="K102" s="390"/>
      <c r="L102" s="390"/>
      <c r="M102" s="390"/>
      <c r="N102" s="390"/>
      <c r="O102" s="390"/>
      <c r="P102" s="390"/>
      <c r="R102" s="406"/>
      <c r="S102" s="406"/>
      <c r="T102" s="406"/>
      <c r="U102" s="406"/>
      <c r="V102" s="406"/>
      <c r="W102" s="406"/>
      <c r="X102" s="406"/>
      <c r="Y102" s="406"/>
      <c r="Z102" s="406"/>
      <c r="AA102" s="406"/>
      <c r="AB102" s="406"/>
      <c r="AC102" s="406"/>
      <c r="AD102" s="406"/>
      <c r="AK102" s="194">
        <f>IFERROR(VLOOKUP(D102,'リスト（訪問看護）'!L:N,3,FALSE),0)</f>
        <v>0</v>
      </c>
    </row>
    <row r="103" spans="1:46" ht="24.75" customHeight="1">
      <c r="A103" s="37"/>
      <c r="B103" s="51"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7"/>
      <c r="D104" s="403" t="s">
        <v>30</v>
      </c>
      <c r="E104" s="404"/>
      <c r="F104" s="401" t="s">
        <v>226</v>
      </c>
      <c r="G104" s="401"/>
      <c r="H104" s="401"/>
      <c r="I104" s="401"/>
      <c r="J104" s="401"/>
      <c r="K104" s="401"/>
      <c r="L104" s="401"/>
      <c r="M104" s="401"/>
      <c r="N104" s="401"/>
      <c r="O104" s="401"/>
      <c r="P104" s="402"/>
      <c r="Q104" s="144"/>
      <c r="T104" s="125"/>
      <c r="U104" s="125"/>
      <c r="V104" s="125"/>
      <c r="W104" s="125"/>
      <c r="Z104" s="125"/>
      <c r="AA104" s="125"/>
      <c r="AB104" s="125"/>
      <c r="AC104" s="125"/>
      <c r="AD104" s="125"/>
      <c r="AK104" s="194">
        <v>1</v>
      </c>
      <c r="AL104" s="197">
        <v>1</v>
      </c>
      <c r="AM104" s="175">
        <v>11</v>
      </c>
      <c r="AN104" s="175">
        <v>0</v>
      </c>
      <c r="AS104" s="126"/>
      <c r="AT104" s="126"/>
    </row>
    <row r="105" spans="1:46" ht="24.75" customHeight="1">
      <c r="A105" s="37"/>
      <c r="B105" s="143"/>
      <c r="C105" s="144"/>
      <c r="D105" s="403" t="s">
        <v>30</v>
      </c>
      <c r="E105" s="404"/>
      <c r="F105" s="401" t="s">
        <v>162</v>
      </c>
      <c r="G105" s="401"/>
      <c r="H105" s="401"/>
      <c r="I105" s="401"/>
      <c r="J105" s="401"/>
      <c r="K105" s="401"/>
      <c r="L105" s="401"/>
      <c r="M105" s="401"/>
      <c r="N105" s="401"/>
      <c r="O105" s="401"/>
      <c r="P105" s="402"/>
      <c r="T105" s="125"/>
      <c r="U105" s="125"/>
      <c r="V105" s="125"/>
      <c r="W105" s="125"/>
      <c r="Z105" s="125"/>
      <c r="AA105" s="125"/>
      <c r="AB105" s="125"/>
      <c r="AC105" s="125"/>
      <c r="AD105" s="125"/>
      <c r="AK105" s="194">
        <v>1</v>
      </c>
      <c r="AL105" s="197">
        <f t="shared" ref="AL105:AL115" si="3">IF(AK$102&gt;=AK105,1,0)</f>
        <v>0</v>
      </c>
      <c r="AM105" s="175">
        <f>AM104-1</f>
        <v>10</v>
      </c>
      <c r="AS105" s="126"/>
      <c r="AT105" s="126"/>
    </row>
    <row r="106" spans="1:46" ht="24.75" customHeight="1">
      <c r="A106" s="37"/>
      <c r="B106" s="143"/>
      <c r="C106" s="144"/>
      <c r="D106" s="403" t="s">
        <v>30</v>
      </c>
      <c r="E106" s="404"/>
      <c r="F106" s="401" t="s">
        <v>173</v>
      </c>
      <c r="G106" s="401"/>
      <c r="H106" s="401"/>
      <c r="I106" s="401"/>
      <c r="J106" s="401"/>
      <c r="K106" s="401"/>
      <c r="L106" s="401"/>
      <c r="M106" s="401"/>
      <c r="N106" s="401"/>
      <c r="O106" s="401"/>
      <c r="P106" s="402"/>
      <c r="T106" s="125"/>
      <c r="U106" s="125"/>
      <c r="V106" s="125"/>
      <c r="W106" s="125"/>
      <c r="Z106" s="125"/>
      <c r="AA106" s="125"/>
      <c r="AB106" s="125"/>
      <c r="AC106" s="125"/>
      <c r="AD106" s="125"/>
      <c r="AK106" s="194">
        <v>2</v>
      </c>
      <c r="AL106" s="197">
        <f t="shared" si="3"/>
        <v>0</v>
      </c>
      <c r="AS106" s="126"/>
      <c r="AT106" s="126"/>
    </row>
    <row r="107" spans="1:46" ht="24.75" customHeight="1">
      <c r="A107" s="37"/>
      <c r="B107" s="143"/>
      <c r="C107" s="144"/>
      <c r="D107" s="403" t="s">
        <v>30</v>
      </c>
      <c r="E107" s="404"/>
      <c r="F107" s="401" t="s">
        <v>174</v>
      </c>
      <c r="G107" s="401"/>
      <c r="H107" s="401"/>
      <c r="I107" s="401"/>
      <c r="J107" s="401"/>
      <c r="K107" s="401"/>
      <c r="L107" s="401"/>
      <c r="M107" s="401"/>
      <c r="N107" s="401"/>
      <c r="O107" s="401"/>
      <c r="P107" s="402"/>
      <c r="T107" s="125"/>
      <c r="U107" s="125"/>
      <c r="V107" s="125"/>
      <c r="W107" s="125"/>
      <c r="Z107" s="125"/>
      <c r="AA107" s="125"/>
      <c r="AB107" s="125"/>
      <c r="AC107" s="125"/>
      <c r="AD107" s="125"/>
      <c r="AK107" s="194">
        <v>3</v>
      </c>
      <c r="AL107" s="197">
        <f t="shared" si="3"/>
        <v>0</v>
      </c>
      <c r="AS107" s="126"/>
      <c r="AT107" s="126"/>
    </row>
    <row r="108" spans="1:46" ht="24.75" customHeight="1">
      <c r="A108" s="37"/>
      <c r="B108" s="143"/>
      <c r="C108" s="144"/>
      <c r="D108" s="403" t="s">
        <v>30</v>
      </c>
      <c r="E108" s="404"/>
      <c r="F108" s="401" t="s">
        <v>175</v>
      </c>
      <c r="G108" s="401"/>
      <c r="H108" s="401"/>
      <c r="I108" s="401"/>
      <c r="J108" s="401"/>
      <c r="K108" s="401"/>
      <c r="L108" s="401"/>
      <c r="M108" s="401"/>
      <c r="N108" s="401"/>
      <c r="O108" s="401"/>
      <c r="P108" s="402"/>
      <c r="T108" s="125"/>
      <c r="U108" s="125"/>
      <c r="V108" s="125"/>
      <c r="W108" s="125"/>
      <c r="Z108" s="125"/>
      <c r="AA108" s="125"/>
      <c r="AB108" s="125"/>
      <c r="AC108" s="125"/>
      <c r="AD108" s="125"/>
      <c r="AK108" s="194">
        <v>4</v>
      </c>
      <c r="AL108" s="197">
        <f t="shared" si="3"/>
        <v>0</v>
      </c>
      <c r="AS108" s="126"/>
      <c r="AT108" s="126"/>
    </row>
    <row r="109" spans="1:46" ht="24.75" customHeight="1">
      <c r="A109" s="37"/>
      <c r="B109" s="143"/>
      <c r="C109" s="144"/>
      <c r="D109" s="403" t="s">
        <v>30</v>
      </c>
      <c r="E109" s="404"/>
      <c r="F109" s="401" t="s">
        <v>176</v>
      </c>
      <c r="G109" s="401"/>
      <c r="H109" s="401"/>
      <c r="I109" s="401"/>
      <c r="J109" s="401"/>
      <c r="K109" s="401"/>
      <c r="L109" s="401"/>
      <c r="M109" s="401"/>
      <c r="N109" s="401"/>
      <c r="O109" s="401"/>
      <c r="P109" s="402"/>
      <c r="T109" s="125"/>
      <c r="U109" s="125"/>
      <c r="V109" s="125"/>
      <c r="W109" s="125"/>
      <c r="Z109" s="125"/>
      <c r="AA109" s="125"/>
      <c r="AB109" s="125"/>
      <c r="AC109" s="125"/>
      <c r="AD109" s="125"/>
      <c r="AK109" s="194">
        <v>5</v>
      </c>
      <c r="AL109" s="197">
        <f t="shared" si="3"/>
        <v>0</v>
      </c>
      <c r="AS109" s="126"/>
      <c r="AT109" s="126"/>
    </row>
    <row r="110" spans="1:46" ht="24.75" customHeight="1">
      <c r="A110" s="37"/>
      <c r="B110" s="143"/>
      <c r="C110" s="144"/>
      <c r="D110" s="403" t="s">
        <v>30</v>
      </c>
      <c r="E110" s="404"/>
      <c r="F110" s="401" t="s">
        <v>177</v>
      </c>
      <c r="G110" s="401"/>
      <c r="H110" s="401"/>
      <c r="I110" s="401"/>
      <c r="J110" s="401"/>
      <c r="K110" s="401"/>
      <c r="L110" s="401"/>
      <c r="M110" s="401"/>
      <c r="N110" s="401"/>
      <c r="O110" s="401"/>
      <c r="P110" s="402"/>
      <c r="T110" s="125"/>
      <c r="U110" s="125"/>
      <c r="V110" s="125"/>
      <c r="W110" s="125"/>
      <c r="Z110" s="125"/>
      <c r="AA110" s="125"/>
      <c r="AB110" s="125"/>
      <c r="AC110" s="125"/>
      <c r="AD110" s="125"/>
      <c r="AK110" s="194">
        <v>6</v>
      </c>
      <c r="AL110" s="197">
        <f t="shared" si="3"/>
        <v>0</v>
      </c>
      <c r="AS110" s="126"/>
      <c r="AT110" s="126"/>
    </row>
    <row r="111" spans="1:46" ht="24.75" customHeight="1">
      <c r="A111" s="37"/>
      <c r="B111" s="143"/>
      <c r="C111" s="144"/>
      <c r="D111" s="403" t="s">
        <v>30</v>
      </c>
      <c r="E111" s="404"/>
      <c r="F111" s="401" t="s">
        <v>178</v>
      </c>
      <c r="G111" s="401"/>
      <c r="H111" s="401"/>
      <c r="I111" s="401"/>
      <c r="J111" s="401"/>
      <c r="K111" s="401"/>
      <c r="L111" s="401"/>
      <c r="M111" s="401"/>
      <c r="N111" s="401"/>
      <c r="O111" s="401"/>
      <c r="P111" s="402"/>
      <c r="T111" s="125"/>
      <c r="U111" s="125"/>
      <c r="V111" s="125"/>
      <c r="W111" s="125"/>
      <c r="Z111" s="125"/>
      <c r="AA111" s="125"/>
      <c r="AB111" s="125"/>
      <c r="AC111" s="125"/>
      <c r="AD111" s="125"/>
      <c r="AK111" s="194">
        <v>7</v>
      </c>
      <c r="AL111" s="197">
        <f t="shared" si="3"/>
        <v>0</v>
      </c>
      <c r="AS111" s="126"/>
      <c r="AT111" s="126"/>
    </row>
    <row r="112" spans="1:46" ht="24.75" customHeight="1">
      <c r="A112" s="37"/>
      <c r="B112" s="143"/>
      <c r="C112" s="144"/>
      <c r="D112" s="403" t="s">
        <v>30</v>
      </c>
      <c r="E112" s="404"/>
      <c r="F112" s="401" t="s">
        <v>179</v>
      </c>
      <c r="G112" s="401"/>
      <c r="H112" s="401"/>
      <c r="I112" s="401"/>
      <c r="J112" s="401"/>
      <c r="K112" s="401"/>
      <c r="L112" s="401"/>
      <c r="M112" s="401"/>
      <c r="N112" s="401"/>
      <c r="O112" s="401"/>
      <c r="P112" s="402"/>
      <c r="T112" s="125"/>
      <c r="U112" s="125"/>
      <c r="V112" s="125"/>
      <c r="W112" s="125"/>
      <c r="Z112" s="125"/>
      <c r="AA112" s="125"/>
      <c r="AB112" s="125"/>
      <c r="AC112" s="125"/>
      <c r="AD112" s="125"/>
      <c r="AK112" s="194">
        <v>8</v>
      </c>
      <c r="AL112" s="197">
        <f t="shared" si="3"/>
        <v>0</v>
      </c>
      <c r="AS112" s="126"/>
      <c r="AT112" s="126"/>
    </row>
    <row r="113" spans="1:46" ht="24.75" customHeight="1">
      <c r="A113" s="37"/>
      <c r="B113" s="143"/>
      <c r="C113" s="144"/>
      <c r="D113" s="403" t="s">
        <v>30</v>
      </c>
      <c r="E113" s="404"/>
      <c r="F113" s="401" t="s">
        <v>180</v>
      </c>
      <c r="G113" s="401"/>
      <c r="H113" s="401"/>
      <c r="I113" s="401"/>
      <c r="J113" s="401"/>
      <c r="K113" s="401"/>
      <c r="L113" s="401"/>
      <c r="M113" s="401"/>
      <c r="N113" s="401"/>
      <c r="O113" s="401"/>
      <c r="P113" s="402"/>
      <c r="T113" s="125"/>
      <c r="U113" s="125"/>
      <c r="V113" s="125"/>
      <c r="W113" s="125"/>
      <c r="Z113" s="125"/>
      <c r="AA113" s="125"/>
      <c r="AB113" s="125"/>
      <c r="AC113" s="125"/>
      <c r="AD113" s="125"/>
      <c r="AK113" s="194">
        <v>9</v>
      </c>
      <c r="AL113" s="197">
        <f t="shared" si="3"/>
        <v>0</v>
      </c>
      <c r="AS113" s="126"/>
      <c r="AT113" s="126"/>
    </row>
    <row r="114" spans="1:46" ht="24.75" customHeight="1">
      <c r="A114" s="37"/>
      <c r="B114" s="143"/>
      <c r="C114" s="144"/>
      <c r="D114" s="403" t="s">
        <v>30</v>
      </c>
      <c r="E114" s="404"/>
      <c r="F114" s="401" t="s">
        <v>181</v>
      </c>
      <c r="G114" s="401"/>
      <c r="H114" s="401"/>
      <c r="I114" s="401"/>
      <c r="J114" s="401"/>
      <c r="K114" s="401"/>
      <c r="L114" s="401"/>
      <c r="M114" s="401"/>
      <c r="N114" s="401"/>
      <c r="O114" s="401"/>
      <c r="P114" s="402"/>
      <c r="T114" s="125"/>
      <c r="U114" s="125"/>
      <c r="V114" s="125"/>
      <c r="W114" s="125"/>
      <c r="Z114" s="125"/>
      <c r="AA114" s="125"/>
      <c r="AB114" s="125"/>
      <c r="AC114" s="125"/>
      <c r="AD114" s="125"/>
      <c r="AK114" s="194">
        <v>10</v>
      </c>
      <c r="AL114" s="197">
        <f t="shared" si="3"/>
        <v>0</v>
      </c>
      <c r="AS114" s="126"/>
      <c r="AT114" s="126"/>
    </row>
    <row r="115" spans="1:46" ht="24.75" customHeight="1">
      <c r="A115" s="37"/>
      <c r="B115" s="143"/>
      <c r="C115" s="144"/>
      <c r="D115" s="403" t="s">
        <v>30</v>
      </c>
      <c r="E115" s="404"/>
      <c r="F115" s="401" t="s">
        <v>182</v>
      </c>
      <c r="G115" s="401"/>
      <c r="H115" s="401"/>
      <c r="I115" s="401"/>
      <c r="J115" s="401"/>
      <c r="K115" s="401"/>
      <c r="L115" s="401"/>
      <c r="M115" s="401"/>
      <c r="N115" s="401"/>
      <c r="O115" s="401"/>
      <c r="P115" s="402"/>
      <c r="T115" s="125"/>
      <c r="U115" s="125"/>
      <c r="V115" s="125"/>
      <c r="W115" s="125"/>
      <c r="Z115" s="125"/>
      <c r="AA115" s="125"/>
      <c r="AB115" s="125"/>
      <c r="AC115" s="125"/>
      <c r="AD115" s="125"/>
      <c r="AK115" s="194">
        <v>11</v>
      </c>
      <c r="AL115" s="197">
        <f t="shared" si="3"/>
        <v>0</v>
      </c>
      <c r="AS115" s="126"/>
      <c r="AT115" s="126"/>
    </row>
    <row r="116" spans="1:46" ht="24.75" customHeight="1">
      <c r="A116" s="37"/>
      <c r="B116" s="143"/>
      <c r="C116" s="144"/>
      <c r="D116" s="403" t="s">
        <v>30</v>
      </c>
      <c r="E116" s="404"/>
      <c r="F116" s="401" t="s">
        <v>183</v>
      </c>
      <c r="G116" s="401"/>
      <c r="H116" s="401"/>
      <c r="I116" s="401"/>
      <c r="J116" s="401"/>
      <c r="K116" s="401"/>
      <c r="L116" s="401"/>
      <c r="M116" s="401"/>
      <c r="N116" s="401"/>
      <c r="O116" s="401"/>
      <c r="P116" s="402"/>
      <c r="T116" s="125"/>
      <c r="U116" s="125"/>
      <c r="V116" s="125"/>
      <c r="W116" s="125"/>
      <c r="Z116" s="125"/>
      <c r="AA116" s="125"/>
      <c r="AB116" s="125"/>
      <c r="AC116" s="125"/>
      <c r="AD116" s="125"/>
      <c r="AK116" s="194">
        <v>12</v>
      </c>
      <c r="AL116" s="197">
        <f t="shared" ref="AL116:AL118" si="4">IF(AK$102&gt;=AK116,1,0)</f>
        <v>0</v>
      </c>
      <c r="AS116" s="126"/>
      <c r="AT116" s="126"/>
    </row>
    <row r="117" spans="1:46" ht="24.75" customHeight="1">
      <c r="A117" s="37"/>
      <c r="B117" s="143"/>
      <c r="C117" s="144"/>
      <c r="D117" s="403" t="s">
        <v>30</v>
      </c>
      <c r="E117" s="404"/>
      <c r="F117" s="401" t="s">
        <v>184</v>
      </c>
      <c r="G117" s="401"/>
      <c r="H117" s="401"/>
      <c r="I117" s="401"/>
      <c r="J117" s="401"/>
      <c r="K117" s="401"/>
      <c r="L117" s="401"/>
      <c r="M117" s="401"/>
      <c r="N117" s="401"/>
      <c r="O117" s="401"/>
      <c r="P117" s="402"/>
      <c r="T117" s="125"/>
      <c r="U117" s="125"/>
      <c r="V117" s="125"/>
      <c r="W117" s="125"/>
      <c r="Z117" s="125"/>
      <c r="AA117" s="125"/>
      <c r="AB117" s="125"/>
      <c r="AC117" s="125"/>
      <c r="AD117" s="125"/>
      <c r="AK117" s="194">
        <v>13</v>
      </c>
      <c r="AL117" s="197">
        <f t="shared" si="4"/>
        <v>0</v>
      </c>
      <c r="AS117" s="126"/>
      <c r="AT117" s="126"/>
    </row>
    <row r="118" spans="1:46" ht="24.75" customHeight="1">
      <c r="A118" s="37"/>
      <c r="B118" s="143"/>
      <c r="C118" s="144"/>
      <c r="D118" s="403" t="s">
        <v>30</v>
      </c>
      <c r="E118" s="404"/>
      <c r="F118" s="401" t="s">
        <v>185</v>
      </c>
      <c r="G118" s="401"/>
      <c r="H118" s="401"/>
      <c r="I118" s="401"/>
      <c r="J118" s="401"/>
      <c r="K118" s="401"/>
      <c r="L118" s="401"/>
      <c r="M118" s="401"/>
      <c r="N118" s="401"/>
      <c r="O118" s="401"/>
      <c r="P118" s="402"/>
      <c r="T118" s="125"/>
      <c r="U118" s="125"/>
      <c r="V118" s="125"/>
      <c r="W118" s="125"/>
      <c r="Z118" s="125"/>
      <c r="AA118" s="125"/>
      <c r="AB118" s="125"/>
      <c r="AC118" s="125"/>
      <c r="AD118" s="125"/>
      <c r="AK118" s="194">
        <v>14</v>
      </c>
      <c r="AL118" s="197">
        <f t="shared" si="4"/>
        <v>0</v>
      </c>
      <c r="AS118" s="126"/>
      <c r="AT118" s="126"/>
    </row>
    <row r="119" spans="1:46" ht="24.75" customHeight="1">
      <c r="A119" s="37"/>
      <c r="B119" s="143"/>
      <c r="C119" s="144"/>
      <c r="D119" s="403" t="s">
        <v>30</v>
      </c>
      <c r="E119" s="404"/>
      <c r="F119" s="401" t="s">
        <v>186</v>
      </c>
      <c r="G119" s="401"/>
      <c r="H119" s="401"/>
      <c r="I119" s="401"/>
      <c r="J119" s="401"/>
      <c r="K119" s="401"/>
      <c r="L119" s="401"/>
      <c r="M119" s="401"/>
      <c r="N119" s="401"/>
      <c r="O119" s="401"/>
      <c r="P119" s="402"/>
      <c r="T119" s="125"/>
      <c r="U119" s="125"/>
      <c r="V119" s="125"/>
      <c r="W119" s="125"/>
      <c r="Z119" s="125"/>
      <c r="AA119" s="125"/>
      <c r="AB119" s="125"/>
      <c r="AC119" s="125"/>
      <c r="AD119" s="125"/>
      <c r="AK119" s="194">
        <v>15</v>
      </c>
      <c r="AL119" s="197">
        <f t="shared" ref="AL119:AL122" si="5">IF(AK$102&gt;=AK119,1,0)</f>
        <v>0</v>
      </c>
      <c r="AS119" s="126"/>
      <c r="AT119" s="126"/>
    </row>
    <row r="120" spans="1:46" ht="24.75" customHeight="1">
      <c r="A120" s="37"/>
      <c r="B120" s="143"/>
      <c r="C120" s="144"/>
      <c r="D120" s="403" t="s">
        <v>30</v>
      </c>
      <c r="E120" s="404"/>
      <c r="F120" s="401" t="s">
        <v>187</v>
      </c>
      <c r="G120" s="401"/>
      <c r="H120" s="401"/>
      <c r="I120" s="401"/>
      <c r="J120" s="401"/>
      <c r="K120" s="401"/>
      <c r="L120" s="401"/>
      <c r="M120" s="401"/>
      <c r="N120" s="401"/>
      <c r="O120" s="401"/>
      <c r="P120" s="402"/>
      <c r="T120" s="125"/>
      <c r="U120" s="125"/>
      <c r="V120" s="125"/>
      <c r="W120" s="125"/>
      <c r="Z120" s="125"/>
      <c r="AA120" s="125"/>
      <c r="AB120" s="125"/>
      <c r="AC120" s="125"/>
      <c r="AD120" s="125"/>
      <c r="AK120" s="194">
        <v>16</v>
      </c>
      <c r="AL120" s="197">
        <f t="shared" si="5"/>
        <v>0</v>
      </c>
      <c r="AS120" s="126"/>
      <c r="AT120" s="126"/>
    </row>
    <row r="121" spans="1:46" ht="24.75" customHeight="1">
      <c r="A121" s="37"/>
      <c r="B121" s="143"/>
      <c r="C121" s="144"/>
      <c r="D121" s="403" t="s">
        <v>30</v>
      </c>
      <c r="E121" s="404"/>
      <c r="F121" s="401" t="s">
        <v>188</v>
      </c>
      <c r="G121" s="401"/>
      <c r="H121" s="401"/>
      <c r="I121" s="401"/>
      <c r="J121" s="401"/>
      <c r="K121" s="401"/>
      <c r="L121" s="401"/>
      <c r="M121" s="401"/>
      <c r="N121" s="401"/>
      <c r="O121" s="401"/>
      <c r="P121" s="402"/>
      <c r="T121" s="125"/>
      <c r="U121" s="125"/>
      <c r="V121" s="125"/>
      <c r="W121" s="125"/>
      <c r="Z121" s="125"/>
      <c r="AA121" s="125"/>
      <c r="AB121" s="125"/>
      <c r="AC121" s="125"/>
      <c r="AD121" s="125"/>
      <c r="AK121" s="194">
        <v>17</v>
      </c>
      <c r="AL121" s="197">
        <f t="shared" si="5"/>
        <v>0</v>
      </c>
      <c r="AS121" s="126"/>
      <c r="AT121" s="126"/>
    </row>
    <row r="122" spans="1:46" ht="24.75" customHeight="1">
      <c r="A122" s="37"/>
      <c r="B122" s="143"/>
      <c r="C122" s="144"/>
      <c r="D122" s="403" t="s">
        <v>30</v>
      </c>
      <c r="E122" s="404"/>
      <c r="F122" s="401" t="s">
        <v>189</v>
      </c>
      <c r="G122" s="401"/>
      <c r="H122" s="401"/>
      <c r="I122" s="401"/>
      <c r="J122" s="401"/>
      <c r="K122" s="401"/>
      <c r="L122" s="401"/>
      <c r="M122" s="401"/>
      <c r="N122" s="401"/>
      <c r="O122" s="401"/>
      <c r="P122" s="402"/>
      <c r="T122" s="125"/>
      <c r="U122" s="125"/>
      <c r="V122" s="125"/>
      <c r="W122" s="125"/>
      <c r="Z122" s="125"/>
      <c r="AA122" s="125"/>
      <c r="AB122" s="125"/>
      <c r="AC122" s="125"/>
      <c r="AD122" s="125"/>
      <c r="AK122" s="194">
        <v>18</v>
      </c>
      <c r="AL122" s="197">
        <f t="shared" si="5"/>
        <v>0</v>
      </c>
      <c r="AS122" s="126"/>
      <c r="AT122" s="126"/>
    </row>
    <row r="123" spans="1:46" ht="24.75" customHeight="1">
      <c r="A123" s="37"/>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1" t="s">
        <v>7</v>
      </c>
    </row>
    <row r="125" spans="1:46" ht="24.75" customHeight="1">
      <c r="B125" s="345" t="s">
        <v>687</v>
      </c>
      <c r="C125" s="345"/>
      <c r="D125" s="345"/>
      <c r="E125" s="345"/>
      <c r="F125" s="345"/>
      <c r="G125" s="345"/>
      <c r="H125" s="345"/>
      <c r="I125" s="345"/>
      <c r="J125" s="345"/>
      <c r="K125" s="345"/>
      <c r="L125" s="345"/>
      <c r="M125" s="345"/>
      <c r="N125" s="345"/>
      <c r="O125" s="345"/>
      <c r="P125" s="345"/>
      <c r="Q125" s="345"/>
      <c r="R125" s="345"/>
      <c r="S125" s="345"/>
      <c r="T125" s="345"/>
      <c r="U125" s="345"/>
      <c r="V125" s="345"/>
      <c r="W125" s="345"/>
      <c r="X125" s="345"/>
      <c r="Y125" s="345"/>
      <c r="Z125" s="345"/>
      <c r="AA125" s="345"/>
      <c r="AB125" s="345"/>
      <c r="AC125" s="345"/>
      <c r="AD125" s="345"/>
      <c r="AE125" s="345"/>
      <c r="AF125" s="345"/>
      <c r="AG125" s="345"/>
      <c r="AH125" s="345"/>
      <c r="AI125" s="345"/>
    </row>
    <row r="126" spans="1:46" ht="24.75" customHeight="1">
      <c r="B126" s="345"/>
      <c r="C126" s="345"/>
      <c r="D126" s="345"/>
      <c r="E126" s="345"/>
      <c r="F126" s="345"/>
      <c r="G126" s="345"/>
      <c r="H126" s="345"/>
      <c r="I126" s="345"/>
      <c r="J126" s="345"/>
      <c r="K126" s="345"/>
      <c r="L126" s="345"/>
      <c r="M126" s="345"/>
      <c r="N126" s="345"/>
      <c r="O126" s="345"/>
      <c r="P126" s="345"/>
      <c r="Q126" s="345"/>
      <c r="R126" s="345"/>
      <c r="S126" s="345"/>
      <c r="T126" s="345"/>
      <c r="U126" s="345"/>
      <c r="V126" s="345"/>
      <c r="W126" s="345"/>
      <c r="X126" s="345"/>
      <c r="Y126" s="345"/>
      <c r="Z126" s="345"/>
      <c r="AA126" s="345"/>
      <c r="AB126" s="345"/>
      <c r="AC126" s="345"/>
      <c r="AD126" s="345"/>
      <c r="AE126" s="345"/>
      <c r="AF126" s="345"/>
      <c r="AG126" s="345"/>
      <c r="AH126" s="345"/>
      <c r="AI126" s="345"/>
    </row>
    <row r="127" spans="1:46" ht="24.75" customHeight="1">
      <c r="B127" s="345"/>
      <c r="C127" s="345"/>
      <c r="D127" s="345"/>
      <c r="E127" s="345"/>
      <c r="F127" s="345"/>
      <c r="G127" s="345"/>
      <c r="H127" s="345"/>
      <c r="I127" s="345"/>
      <c r="J127" s="345"/>
      <c r="K127" s="345"/>
      <c r="L127" s="345"/>
      <c r="M127" s="345"/>
      <c r="N127" s="345"/>
      <c r="O127" s="345"/>
      <c r="P127" s="345"/>
      <c r="Q127" s="345"/>
      <c r="R127" s="345"/>
      <c r="S127" s="345"/>
      <c r="T127" s="345"/>
      <c r="U127" s="345"/>
      <c r="V127" s="345"/>
      <c r="W127" s="345"/>
      <c r="X127" s="345"/>
      <c r="Y127" s="345"/>
      <c r="Z127" s="345"/>
      <c r="AA127" s="345"/>
      <c r="AB127" s="345"/>
      <c r="AC127" s="345"/>
      <c r="AD127" s="345"/>
      <c r="AE127" s="345"/>
      <c r="AF127" s="345"/>
      <c r="AG127" s="345"/>
      <c r="AH127" s="345"/>
      <c r="AI127" s="345"/>
    </row>
    <row r="128" spans="1:46" ht="24.75" customHeight="1">
      <c r="B128" s="345"/>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c r="AH128" s="345"/>
      <c r="AI128" s="345"/>
    </row>
    <row r="129" spans="2:37" ht="24.75" customHeight="1">
      <c r="B129" s="345"/>
      <c r="C129" s="345"/>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row>
    <row r="130" spans="2:37" ht="24.75" customHeight="1">
      <c r="B130" s="345"/>
      <c r="C130" s="345"/>
      <c r="D130" s="345"/>
      <c r="E130" s="345"/>
      <c r="F130" s="345"/>
      <c r="G130" s="345"/>
      <c r="H130" s="345"/>
      <c r="I130" s="345"/>
      <c r="J130" s="345"/>
      <c r="K130" s="345"/>
      <c r="L130" s="345"/>
      <c r="M130" s="345"/>
      <c r="N130" s="345"/>
      <c r="O130" s="345"/>
      <c r="P130" s="345"/>
      <c r="Q130" s="345"/>
      <c r="R130" s="345"/>
      <c r="S130" s="345"/>
      <c r="T130" s="345"/>
      <c r="U130" s="345"/>
      <c r="V130" s="345"/>
      <c r="W130" s="345"/>
      <c r="X130" s="345"/>
      <c r="Y130" s="345"/>
      <c r="Z130" s="345"/>
      <c r="AA130" s="345"/>
      <c r="AB130" s="345"/>
      <c r="AC130" s="345"/>
      <c r="AD130" s="345"/>
      <c r="AE130" s="345"/>
      <c r="AF130" s="345"/>
      <c r="AG130" s="345"/>
      <c r="AH130" s="345"/>
      <c r="AI130" s="345"/>
    </row>
    <row r="131" spans="2:37" ht="24.75" customHeight="1">
      <c r="B131" s="345"/>
      <c r="C131" s="345"/>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c r="AH131" s="345"/>
      <c r="AI131" s="345"/>
      <c r="AK131" s="202"/>
    </row>
    <row r="132" spans="2:37" ht="24.75" customHeight="1">
      <c r="B132" s="345"/>
      <c r="C132" s="345"/>
      <c r="D132" s="345"/>
      <c r="E132" s="345"/>
      <c r="F132" s="345"/>
      <c r="G132" s="345"/>
      <c r="H132" s="345"/>
      <c r="I132" s="345"/>
      <c r="J132" s="345"/>
      <c r="K132" s="345"/>
      <c r="L132" s="345"/>
      <c r="M132" s="345"/>
      <c r="N132" s="345"/>
      <c r="O132" s="345"/>
      <c r="P132" s="345"/>
      <c r="Q132" s="345"/>
      <c r="R132" s="345"/>
      <c r="S132" s="345"/>
      <c r="T132" s="345"/>
      <c r="U132" s="345"/>
      <c r="V132" s="345"/>
      <c r="W132" s="345"/>
      <c r="X132" s="345"/>
      <c r="Y132" s="345"/>
      <c r="Z132" s="345"/>
      <c r="AA132" s="345"/>
      <c r="AB132" s="345"/>
      <c r="AC132" s="345"/>
      <c r="AD132" s="345"/>
      <c r="AE132" s="345"/>
      <c r="AF132" s="345"/>
      <c r="AG132" s="345"/>
      <c r="AH132" s="345"/>
      <c r="AI132" s="345"/>
    </row>
    <row r="133" spans="2:37" ht="24.75" customHeight="1">
      <c r="B133" s="345"/>
      <c r="C133" s="345"/>
      <c r="D133" s="345"/>
      <c r="E133" s="345"/>
      <c r="F133" s="345"/>
      <c r="G133" s="345"/>
      <c r="H133" s="345"/>
      <c r="I133" s="345"/>
      <c r="J133" s="345"/>
      <c r="K133" s="345"/>
      <c r="L133" s="345"/>
      <c r="M133" s="345"/>
      <c r="N133" s="345"/>
      <c r="O133" s="345"/>
      <c r="P133" s="345"/>
      <c r="Q133" s="345"/>
      <c r="R133" s="345"/>
      <c r="S133" s="345"/>
      <c r="T133" s="345"/>
      <c r="U133" s="345"/>
      <c r="V133" s="345"/>
      <c r="W133" s="345"/>
      <c r="X133" s="345"/>
      <c r="Y133" s="345"/>
      <c r="Z133" s="345"/>
      <c r="AA133" s="345"/>
      <c r="AB133" s="345"/>
      <c r="AC133" s="345"/>
      <c r="AD133" s="345"/>
      <c r="AE133" s="345"/>
      <c r="AF133" s="345"/>
      <c r="AG133" s="345"/>
      <c r="AH133" s="345"/>
      <c r="AI133" s="345"/>
    </row>
    <row r="134" spans="2:37" ht="24.75" customHeight="1">
      <c r="B134" s="345"/>
      <c r="C134" s="345"/>
      <c r="D134" s="345"/>
      <c r="E134" s="345"/>
      <c r="F134" s="345"/>
      <c r="G134" s="345"/>
      <c r="H134" s="345"/>
      <c r="I134" s="345"/>
      <c r="J134" s="345"/>
      <c r="K134" s="345"/>
      <c r="L134" s="345"/>
      <c r="M134" s="345"/>
      <c r="N134" s="345"/>
      <c r="O134" s="345"/>
      <c r="P134" s="345"/>
      <c r="Q134" s="345"/>
      <c r="R134" s="345"/>
      <c r="S134" s="345"/>
      <c r="T134" s="345"/>
      <c r="U134" s="345"/>
      <c r="V134" s="345"/>
      <c r="W134" s="345"/>
      <c r="X134" s="345"/>
      <c r="Y134" s="345"/>
      <c r="Z134" s="345"/>
      <c r="AA134" s="345"/>
      <c r="AB134" s="345"/>
      <c r="AC134" s="345"/>
      <c r="AD134" s="345"/>
      <c r="AE134" s="345"/>
      <c r="AF134" s="345"/>
      <c r="AG134" s="345"/>
      <c r="AH134" s="345"/>
      <c r="AI134" s="345"/>
    </row>
    <row r="135" spans="2:37" ht="24.75" customHeight="1">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row>
    <row r="136" spans="2:37" ht="24.75" customHeight="1">
      <c r="B136" s="345"/>
      <c r="C136" s="345"/>
      <c r="D136" s="345"/>
      <c r="E136" s="345"/>
      <c r="F136" s="345"/>
      <c r="G136" s="345"/>
      <c r="H136" s="345"/>
      <c r="I136" s="345"/>
      <c r="J136" s="345"/>
      <c r="K136" s="345"/>
      <c r="L136" s="345"/>
      <c r="M136" s="345"/>
      <c r="N136" s="345"/>
      <c r="O136" s="345"/>
      <c r="P136" s="345"/>
      <c r="Q136" s="345"/>
      <c r="R136" s="345"/>
      <c r="S136" s="345"/>
      <c r="T136" s="345"/>
      <c r="U136" s="345"/>
      <c r="V136" s="345"/>
      <c r="W136" s="345"/>
      <c r="X136" s="345"/>
      <c r="Y136" s="345"/>
      <c r="Z136" s="345"/>
      <c r="AA136" s="345"/>
      <c r="AB136" s="345"/>
      <c r="AC136" s="345"/>
      <c r="AD136" s="345"/>
      <c r="AE136" s="345"/>
      <c r="AF136" s="345"/>
      <c r="AG136" s="345"/>
      <c r="AH136" s="345"/>
      <c r="AI136" s="345"/>
    </row>
    <row r="137" spans="2:37" ht="24.75" customHeight="1">
      <c r="B137" s="345"/>
      <c r="C137" s="345"/>
      <c r="D137" s="345"/>
      <c r="E137" s="345"/>
      <c r="F137" s="345"/>
      <c r="G137" s="345"/>
      <c r="H137" s="345"/>
      <c r="I137" s="345"/>
      <c r="J137" s="345"/>
      <c r="K137" s="345"/>
      <c r="L137" s="345"/>
      <c r="M137" s="345"/>
      <c r="N137" s="345"/>
      <c r="O137" s="345"/>
      <c r="P137" s="345"/>
      <c r="Q137" s="345"/>
      <c r="R137" s="345"/>
      <c r="S137" s="345"/>
      <c r="T137" s="345"/>
      <c r="U137" s="345"/>
      <c r="V137" s="345"/>
      <c r="W137" s="345"/>
      <c r="X137" s="345"/>
      <c r="Y137" s="345"/>
      <c r="Z137" s="345"/>
      <c r="AA137" s="345"/>
      <c r="AB137" s="345"/>
      <c r="AC137" s="345"/>
      <c r="AD137" s="345"/>
      <c r="AE137" s="345"/>
      <c r="AF137" s="345"/>
      <c r="AG137" s="345"/>
      <c r="AH137" s="345"/>
      <c r="AI137" s="345"/>
    </row>
    <row r="138" spans="2:37" ht="24.75" customHeight="1">
      <c r="B138" s="345"/>
      <c r="C138" s="345"/>
      <c r="D138" s="345"/>
      <c r="E138" s="345"/>
      <c r="F138" s="345"/>
      <c r="G138" s="345"/>
      <c r="H138" s="345"/>
      <c r="I138" s="345"/>
      <c r="J138" s="345"/>
      <c r="K138" s="345"/>
      <c r="L138" s="345"/>
      <c r="M138" s="345"/>
      <c r="N138" s="345"/>
      <c r="O138" s="345"/>
      <c r="P138" s="345"/>
      <c r="Q138" s="345"/>
      <c r="R138" s="345"/>
      <c r="S138" s="345"/>
      <c r="T138" s="345"/>
      <c r="U138" s="345"/>
      <c r="V138" s="345"/>
      <c r="W138" s="345"/>
      <c r="X138" s="345"/>
      <c r="Y138" s="345"/>
      <c r="Z138" s="345"/>
      <c r="AA138" s="345"/>
      <c r="AB138" s="345"/>
      <c r="AC138" s="345"/>
      <c r="AD138" s="345"/>
      <c r="AE138" s="345"/>
      <c r="AF138" s="345"/>
      <c r="AG138" s="345"/>
      <c r="AH138" s="345"/>
      <c r="AI138" s="345"/>
    </row>
    <row r="139" spans="2:37" ht="24.75" customHeight="1">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345"/>
      <c r="AC139" s="345"/>
      <c r="AD139" s="345"/>
      <c r="AE139" s="345"/>
      <c r="AF139" s="345"/>
      <c r="AG139" s="345"/>
      <c r="AH139" s="345"/>
      <c r="AI139" s="345"/>
    </row>
    <row r="140" spans="2:37" ht="24.75" customHeight="1">
      <c r="B140" s="345"/>
      <c r="C140" s="345"/>
      <c r="D140" s="345"/>
      <c r="E140" s="345"/>
      <c r="F140" s="345"/>
      <c r="G140" s="345"/>
      <c r="H140" s="345"/>
      <c r="I140" s="345"/>
      <c r="J140" s="345"/>
      <c r="K140" s="345"/>
      <c r="L140" s="345"/>
      <c r="M140" s="345"/>
      <c r="N140" s="345"/>
      <c r="O140" s="345"/>
      <c r="P140" s="345"/>
      <c r="Q140" s="345"/>
      <c r="R140" s="345"/>
      <c r="S140" s="345"/>
      <c r="T140" s="345"/>
      <c r="U140" s="345"/>
      <c r="V140" s="345"/>
      <c r="W140" s="345"/>
      <c r="X140" s="345"/>
      <c r="Y140" s="345"/>
      <c r="Z140" s="345"/>
      <c r="AA140" s="345"/>
      <c r="AB140" s="345"/>
      <c r="AC140" s="345"/>
      <c r="AD140" s="345"/>
      <c r="AE140" s="345"/>
      <c r="AF140" s="345"/>
      <c r="AG140" s="345"/>
      <c r="AH140" s="345"/>
      <c r="AI140" s="345"/>
    </row>
    <row r="141" spans="2:37" ht="24.75" customHeight="1">
      <c r="B141" s="345"/>
      <c r="C141" s="345"/>
      <c r="D141" s="345"/>
      <c r="E141" s="345"/>
      <c r="F141" s="345"/>
      <c r="G141" s="345"/>
      <c r="H141" s="345"/>
      <c r="I141" s="345"/>
      <c r="J141" s="345"/>
      <c r="K141" s="345"/>
      <c r="L141" s="345"/>
      <c r="M141" s="345"/>
      <c r="N141" s="345"/>
      <c r="O141" s="345"/>
      <c r="P141" s="345"/>
      <c r="Q141" s="345"/>
      <c r="R141" s="345"/>
      <c r="S141" s="345"/>
      <c r="T141" s="345"/>
      <c r="U141" s="345"/>
      <c r="V141" s="345"/>
      <c r="W141" s="345"/>
      <c r="X141" s="345"/>
      <c r="Y141" s="345"/>
      <c r="Z141" s="345"/>
      <c r="AA141" s="345"/>
      <c r="AB141" s="345"/>
      <c r="AC141" s="345"/>
      <c r="AD141" s="345"/>
      <c r="AE141" s="345"/>
      <c r="AF141" s="345"/>
      <c r="AG141" s="345"/>
      <c r="AH141" s="345"/>
      <c r="AI141" s="345"/>
    </row>
    <row r="142" spans="2:37" ht="24.75" customHeight="1">
      <c r="B142" s="345"/>
      <c r="C142" s="345"/>
      <c r="D142" s="345"/>
      <c r="E142" s="345"/>
      <c r="F142" s="345"/>
      <c r="G142" s="345"/>
      <c r="H142" s="345"/>
      <c r="I142" s="345"/>
      <c r="J142" s="345"/>
      <c r="K142" s="345"/>
      <c r="L142" s="345"/>
      <c r="M142" s="345"/>
      <c r="N142" s="345"/>
      <c r="O142" s="345"/>
      <c r="P142" s="345"/>
      <c r="Q142" s="345"/>
      <c r="R142" s="345"/>
      <c r="S142" s="345"/>
      <c r="T142" s="345"/>
      <c r="U142" s="345"/>
      <c r="V142" s="345"/>
      <c r="W142" s="345"/>
      <c r="X142" s="345"/>
      <c r="Y142" s="345"/>
      <c r="Z142" s="345"/>
      <c r="AA142" s="345"/>
      <c r="AB142" s="345"/>
      <c r="AC142" s="345"/>
      <c r="AD142" s="345"/>
      <c r="AE142" s="345"/>
      <c r="AF142" s="345"/>
      <c r="AG142" s="345"/>
      <c r="AH142" s="345"/>
      <c r="AI142" s="345"/>
    </row>
    <row r="143" spans="2:37" ht="24.75" customHeight="1">
      <c r="B143" s="345"/>
      <c r="C143" s="345"/>
      <c r="D143" s="345"/>
      <c r="E143" s="345"/>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5"/>
      <c r="AD143" s="345"/>
      <c r="AE143" s="345"/>
      <c r="AF143" s="345"/>
      <c r="AG143" s="345"/>
      <c r="AH143" s="345"/>
      <c r="AI143" s="345"/>
    </row>
    <row r="144" spans="2:37" ht="24.75" customHeight="1">
      <c r="B144" s="345"/>
      <c r="C144" s="345"/>
      <c r="D144" s="345"/>
      <c r="E144" s="345"/>
      <c r="F144" s="345"/>
      <c r="G144" s="345"/>
      <c r="H144" s="345"/>
      <c r="I144" s="345"/>
      <c r="J144" s="345"/>
      <c r="K144" s="345"/>
      <c r="L144" s="345"/>
      <c r="M144" s="345"/>
      <c r="N144" s="345"/>
      <c r="O144" s="345"/>
      <c r="P144" s="345"/>
      <c r="Q144" s="345"/>
      <c r="R144" s="345"/>
      <c r="S144" s="345"/>
      <c r="T144" s="345"/>
      <c r="U144" s="345"/>
      <c r="V144" s="345"/>
      <c r="W144" s="345"/>
      <c r="X144" s="345"/>
      <c r="Y144" s="345"/>
      <c r="Z144" s="345"/>
      <c r="AA144" s="345"/>
      <c r="AB144" s="345"/>
      <c r="AC144" s="345"/>
      <c r="AD144" s="345"/>
      <c r="AE144" s="345"/>
      <c r="AF144" s="345"/>
      <c r="AG144" s="345"/>
      <c r="AH144" s="345"/>
      <c r="AI144" s="345"/>
    </row>
    <row r="161" spans="1:39" s="113" customFormat="1" ht="24.75" customHeight="1">
      <c r="F161" s="114"/>
      <c r="AK161" s="194"/>
      <c r="AL161" s="191"/>
      <c r="AM161" s="203"/>
    </row>
    <row r="162" spans="1:39" s="113" customFormat="1" ht="24.75" customHeight="1">
      <c r="F162" s="114"/>
      <c r="AK162" s="194"/>
      <c r="AL162" s="191"/>
      <c r="AM162" s="203"/>
    </row>
    <row r="163" spans="1:39" s="113" customFormat="1" ht="24.75" customHeight="1">
      <c r="F163" s="114"/>
      <c r="AK163" s="194"/>
      <c r="AL163" s="191"/>
      <c r="AM163" s="203"/>
    </row>
    <row r="164" spans="1:39" s="113" customFormat="1" ht="24.75" customHeight="1">
      <c r="F164" s="114"/>
      <c r="AK164" s="194"/>
      <c r="AL164" s="191"/>
      <c r="AM164" s="203"/>
    </row>
    <row r="168" spans="1:39" s="113" customFormat="1" ht="24.75" customHeight="1">
      <c r="F168" s="114"/>
      <c r="AK168" s="194"/>
      <c r="AL168" s="191"/>
      <c r="AM168" s="203"/>
    </row>
    <row r="171" spans="1:39" s="113" customFormat="1" ht="24.75" customHeight="1">
      <c r="F171" s="114"/>
      <c r="AK171" s="194"/>
      <c r="AL171" s="191"/>
      <c r="AM171" s="203"/>
    </row>
    <row r="172" spans="1:39" s="113" customFormat="1" ht="24.75" customHeight="1">
      <c r="F172" s="114"/>
      <c r="AK172" s="194"/>
      <c r="AL172" s="191"/>
      <c r="AM172" s="203"/>
    </row>
    <row r="173" spans="1:39" s="113" customFormat="1" ht="24.75" customHeight="1">
      <c r="F173" s="114"/>
      <c r="AK173" s="194"/>
      <c r="AL173" s="191"/>
      <c r="AM173" s="203"/>
    </row>
    <row r="174" spans="1:39" s="113" customFormat="1" ht="24.75" customHeight="1">
      <c r="F174" s="114"/>
      <c r="AK174" s="194"/>
      <c r="AL174" s="191"/>
      <c r="AM174" s="203"/>
    </row>
    <row r="175" spans="1:39" ht="24.75" customHeight="1">
      <c r="A175" s="143"/>
    </row>
    <row r="176" spans="1:39" ht="24.75" customHeight="1">
      <c r="A176" s="122"/>
    </row>
    <row r="177" spans="1:37" ht="24.75" customHeight="1">
      <c r="A177" s="36"/>
    </row>
    <row r="178" spans="1:37" ht="24.75" customHeight="1">
      <c r="F178" s="51"/>
      <c r="AK178" s="197"/>
    </row>
    <row r="179" spans="1:37" ht="24.75" customHeight="1">
      <c r="F179" s="51"/>
      <c r="AK179" s="197"/>
    </row>
    <row r="180" spans="1:37" ht="24.75" customHeight="1">
      <c r="F180" s="51"/>
      <c r="AK180" s="197"/>
    </row>
    <row r="181" spans="1:37" ht="24.75" customHeight="1">
      <c r="F181" s="51"/>
      <c r="AK181" s="197"/>
    </row>
    <row r="182" spans="1:37" ht="24.75" customHeight="1">
      <c r="F182" s="51"/>
      <c r="AK182" s="197"/>
    </row>
    <row r="183" spans="1:37" ht="24.75" customHeight="1">
      <c r="F183" s="51"/>
      <c r="AK183" s="197"/>
    </row>
    <row r="184" spans="1:37" ht="24.75" customHeight="1">
      <c r="F184" s="51"/>
      <c r="AK184" s="197"/>
    </row>
    <row r="185" spans="1:37" ht="24.75" customHeight="1">
      <c r="F185" s="51"/>
      <c r="AK185" s="197"/>
    </row>
    <row r="186" spans="1:37" ht="24.75" customHeight="1">
      <c r="F186" s="51"/>
      <c r="AK186" s="197"/>
    </row>
    <row r="187" spans="1:37" ht="24.75" customHeight="1">
      <c r="F187" s="51"/>
      <c r="AK187" s="197"/>
    </row>
    <row r="188" spans="1:37" ht="24.75" customHeight="1">
      <c r="F188" s="51"/>
      <c r="AK188" s="197"/>
    </row>
    <row r="189" spans="1:37" ht="24.75" customHeight="1">
      <c r="F189" s="51"/>
      <c r="AK189" s="197"/>
    </row>
    <row r="190" spans="1:37" ht="24.75" customHeight="1">
      <c r="F190" s="51"/>
      <c r="AK190" s="197"/>
    </row>
    <row r="191" spans="1:37" ht="24.75" customHeight="1">
      <c r="F191" s="51"/>
      <c r="AK191" s="197"/>
    </row>
    <row r="192" spans="1:37" ht="24.75" customHeight="1">
      <c r="F192" s="51"/>
      <c r="AK192" s="197"/>
    </row>
    <row r="193" spans="37:39" s="51" customFormat="1" ht="24.75" customHeight="1">
      <c r="AK193" s="197"/>
      <c r="AL193" s="193"/>
      <c r="AM193" s="175"/>
    </row>
    <row r="194" spans="37:39" s="51" customFormat="1" ht="24.75" customHeight="1">
      <c r="AK194" s="197"/>
      <c r="AL194" s="193"/>
      <c r="AM194" s="175"/>
    </row>
    <row r="195" spans="37:39" s="51" customFormat="1" ht="24.75" customHeight="1">
      <c r="AK195" s="197"/>
      <c r="AL195" s="193"/>
      <c r="AM195" s="175"/>
    </row>
    <row r="196" spans="37:39" s="51" customFormat="1" ht="24.75" customHeight="1">
      <c r="AK196" s="197"/>
      <c r="AL196" s="193"/>
      <c r="AM196" s="175"/>
    </row>
    <row r="197" spans="37:39" s="51" customFormat="1" ht="24.75" customHeight="1">
      <c r="AK197" s="197"/>
      <c r="AL197" s="193"/>
      <c r="AM197" s="175"/>
    </row>
    <row r="198" spans="37:39" s="51" customFormat="1" ht="24.75" customHeight="1">
      <c r="AK198" s="197"/>
      <c r="AL198" s="193"/>
      <c r="AM198" s="175"/>
    </row>
    <row r="199" spans="37:39" s="51" customFormat="1" ht="24.75" customHeight="1">
      <c r="AK199" s="197"/>
      <c r="AL199" s="193"/>
      <c r="AM199" s="175"/>
    </row>
    <row r="200" spans="37:39" s="51" customFormat="1" ht="24.75" customHeight="1">
      <c r="AK200" s="197"/>
      <c r="AL200" s="193"/>
      <c r="AM200" s="175"/>
    </row>
    <row r="201" spans="37:39" s="51" customFormat="1" ht="24.75" customHeight="1">
      <c r="AK201" s="197"/>
      <c r="AL201" s="193"/>
      <c r="AM201" s="175"/>
    </row>
    <row r="202" spans="37:39" s="51" customFormat="1" ht="24.75" customHeight="1">
      <c r="AK202" s="197"/>
      <c r="AL202" s="193"/>
      <c r="AM202" s="175"/>
    </row>
    <row r="203" spans="37:39" s="51" customFormat="1" ht="24.75" customHeight="1">
      <c r="AK203" s="197"/>
      <c r="AL203" s="193"/>
      <c r="AM203" s="175"/>
    </row>
    <row r="204" spans="37:39" s="51" customFormat="1" ht="24.75" customHeight="1">
      <c r="AK204" s="197"/>
      <c r="AL204" s="193"/>
      <c r="AM204" s="175"/>
    </row>
  </sheetData>
  <sheetProtection algorithmName="SHA-512" hashValue="hTKMCvQcpI76H5ZcBnPBvS3cDUrg2WVmiHKeYTnqUgq1U3LqwaP9cQYfMPUJvqX79v1/iDAZ58cT0B5+DfvwaA==" saltValue="EOQ5qJCL//l/3ZWTAiFdDg==" spinCount="100000" sheet="1" objects="1" scenarios="1"/>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3" priority="19">
      <formula>$AL$104=0</formula>
    </cfRule>
  </conditionalFormatting>
  <conditionalFormatting sqref="D105:P105">
    <cfRule type="expression" dxfId="22" priority="18">
      <formula>$AL$105=0</formula>
    </cfRule>
  </conditionalFormatting>
  <conditionalFormatting sqref="D106:P106">
    <cfRule type="expression" dxfId="21" priority="17">
      <formula>$AL$106=0</formula>
    </cfRule>
  </conditionalFormatting>
  <conditionalFormatting sqref="D107:P107">
    <cfRule type="expression" dxfId="20" priority="16">
      <formula>$AL$107=0</formula>
    </cfRule>
  </conditionalFormatting>
  <conditionalFormatting sqref="D108:P108">
    <cfRule type="expression" dxfId="19" priority="15">
      <formula>$AL$108=0</formula>
    </cfRule>
  </conditionalFormatting>
  <conditionalFormatting sqref="D109:P109">
    <cfRule type="expression" dxfId="18" priority="14">
      <formula>$AL$109=0</formula>
    </cfRule>
  </conditionalFormatting>
  <conditionalFormatting sqref="D110:P110">
    <cfRule type="expression" dxfId="17" priority="13">
      <formula>$AL$110=0</formula>
    </cfRule>
  </conditionalFormatting>
  <conditionalFormatting sqref="D111:P111">
    <cfRule type="expression" dxfId="16" priority="12">
      <formula>$AL$111=0</formula>
    </cfRule>
  </conditionalFormatting>
  <conditionalFormatting sqref="D112:P112">
    <cfRule type="expression" dxfId="15" priority="11">
      <formula>$AL$112=0</formula>
    </cfRule>
  </conditionalFormatting>
  <conditionalFormatting sqref="D113:P113">
    <cfRule type="expression" dxfId="14" priority="10">
      <formula>$AL$113=0</formula>
    </cfRule>
  </conditionalFormatting>
  <conditionalFormatting sqref="D114:P114">
    <cfRule type="expression" dxfId="13" priority="9">
      <formula>$AL$114=0</formula>
    </cfRule>
  </conditionalFormatting>
  <conditionalFormatting sqref="D115:P115">
    <cfRule type="expression" dxfId="12" priority="8">
      <formula>$AL$115=0</formula>
    </cfRule>
  </conditionalFormatting>
  <conditionalFormatting sqref="D116:P116">
    <cfRule type="expression" dxfId="11" priority="7">
      <formula>$AL$116=0</formula>
    </cfRule>
  </conditionalFormatting>
  <conditionalFormatting sqref="D117:P117">
    <cfRule type="expression" dxfId="10" priority="6">
      <formula>$AL$117=0</formula>
    </cfRule>
  </conditionalFormatting>
  <conditionalFormatting sqref="D118:P118">
    <cfRule type="expression" dxfId="9" priority="5">
      <formula>$AL$118=0</formula>
    </cfRule>
  </conditionalFormatting>
  <conditionalFormatting sqref="D119:P119">
    <cfRule type="expression" dxfId="8" priority="4">
      <formula>$AL$119=0</formula>
    </cfRule>
  </conditionalFormatting>
  <conditionalFormatting sqref="D120:P120">
    <cfRule type="expression" dxfId="7" priority="3">
      <formula>$AL$120=0</formula>
    </cfRule>
  </conditionalFormatting>
  <conditionalFormatting sqref="D121:P121">
    <cfRule type="expression" dxfId="6" priority="2">
      <formula>$AL$121=0</formula>
    </cfRule>
  </conditionalFormatting>
  <conditionalFormatting sqref="D122:P122">
    <cfRule type="expression" dxfId="5"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0"/>
  <sheetViews>
    <sheetView showGridLines="0" topLeftCell="A63" workbookViewId="0">
      <selection activeCell="AN78" sqref="AN78"/>
    </sheetView>
  </sheetViews>
  <sheetFormatPr defaultColWidth="8.75" defaultRowHeight="13.5" outlineLevelRow="1" outlineLevelCol="1"/>
  <cols>
    <col min="1" max="33" width="2.75" style="3" customWidth="1"/>
    <col min="34" max="34" width="5.5" style="198" hidden="1" customWidth="1" outlineLevel="1"/>
    <col min="35" max="35" width="2.75" style="204" customWidth="1" collapsed="1"/>
    <col min="36" max="36" width="2.75" style="198" customWidth="1"/>
    <col min="37" max="42" width="2.75" style="3" customWidth="1"/>
    <col min="43" max="16384" width="8.75" style="3"/>
  </cols>
  <sheetData>
    <row r="1" spans="1:36" ht="16.149999999999999" customHeight="1">
      <c r="A1" s="54" t="s">
        <v>293</v>
      </c>
      <c r="B1" s="54"/>
      <c r="C1" s="54"/>
      <c r="D1" s="54"/>
      <c r="E1" s="54"/>
      <c r="F1" s="54"/>
      <c r="G1" s="54"/>
      <c r="H1" s="54"/>
      <c r="I1" s="54"/>
      <c r="J1" s="54"/>
      <c r="K1" s="54"/>
      <c r="L1" s="54"/>
      <c r="M1" s="54"/>
      <c r="N1" s="54"/>
      <c r="O1" s="54"/>
      <c r="P1" s="54"/>
      <c r="Q1" s="54"/>
      <c r="R1" s="54"/>
      <c r="S1" s="54"/>
      <c r="T1" s="54"/>
      <c r="W1" s="54"/>
      <c r="X1" s="54"/>
      <c r="Y1" s="54"/>
      <c r="Z1" s="54"/>
      <c r="AA1" s="54"/>
      <c r="AB1" s="54"/>
      <c r="AC1" s="54"/>
      <c r="AD1" s="54"/>
      <c r="AE1" s="54"/>
      <c r="AF1" s="54"/>
      <c r="AG1" s="54"/>
    </row>
    <row r="2" spans="1:36" ht="16.149999999999999" customHeight="1">
      <c r="A2" s="222" t="s">
        <v>44</v>
      </c>
      <c r="B2" s="222"/>
      <c r="C2" s="222"/>
      <c r="D2" s="463" t="s">
        <v>678</v>
      </c>
      <c r="E2" s="463"/>
      <c r="F2" s="463"/>
      <c r="G2" s="463"/>
      <c r="H2" s="463"/>
      <c r="I2" s="463"/>
      <c r="J2" s="463"/>
      <c r="K2" s="463"/>
      <c r="L2" s="463"/>
      <c r="M2" s="463"/>
      <c r="N2" s="463"/>
      <c r="O2" s="463"/>
      <c r="P2" s="463"/>
      <c r="Q2" s="463"/>
      <c r="R2" s="463"/>
      <c r="S2" s="463"/>
      <c r="T2" s="463"/>
      <c r="U2" s="463"/>
      <c r="V2" s="464"/>
      <c r="W2" s="464"/>
      <c r="X2" s="222" t="s">
        <v>679</v>
      </c>
      <c r="Y2" s="222"/>
      <c r="Z2" s="222"/>
      <c r="AA2" s="222"/>
      <c r="AB2" s="222"/>
      <c r="AC2" s="222"/>
      <c r="AD2" s="222"/>
      <c r="AE2" s="222"/>
      <c r="AF2" s="222"/>
      <c r="AG2" s="222"/>
      <c r="AH2" s="205"/>
      <c r="AI2" s="206"/>
    </row>
    <row r="3" spans="1:36" ht="14.2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36" ht="16.350000000000001" customHeight="1">
      <c r="A4" s="54"/>
      <c r="B4" s="54"/>
      <c r="C4" s="54"/>
      <c r="D4" s="54"/>
      <c r="E4" s="54"/>
      <c r="F4" s="54"/>
      <c r="G4" s="54"/>
      <c r="H4" s="54"/>
      <c r="I4" s="54"/>
      <c r="J4" s="439" t="s">
        <v>192</v>
      </c>
      <c r="K4" s="439"/>
      <c r="L4" s="439"/>
      <c r="M4" s="439"/>
      <c r="N4" s="439"/>
      <c r="O4" s="439"/>
      <c r="P4" s="439"/>
      <c r="Q4" s="439"/>
      <c r="R4" s="439"/>
      <c r="S4" s="439"/>
      <c r="T4" s="439"/>
      <c r="U4" s="440"/>
      <c r="V4" s="465" t="str">
        <f>IF(訪問看護ステーションコード="","",訪問看護ステーションコード)</f>
        <v>0123456</v>
      </c>
      <c r="W4" s="465"/>
      <c r="X4" s="465"/>
      <c r="Y4" s="465"/>
      <c r="Z4" s="465"/>
      <c r="AA4" s="465"/>
      <c r="AB4" s="465"/>
      <c r="AC4" s="465"/>
      <c r="AD4" s="465"/>
      <c r="AE4" s="465"/>
      <c r="AF4" s="465"/>
      <c r="AG4" s="466"/>
      <c r="AH4" s="207"/>
      <c r="AI4" s="208"/>
    </row>
    <row r="5" spans="1:36" ht="16.149999999999999" customHeight="1">
      <c r="A5" s="54"/>
      <c r="B5" s="54"/>
      <c r="C5" s="54"/>
      <c r="D5" s="54"/>
      <c r="E5" s="54"/>
      <c r="F5" s="54"/>
      <c r="G5" s="54"/>
      <c r="H5" s="54"/>
      <c r="I5" s="54"/>
      <c r="J5" s="441" t="s">
        <v>190</v>
      </c>
      <c r="K5" s="441"/>
      <c r="L5" s="441"/>
      <c r="M5" s="441"/>
      <c r="N5" s="441"/>
      <c r="O5" s="441"/>
      <c r="P5" s="441"/>
      <c r="Q5" s="441"/>
      <c r="R5" s="441"/>
      <c r="S5" s="441"/>
      <c r="T5" s="441"/>
      <c r="U5" s="442"/>
      <c r="V5" s="467" t="str">
        <f>IF(訪問看護ステーション名="","",訪問看護ステーション名)</f>
        <v>●●ステーション</v>
      </c>
      <c r="W5" s="467"/>
      <c r="X5" s="467"/>
      <c r="Y5" s="467"/>
      <c r="Z5" s="467"/>
      <c r="AA5" s="467"/>
      <c r="AB5" s="467"/>
      <c r="AC5" s="467"/>
      <c r="AD5" s="467"/>
      <c r="AE5" s="467"/>
      <c r="AF5" s="467"/>
      <c r="AG5" s="468"/>
      <c r="AH5" s="209"/>
      <c r="AI5" s="210"/>
    </row>
    <row r="6" spans="1:3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6" ht="16.149999999999999" customHeight="1">
      <c r="A7" s="1" t="s">
        <v>31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6" ht="16.149999999999999" customHeight="1">
      <c r="A8" s="54" t="s">
        <v>32</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6" ht="16.149999999999999" customHeight="1">
      <c r="A9" s="1"/>
      <c r="B9" s="462"/>
      <c r="C9" s="462"/>
      <c r="D9" s="446" t="s">
        <v>33</v>
      </c>
      <c r="E9" s="446"/>
      <c r="F9" s="446"/>
      <c r="G9" s="446"/>
      <c r="H9" s="446"/>
      <c r="I9" s="446"/>
      <c r="J9" s="446"/>
      <c r="K9" s="446"/>
      <c r="L9" s="446"/>
      <c r="M9" s="446"/>
      <c r="N9" s="446"/>
      <c r="O9" s="446"/>
      <c r="P9" s="446"/>
      <c r="Q9" s="446"/>
      <c r="R9" s="446"/>
      <c r="S9" s="446"/>
      <c r="T9" s="446"/>
      <c r="U9" s="446"/>
      <c r="V9" s="446"/>
      <c r="W9" s="446"/>
      <c r="X9" s="446"/>
      <c r="Y9" s="446"/>
      <c r="Z9" s="446"/>
      <c r="AA9" s="54"/>
      <c r="AB9" s="54"/>
      <c r="AC9" s="54"/>
      <c r="AD9" s="54"/>
      <c r="AE9" s="54"/>
      <c r="AF9" s="54"/>
      <c r="AG9" s="54"/>
      <c r="AJ9" s="198">
        <v>1</v>
      </c>
    </row>
    <row r="10" spans="1:36" ht="16.149999999999999" customHeight="1">
      <c r="A10" s="1"/>
      <c r="B10" s="469"/>
      <c r="C10" s="469"/>
      <c r="D10" s="470" t="s">
        <v>34</v>
      </c>
      <c r="E10" s="470"/>
      <c r="F10" s="470"/>
      <c r="G10" s="470"/>
      <c r="H10" s="470"/>
      <c r="I10" s="470"/>
      <c r="J10" s="470"/>
      <c r="K10" s="470"/>
      <c r="L10" s="470"/>
      <c r="M10" s="470"/>
      <c r="N10" s="470"/>
      <c r="O10" s="470"/>
      <c r="P10" s="470"/>
      <c r="Q10" s="470"/>
      <c r="R10" s="470"/>
      <c r="S10" s="470"/>
      <c r="T10" s="470"/>
      <c r="U10" s="470"/>
      <c r="V10" s="470"/>
      <c r="W10" s="470"/>
      <c r="X10" s="470"/>
      <c r="Y10" s="470"/>
      <c r="Z10" s="470"/>
      <c r="AA10" s="54"/>
      <c r="AB10" s="54"/>
      <c r="AC10" s="54"/>
      <c r="AD10" s="54"/>
      <c r="AE10" s="54"/>
      <c r="AF10" s="54"/>
      <c r="AG10" s="54"/>
    </row>
    <row r="11" spans="1:36" ht="16.149999999999999" customHeight="1">
      <c r="A11" s="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6.149999999999999" customHeight="1" thickBot="1">
      <c r="A12" s="54" t="s">
        <v>35</v>
      </c>
      <c r="B12" s="54"/>
      <c r="C12" s="54"/>
      <c r="D12" s="54"/>
      <c r="E12" s="54"/>
      <c r="F12" s="54"/>
      <c r="L12" s="54"/>
      <c r="M12" s="54"/>
      <c r="N12" s="54"/>
      <c r="O12" s="54"/>
      <c r="P12" s="54"/>
      <c r="Q12" s="54"/>
      <c r="R12" s="54"/>
      <c r="S12" s="54"/>
      <c r="T12" s="54"/>
      <c r="U12" s="54"/>
      <c r="V12" s="54"/>
      <c r="AE12" s="54"/>
      <c r="AF12" s="54"/>
      <c r="AG12" s="54"/>
    </row>
    <row r="13" spans="1:36" ht="16.149999999999999" customHeight="1" thickBot="1">
      <c r="B13" s="460" t="s">
        <v>36</v>
      </c>
      <c r="C13" s="461"/>
      <c r="D13" s="461"/>
      <c r="E13" s="454"/>
      <c r="F13" s="454"/>
      <c r="G13" s="22" t="s">
        <v>37</v>
      </c>
      <c r="H13" s="454"/>
      <c r="I13" s="454"/>
      <c r="J13" s="22" t="s">
        <v>38</v>
      </c>
      <c r="K13" s="22"/>
      <c r="L13" s="22" t="s">
        <v>39</v>
      </c>
      <c r="M13" s="22" t="s">
        <v>36</v>
      </c>
      <c r="N13" s="22"/>
      <c r="O13" s="454"/>
      <c r="P13" s="454"/>
      <c r="Q13" s="22" t="s">
        <v>37</v>
      </c>
      <c r="R13" s="454"/>
      <c r="S13" s="454"/>
      <c r="T13" s="23" t="s">
        <v>38</v>
      </c>
      <c r="V13" s="447">
        <f>IF(E13=O13,R13-H13+1,IF(O13-E13=1,12-H13+1+R13,IF(O13-E13=2,12-H13+1+R13+12,"エラー")))</f>
        <v>1</v>
      </c>
      <c r="W13" s="447"/>
      <c r="X13" s="447"/>
      <c r="Y13" s="448"/>
      <c r="Z13" s="54" t="s">
        <v>40</v>
      </c>
      <c r="AA13" s="54"/>
      <c r="AG13" s="54"/>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198"/>
      <c r="AI14" s="204"/>
      <c r="AJ14" s="198"/>
    </row>
    <row r="15" spans="1:36" ht="16.149999999999999" customHeight="1">
      <c r="A15" s="54"/>
      <c r="B15" s="162" t="s">
        <v>116</v>
      </c>
      <c r="C15" s="54"/>
      <c r="D15" s="54"/>
      <c r="E15" s="54"/>
      <c r="F15" s="54"/>
      <c r="G15" s="54"/>
      <c r="H15" s="54"/>
      <c r="I15" s="54"/>
      <c r="J15" s="54"/>
      <c r="K15" s="54"/>
      <c r="L15" s="54"/>
      <c r="M15" s="54"/>
      <c r="N15" s="54"/>
      <c r="O15" s="54"/>
      <c r="P15" s="54"/>
      <c r="Q15" s="54"/>
      <c r="R15" s="54"/>
      <c r="S15" s="54"/>
      <c r="T15" s="54"/>
      <c r="U15" s="54"/>
      <c r="AB15" s="54"/>
      <c r="AC15" s="54"/>
      <c r="AD15" s="54"/>
      <c r="AE15" s="54"/>
      <c r="AF15" s="54"/>
      <c r="AG15" s="54"/>
    </row>
    <row r="16" spans="1:36" ht="16.149999999999999" customHeight="1">
      <c r="A16" s="54"/>
      <c r="B16" s="162"/>
      <c r="C16" s="54"/>
      <c r="D16" s="54"/>
      <c r="E16" s="54"/>
      <c r="F16" s="54"/>
      <c r="G16" s="54"/>
      <c r="H16" s="54"/>
      <c r="I16" s="54"/>
      <c r="J16" s="54"/>
      <c r="K16" s="54"/>
      <c r="L16" s="54"/>
      <c r="M16" s="54"/>
      <c r="N16" s="54"/>
      <c r="O16" s="54"/>
      <c r="P16" s="54"/>
      <c r="Q16" s="54"/>
      <c r="R16" s="54"/>
      <c r="S16" s="54"/>
      <c r="T16" s="54"/>
      <c r="U16" s="54"/>
      <c r="AB16" s="54"/>
      <c r="AC16" s="54"/>
      <c r="AD16" s="54"/>
      <c r="AE16" s="54"/>
      <c r="AF16" s="54"/>
      <c r="AG16" s="54"/>
    </row>
    <row r="17" spans="1:35" ht="16.149999999999999" customHeight="1" thickBot="1">
      <c r="A17" s="54" t="s">
        <v>41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16.149999999999999" customHeight="1" thickBot="1">
      <c r="A18" s="54"/>
      <c r="B18" s="460" t="s">
        <v>36</v>
      </c>
      <c r="C18" s="461"/>
      <c r="D18" s="461"/>
      <c r="E18" s="454"/>
      <c r="F18" s="454"/>
      <c r="G18" s="22" t="s">
        <v>37</v>
      </c>
      <c r="H18" s="454"/>
      <c r="I18" s="454"/>
      <c r="J18" s="22" t="s">
        <v>38</v>
      </c>
      <c r="K18" s="22"/>
      <c r="L18" s="22" t="s">
        <v>39</v>
      </c>
      <c r="M18" s="22" t="s">
        <v>36</v>
      </c>
      <c r="N18" s="22"/>
      <c r="O18" s="454"/>
      <c r="P18" s="454"/>
      <c r="Q18" s="22" t="s">
        <v>37</v>
      </c>
      <c r="R18" s="454"/>
      <c r="S18" s="454"/>
      <c r="T18" s="23" t="s">
        <v>38</v>
      </c>
      <c r="V18" s="447">
        <f>IF(E18=O18,R18-H18+1,IF(O18-E18=1,12-H18+1+R18,IF(O18-E18=2,12-H18+1+R18+12,"エラー")))</f>
        <v>1</v>
      </c>
      <c r="W18" s="447"/>
      <c r="X18" s="447"/>
      <c r="Y18" s="448"/>
      <c r="Z18" s="54" t="s">
        <v>40</v>
      </c>
      <c r="AA18" s="54"/>
      <c r="AG18" s="54"/>
    </row>
    <row r="19" spans="1:35" ht="16.149999999999999" customHeight="1">
      <c r="A19" s="54"/>
      <c r="B19" s="163" t="s">
        <v>114</v>
      </c>
      <c r="D19" s="30"/>
      <c r="E19" s="30"/>
      <c r="G19" s="30"/>
      <c r="H19" s="30"/>
      <c r="N19" s="30"/>
      <c r="O19" s="30"/>
      <c r="Q19" s="30"/>
      <c r="R19" s="30"/>
      <c r="U19" s="54"/>
      <c r="AB19" s="54"/>
      <c r="AC19" s="54"/>
      <c r="AD19" s="54"/>
      <c r="AE19" s="54"/>
      <c r="AF19" s="54"/>
      <c r="AG19" s="54"/>
    </row>
    <row r="20" spans="1:35" ht="16.149999999999999" customHeight="1">
      <c r="A20" s="54"/>
      <c r="B20" s="163" t="s">
        <v>110</v>
      </c>
      <c r="D20" s="30"/>
      <c r="E20" s="30"/>
      <c r="G20" s="30"/>
      <c r="H20" s="30"/>
      <c r="N20" s="30"/>
      <c r="O20" s="30"/>
      <c r="Q20" s="30"/>
      <c r="R20" s="30"/>
      <c r="U20" s="54"/>
      <c r="AB20" s="54"/>
      <c r="AC20" s="54"/>
      <c r="AD20" s="54"/>
      <c r="AE20" s="54"/>
      <c r="AF20" s="54"/>
      <c r="AG20" s="54"/>
    </row>
    <row r="21" spans="1:35" ht="16.149999999999999" customHeight="1">
      <c r="A21" s="54"/>
      <c r="B21" s="163" t="s">
        <v>111</v>
      </c>
      <c r="D21" s="30"/>
      <c r="E21" s="30"/>
      <c r="G21" s="30"/>
      <c r="H21" s="30"/>
      <c r="N21" s="30"/>
      <c r="O21" s="30"/>
      <c r="Q21" s="30"/>
      <c r="R21" s="30"/>
      <c r="U21" s="54"/>
      <c r="AB21" s="54"/>
      <c r="AC21" s="54"/>
      <c r="AD21" s="54"/>
      <c r="AE21" s="54"/>
      <c r="AF21" s="54"/>
      <c r="AG21" s="54"/>
    </row>
    <row r="22" spans="1:35" ht="16.149999999999999" customHeight="1">
      <c r="A22" s="54"/>
      <c r="B22" s="163" t="s">
        <v>113</v>
      </c>
      <c r="D22" s="30"/>
      <c r="E22" s="30"/>
      <c r="G22" s="30"/>
      <c r="H22" s="30"/>
      <c r="N22" s="30"/>
      <c r="O22" s="30"/>
      <c r="Q22" s="30"/>
      <c r="R22" s="30"/>
      <c r="U22" s="54"/>
      <c r="AB22" s="54"/>
      <c r="AC22" s="54"/>
      <c r="AD22" s="54"/>
      <c r="AE22" s="54"/>
      <c r="AF22" s="54"/>
      <c r="AG22" s="54"/>
    </row>
    <row r="23" spans="1:35" ht="16.149999999999999" customHeight="1">
      <c r="A23" s="54"/>
      <c r="B23" s="163" t="s">
        <v>112</v>
      </c>
      <c r="D23" s="30"/>
      <c r="E23" s="30"/>
      <c r="G23" s="30"/>
      <c r="H23" s="30"/>
      <c r="N23" s="30"/>
      <c r="O23" s="30"/>
      <c r="Q23" s="30"/>
      <c r="R23" s="30"/>
      <c r="U23" s="54"/>
      <c r="AB23" s="54"/>
      <c r="AC23" s="54"/>
      <c r="AD23" s="54"/>
      <c r="AE23" s="54"/>
      <c r="AF23" s="54"/>
      <c r="AG23" s="54"/>
    </row>
    <row r="24" spans="1:35" ht="16.149999999999999" customHeight="1" thickBot="1">
      <c r="A24" s="54"/>
      <c r="B24" s="163"/>
      <c r="D24" s="30"/>
      <c r="E24" s="30"/>
      <c r="G24" s="30"/>
      <c r="H24" s="30"/>
      <c r="N24" s="30"/>
      <c r="O24" s="30"/>
      <c r="Q24" s="30"/>
      <c r="R24" s="30"/>
      <c r="U24" s="54"/>
      <c r="AB24" s="54"/>
      <c r="AC24" s="54"/>
      <c r="AD24" s="54"/>
      <c r="AE24" s="54"/>
      <c r="AF24" s="54"/>
      <c r="AG24" s="54"/>
    </row>
    <row r="25" spans="1:35" ht="16.149999999999999" customHeight="1" thickBot="1">
      <c r="A25" s="1" t="s">
        <v>502</v>
      </c>
      <c r="B25" s="1"/>
      <c r="C25" s="54"/>
      <c r="D25" s="54"/>
      <c r="E25" s="54"/>
      <c r="F25" s="54"/>
      <c r="G25" s="54"/>
      <c r="H25" s="54"/>
      <c r="I25" s="54"/>
      <c r="J25" s="54"/>
      <c r="K25" s="54"/>
      <c r="L25" s="54"/>
      <c r="M25" s="54"/>
      <c r="N25" s="54"/>
      <c r="O25" s="54"/>
      <c r="P25" s="54"/>
      <c r="Q25" s="54"/>
      <c r="R25" s="54"/>
      <c r="S25" s="54"/>
      <c r="T25" s="54"/>
      <c r="U25" s="54"/>
      <c r="W25" s="176"/>
      <c r="X25" s="458" t="s">
        <v>227</v>
      </c>
      <c r="Y25" s="459"/>
      <c r="Z25" s="54"/>
      <c r="AA25" s="54"/>
      <c r="AB25" s="54"/>
      <c r="AC25" s="54"/>
      <c r="AD25" s="54"/>
      <c r="AE25" s="54"/>
      <c r="AF25" s="54"/>
      <c r="AG25" s="20"/>
      <c r="AH25" s="198" t="b">
        <v>1</v>
      </c>
      <c r="AI25" s="211"/>
    </row>
    <row r="26" spans="1:35" ht="16.149999999999999" customHeight="1">
      <c r="A26" s="1"/>
      <c r="B26" s="162" t="s">
        <v>234</v>
      </c>
      <c r="C26" s="54"/>
      <c r="D26" s="54"/>
      <c r="E26" s="54"/>
      <c r="F26" s="54"/>
      <c r="G26" s="54"/>
      <c r="H26" s="54"/>
      <c r="I26" s="54"/>
      <c r="J26" s="54"/>
      <c r="K26" s="54"/>
      <c r="L26" s="54"/>
      <c r="M26" s="54"/>
      <c r="N26" s="54"/>
      <c r="O26" s="54"/>
      <c r="P26" s="54"/>
      <c r="Q26" s="54"/>
      <c r="R26" s="54"/>
      <c r="S26" s="54"/>
      <c r="T26" s="54"/>
      <c r="U26" s="54"/>
      <c r="X26" s="30"/>
      <c r="Y26" s="30"/>
      <c r="Z26" s="54"/>
      <c r="AA26" s="54"/>
      <c r="AB26" s="54"/>
      <c r="AC26" s="54"/>
      <c r="AD26" s="54"/>
      <c r="AE26" s="54"/>
      <c r="AF26" s="54"/>
      <c r="AG26" s="20"/>
      <c r="AI26" s="211"/>
    </row>
    <row r="27" spans="1:35" ht="16.149999999999999" customHeight="1">
      <c r="A27" s="54"/>
      <c r="B27" s="163" t="s">
        <v>235</v>
      </c>
      <c r="D27" s="30"/>
      <c r="E27" s="30"/>
      <c r="G27" s="30"/>
      <c r="H27" s="30"/>
      <c r="N27" s="30"/>
      <c r="O27" s="30"/>
      <c r="Q27" s="30"/>
      <c r="R27" s="30"/>
      <c r="U27" s="54"/>
      <c r="AB27" s="54"/>
      <c r="AC27" s="54"/>
      <c r="AD27" s="54"/>
      <c r="AE27" s="54"/>
      <c r="AF27" s="54"/>
      <c r="AG27" s="54"/>
      <c r="AI27" s="211"/>
    </row>
    <row r="28" spans="1:35" ht="16.149999999999999" customHeight="1">
      <c r="A28" s="54"/>
      <c r="B28" s="163" t="s">
        <v>236</v>
      </c>
      <c r="D28" s="30"/>
      <c r="E28" s="30"/>
      <c r="G28" s="30"/>
      <c r="H28" s="30"/>
      <c r="N28" s="30"/>
      <c r="O28" s="30"/>
      <c r="Q28" s="30"/>
      <c r="R28" s="30"/>
      <c r="U28" s="54"/>
      <c r="AB28" s="54"/>
      <c r="AC28" s="54"/>
      <c r="AD28" s="54"/>
      <c r="AE28" s="54"/>
      <c r="AF28" s="54"/>
      <c r="AG28" s="54"/>
      <c r="AI28" s="211"/>
    </row>
    <row r="29" spans="1:35" ht="16.149999999999999" customHeight="1">
      <c r="A29" s="54"/>
      <c r="B29" s="163" t="s">
        <v>237</v>
      </c>
      <c r="D29" s="30"/>
      <c r="E29" s="30"/>
      <c r="G29" s="30"/>
      <c r="H29" s="30"/>
      <c r="N29" s="30"/>
      <c r="O29" s="30"/>
      <c r="Q29" s="30"/>
      <c r="R29" s="30"/>
      <c r="U29" s="54"/>
      <c r="AB29" s="54"/>
      <c r="AC29" s="54"/>
      <c r="AD29" s="54"/>
      <c r="AE29" s="54"/>
      <c r="AF29" s="54"/>
      <c r="AG29" s="54"/>
    </row>
    <row r="30" spans="1:35" ht="16.149999999999999" customHeight="1">
      <c r="A30" s="54"/>
      <c r="B30" s="163"/>
      <c r="D30" s="30"/>
      <c r="E30" s="30"/>
      <c r="G30" s="30"/>
      <c r="H30" s="30"/>
      <c r="N30" s="30"/>
      <c r="O30" s="30"/>
      <c r="Q30" s="30"/>
      <c r="R30" s="30"/>
      <c r="U30" s="54"/>
      <c r="AB30" s="54"/>
      <c r="AC30" s="54"/>
      <c r="AD30" s="54"/>
      <c r="AE30" s="54"/>
      <c r="AF30" s="54"/>
      <c r="AG30" s="54"/>
    </row>
    <row r="31" spans="1:35" ht="16.149999999999999" customHeight="1" thickBot="1">
      <c r="A31" s="1" t="s">
        <v>289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5" ht="16.149999999999999" customHeight="1">
      <c r="A32" s="29" t="s">
        <v>42</v>
      </c>
      <c r="B32" s="57"/>
      <c r="C32" s="57"/>
      <c r="D32" s="57"/>
      <c r="E32" s="57"/>
      <c r="F32" s="57"/>
      <c r="G32" s="57"/>
      <c r="H32" s="57"/>
      <c r="I32" s="57"/>
      <c r="J32" s="57"/>
      <c r="K32" s="57"/>
      <c r="L32" s="57"/>
      <c r="M32" s="58"/>
      <c r="N32" s="58"/>
      <c r="O32" s="58"/>
      <c r="P32" s="58"/>
      <c r="Q32" s="58"/>
      <c r="R32" s="58"/>
      <c r="S32" s="58"/>
      <c r="T32" s="58"/>
      <c r="U32" s="58"/>
      <c r="V32" s="58"/>
      <c r="W32" s="58"/>
      <c r="X32" s="58"/>
      <c r="Y32" s="58"/>
      <c r="Z32" s="58"/>
      <c r="AA32" s="58"/>
      <c r="AB32" s="456">
        <f>SUM(AB33:AF34)</f>
        <v>0</v>
      </c>
      <c r="AC32" s="456"/>
      <c r="AD32" s="456"/>
      <c r="AE32" s="456"/>
      <c r="AF32" s="456"/>
      <c r="AG32" s="41" t="s">
        <v>43</v>
      </c>
      <c r="AH32" s="212"/>
      <c r="AI32" s="213"/>
    </row>
    <row r="33" spans="1:35" ht="16.149999999999999" customHeight="1">
      <c r="A33" s="56"/>
      <c r="B33" s="457" t="s">
        <v>191</v>
      </c>
      <c r="C33" s="457"/>
      <c r="D33" s="457"/>
      <c r="E33" s="457"/>
      <c r="F33" s="457"/>
      <c r="G33" s="457"/>
      <c r="H33" s="457"/>
      <c r="I33" s="457"/>
      <c r="J33" s="457"/>
      <c r="K33" s="457"/>
      <c r="L33" s="457"/>
      <c r="M33" s="457"/>
      <c r="N33" s="457"/>
      <c r="O33" s="457"/>
      <c r="P33" s="457"/>
      <c r="Q33" s="457"/>
      <c r="R33" s="457"/>
      <c r="S33" s="457"/>
      <c r="T33" s="457"/>
      <c r="U33" s="457"/>
      <c r="V33" s="457"/>
      <c r="W33" s="457"/>
      <c r="X33" s="14"/>
      <c r="Y33" s="14" t="s">
        <v>44</v>
      </c>
      <c r="Z33" s="14"/>
      <c r="AA33" s="14"/>
      <c r="AB33" s="443">
        <f>IF(AH25=TRUE,'別紙様式11_訪問看護ベースアップ評価料（Ⅱ）'!M69*V18,'（参考）_賃金引き上げ計画書作成のための計算シート'!M55*V18)</f>
        <v>0</v>
      </c>
      <c r="AC33" s="443"/>
      <c r="AD33" s="443"/>
      <c r="AE33" s="443"/>
      <c r="AF33" s="443"/>
      <c r="AG33" s="15" t="s">
        <v>43</v>
      </c>
      <c r="AH33" s="212"/>
      <c r="AI33" s="213"/>
    </row>
    <row r="34" spans="1:35" ht="16.149999999999999" customHeight="1">
      <c r="A34" s="55"/>
      <c r="B34" s="59" t="s">
        <v>211</v>
      </c>
      <c r="C34" s="5"/>
      <c r="D34" s="5"/>
      <c r="E34" s="5"/>
      <c r="F34" s="5"/>
      <c r="G34" s="5"/>
      <c r="H34" s="5"/>
      <c r="I34" s="5"/>
      <c r="J34" s="5"/>
      <c r="K34" s="5"/>
      <c r="L34" s="5"/>
      <c r="M34" s="61"/>
      <c r="N34" s="61"/>
      <c r="O34" s="61"/>
      <c r="P34" s="61"/>
      <c r="Q34" s="61"/>
      <c r="R34" s="61"/>
      <c r="S34" s="61"/>
      <c r="T34" s="61"/>
      <c r="U34" s="61"/>
      <c r="V34" s="61"/>
      <c r="W34" s="61"/>
      <c r="X34" s="116"/>
      <c r="Y34" s="116"/>
      <c r="Z34" s="116"/>
      <c r="AA34" s="116"/>
      <c r="AB34" s="444">
        <f>AB35*AB36</f>
        <v>0</v>
      </c>
      <c r="AC34" s="444"/>
      <c r="AD34" s="444"/>
      <c r="AE34" s="444"/>
      <c r="AF34" s="444"/>
      <c r="AG34" s="26" t="s">
        <v>43</v>
      </c>
      <c r="AH34" s="212"/>
      <c r="AI34" s="213"/>
    </row>
    <row r="35" spans="1:35" ht="16.149999999999999" customHeight="1">
      <c r="A35" s="55"/>
      <c r="B35" s="60"/>
      <c r="C35" s="109" t="s">
        <v>212</v>
      </c>
      <c r="D35" s="62"/>
      <c r="E35" s="62"/>
      <c r="F35" s="62"/>
      <c r="G35" s="62"/>
      <c r="H35" s="62"/>
      <c r="I35" s="62"/>
      <c r="J35" s="62"/>
      <c r="K35" s="62"/>
      <c r="L35" s="62"/>
      <c r="M35" s="61"/>
      <c r="N35" s="61"/>
      <c r="O35" s="61"/>
      <c r="P35" s="61"/>
      <c r="Q35" s="106" t="s">
        <v>45</v>
      </c>
      <c r="R35" s="472"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訪問看護ベースアップ評価料（Ⅱ）10</v>
      </c>
      <c r="S35" s="472"/>
      <c r="T35" s="472"/>
      <c r="U35" s="472"/>
      <c r="V35" s="472"/>
      <c r="W35" s="5" t="s">
        <v>23</v>
      </c>
      <c r="X35" s="138"/>
      <c r="Y35" s="138"/>
      <c r="Z35" s="138"/>
      <c r="AA35" s="118"/>
      <c r="AB35" s="453">
        <f>VLOOKUP(R35,'リスト（訪問看護）'!C:D,2,FALSE)</f>
        <v>100</v>
      </c>
      <c r="AC35" s="453"/>
      <c r="AD35" s="453"/>
      <c r="AE35" s="453"/>
      <c r="AF35" s="453"/>
      <c r="AG35" s="6" t="s">
        <v>43</v>
      </c>
      <c r="AH35" s="212"/>
      <c r="AI35" s="213"/>
    </row>
    <row r="36" spans="1:35" ht="16.149999999999999" customHeight="1">
      <c r="A36" s="55"/>
      <c r="B36" s="60"/>
      <c r="C36" s="109" t="s">
        <v>213</v>
      </c>
      <c r="D36" s="107"/>
      <c r="E36" s="107"/>
      <c r="F36" s="107"/>
      <c r="G36" s="107"/>
      <c r="H36" s="107"/>
      <c r="I36" s="107"/>
      <c r="J36" s="107"/>
      <c r="K36" s="107"/>
      <c r="L36" s="107"/>
      <c r="M36" s="73"/>
      <c r="N36" s="73"/>
      <c r="O36" s="14"/>
      <c r="P36" s="108"/>
      <c r="Q36" s="108"/>
      <c r="R36" s="108"/>
      <c r="S36" s="110"/>
      <c r="T36" s="110"/>
      <c r="U36" s="110"/>
      <c r="V36" s="110"/>
      <c r="W36" s="110"/>
      <c r="X36" s="117"/>
      <c r="Y36" s="111"/>
      <c r="Z36" s="14"/>
      <c r="AA36" s="14"/>
      <c r="AB36" s="455">
        <f>IF(R35="届出なし",0,'別紙様式11_訪問看護ベースアップ評価料（Ⅱ）'!M67*V18)</f>
        <v>0</v>
      </c>
      <c r="AC36" s="455"/>
      <c r="AD36" s="455"/>
      <c r="AE36" s="455"/>
      <c r="AF36" s="455"/>
      <c r="AG36" s="15" t="s">
        <v>46</v>
      </c>
      <c r="AH36" s="212"/>
      <c r="AI36" s="213"/>
    </row>
    <row r="37" spans="1:35" ht="16.149999999999999" customHeight="1">
      <c r="A37" s="81"/>
      <c r="B37" s="42" t="s">
        <v>47</v>
      </c>
      <c r="C37" s="5"/>
      <c r="D37" s="5"/>
      <c r="E37" s="5"/>
      <c r="F37" s="5"/>
      <c r="G37" s="5"/>
      <c r="H37" s="5"/>
      <c r="I37" s="5"/>
      <c r="J37" s="5"/>
      <c r="K37" s="5"/>
      <c r="L37" s="5"/>
      <c r="M37" s="5"/>
      <c r="N37" s="5"/>
      <c r="O37" s="5"/>
      <c r="P37" s="5"/>
      <c r="Q37" s="5"/>
      <c r="R37" s="5"/>
      <c r="S37" s="5"/>
      <c r="T37" s="5"/>
      <c r="U37" s="5"/>
      <c r="V37" s="5"/>
      <c r="W37" s="5"/>
      <c r="X37" s="5"/>
      <c r="Y37" s="5"/>
      <c r="Z37" s="5"/>
      <c r="AA37" s="5"/>
      <c r="AB37" s="426"/>
      <c r="AC37" s="426"/>
      <c r="AD37" s="426"/>
      <c r="AE37" s="426"/>
      <c r="AF37" s="426"/>
      <c r="AG37" s="6" t="s">
        <v>48</v>
      </c>
      <c r="AH37" s="212"/>
      <c r="AI37" s="213"/>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49"/>
      <c r="AC38" s="449"/>
      <c r="AD38" s="449"/>
      <c r="AE38" s="449"/>
      <c r="AF38" s="449"/>
      <c r="AG38" s="82" t="s">
        <v>48</v>
      </c>
      <c r="AH38" s="212"/>
      <c r="AI38" s="213"/>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450">
        <f>IFERROR(AB32-AB37+AB38,"")</f>
        <v>0</v>
      </c>
      <c r="AC39" s="450"/>
      <c r="AD39" s="450"/>
      <c r="AE39" s="450"/>
      <c r="AF39" s="450"/>
      <c r="AG39" s="9" t="s">
        <v>43</v>
      </c>
      <c r="AH39" s="212"/>
      <c r="AI39" s="213"/>
    </row>
    <row r="40" spans="1:35" ht="16.149999999999999" customHeight="1">
      <c r="B40" s="163" t="s">
        <v>702</v>
      </c>
    </row>
    <row r="41" spans="1:35" ht="16.149999999999999" customHeight="1">
      <c r="C41" s="163" t="s">
        <v>708</v>
      </c>
    </row>
    <row r="42" spans="1:35" ht="16.149999999999999" customHeight="1">
      <c r="B42" s="163"/>
    </row>
    <row r="43" spans="1:35" ht="16.149999999999999" customHeight="1" thickBot="1">
      <c r="A43" s="1" t="s">
        <v>290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451"/>
      <c r="AC44" s="451"/>
      <c r="AD44" s="451"/>
      <c r="AE44" s="451"/>
      <c r="AF44" s="451"/>
      <c r="AG44" s="12" t="s">
        <v>43</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6"/>
      <c r="B45" s="237" t="s">
        <v>223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52"/>
      <c r="AC45" s="452"/>
      <c r="AD45" s="452"/>
      <c r="AE45" s="452"/>
      <c r="AF45" s="452"/>
      <c r="AG45" s="239" t="s">
        <v>43</v>
      </c>
      <c r="AH45" s="212"/>
      <c r="AI45" s="213"/>
    </row>
    <row r="46" spans="1:35" ht="16.149999999999999" customHeight="1" collapsed="1">
      <c r="A46" s="16"/>
      <c r="B46" s="59" t="s">
        <v>709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445"/>
      <c r="AC46" s="445"/>
      <c r="AD46" s="445"/>
      <c r="AE46" s="445"/>
      <c r="AF46" s="445"/>
      <c r="AG46" s="26" t="s">
        <v>43</v>
      </c>
      <c r="AH46" s="212"/>
      <c r="AI46" s="213"/>
    </row>
    <row r="47" spans="1:35" ht="16.149999999999999" customHeight="1">
      <c r="A47" s="16"/>
      <c r="B47" s="59" t="s">
        <v>710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445"/>
      <c r="AC47" s="445"/>
      <c r="AD47" s="445"/>
      <c r="AE47" s="445"/>
      <c r="AF47" s="445"/>
      <c r="AG47" s="26" t="s">
        <v>43</v>
      </c>
      <c r="AH47" s="212"/>
      <c r="AI47" s="213"/>
    </row>
    <row r="48" spans="1:35" ht="16.149999999999999" customHeight="1" thickBot="1">
      <c r="A48" s="7"/>
      <c r="B48" s="76" t="s">
        <v>711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471">
        <f>AB44-SUM(AB46:AF47)</f>
        <v>0</v>
      </c>
      <c r="AC48" s="471"/>
      <c r="AD48" s="471"/>
      <c r="AE48" s="471"/>
      <c r="AF48" s="471"/>
      <c r="AG48" s="19" t="s">
        <v>43</v>
      </c>
      <c r="AH48" s="212"/>
      <c r="AI48" s="213"/>
    </row>
    <row r="49" spans="1:35" ht="16.149999999999999" customHeight="1">
      <c r="A49" s="54"/>
      <c r="B49" s="105" t="s">
        <v>296</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5" ht="16.149999999999999" customHeight="1">
      <c r="A50" s="54"/>
      <c r="B50" s="105" t="s">
        <v>297</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5" ht="16.149999999999999" customHeight="1">
      <c r="A51" s="54"/>
      <c r="B51" s="240" t="s">
        <v>714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5" ht="16.149999999999999" customHeight="1" outlineLevel="1">
      <c r="A52" s="54"/>
      <c r="B52" s="241" t="s">
        <v>298</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54"/>
      <c r="AG52" s="54"/>
    </row>
    <row r="53" spans="1:35" ht="16.149999999999999" customHeight="1" outlineLevel="1">
      <c r="A53" s="54"/>
      <c r="B53" s="243" t="s">
        <v>712</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54"/>
      <c r="AG53" s="54"/>
    </row>
    <row r="54" spans="1:35" ht="16.149999999999999" customHeight="1">
      <c r="A54" s="54"/>
      <c r="B54" s="235" t="s">
        <v>716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4"/>
      <c r="AG54" s="54"/>
    </row>
    <row r="55" spans="1:35" ht="16.149999999999999" customHeight="1">
      <c r="A55" s="54"/>
      <c r="C55" s="240" t="s">
        <v>719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4"/>
      <c r="AG55" s="54"/>
    </row>
    <row r="56" spans="1:35" ht="16.149999999999999" customHeight="1">
      <c r="A56" s="54"/>
      <c r="C56" s="105" t="s">
        <v>717</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4"/>
      <c r="AG56" s="54"/>
    </row>
    <row r="57" spans="1:35" ht="16.149999999999999" customHeight="1">
      <c r="A57" s="54"/>
      <c r="B57" s="235" t="s">
        <v>713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4"/>
      <c r="AG57" s="54"/>
    </row>
    <row r="58" spans="1:35" ht="16.149999999999999" customHeight="1">
      <c r="A58" s="54"/>
      <c r="B58" s="235" t="s">
        <v>299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4"/>
      <c r="AG58" s="54"/>
    </row>
    <row r="59" spans="1:35" ht="16.149999999999999" customHeight="1">
      <c r="A59" s="54"/>
      <c r="B59" s="235" t="s">
        <v>701</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4"/>
      <c r="AG59" s="54"/>
    </row>
    <row r="60" spans="1:35" ht="16.149999999999999" customHeight="1">
      <c r="A60" s="54"/>
      <c r="B60" s="235" t="s">
        <v>715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4"/>
      <c r="AG60" s="54"/>
    </row>
    <row r="61" spans="1:35" ht="16.149999999999999" customHeight="1">
      <c r="A61" s="54"/>
      <c r="B61" s="105" t="s">
        <v>300</v>
      </c>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5" ht="16.149999999999999" customHeight="1">
      <c r="A62" s="54"/>
      <c r="B62" s="10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5" ht="16.149999999999999" customHeight="1">
      <c r="A63" s="2" t="s">
        <v>225</v>
      </c>
      <c r="B63" s="10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5" ht="16.149999999999999" customHeight="1" thickBot="1">
      <c r="A64" s="1" t="s">
        <v>291</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95"/>
      <c r="AB64" s="95"/>
      <c r="AC64" s="95"/>
      <c r="AD64" s="95"/>
      <c r="AE64" s="95"/>
      <c r="AF64" s="95"/>
      <c r="AG64" s="95"/>
      <c r="AH64" s="205"/>
      <c r="AI64" s="206"/>
    </row>
    <row r="65" spans="1:35" ht="16.149999999999999" customHeight="1">
      <c r="A65" s="264" t="s">
        <v>733</v>
      </c>
      <c r="B65" s="58" t="s">
        <v>730</v>
      </c>
      <c r="C65" s="40"/>
      <c r="D65" s="40"/>
      <c r="E65" s="40"/>
      <c r="F65" s="40"/>
      <c r="G65" s="40"/>
      <c r="H65" s="40"/>
      <c r="I65" s="40"/>
      <c r="J65" s="40"/>
      <c r="K65" s="40"/>
      <c r="L65" s="40"/>
      <c r="M65" s="40"/>
      <c r="N65" s="40"/>
      <c r="O65" s="40"/>
      <c r="P65" s="40"/>
      <c r="Q65" s="40"/>
      <c r="R65" s="40"/>
      <c r="S65" s="40"/>
      <c r="T65" s="40"/>
      <c r="U65" s="40"/>
      <c r="V65" s="40"/>
      <c r="W65" s="40"/>
      <c r="X65" s="40"/>
      <c r="Y65" s="40"/>
      <c r="Z65" s="40"/>
      <c r="AA65" s="75"/>
      <c r="AB65" s="473"/>
      <c r="AC65" s="473"/>
      <c r="AD65" s="473"/>
      <c r="AE65" s="473"/>
      <c r="AF65" s="473"/>
      <c r="AG65" s="77" t="s">
        <v>52</v>
      </c>
      <c r="AH65" s="209"/>
      <c r="AI65" s="210"/>
    </row>
    <row r="66" spans="1:35" ht="16.149999999999999" customHeight="1">
      <c r="A66" s="245" t="s">
        <v>689</v>
      </c>
      <c r="B66" s="73" t="s">
        <v>731</v>
      </c>
      <c r="C66" s="14"/>
      <c r="D66" s="14"/>
      <c r="E66" s="14"/>
      <c r="F66" s="14"/>
      <c r="G66" s="14"/>
      <c r="H66" s="14"/>
      <c r="I66" s="14"/>
      <c r="J66" s="14"/>
      <c r="K66" s="14"/>
      <c r="L66" s="14"/>
      <c r="M66" s="14"/>
      <c r="N66" s="14"/>
      <c r="O66" s="14"/>
      <c r="P66" s="14"/>
      <c r="Q66" s="14"/>
      <c r="R66" s="14"/>
      <c r="S66" s="14"/>
      <c r="T66" s="14"/>
      <c r="U66" s="14"/>
      <c r="V66" s="14"/>
      <c r="W66" s="14"/>
      <c r="X66" s="14"/>
      <c r="Y66" s="14"/>
      <c r="Z66" s="14"/>
      <c r="AA66" s="74"/>
      <c r="AB66" s="426"/>
      <c r="AC66" s="426"/>
      <c r="AD66" s="426"/>
      <c r="AE66" s="426"/>
      <c r="AF66" s="426"/>
      <c r="AG66" s="15" t="s">
        <v>43</v>
      </c>
      <c r="AH66" s="212"/>
      <c r="AI66" s="213"/>
    </row>
    <row r="67" spans="1:35" ht="16.149999999999999" customHeight="1">
      <c r="A67" s="245" t="s">
        <v>690</v>
      </c>
      <c r="B67" s="5" t="s">
        <v>732</v>
      </c>
      <c r="C67" s="5"/>
      <c r="D67" s="5"/>
      <c r="E67" s="5"/>
      <c r="F67" s="5"/>
      <c r="G67" s="5"/>
      <c r="H67" s="5"/>
      <c r="I67" s="5"/>
      <c r="J67" s="5"/>
      <c r="K67" s="5"/>
      <c r="L67" s="5"/>
      <c r="M67" s="5"/>
      <c r="N67" s="5"/>
      <c r="O67" s="5"/>
      <c r="P67" s="5"/>
      <c r="Q67" s="5"/>
      <c r="R67" s="5"/>
      <c r="S67" s="5"/>
      <c r="T67" s="5"/>
      <c r="U67" s="5"/>
      <c r="V67" s="5"/>
      <c r="W67" s="5"/>
      <c r="X67" s="5"/>
      <c r="Y67" s="5"/>
      <c r="Z67" s="5"/>
      <c r="AA67" s="5"/>
      <c r="AB67" s="429"/>
      <c r="AC67" s="429"/>
      <c r="AD67" s="429"/>
      <c r="AE67" s="429"/>
      <c r="AF67" s="429"/>
      <c r="AG67" s="6" t="s">
        <v>43</v>
      </c>
      <c r="AH67" s="212"/>
      <c r="AI67" s="213"/>
    </row>
    <row r="68" spans="1:35" ht="16.149999999999999" customHeight="1">
      <c r="A68" s="245" t="s">
        <v>691</v>
      </c>
      <c r="B68" s="5" t="s">
        <v>736</v>
      </c>
      <c r="C68" s="5"/>
      <c r="D68" s="5"/>
      <c r="E68" s="5"/>
      <c r="F68" s="5"/>
      <c r="G68" s="5"/>
      <c r="H68" s="5"/>
      <c r="I68" s="5"/>
      <c r="J68" s="5"/>
      <c r="K68" s="5"/>
      <c r="L68" s="5"/>
      <c r="M68" s="5"/>
      <c r="N68" s="5"/>
      <c r="O68" s="5"/>
      <c r="P68" s="5"/>
      <c r="Q68" s="5"/>
      <c r="R68" s="5"/>
      <c r="S68" s="5"/>
      <c r="T68" s="5"/>
      <c r="U68" s="5"/>
      <c r="V68" s="5"/>
      <c r="W68" s="5"/>
      <c r="X68" s="5"/>
      <c r="Y68" s="5"/>
      <c r="Z68" s="5"/>
      <c r="AA68" s="5"/>
      <c r="AB68" s="425">
        <f>AB67-AB66</f>
        <v>0</v>
      </c>
      <c r="AC68" s="425"/>
      <c r="AD68" s="425"/>
      <c r="AE68" s="425"/>
      <c r="AF68" s="425"/>
      <c r="AG68" s="6" t="s">
        <v>43</v>
      </c>
      <c r="AH68" s="212"/>
      <c r="AI68" s="213"/>
    </row>
    <row r="69" spans="1:35" ht="16.149999999999999" customHeight="1">
      <c r="A69" s="16"/>
      <c r="B69" s="42" t="s">
        <v>735</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426"/>
      <c r="AC69" s="426"/>
      <c r="AD69" s="426"/>
      <c r="AE69" s="426"/>
      <c r="AF69" s="426"/>
      <c r="AG69" s="26" t="s">
        <v>43</v>
      </c>
      <c r="AH69" s="212"/>
      <c r="AI69" s="232" t="str">
        <f>IF(AB69&gt;AB68,"←⑰と⑱の合計が⑯と一致するように記載してください","")</f>
        <v/>
      </c>
    </row>
    <row r="70" spans="1:35" ht="16.149999999999999" customHeight="1" thickBot="1">
      <c r="A70" s="43"/>
      <c r="B70" s="155" t="s">
        <v>734</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427"/>
      <c r="AC70" s="427"/>
      <c r="AD70" s="427"/>
      <c r="AE70" s="427"/>
      <c r="AF70" s="427"/>
      <c r="AG70" s="26" t="s">
        <v>53</v>
      </c>
      <c r="AH70" s="212"/>
      <c r="AI70" s="232" t="str">
        <f>IF(AB68&lt;&gt;(AB69+AB70),"←⑰と⑱の合計が⑯と一致するように記載してください","")</f>
        <v/>
      </c>
    </row>
    <row r="71" spans="1:35" ht="16.149999999999999" customHeight="1" thickTop="1" thickBot="1">
      <c r="A71" s="83"/>
      <c r="B71" s="156" t="s">
        <v>737</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428" t="e">
        <f>AB70/AB66*100</f>
        <v>#DIV/0!</v>
      </c>
      <c r="AC71" s="428"/>
      <c r="AD71" s="428"/>
      <c r="AE71" s="428"/>
      <c r="AF71" s="428"/>
      <c r="AG71" s="158" t="s">
        <v>54</v>
      </c>
      <c r="AH71" s="212"/>
      <c r="AI71" s="213"/>
    </row>
    <row r="72" spans="1:35" ht="16.350000000000001" customHeight="1">
      <c r="A72" s="65" t="s">
        <v>55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1:35" ht="16.149999999999999" customHeight="1" thickBot="1">
      <c r="A73" s="65" t="s">
        <v>238</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431"/>
      <c r="AB73" s="431"/>
      <c r="AC73" s="431"/>
      <c r="AD73" s="431"/>
      <c r="AE73" s="431"/>
      <c r="AF73" s="431"/>
      <c r="AG73" s="431"/>
      <c r="AH73" s="214"/>
      <c r="AI73" s="215"/>
    </row>
    <row r="74" spans="1:35" ht="16.149999999999999" customHeight="1">
      <c r="A74" s="265" t="s">
        <v>744</v>
      </c>
      <c r="B74" s="67" t="s">
        <v>738</v>
      </c>
      <c r="C74" s="67"/>
      <c r="D74" s="67"/>
      <c r="E74" s="67"/>
      <c r="F74" s="67"/>
      <c r="G74" s="67"/>
      <c r="H74" s="67"/>
      <c r="I74" s="67"/>
      <c r="J74" s="67"/>
      <c r="K74" s="67"/>
      <c r="L74" s="67"/>
      <c r="M74" s="67"/>
      <c r="N74" s="67"/>
      <c r="O74" s="67"/>
      <c r="P74" s="67"/>
      <c r="Q74" s="67"/>
      <c r="R74" s="67"/>
      <c r="S74" s="67"/>
      <c r="T74" s="67"/>
      <c r="U74" s="67"/>
      <c r="V74" s="67"/>
      <c r="W74" s="67"/>
      <c r="X74" s="67"/>
      <c r="Y74" s="67"/>
      <c r="Z74" s="67"/>
      <c r="AA74" s="78"/>
      <c r="AB74" s="437"/>
      <c r="AC74" s="437"/>
      <c r="AD74" s="437"/>
      <c r="AE74" s="437"/>
      <c r="AF74" s="437"/>
      <c r="AG74" s="80" t="s">
        <v>52</v>
      </c>
      <c r="AH74" s="209"/>
      <c r="AI74" s="210"/>
    </row>
    <row r="75" spans="1:35" ht="16.149999999999999" customHeight="1">
      <c r="A75" s="266" t="s">
        <v>692</v>
      </c>
      <c r="B75" s="68" t="s">
        <v>739</v>
      </c>
      <c r="C75" s="68"/>
      <c r="D75" s="68"/>
      <c r="E75" s="68"/>
      <c r="F75" s="68"/>
      <c r="G75" s="68"/>
      <c r="H75" s="68"/>
      <c r="I75" s="68"/>
      <c r="J75" s="68"/>
      <c r="K75" s="68"/>
      <c r="L75" s="68"/>
      <c r="M75" s="68"/>
      <c r="N75" s="68"/>
      <c r="O75" s="68"/>
      <c r="P75" s="68"/>
      <c r="Q75" s="68"/>
      <c r="R75" s="68"/>
      <c r="S75" s="68"/>
      <c r="T75" s="68"/>
      <c r="U75" s="68"/>
      <c r="V75" s="68"/>
      <c r="W75" s="68"/>
      <c r="X75" s="68"/>
      <c r="Y75" s="68"/>
      <c r="Z75" s="68"/>
      <c r="AA75" s="79"/>
      <c r="AB75" s="438"/>
      <c r="AC75" s="438"/>
      <c r="AD75" s="438"/>
      <c r="AE75" s="438"/>
      <c r="AF75" s="438"/>
      <c r="AG75" s="112" t="s">
        <v>43</v>
      </c>
      <c r="AH75" s="209"/>
      <c r="AI75" s="210"/>
    </row>
    <row r="76" spans="1:35" ht="16.149999999999999" customHeight="1">
      <c r="A76" s="267" t="s">
        <v>693</v>
      </c>
      <c r="B76" s="69" t="s">
        <v>740</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433"/>
      <c r="AC76" s="433"/>
      <c r="AD76" s="433"/>
      <c r="AE76" s="433"/>
      <c r="AF76" s="433"/>
      <c r="AG76" s="70" t="s">
        <v>43</v>
      </c>
      <c r="AH76" s="212"/>
      <c r="AI76" s="213"/>
    </row>
    <row r="77" spans="1:35" ht="16.149999999999999" customHeight="1">
      <c r="A77" s="266" t="s">
        <v>694</v>
      </c>
      <c r="B77" s="69" t="s">
        <v>741</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430">
        <f>AB76-AB75</f>
        <v>0</v>
      </c>
      <c r="AC77" s="430"/>
      <c r="AD77" s="430"/>
      <c r="AE77" s="430"/>
      <c r="AF77" s="430"/>
      <c r="AG77" s="70" t="s">
        <v>43</v>
      </c>
      <c r="AH77" s="212"/>
      <c r="AI77" s="213"/>
    </row>
    <row r="78" spans="1:35" ht="16.149999999999999" customHeight="1">
      <c r="A78" s="84"/>
      <c r="B78" s="268" t="s">
        <v>695</v>
      </c>
      <c r="C78" s="99" t="s">
        <v>742</v>
      </c>
      <c r="D78" s="99"/>
      <c r="E78" s="99"/>
      <c r="F78" s="99"/>
      <c r="G78" s="99"/>
      <c r="H78" s="99"/>
      <c r="I78" s="99"/>
      <c r="J78" s="99"/>
      <c r="K78" s="99"/>
      <c r="L78" s="99"/>
      <c r="M78" s="99"/>
      <c r="N78" s="99"/>
      <c r="O78" s="99"/>
      <c r="P78" s="99"/>
      <c r="Q78" s="99"/>
      <c r="R78" s="99"/>
      <c r="S78" s="99"/>
      <c r="T78" s="99"/>
      <c r="U78" s="99"/>
      <c r="V78" s="99"/>
      <c r="W78" s="99"/>
      <c r="X78" s="99"/>
      <c r="Y78" s="99"/>
      <c r="Z78" s="99"/>
      <c r="AA78" s="99"/>
      <c r="AB78" s="434"/>
      <c r="AC78" s="434"/>
      <c r="AD78" s="434"/>
      <c r="AE78" s="434"/>
      <c r="AF78" s="434"/>
      <c r="AG78" s="159" t="s">
        <v>43</v>
      </c>
      <c r="AH78" s="212"/>
      <c r="AI78" s="232" t="str">
        <f>IF(AB78&gt;AB77,"←(55)と(56)の合計が(54)と一致するように記載してください","")</f>
        <v/>
      </c>
    </row>
    <row r="79" spans="1:35" ht="16.149999999999999" customHeight="1" thickBot="1">
      <c r="A79" s="86"/>
      <c r="B79" s="269" t="s">
        <v>696</v>
      </c>
      <c r="C79" s="99" t="s">
        <v>743</v>
      </c>
      <c r="D79" s="99"/>
      <c r="E79" s="99"/>
      <c r="F79" s="99"/>
      <c r="G79" s="99"/>
      <c r="H79" s="99"/>
      <c r="I79" s="99"/>
      <c r="J79" s="99"/>
      <c r="K79" s="99"/>
      <c r="L79" s="99"/>
      <c r="M79" s="99"/>
      <c r="N79" s="99"/>
      <c r="O79" s="99"/>
      <c r="P79" s="99"/>
      <c r="Q79" s="99"/>
      <c r="R79" s="99"/>
      <c r="S79" s="99"/>
      <c r="T79" s="99"/>
      <c r="U79" s="99"/>
      <c r="V79" s="99"/>
      <c r="W79" s="99"/>
      <c r="X79" s="99"/>
      <c r="Y79" s="99"/>
      <c r="Z79" s="99"/>
      <c r="AA79" s="99"/>
      <c r="AB79" s="435"/>
      <c r="AC79" s="435"/>
      <c r="AD79" s="435"/>
      <c r="AE79" s="435"/>
      <c r="AF79" s="435"/>
      <c r="AG79" s="159" t="s">
        <v>53</v>
      </c>
      <c r="AH79" s="212"/>
      <c r="AI79" s="232" t="str">
        <f>IF(AB77&lt;&gt;(AB78+AB79),"←(55)と(56)の合計が(54)と一致するように記載してください","")</f>
        <v/>
      </c>
    </row>
    <row r="80" spans="1:35" ht="16.350000000000001" customHeight="1" thickTop="1" thickBot="1">
      <c r="A80" s="87"/>
      <c r="B80" s="270" t="s">
        <v>697</v>
      </c>
      <c r="C80" s="102" t="s">
        <v>747</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436" t="e">
        <f>AB79/AB75*100</f>
        <v>#DIV/0!</v>
      </c>
      <c r="AC80" s="436"/>
      <c r="AD80" s="436"/>
      <c r="AE80" s="436"/>
      <c r="AF80" s="436"/>
      <c r="AG80" s="160" t="s">
        <v>54</v>
      </c>
      <c r="AH80" s="212"/>
      <c r="AI80" s="213"/>
    </row>
    <row r="81" spans="1:35"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row>
    <row r="82" spans="1:35" ht="16.149999999999999" customHeight="1" thickBot="1">
      <c r="A82" s="1" t="s">
        <v>292</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5" ht="16.149999999999999" customHeight="1">
      <c r="A83" s="244" t="s">
        <v>698</v>
      </c>
      <c r="B83" s="11" t="s">
        <v>745</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212" t="b">
        <v>0</v>
      </c>
      <c r="AI83" s="213"/>
    </row>
    <row r="84" spans="1:35" ht="16.149999999999999" customHeight="1">
      <c r="A84" s="16"/>
      <c r="B84" s="54"/>
      <c r="C84" s="54" t="s">
        <v>56</v>
      </c>
      <c r="D84" s="54"/>
      <c r="E84" s="54"/>
      <c r="F84" s="54"/>
      <c r="G84" s="54"/>
      <c r="H84" s="54"/>
      <c r="I84" s="54"/>
      <c r="J84" s="54"/>
      <c r="K84" s="54"/>
      <c r="L84" s="54"/>
      <c r="M84" s="54" t="s">
        <v>57</v>
      </c>
      <c r="N84" s="54"/>
      <c r="O84" s="54"/>
      <c r="P84" s="54"/>
      <c r="Q84" s="54"/>
      <c r="R84" s="54"/>
      <c r="S84" s="54"/>
      <c r="T84" s="54"/>
      <c r="U84" s="54"/>
      <c r="V84" s="54"/>
      <c r="W84" s="54"/>
      <c r="X84" s="54"/>
      <c r="Y84" s="54"/>
      <c r="Z84" s="54"/>
      <c r="AA84" s="54"/>
      <c r="AB84" s="54"/>
      <c r="AC84" s="54"/>
      <c r="AD84" s="54"/>
      <c r="AE84" s="54"/>
      <c r="AF84" s="54"/>
      <c r="AG84" s="17"/>
      <c r="AH84" s="212" t="b">
        <v>0</v>
      </c>
      <c r="AI84" s="213"/>
    </row>
    <row r="85" spans="1:35" ht="15.6" customHeight="1">
      <c r="A85" s="16"/>
      <c r="B85" s="54"/>
      <c r="C85" s="54" t="s">
        <v>58</v>
      </c>
      <c r="D85" s="54"/>
      <c r="E85" s="54"/>
      <c r="F85" s="54"/>
      <c r="G85" s="54"/>
      <c r="H85" s="54"/>
      <c r="I85" s="54"/>
      <c r="J85" s="54"/>
      <c r="K85" s="54"/>
      <c r="L85" s="422"/>
      <c r="M85" s="422"/>
      <c r="N85" s="422"/>
      <c r="O85" s="422"/>
      <c r="P85" s="422"/>
      <c r="Q85" s="422"/>
      <c r="R85" s="422"/>
      <c r="S85" s="422"/>
      <c r="T85" s="422"/>
      <c r="U85" s="422"/>
      <c r="V85" s="422"/>
      <c r="W85" s="422"/>
      <c r="X85" s="422"/>
      <c r="Y85" s="422"/>
      <c r="Z85" s="422"/>
      <c r="AA85" s="422"/>
      <c r="AB85" s="422"/>
      <c r="AC85" s="422"/>
      <c r="AD85" s="422"/>
      <c r="AE85" s="422"/>
      <c r="AF85" s="422"/>
      <c r="AG85" s="17" t="s">
        <v>23</v>
      </c>
      <c r="AH85" s="212" t="b">
        <v>0</v>
      </c>
      <c r="AI85" s="213"/>
    </row>
    <row r="86" spans="1:35" ht="5.45" customHeight="1">
      <c r="A86" s="13"/>
      <c r="B86" s="14"/>
      <c r="C86" s="14"/>
      <c r="D86" s="14"/>
      <c r="E86" s="14"/>
      <c r="F86" s="14"/>
      <c r="G86" s="14"/>
      <c r="H86" s="14"/>
      <c r="I86" s="14"/>
      <c r="J86" s="14"/>
      <c r="K86" s="14"/>
      <c r="L86" s="27"/>
      <c r="M86" s="27"/>
      <c r="N86" s="27"/>
      <c r="O86" s="27"/>
      <c r="P86" s="27"/>
      <c r="Q86" s="27"/>
      <c r="R86" s="27"/>
      <c r="S86" s="27"/>
      <c r="T86" s="27"/>
      <c r="U86" s="27"/>
      <c r="V86" s="27"/>
      <c r="W86" s="27"/>
      <c r="X86" s="27"/>
      <c r="Y86" s="27"/>
      <c r="Z86" s="27"/>
      <c r="AA86" s="27"/>
      <c r="AB86" s="27"/>
      <c r="AC86" s="27"/>
      <c r="AD86" s="27"/>
      <c r="AE86" s="27"/>
      <c r="AF86" s="27"/>
      <c r="AG86" s="15"/>
      <c r="AH86" s="212"/>
      <c r="AI86" s="213"/>
    </row>
    <row r="87" spans="1:35">
      <c r="A87" s="245" t="s">
        <v>699</v>
      </c>
      <c r="B87" s="25" t="s">
        <v>746</v>
      </c>
      <c r="C87" s="25"/>
      <c r="D87" s="25"/>
      <c r="E87" s="25"/>
      <c r="F87" s="25"/>
      <c r="G87" s="25"/>
      <c r="H87" s="25"/>
      <c r="I87" s="25"/>
      <c r="J87" s="25"/>
      <c r="K87" s="25"/>
      <c r="L87" s="28"/>
      <c r="M87" s="28"/>
      <c r="N87" s="28"/>
      <c r="O87" s="28"/>
      <c r="P87" s="28"/>
      <c r="Q87" s="28"/>
      <c r="R87" s="28"/>
      <c r="S87" s="28"/>
      <c r="T87" s="28"/>
      <c r="U87" s="28"/>
      <c r="V87" s="28"/>
      <c r="W87" s="28"/>
      <c r="X87" s="28"/>
      <c r="Y87" s="28"/>
      <c r="Z87" s="28"/>
      <c r="AA87" s="28"/>
      <c r="AB87" s="28"/>
      <c r="AC87" s="28"/>
      <c r="AD87" s="28"/>
      <c r="AE87" s="28"/>
      <c r="AF87" s="28"/>
      <c r="AG87" s="26"/>
      <c r="AH87" s="212"/>
      <c r="AI87" s="213"/>
    </row>
    <row r="88" spans="1:35" ht="49.15" customHeight="1">
      <c r="A88" s="16"/>
      <c r="B88" s="54"/>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17"/>
      <c r="AH88" s="212"/>
      <c r="AI88" s="213"/>
    </row>
    <row r="89" spans="1:35" ht="9" customHeight="1" thickBot="1">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9"/>
      <c r="AH89" s="212"/>
      <c r="AI89" s="213"/>
    </row>
    <row r="90" spans="1:35" ht="1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5" ht="15" customHeight="1">
      <c r="A91" s="420" t="s">
        <v>59</v>
      </c>
      <c r="B91" s="420"/>
      <c r="C91" s="420"/>
      <c r="D91" s="420"/>
      <c r="E91" s="420"/>
      <c r="F91" s="420"/>
      <c r="G91" s="420"/>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216"/>
      <c r="AI91" s="217"/>
    </row>
    <row r="92" spans="1:35" ht="15" customHeight="1">
      <c r="A92" s="420"/>
      <c r="B92" s="420"/>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216"/>
      <c r="AI92" s="217"/>
    </row>
    <row r="93" spans="1:35" ht="1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216"/>
      <c r="AI93" s="217"/>
    </row>
    <row r="94" spans="1:35" ht="15" customHeight="1">
      <c r="A94" s="54"/>
      <c r="B94" s="54"/>
      <c r="C94" s="54" t="s">
        <v>36</v>
      </c>
      <c r="D94" s="54"/>
      <c r="E94" s="421"/>
      <c r="F94" s="421"/>
      <c r="G94" s="54" t="s">
        <v>37</v>
      </c>
      <c r="H94" s="421"/>
      <c r="I94" s="421"/>
      <c r="J94" s="54" t="s">
        <v>38</v>
      </c>
      <c r="K94" s="421"/>
      <c r="L94" s="421"/>
      <c r="M94" s="54" t="s">
        <v>60</v>
      </c>
      <c r="N94" s="54"/>
      <c r="O94" s="54"/>
      <c r="P94" s="54" t="s">
        <v>61</v>
      </c>
      <c r="Q94" s="54"/>
      <c r="R94" s="54"/>
      <c r="S94" s="54"/>
      <c r="T94" s="422"/>
      <c r="U94" s="422"/>
      <c r="V94" s="422"/>
      <c r="W94" s="422"/>
      <c r="X94" s="422"/>
      <c r="Y94" s="422"/>
      <c r="Z94" s="422"/>
      <c r="AA94" s="422"/>
      <c r="AB94" s="422"/>
      <c r="AC94" s="422"/>
      <c r="AD94" s="422"/>
      <c r="AE94" s="422"/>
      <c r="AF94" s="422"/>
      <c r="AG94" s="54"/>
    </row>
    <row r="95" spans="1:35" ht="15" customHeight="1">
      <c r="A95" s="54"/>
      <c r="B95" s="54"/>
      <c r="C95" s="54"/>
      <c r="D95" s="54"/>
      <c r="E95" s="20"/>
      <c r="F95" s="20"/>
      <c r="G95" s="54"/>
      <c r="H95" s="20"/>
      <c r="I95" s="20"/>
      <c r="J95" s="54"/>
      <c r="K95" s="20"/>
      <c r="L95" s="20"/>
      <c r="M95" s="54"/>
      <c r="N95" s="54"/>
      <c r="O95" s="54"/>
      <c r="P95" s="54"/>
      <c r="Q95" s="54"/>
      <c r="R95" s="54"/>
      <c r="S95" s="54"/>
      <c r="T95" s="20"/>
      <c r="U95" s="20"/>
      <c r="V95" s="20"/>
      <c r="W95" s="20"/>
      <c r="X95" s="20"/>
      <c r="Y95" s="20"/>
      <c r="Z95" s="20"/>
      <c r="AA95" s="20"/>
      <c r="AB95" s="20"/>
      <c r="AC95" s="20"/>
      <c r="AD95" s="20"/>
      <c r="AE95" s="20"/>
      <c r="AF95" s="20"/>
      <c r="AG95" s="54"/>
    </row>
    <row r="96" spans="1:35" ht="15" customHeight="1">
      <c r="A96" s="54" t="s">
        <v>62</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5" ht="15" customHeight="1">
      <c r="A97" s="424">
        <v>1</v>
      </c>
      <c r="B97" s="423" t="s">
        <v>244</v>
      </c>
      <c r="C97" s="423"/>
      <c r="D97" s="423"/>
      <c r="E97" s="42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218"/>
      <c r="AI97" s="217"/>
    </row>
    <row r="98" spans="1:35" ht="15" customHeight="1">
      <c r="A98" s="424"/>
      <c r="B98" s="423"/>
      <c r="C98" s="423"/>
      <c r="D98" s="423"/>
      <c r="E98" s="423"/>
      <c r="F98" s="423"/>
      <c r="G98" s="423"/>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218"/>
      <c r="AI98" s="217"/>
    </row>
    <row r="99" spans="1:35" ht="15" customHeight="1">
      <c r="A99" s="424"/>
      <c r="B99" s="423"/>
      <c r="C99" s="423"/>
      <c r="D99" s="423"/>
      <c r="E99" s="423"/>
      <c r="F99" s="423"/>
      <c r="G99" s="423"/>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218"/>
      <c r="AI99" s="217"/>
    </row>
    <row r="100" spans="1:35" ht="15" customHeight="1">
      <c r="A100" s="424">
        <v>2</v>
      </c>
      <c r="B100" s="423" t="s">
        <v>703</v>
      </c>
      <c r="C100" s="423"/>
      <c r="D100" s="423"/>
      <c r="E100" s="423"/>
      <c r="F100" s="423"/>
      <c r="G100" s="423"/>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218"/>
      <c r="AI100" s="217"/>
    </row>
    <row r="101" spans="1:35" ht="15" customHeight="1">
      <c r="A101" s="424"/>
      <c r="B101" s="423"/>
      <c r="C101" s="423"/>
      <c r="D101" s="423"/>
      <c r="E101" s="423"/>
      <c r="F101" s="423"/>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218"/>
      <c r="AI101" s="217"/>
    </row>
    <row r="102" spans="1:35" ht="15" customHeight="1">
      <c r="A102" s="424">
        <v>3</v>
      </c>
      <c r="B102" s="423" t="s">
        <v>245</v>
      </c>
      <c r="C102" s="423"/>
      <c r="D102" s="423"/>
      <c r="E102" s="423"/>
      <c r="F102" s="423"/>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218"/>
      <c r="AI102" s="217"/>
    </row>
    <row r="103" spans="1:35" ht="15" customHeight="1">
      <c r="A103" s="424"/>
      <c r="B103" s="423"/>
      <c r="C103" s="423"/>
      <c r="D103" s="423"/>
      <c r="E103" s="423"/>
      <c r="F103" s="423"/>
      <c r="G103" s="423"/>
      <c r="H103" s="423"/>
      <c r="I103" s="423"/>
      <c r="J103" s="423"/>
      <c r="K103" s="423"/>
      <c r="L103" s="423"/>
      <c r="M103" s="423"/>
      <c r="N103" s="423"/>
      <c r="O103" s="423"/>
      <c r="P103" s="423"/>
      <c r="Q103" s="423"/>
      <c r="R103" s="423"/>
      <c r="S103" s="423"/>
      <c r="T103" s="423"/>
      <c r="U103" s="423"/>
      <c r="V103" s="423"/>
      <c r="W103" s="423"/>
      <c r="X103" s="423"/>
      <c r="Y103" s="423"/>
      <c r="Z103" s="423"/>
      <c r="AA103" s="423"/>
      <c r="AB103" s="423"/>
      <c r="AC103" s="423"/>
      <c r="AD103" s="423"/>
      <c r="AE103" s="423"/>
      <c r="AF103" s="423"/>
      <c r="AG103" s="423"/>
      <c r="AH103" s="218"/>
      <c r="AI103" s="217"/>
    </row>
    <row r="104" spans="1:35" ht="15" customHeight="1">
      <c r="A104" s="146">
        <v>4</v>
      </c>
      <c r="B104" s="423" t="s">
        <v>718</v>
      </c>
      <c r="C104" s="423"/>
      <c r="D104" s="423"/>
      <c r="E104" s="423"/>
      <c r="F104" s="423"/>
      <c r="G104" s="423"/>
      <c r="H104" s="423"/>
      <c r="I104" s="423"/>
      <c r="J104" s="423"/>
      <c r="K104" s="423"/>
      <c r="L104" s="423"/>
      <c r="M104" s="423"/>
      <c r="N104" s="423"/>
      <c r="O104" s="423"/>
      <c r="P104" s="423"/>
      <c r="Q104" s="423"/>
      <c r="R104" s="423"/>
      <c r="S104" s="423"/>
      <c r="T104" s="423"/>
      <c r="U104" s="423"/>
      <c r="V104" s="423"/>
      <c r="W104" s="423"/>
      <c r="X104" s="423"/>
      <c r="Y104" s="423"/>
      <c r="Z104" s="423"/>
      <c r="AA104" s="423"/>
      <c r="AB104" s="423"/>
      <c r="AC104" s="423"/>
      <c r="AD104" s="423"/>
      <c r="AE104" s="423"/>
      <c r="AF104" s="423"/>
      <c r="AG104" s="423"/>
      <c r="AH104" s="218"/>
      <c r="AI104" s="217"/>
    </row>
    <row r="105" spans="1:35" ht="15" customHeight="1">
      <c r="A105" s="146"/>
      <c r="B105" s="423"/>
      <c r="C105" s="423"/>
      <c r="D105" s="423"/>
      <c r="E105" s="423"/>
      <c r="F105" s="423"/>
      <c r="G105" s="423"/>
      <c r="H105" s="423"/>
      <c r="I105" s="423"/>
      <c r="J105" s="423"/>
      <c r="K105" s="423"/>
      <c r="L105" s="423"/>
      <c r="M105" s="423"/>
      <c r="N105" s="423"/>
      <c r="O105" s="423"/>
      <c r="P105" s="423"/>
      <c r="Q105" s="423"/>
      <c r="R105" s="423"/>
      <c r="S105" s="423"/>
      <c r="T105" s="423"/>
      <c r="U105" s="423"/>
      <c r="V105" s="423"/>
      <c r="W105" s="423"/>
      <c r="X105" s="423"/>
      <c r="Y105" s="423"/>
      <c r="Z105" s="423"/>
      <c r="AA105" s="423"/>
      <c r="AB105" s="423"/>
      <c r="AC105" s="423"/>
      <c r="AD105" s="423"/>
      <c r="AE105" s="423"/>
      <c r="AF105" s="423"/>
      <c r="AG105" s="423"/>
      <c r="AH105" s="218"/>
      <c r="AI105" s="217"/>
    </row>
    <row r="106" spans="1:35" ht="15" customHeight="1">
      <c r="A106" s="146"/>
      <c r="B106" s="423"/>
      <c r="C106" s="423"/>
      <c r="D106" s="423"/>
      <c r="E106" s="423"/>
      <c r="F106" s="423"/>
      <c r="G106" s="423"/>
      <c r="H106" s="423"/>
      <c r="I106" s="423"/>
      <c r="J106" s="423"/>
      <c r="K106" s="423"/>
      <c r="L106" s="423"/>
      <c r="M106" s="423"/>
      <c r="N106" s="423"/>
      <c r="O106" s="423"/>
      <c r="P106" s="423"/>
      <c r="Q106" s="423"/>
      <c r="R106" s="423"/>
      <c r="S106" s="423"/>
      <c r="T106" s="423"/>
      <c r="U106" s="423"/>
      <c r="V106" s="423"/>
      <c r="W106" s="423"/>
      <c r="X106" s="423"/>
      <c r="Y106" s="423"/>
      <c r="Z106" s="423"/>
      <c r="AA106" s="423"/>
      <c r="AB106" s="423"/>
      <c r="AC106" s="423"/>
      <c r="AD106" s="423"/>
      <c r="AE106" s="423"/>
      <c r="AF106" s="423"/>
      <c r="AG106" s="423"/>
      <c r="AH106" s="218"/>
      <c r="AI106" s="217"/>
    </row>
    <row r="107" spans="1:35" ht="15" customHeight="1">
      <c r="A107" s="424">
        <v>5</v>
      </c>
      <c r="B107" s="423" t="s">
        <v>246</v>
      </c>
      <c r="C107" s="423"/>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218"/>
      <c r="AI107" s="217"/>
    </row>
    <row r="108" spans="1:35" ht="15" customHeight="1">
      <c r="A108" s="424"/>
      <c r="B108" s="423"/>
      <c r="C108" s="423"/>
      <c r="D108" s="423"/>
      <c r="E108" s="423"/>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c r="AF108" s="423"/>
      <c r="AG108" s="423"/>
      <c r="AH108" s="218"/>
      <c r="AI108" s="217"/>
    </row>
    <row r="109" spans="1:35" ht="15" customHeight="1">
      <c r="A109" s="424"/>
      <c r="B109" s="423"/>
      <c r="C109" s="423"/>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218"/>
      <c r="AI109" s="217"/>
    </row>
    <row r="110" spans="1:35" ht="15" customHeight="1">
      <c r="A110" s="424"/>
      <c r="B110" s="423"/>
      <c r="C110" s="423"/>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3"/>
      <c r="AD110" s="423"/>
      <c r="AE110" s="423"/>
      <c r="AF110" s="423"/>
      <c r="AG110" s="423"/>
      <c r="AH110" s="218"/>
      <c r="AI110" s="217"/>
    </row>
    <row r="111" spans="1:35" ht="15" customHeight="1">
      <c r="A111" s="424"/>
      <c r="B111" s="423"/>
      <c r="C111" s="423"/>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423"/>
      <c r="AG111" s="423"/>
      <c r="AH111" s="218"/>
      <c r="AI111" s="217"/>
    </row>
    <row r="112" spans="1:35" ht="15" customHeight="1">
      <c r="A112" s="424"/>
      <c r="B112" s="423"/>
      <c r="C112" s="423"/>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23"/>
      <c r="AE112" s="423"/>
      <c r="AF112" s="423"/>
      <c r="AG112" s="423"/>
      <c r="AH112" s="218"/>
      <c r="AI112" s="217"/>
    </row>
    <row r="113" spans="1:35" ht="15" customHeight="1">
      <c r="A113" s="418">
        <v>6</v>
      </c>
      <c r="B113" s="419" t="s">
        <v>247</v>
      </c>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19"/>
      <c r="AE113" s="419"/>
      <c r="AF113" s="419"/>
      <c r="AG113" s="419"/>
      <c r="AH113" s="218"/>
      <c r="AI113" s="217"/>
    </row>
    <row r="114" spans="1:35" ht="15" customHeight="1">
      <c r="A114" s="418"/>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19"/>
      <c r="AE114" s="419"/>
      <c r="AF114" s="419"/>
      <c r="AG114" s="419"/>
      <c r="AH114" s="218"/>
      <c r="AI114" s="217"/>
    </row>
    <row r="115" spans="1:35" ht="15" customHeight="1">
      <c r="A115" s="424">
        <v>7</v>
      </c>
      <c r="B115" s="423" t="s">
        <v>720</v>
      </c>
      <c r="C115" s="423"/>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23"/>
      <c r="AD115" s="423"/>
      <c r="AE115" s="423"/>
      <c r="AF115" s="423"/>
      <c r="AG115" s="423"/>
      <c r="AH115" s="218"/>
      <c r="AI115" s="217"/>
    </row>
    <row r="116" spans="1:35" ht="15" customHeight="1">
      <c r="A116" s="424"/>
      <c r="B116" s="423"/>
      <c r="C116" s="423"/>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218"/>
      <c r="AI116" s="217"/>
    </row>
    <row r="117" spans="1:35" ht="15" customHeight="1">
      <c r="A117" s="236"/>
      <c r="B117" s="423"/>
      <c r="C117" s="423"/>
      <c r="D117" s="423"/>
      <c r="E117" s="423"/>
      <c r="F117" s="423"/>
      <c r="G117" s="423"/>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3"/>
      <c r="AD117" s="423"/>
      <c r="AE117" s="423"/>
      <c r="AF117" s="423"/>
      <c r="AG117" s="423"/>
      <c r="AH117" s="218"/>
      <c r="AI117" s="217"/>
    </row>
    <row r="118" spans="1:35" ht="15" customHeight="1">
      <c r="A118" s="236"/>
      <c r="B118" s="423"/>
      <c r="C118" s="423"/>
      <c r="D118" s="423"/>
      <c r="E118" s="423"/>
      <c r="F118" s="423"/>
      <c r="G118" s="423"/>
      <c r="H118" s="423"/>
      <c r="I118" s="423"/>
      <c r="J118" s="423"/>
      <c r="K118" s="423"/>
      <c r="L118" s="423"/>
      <c r="M118" s="423"/>
      <c r="N118" s="423"/>
      <c r="O118" s="423"/>
      <c r="P118" s="423"/>
      <c r="Q118" s="423"/>
      <c r="R118" s="423"/>
      <c r="S118" s="423"/>
      <c r="T118" s="423"/>
      <c r="U118" s="423"/>
      <c r="V118" s="423"/>
      <c r="W118" s="423"/>
      <c r="X118" s="423"/>
      <c r="Y118" s="423"/>
      <c r="Z118" s="423"/>
      <c r="AA118" s="423"/>
      <c r="AB118" s="423"/>
      <c r="AC118" s="423"/>
      <c r="AD118" s="423"/>
      <c r="AE118" s="423"/>
      <c r="AF118" s="423"/>
      <c r="AG118" s="423"/>
      <c r="AH118" s="218"/>
      <c r="AI118" s="217"/>
    </row>
    <row r="119" spans="1:35" ht="15" customHeight="1">
      <c r="A119" s="424">
        <v>8</v>
      </c>
      <c r="B119" s="423" t="s">
        <v>748</v>
      </c>
      <c r="C119" s="423"/>
      <c r="D119" s="423"/>
      <c r="E119" s="423"/>
      <c r="F119" s="423"/>
      <c r="G119" s="423"/>
      <c r="H119" s="423"/>
      <c r="I119" s="423"/>
      <c r="J119" s="423"/>
      <c r="K119" s="423"/>
      <c r="L119" s="423"/>
      <c r="M119" s="423"/>
      <c r="N119" s="423"/>
      <c r="O119" s="423"/>
      <c r="P119" s="423"/>
      <c r="Q119" s="423"/>
      <c r="R119" s="423"/>
      <c r="S119" s="423"/>
      <c r="T119" s="423"/>
      <c r="U119" s="423"/>
      <c r="V119" s="423"/>
      <c r="W119" s="423"/>
      <c r="X119" s="423"/>
      <c r="Y119" s="423"/>
      <c r="Z119" s="423"/>
      <c r="AA119" s="423"/>
      <c r="AB119" s="423"/>
      <c r="AC119" s="423"/>
      <c r="AD119" s="423"/>
      <c r="AE119" s="423"/>
      <c r="AF119" s="423"/>
      <c r="AG119" s="423"/>
      <c r="AH119" s="218"/>
      <c r="AI119" s="217"/>
    </row>
    <row r="120" spans="1:35" ht="15" customHeight="1">
      <c r="A120" s="424"/>
      <c r="B120" s="423"/>
      <c r="C120" s="423"/>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23"/>
      <c r="AE120" s="423"/>
      <c r="AF120" s="423"/>
      <c r="AG120" s="423"/>
      <c r="AH120" s="218"/>
      <c r="AI120" s="217"/>
    </row>
    <row r="121" spans="1:35" ht="15" customHeight="1">
      <c r="A121" s="424"/>
      <c r="B121" s="423"/>
      <c r="C121" s="423"/>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23"/>
      <c r="AE121" s="423"/>
      <c r="AF121" s="423"/>
      <c r="AG121" s="423"/>
      <c r="AH121" s="218"/>
      <c r="AI121" s="217"/>
    </row>
    <row r="122" spans="1:35" ht="15" customHeight="1">
      <c r="A122" s="424"/>
      <c r="B122" s="423"/>
      <c r="C122" s="423"/>
      <c r="D122" s="423"/>
      <c r="E122" s="423"/>
      <c r="F122" s="423"/>
      <c r="G122" s="423"/>
      <c r="H122" s="423"/>
      <c r="I122" s="423"/>
      <c r="J122" s="423"/>
      <c r="K122" s="423"/>
      <c r="L122" s="423"/>
      <c r="M122" s="423"/>
      <c r="N122" s="423"/>
      <c r="O122" s="423"/>
      <c r="P122" s="423"/>
      <c r="Q122" s="423"/>
      <c r="R122" s="423"/>
      <c r="S122" s="423"/>
      <c r="T122" s="423"/>
      <c r="U122" s="423"/>
      <c r="V122" s="423"/>
      <c r="W122" s="423"/>
      <c r="X122" s="423"/>
      <c r="Y122" s="423"/>
      <c r="Z122" s="423"/>
      <c r="AA122" s="423"/>
      <c r="AB122" s="423"/>
      <c r="AC122" s="423"/>
      <c r="AD122" s="423"/>
      <c r="AE122" s="423"/>
      <c r="AF122" s="423"/>
      <c r="AG122" s="423"/>
      <c r="AH122" s="218"/>
      <c r="AI122" s="217"/>
    </row>
    <row r="123" spans="1:35" ht="15" customHeight="1">
      <c r="A123" s="424">
        <v>9</v>
      </c>
      <c r="B123" s="423" t="s">
        <v>749</v>
      </c>
      <c r="C123" s="423"/>
      <c r="D123" s="423"/>
      <c r="E123" s="423"/>
      <c r="F123" s="423"/>
      <c r="G123" s="423"/>
      <c r="H123" s="423"/>
      <c r="I123" s="423"/>
      <c r="J123" s="423"/>
      <c r="K123" s="423"/>
      <c r="L123" s="423"/>
      <c r="M123" s="423"/>
      <c r="N123" s="423"/>
      <c r="O123" s="423"/>
      <c r="P123" s="423"/>
      <c r="Q123" s="423"/>
      <c r="R123" s="423"/>
      <c r="S123" s="423"/>
      <c r="T123" s="423"/>
      <c r="U123" s="423"/>
      <c r="V123" s="423"/>
      <c r="W123" s="423"/>
      <c r="X123" s="423"/>
      <c r="Y123" s="423"/>
      <c r="Z123" s="423"/>
      <c r="AA123" s="423"/>
      <c r="AB123" s="423"/>
      <c r="AC123" s="423"/>
      <c r="AD123" s="423"/>
      <c r="AE123" s="423"/>
      <c r="AF123" s="423"/>
      <c r="AG123" s="423"/>
      <c r="AH123" s="218"/>
      <c r="AI123" s="217"/>
    </row>
    <row r="124" spans="1:35" ht="15" customHeight="1">
      <c r="A124" s="424"/>
      <c r="B124" s="423"/>
      <c r="C124" s="423"/>
      <c r="D124" s="423"/>
      <c r="E124" s="423"/>
      <c r="F124" s="423"/>
      <c r="G124" s="423"/>
      <c r="H124" s="423"/>
      <c r="I124" s="423"/>
      <c r="J124" s="423"/>
      <c r="K124" s="423"/>
      <c r="L124" s="423"/>
      <c r="M124" s="423"/>
      <c r="N124" s="423"/>
      <c r="O124" s="423"/>
      <c r="P124" s="423"/>
      <c r="Q124" s="423"/>
      <c r="R124" s="423"/>
      <c r="S124" s="423"/>
      <c r="T124" s="423"/>
      <c r="U124" s="423"/>
      <c r="V124" s="423"/>
      <c r="W124" s="423"/>
      <c r="X124" s="423"/>
      <c r="Y124" s="423"/>
      <c r="Z124" s="423"/>
      <c r="AA124" s="423"/>
      <c r="AB124" s="423"/>
      <c r="AC124" s="423"/>
      <c r="AD124" s="423"/>
      <c r="AE124" s="423"/>
      <c r="AF124" s="423"/>
      <c r="AG124" s="423"/>
      <c r="AH124" s="218"/>
      <c r="AI124" s="217"/>
    </row>
    <row r="125" spans="1:35" ht="15" customHeight="1">
      <c r="A125" s="424"/>
      <c r="B125" s="423"/>
      <c r="C125" s="423"/>
      <c r="D125" s="423"/>
      <c r="E125" s="423"/>
      <c r="F125" s="423"/>
      <c r="G125" s="423"/>
      <c r="H125" s="423"/>
      <c r="I125" s="423"/>
      <c r="J125" s="423"/>
      <c r="K125" s="423"/>
      <c r="L125" s="423"/>
      <c r="M125" s="423"/>
      <c r="N125" s="423"/>
      <c r="O125" s="423"/>
      <c r="P125" s="423"/>
      <c r="Q125" s="423"/>
      <c r="R125" s="423"/>
      <c r="S125" s="423"/>
      <c r="T125" s="423"/>
      <c r="U125" s="423"/>
      <c r="V125" s="423"/>
      <c r="W125" s="423"/>
      <c r="X125" s="423"/>
      <c r="Y125" s="423"/>
      <c r="Z125" s="423"/>
      <c r="AA125" s="423"/>
      <c r="AB125" s="423"/>
      <c r="AC125" s="423"/>
      <c r="AD125" s="423"/>
      <c r="AE125" s="423"/>
      <c r="AF125" s="423"/>
      <c r="AG125" s="423"/>
      <c r="AH125" s="218"/>
      <c r="AI125" s="217"/>
    </row>
    <row r="126" spans="1:35" ht="15" customHeight="1">
      <c r="A126" s="424"/>
      <c r="B126" s="423"/>
      <c r="C126" s="423"/>
      <c r="D126" s="423"/>
      <c r="E126" s="423"/>
      <c r="F126" s="423"/>
      <c r="G126" s="423"/>
      <c r="H126" s="423"/>
      <c r="I126" s="423"/>
      <c r="J126" s="423"/>
      <c r="K126" s="423"/>
      <c r="L126" s="423"/>
      <c r="M126" s="423"/>
      <c r="N126" s="423"/>
      <c r="O126" s="423"/>
      <c r="P126" s="423"/>
      <c r="Q126" s="423"/>
      <c r="R126" s="423"/>
      <c r="S126" s="423"/>
      <c r="T126" s="423"/>
      <c r="U126" s="423"/>
      <c r="V126" s="423"/>
      <c r="W126" s="423"/>
      <c r="X126" s="423"/>
      <c r="Y126" s="423"/>
      <c r="Z126" s="423"/>
      <c r="AA126" s="423"/>
      <c r="AB126" s="423"/>
      <c r="AC126" s="423"/>
      <c r="AD126" s="423"/>
      <c r="AE126" s="423"/>
      <c r="AF126" s="423"/>
      <c r="AG126" s="423"/>
      <c r="AH126" s="218"/>
      <c r="AI126" s="217"/>
    </row>
    <row r="127" spans="1:35" ht="15" customHeight="1">
      <c r="A127" s="424"/>
      <c r="B127" s="423"/>
      <c r="C127" s="423"/>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23"/>
      <c r="AA127" s="423"/>
      <c r="AB127" s="423"/>
      <c r="AC127" s="423"/>
      <c r="AD127" s="423"/>
      <c r="AE127" s="423"/>
      <c r="AF127" s="423"/>
      <c r="AG127" s="423"/>
      <c r="AH127" s="218"/>
      <c r="AI127" s="217"/>
    </row>
    <row r="128" spans="1:35" ht="15" customHeight="1">
      <c r="A128" s="424">
        <v>10</v>
      </c>
      <c r="B128" s="423" t="s">
        <v>248</v>
      </c>
      <c r="C128" s="423"/>
      <c r="D128" s="423"/>
      <c r="E128" s="423"/>
      <c r="F128" s="423"/>
      <c r="G128" s="423"/>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423"/>
      <c r="AG128" s="423"/>
      <c r="AH128" s="218"/>
      <c r="AI128" s="217"/>
    </row>
    <row r="129" spans="1:35" ht="15" customHeight="1">
      <c r="A129" s="424"/>
      <c r="B129" s="423"/>
      <c r="C129" s="423"/>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23"/>
      <c r="Z129" s="423"/>
      <c r="AA129" s="423"/>
      <c r="AB129" s="423"/>
      <c r="AC129" s="423"/>
      <c r="AD129" s="423"/>
      <c r="AE129" s="423"/>
      <c r="AF129" s="423"/>
      <c r="AG129" s="423"/>
      <c r="AH129" s="218"/>
      <c r="AI129" s="217"/>
    </row>
    <row r="130" spans="1:35" ht="15" customHeight="1" outlineLevel="1">
      <c r="A130" s="418">
        <v>11</v>
      </c>
      <c r="B130" s="419" t="s">
        <v>249</v>
      </c>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c r="AC130" s="419"/>
      <c r="AD130" s="419"/>
      <c r="AE130" s="419"/>
      <c r="AF130" s="419"/>
      <c r="AG130" s="419"/>
      <c r="AH130" s="218"/>
      <c r="AI130" s="217"/>
    </row>
    <row r="131" spans="1:35" ht="15" customHeight="1" outlineLevel="1">
      <c r="A131" s="418"/>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218"/>
      <c r="AI131" s="217"/>
    </row>
    <row r="132" spans="1:35" ht="15" customHeight="1">
      <c r="A132" s="139" t="s">
        <v>108</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216"/>
      <c r="AI132" s="217"/>
    </row>
    <row r="133" spans="1:35" ht="1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216"/>
      <c r="AI133" s="217"/>
    </row>
    <row r="134" spans="1:35" ht="1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216"/>
      <c r="AI134" s="217"/>
    </row>
    <row r="135" spans="1:35" ht="1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216"/>
      <c r="AI135" s="217"/>
    </row>
    <row r="136" spans="1:35" ht="1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216"/>
      <c r="AI136" s="217"/>
    </row>
    <row r="137" spans="1:35" ht="1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16"/>
      <c r="AI137" s="217"/>
    </row>
    <row r="138" spans="1:35" ht="16.149999999999999"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16"/>
      <c r="AI138" s="217"/>
    </row>
    <row r="139" spans="1:35" ht="16.149999999999999"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16"/>
      <c r="AI139" s="217"/>
    </row>
    <row r="140" spans="1:35" ht="16.149999999999999" customHeight="1"/>
    <row r="143" spans="1:35" ht="16.149999999999999" customHeight="1"/>
    <row r="144" spans="1:35" ht="16.149999999999999" customHeight="1"/>
    <row r="145" spans="38:70" ht="16.149999999999999" customHeight="1"/>
    <row r="147" spans="38:70" ht="15" customHeight="1">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row>
    <row r="148" spans="38:70" ht="15" customHeight="1">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row>
    <row r="149" spans="38:70" ht="15" customHeight="1">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row>
    <row r="150" spans="38:70" ht="15" customHeight="1">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row>
    <row r="151" spans="38:70" ht="15" customHeight="1">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row>
    <row r="152" spans="38:70" ht="15" customHeight="1">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row>
    <row r="153" spans="38:70" ht="15" customHeight="1">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row>
    <row r="154" spans="38:70" ht="15" customHeight="1">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row>
    <row r="155" spans="38:70" ht="15" customHeight="1">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row>
    <row r="156" spans="38:70" ht="15" customHeight="1">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row>
    <row r="157" spans="38:70" ht="15" customHeight="1">
      <c r="AL157" s="47"/>
      <c r="AM157" s="48"/>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row>
    <row r="158" spans="38:70" ht="15" customHeight="1">
      <c r="AL158" s="48"/>
      <c r="AM158" s="48"/>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row>
    <row r="159" spans="38:70" ht="15" customHeight="1">
      <c r="AL159" s="48"/>
      <c r="AM159" s="48"/>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row>
    <row r="160" spans="38:70" ht="15" customHeight="1">
      <c r="AL160" s="48"/>
      <c r="AM160" s="48"/>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row>
    <row r="161" spans="38:70" ht="15" customHeight="1">
      <c r="AL161" s="48"/>
      <c r="AM161" s="48"/>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row>
    <row r="162" spans="38:70" ht="15" customHeight="1">
      <c r="AL162" s="48"/>
      <c r="AM162" s="48"/>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row r="163" spans="38:70" ht="15" customHeight="1">
      <c r="AL163" s="47"/>
      <c r="AM163" s="48"/>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row>
    <row r="164" spans="38:70" ht="15" customHeight="1">
      <c r="AL164" s="47"/>
      <c r="AM164" s="48"/>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row>
    <row r="165" spans="38:70" ht="15" customHeight="1">
      <c r="AL165" s="47"/>
      <c r="AM165" s="48"/>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row>
    <row r="166" spans="38:70" ht="15" customHeight="1">
      <c r="AL166" s="48"/>
      <c r="AM166" s="48"/>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row>
    <row r="167" spans="38:70" ht="15" customHeight="1">
      <c r="AL167" s="47"/>
      <c r="AM167" s="48"/>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row>
    <row r="168" spans="38:70" ht="15" customHeight="1">
      <c r="AL168" s="47"/>
      <c r="AM168" s="48"/>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row>
    <row r="169" spans="38:70" ht="15" customHeight="1">
      <c r="AL169" s="48"/>
      <c r="AM169" s="48"/>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row>
    <row r="170" spans="38:70" ht="15" customHeight="1">
      <c r="AL170" s="47"/>
      <c r="AM170" s="48"/>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row>
  </sheetData>
  <mergeCells count="81">
    <mergeCell ref="B9:C9"/>
    <mergeCell ref="AB66:AF66"/>
    <mergeCell ref="D2:U2"/>
    <mergeCell ref="V2:W2"/>
    <mergeCell ref="V4:AG4"/>
    <mergeCell ref="V5:AG5"/>
    <mergeCell ref="B10:C10"/>
    <mergeCell ref="D10:Z10"/>
    <mergeCell ref="B13:D13"/>
    <mergeCell ref="E13:F13"/>
    <mergeCell ref="H13:I13"/>
    <mergeCell ref="AB47:AF47"/>
    <mergeCell ref="AB48:AF48"/>
    <mergeCell ref="R35:V35"/>
    <mergeCell ref="AB65:AF65"/>
    <mergeCell ref="O13:P13"/>
    <mergeCell ref="A119:A122"/>
    <mergeCell ref="A123:A127"/>
    <mergeCell ref="A128:A129"/>
    <mergeCell ref="B97:AG99"/>
    <mergeCell ref="B102:AG103"/>
    <mergeCell ref="B107:AG112"/>
    <mergeCell ref="B113:AG114"/>
    <mergeCell ref="B104:AG106"/>
    <mergeCell ref="B100:AG101"/>
    <mergeCell ref="B115:AG118"/>
    <mergeCell ref="AB32:AF32"/>
    <mergeCell ref="B33:W33"/>
    <mergeCell ref="X25:Y25"/>
    <mergeCell ref="B18:D18"/>
    <mergeCell ref="E18:F18"/>
    <mergeCell ref="H18:I18"/>
    <mergeCell ref="O18:P18"/>
    <mergeCell ref="R18:S18"/>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77:AF77"/>
    <mergeCell ref="AA73:AG73"/>
    <mergeCell ref="L85:AF85"/>
    <mergeCell ref="C88:AF88"/>
    <mergeCell ref="AB76:AF76"/>
    <mergeCell ref="AB78:AF78"/>
    <mergeCell ref="AB79:AF79"/>
    <mergeCell ref="AB80:AF80"/>
    <mergeCell ref="AB74:AF74"/>
    <mergeCell ref="AB75:AF75"/>
    <mergeCell ref="AB68:AF68"/>
    <mergeCell ref="AB69:AF69"/>
    <mergeCell ref="AB70:AF70"/>
    <mergeCell ref="AB71:AF71"/>
    <mergeCell ref="AB67:AF67"/>
    <mergeCell ref="A130:A131"/>
    <mergeCell ref="B130:AG131"/>
    <mergeCell ref="A91:AG92"/>
    <mergeCell ref="E94:F94"/>
    <mergeCell ref="H94:I94"/>
    <mergeCell ref="K94:L94"/>
    <mergeCell ref="T94:AF94"/>
    <mergeCell ref="B119:AG122"/>
    <mergeCell ref="B123:AG127"/>
    <mergeCell ref="B128:AG129"/>
    <mergeCell ref="A97:A99"/>
    <mergeCell ref="A100:A101"/>
    <mergeCell ref="A102:A103"/>
    <mergeCell ref="A107:A112"/>
    <mergeCell ref="A113:A114"/>
    <mergeCell ref="A115:A116"/>
  </mergeCells>
  <phoneticPr fontId="1"/>
  <conditionalFormatting sqref="B34:AG36">
    <cfRule type="expression" dxfId="4" priority="1">
      <formula>$AH$25=FALSE</formula>
    </cfRule>
  </conditionalFormatting>
  <dataValidations count="4">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0:AF70" xr:uid="{C2A94974-EC2B-47D8-8FFE-ACFA9886ADDC}">
      <formula1>AB68-AB69</formula1>
    </dataValidation>
    <dataValidation type="whole" operator="lessThanOrEqual" allowBlank="1" showInputMessage="1" showErrorMessage="1" sqref="AB69:AF69 AB78:AF78" xr:uid="{12744405-22AA-46B9-BBA2-DEC6B795A8F8}">
      <formula1>AB68</formula1>
    </dataValidation>
    <dataValidation type="whole" operator="equal" allowBlank="1" showInputMessage="1" showErrorMessage="1" sqref="AB79:AF79" xr:uid="{15DAF649-0751-41B3-BA0E-B61606E4E3B3}">
      <formula1>AB77-AB78</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82</xdr:row>
                    <xdr:rowOff>171450</xdr:rowOff>
                  </from>
                  <to>
                    <xdr:col>2</xdr:col>
                    <xdr:colOff>85725</xdr:colOff>
                    <xdr:row>83</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83</xdr:row>
                    <xdr:rowOff>180975</xdr:rowOff>
                  </from>
                  <to>
                    <xdr:col>2</xdr:col>
                    <xdr:colOff>85725</xdr:colOff>
                    <xdr:row>84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82</xdr:row>
                    <xdr:rowOff>171450</xdr:rowOff>
                  </from>
                  <to>
                    <xdr:col>12</xdr:col>
                    <xdr:colOff>114300</xdr:colOff>
                    <xdr:row>83</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Q195"/>
  <sheetViews>
    <sheetView showGridLines="0" tabSelected="1" view="pageBreakPreview" zoomScale="120" zoomScaleNormal="100" zoomScaleSheetLayoutView="120" workbookViewId="0">
      <selection activeCell="E13" sqref="E13:F13"/>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91" hidden="1" customWidth="1" outlineLevel="1"/>
    <col min="35" max="35" width="34.375" style="3" customWidth="1" collapsed="1"/>
    <col min="36" max="40" width="2.75" style="3" customWidth="1"/>
    <col min="41" max="16384" width="8.75" style="3"/>
  </cols>
  <sheetData>
    <row r="1" spans="1:43" ht="16.149999999999999" customHeight="1">
      <c r="A1" s="54" t="s">
        <v>294</v>
      </c>
      <c r="B1" s="54"/>
      <c r="C1" s="54"/>
      <c r="D1" s="54"/>
      <c r="E1" s="54"/>
      <c r="F1" s="54"/>
      <c r="G1" s="54"/>
      <c r="H1" s="54"/>
      <c r="I1" s="54"/>
      <c r="J1" s="54"/>
      <c r="K1" s="54"/>
      <c r="L1" s="54"/>
      <c r="M1" s="54"/>
      <c r="N1" s="54"/>
      <c r="O1" s="54"/>
      <c r="P1" s="54"/>
      <c r="Q1" s="54"/>
      <c r="R1" s="54"/>
      <c r="S1" s="54"/>
      <c r="V1" s="54"/>
      <c r="W1" s="54"/>
      <c r="X1" s="54"/>
      <c r="Y1" s="54"/>
      <c r="Z1" s="54"/>
      <c r="AA1" s="54"/>
      <c r="AB1" s="54"/>
      <c r="AC1" s="54"/>
      <c r="AD1" s="54"/>
      <c r="AE1" s="54"/>
      <c r="AF1" s="54"/>
      <c r="AG1" s="54"/>
      <c r="AI1" s="336" t="s">
        <v>935</v>
      </c>
    </row>
    <row r="2" spans="1:43" ht="16.149999999999999" customHeight="1">
      <c r="A2" s="221" t="s">
        <v>195</v>
      </c>
      <c r="B2" s="221"/>
      <c r="F2" s="221"/>
      <c r="G2" s="221"/>
      <c r="H2" s="221"/>
      <c r="I2" s="221"/>
      <c r="J2" s="221"/>
      <c r="K2" s="221"/>
      <c r="L2" s="221"/>
      <c r="M2" s="221"/>
      <c r="N2" s="221"/>
      <c r="O2" s="221"/>
      <c r="P2" s="221"/>
      <c r="Q2" s="221"/>
      <c r="R2" s="221"/>
      <c r="S2" s="221"/>
      <c r="U2" s="272" t="s">
        <v>757</v>
      </c>
      <c r="V2" s="464"/>
      <c r="W2" s="464"/>
      <c r="X2" s="3" t="s">
        <v>679</v>
      </c>
      <c r="Y2" s="221"/>
      <c r="AA2" s="221"/>
      <c r="AB2" s="221"/>
      <c r="AC2" s="221"/>
      <c r="AD2" s="221"/>
      <c r="AE2" s="221"/>
      <c r="AF2" s="221"/>
      <c r="AG2" s="221"/>
    </row>
    <row r="3" spans="1:43" ht="7.1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43" ht="16.149999999999999" customHeight="1">
      <c r="J4" s="273" t="str">
        <f>IF(J5="","",IF(LEN(J5)=7,"","↓訪問看護ステーションコードを7桁で記載してください"))</f>
        <v/>
      </c>
      <c r="X4" s="30"/>
      <c r="Y4" s="30"/>
      <c r="Z4" s="30"/>
      <c r="AA4" s="30"/>
      <c r="AB4" s="30"/>
      <c r="AC4" s="30"/>
      <c r="AD4" s="30"/>
      <c r="AE4" s="30"/>
      <c r="AF4" s="30"/>
      <c r="AG4" s="30"/>
      <c r="AH4" s="204"/>
      <c r="AI4" s="211"/>
      <c r="AJ4" s="211"/>
      <c r="AK4" s="211"/>
      <c r="AL4" s="211"/>
      <c r="AM4" s="211"/>
      <c r="AN4" s="211"/>
      <c r="AO4" s="211"/>
      <c r="AP4" s="211"/>
      <c r="AQ4" s="211"/>
    </row>
    <row r="5" spans="1:43" ht="16.149999999999999" customHeight="1">
      <c r="B5" s="439" t="s">
        <v>966</v>
      </c>
      <c r="C5" s="439"/>
      <c r="D5" s="439"/>
      <c r="E5" s="439"/>
      <c r="F5" s="439"/>
      <c r="G5" s="439"/>
      <c r="H5" s="439"/>
      <c r="I5" s="440"/>
      <c r="J5" s="480"/>
      <c r="K5" s="481"/>
      <c r="L5" s="481"/>
      <c r="M5" s="481"/>
      <c r="N5" s="481"/>
      <c r="O5" s="481"/>
      <c r="P5" s="481"/>
      <c r="Q5" s="481"/>
      <c r="R5" s="481"/>
      <c r="S5" s="482"/>
      <c r="X5" s="30"/>
      <c r="Y5" s="30"/>
      <c r="Z5" s="30"/>
      <c r="AA5" s="30"/>
      <c r="AB5" s="30"/>
      <c r="AC5" s="30"/>
      <c r="AD5" s="30"/>
      <c r="AE5" s="30"/>
      <c r="AF5" s="30"/>
      <c r="AG5" s="30"/>
      <c r="AH5" s="204"/>
      <c r="AI5" s="211"/>
      <c r="AJ5" s="211"/>
      <c r="AK5" s="211"/>
      <c r="AL5" s="211"/>
      <c r="AM5" s="211"/>
      <c r="AN5" s="211"/>
      <c r="AO5" s="211"/>
      <c r="AP5" s="211"/>
      <c r="AQ5" s="211"/>
    </row>
    <row r="6" spans="1:43" ht="16.149999999999999" customHeight="1" thickBot="1">
      <c r="B6" s="441" t="s">
        <v>190</v>
      </c>
      <c r="C6" s="441"/>
      <c r="D6" s="441"/>
      <c r="E6" s="441"/>
      <c r="F6" s="441"/>
      <c r="G6" s="441"/>
      <c r="H6" s="441"/>
      <c r="I6" s="442"/>
      <c r="J6" s="483"/>
      <c r="K6" s="484"/>
      <c r="L6" s="484"/>
      <c r="M6" s="484"/>
      <c r="N6" s="484"/>
      <c r="O6" s="484"/>
      <c r="P6" s="484"/>
      <c r="Q6" s="484"/>
      <c r="R6" s="484"/>
      <c r="S6" s="485"/>
      <c r="X6" s="30"/>
      <c r="Y6" s="30"/>
      <c r="Z6" s="30"/>
      <c r="AA6" s="30"/>
      <c r="AB6" s="30"/>
      <c r="AC6" s="30"/>
      <c r="AD6" s="30"/>
      <c r="AE6" s="30"/>
      <c r="AF6" s="30"/>
      <c r="AG6" s="30"/>
      <c r="AH6" s="204"/>
      <c r="AI6" s="3" t="s">
        <v>918</v>
      </c>
      <c r="AJ6" s="211"/>
      <c r="AK6" s="211"/>
      <c r="AL6" s="211"/>
      <c r="AM6" s="211"/>
      <c r="AN6" s="211"/>
      <c r="AO6" s="211"/>
      <c r="AP6" s="211"/>
      <c r="AQ6" s="211"/>
    </row>
    <row r="7" spans="1:43" ht="16.149999999999999" customHeight="1" thickBot="1">
      <c r="B7" s="2" t="s">
        <v>758</v>
      </c>
      <c r="C7" s="2"/>
      <c r="E7" s="2"/>
      <c r="F7" s="2" t="s">
        <v>759</v>
      </c>
      <c r="G7" s="2"/>
      <c r="H7" s="2"/>
      <c r="I7" s="2"/>
      <c r="J7" s="483" t="s">
        <v>917</v>
      </c>
      <c r="K7" s="484"/>
      <c r="L7" s="484"/>
      <c r="M7" s="484"/>
      <c r="N7" s="484"/>
      <c r="O7" s="484"/>
      <c r="P7" s="484"/>
      <c r="Q7" s="484"/>
      <c r="R7" s="484"/>
      <c r="S7" s="485"/>
      <c r="X7" s="30"/>
      <c r="Y7" s="30"/>
      <c r="Z7" s="30"/>
      <c r="AA7" s="30"/>
      <c r="AB7" s="30"/>
      <c r="AC7" s="30"/>
      <c r="AD7" s="30"/>
      <c r="AE7" s="30"/>
      <c r="AF7" s="30"/>
      <c r="AG7" s="30"/>
      <c r="AH7" s="280">
        <f>IFERROR(VLOOKUP(J7,リスト用!C:D,2,FALSE),"")</f>
        <v>0</v>
      </c>
      <c r="AI7" s="276">
        <f>HYPERLINK("mailto:"&amp;AH7,AH7)</f>
        <v>0</v>
      </c>
      <c r="AJ7" s="275"/>
      <c r="AK7" s="275"/>
      <c r="AL7" s="275"/>
      <c r="AM7" s="275"/>
      <c r="AN7" s="275"/>
      <c r="AO7" s="275"/>
      <c r="AP7" s="275"/>
      <c r="AQ7" s="211"/>
    </row>
    <row r="8" spans="1:43" ht="16.149999999999999" customHeight="1">
      <c r="B8" s="2"/>
      <c r="C8" s="2"/>
      <c r="E8" s="2"/>
      <c r="F8" s="2" t="s">
        <v>761</v>
      </c>
      <c r="G8" s="2"/>
      <c r="H8" s="2"/>
      <c r="I8" s="2"/>
      <c r="J8" s="483"/>
      <c r="K8" s="484"/>
      <c r="L8" s="484"/>
      <c r="M8" s="484"/>
      <c r="N8" s="484"/>
      <c r="O8" s="484"/>
      <c r="P8" s="484"/>
      <c r="Q8" s="484"/>
      <c r="R8" s="484"/>
      <c r="S8" s="485"/>
      <c r="X8" s="30"/>
      <c r="Y8" s="30"/>
      <c r="Z8" s="30"/>
      <c r="AA8" s="30"/>
      <c r="AB8" s="30"/>
      <c r="AC8" s="30"/>
      <c r="AD8" s="30"/>
      <c r="AE8" s="30"/>
      <c r="AF8" s="30"/>
      <c r="AG8" s="30"/>
      <c r="AH8" s="204"/>
      <c r="AI8" s="211" t="s">
        <v>982</v>
      </c>
      <c r="AJ8" s="211"/>
      <c r="AK8" s="211"/>
      <c r="AL8" s="211"/>
      <c r="AM8" s="211"/>
      <c r="AN8" s="211"/>
      <c r="AO8" s="211"/>
      <c r="AP8" s="211"/>
      <c r="AQ8" s="211"/>
    </row>
    <row r="9" spans="1:43" ht="16.149999999999999" customHeight="1">
      <c r="B9" s="2" t="s">
        <v>762</v>
      </c>
      <c r="C9" s="2"/>
      <c r="D9" s="2"/>
      <c r="E9" s="2"/>
      <c r="F9" s="2" t="s">
        <v>763</v>
      </c>
      <c r="G9" s="2"/>
      <c r="H9" s="2"/>
      <c r="I9" s="2"/>
      <c r="J9" s="483"/>
      <c r="K9" s="484"/>
      <c r="L9" s="484"/>
      <c r="M9" s="484"/>
      <c r="N9" s="484"/>
      <c r="O9" s="484"/>
      <c r="P9" s="484"/>
      <c r="Q9" s="484"/>
      <c r="R9" s="484"/>
      <c r="S9" s="485"/>
      <c r="X9" s="30"/>
      <c r="Y9" s="30"/>
      <c r="Z9" s="30"/>
      <c r="AA9" s="30"/>
      <c r="AB9" s="30"/>
      <c r="AC9" s="30"/>
      <c r="AD9" s="30"/>
      <c r="AE9" s="30"/>
      <c r="AF9" s="30"/>
      <c r="AG9" s="30"/>
      <c r="AH9" s="204"/>
      <c r="AI9" s="341" t="s">
        <v>986</v>
      </c>
      <c r="AJ9" s="211"/>
      <c r="AK9" s="211"/>
      <c r="AL9" s="211"/>
      <c r="AM9" s="211"/>
      <c r="AN9" s="211"/>
      <c r="AO9" s="211"/>
      <c r="AP9" s="211"/>
      <c r="AQ9" s="211"/>
    </row>
    <row r="10" spans="1:43" ht="16.149999999999999" customHeight="1">
      <c r="B10" s="2"/>
      <c r="C10" s="2"/>
      <c r="D10" s="2"/>
      <c r="E10" s="2"/>
      <c r="F10" s="2" t="s">
        <v>764</v>
      </c>
      <c r="G10" s="2"/>
      <c r="H10" s="2"/>
      <c r="I10" s="2"/>
      <c r="J10" s="483"/>
      <c r="K10" s="484"/>
      <c r="L10" s="484"/>
      <c r="M10" s="484"/>
      <c r="N10" s="484"/>
      <c r="O10" s="484"/>
      <c r="P10" s="484"/>
      <c r="Q10" s="484"/>
      <c r="R10" s="484"/>
      <c r="S10" s="485"/>
      <c r="X10" s="30"/>
      <c r="Y10" s="30"/>
      <c r="Z10" s="30"/>
      <c r="AA10" s="30"/>
      <c r="AB10" s="30"/>
      <c r="AC10" s="30"/>
      <c r="AD10" s="30"/>
      <c r="AE10" s="30"/>
      <c r="AF10" s="30"/>
      <c r="AG10" s="30"/>
      <c r="AH10" s="204"/>
      <c r="AI10" s="340"/>
      <c r="AJ10" s="211"/>
      <c r="AK10" s="211"/>
      <c r="AL10" s="211"/>
      <c r="AM10" s="211"/>
      <c r="AN10" s="211"/>
      <c r="AO10" s="211"/>
      <c r="AP10" s="211"/>
      <c r="AQ10" s="211"/>
    </row>
    <row r="11" spans="1:43" ht="16.149999999999999" customHeight="1">
      <c r="A11" s="54"/>
      <c r="B11" s="54"/>
      <c r="C11" s="54"/>
      <c r="D11" s="54"/>
      <c r="E11" s="54"/>
      <c r="F11" s="54"/>
      <c r="G11" s="54"/>
      <c r="H11" s="54"/>
      <c r="I11" s="54"/>
      <c r="J11" s="54"/>
      <c r="K11" s="54"/>
      <c r="L11" s="54"/>
      <c r="M11" s="54"/>
      <c r="N11" s="54"/>
      <c r="O11" s="54"/>
      <c r="P11" s="54"/>
      <c r="Q11" s="54"/>
      <c r="R11" s="54"/>
      <c r="S11" s="54"/>
      <c r="T11" s="54"/>
      <c r="U11" s="54"/>
      <c r="V11" s="54"/>
      <c r="W11" s="54"/>
      <c r="X11" s="90"/>
      <c r="Y11" s="90"/>
      <c r="Z11" s="90"/>
      <c r="AA11" s="90"/>
      <c r="AB11" s="90"/>
      <c r="AC11" s="90"/>
      <c r="AD11" s="90"/>
      <c r="AE11" s="90"/>
      <c r="AF11" s="90"/>
      <c r="AG11" s="90"/>
    </row>
    <row r="12" spans="1:43" ht="16.149999999999999" customHeight="1" thickBot="1">
      <c r="A12" s="1" t="s">
        <v>95</v>
      </c>
      <c r="B12" s="1"/>
      <c r="C12" s="54"/>
      <c r="D12" s="54"/>
      <c r="E12" s="54"/>
      <c r="F12" s="54"/>
      <c r="G12" s="54"/>
      <c r="H12" s="54"/>
      <c r="I12" s="54"/>
      <c r="J12" s="54"/>
      <c r="K12" s="54"/>
      <c r="L12" s="54"/>
      <c r="M12" s="54"/>
      <c r="N12" s="54"/>
      <c r="O12" s="54"/>
      <c r="P12" s="54"/>
      <c r="Q12" s="54"/>
      <c r="R12" s="54"/>
      <c r="S12" s="54"/>
      <c r="T12" s="54"/>
      <c r="U12" s="54"/>
      <c r="V12" s="54"/>
      <c r="W12" s="54"/>
      <c r="X12" s="92"/>
      <c r="Y12" s="92"/>
      <c r="Z12" s="92"/>
      <c r="AA12" s="92"/>
      <c r="AB12" s="92"/>
      <c r="AC12" s="92"/>
      <c r="AD12" s="92"/>
      <c r="AE12" s="92"/>
      <c r="AF12" s="92"/>
      <c r="AG12" s="92"/>
    </row>
    <row r="13" spans="1:43" ht="16.149999999999999" customHeight="1" thickBot="1">
      <c r="A13" s="21" t="s">
        <v>96</v>
      </c>
      <c r="B13" s="22"/>
      <c r="C13" s="22" t="s">
        <v>36</v>
      </c>
      <c r="D13" s="22"/>
      <c r="E13" s="454"/>
      <c r="F13" s="454"/>
      <c r="G13" s="22" t="s">
        <v>37</v>
      </c>
      <c r="H13" s="454"/>
      <c r="I13" s="454"/>
      <c r="J13" s="22" t="s">
        <v>38</v>
      </c>
      <c r="K13" s="22"/>
      <c r="L13" s="22" t="s">
        <v>39</v>
      </c>
      <c r="M13" s="22"/>
      <c r="N13" s="22" t="s">
        <v>36</v>
      </c>
      <c r="O13" s="22"/>
      <c r="P13" s="454"/>
      <c r="Q13" s="454"/>
      <c r="R13" s="22" t="s">
        <v>37</v>
      </c>
      <c r="S13" s="454"/>
      <c r="T13" s="454"/>
      <c r="U13" s="23" t="s">
        <v>38</v>
      </c>
      <c r="V13" s="54"/>
      <c r="W13" s="447">
        <f>IF(E13=P13,S13-H13+1,IF(P13-E13=1,12-H13+1+S13,IF(P13-E13=2,12-H13+1+S13+12,"エラー")))</f>
        <v>1</v>
      </c>
      <c r="X13" s="447"/>
      <c r="Y13" s="447"/>
      <c r="Z13" s="448"/>
      <c r="AA13" s="54" t="s">
        <v>40</v>
      </c>
      <c r="AB13" s="92"/>
      <c r="AC13" s="92"/>
      <c r="AD13" s="92"/>
      <c r="AE13" s="92"/>
      <c r="AF13" s="92"/>
      <c r="AG13" s="92"/>
      <c r="AI13" s="279" t="str">
        <f>IF(OR(W13&gt;12,W13&lt;0),"←終了月が開始月と同年度内となるように選択してください","")</f>
        <v/>
      </c>
    </row>
    <row r="14" spans="1:43" ht="15.6"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43" ht="16.149999999999999" customHeight="1" thickBot="1">
      <c r="A15" s="285" t="s">
        <v>919</v>
      </c>
      <c r="B15" s="28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04"/>
    </row>
    <row r="16" spans="1:43" ht="16.149999999999999" hidden="1" customHeight="1" outlineLevel="1" thickBot="1">
      <c r="A16" s="286" t="s">
        <v>228</v>
      </c>
      <c r="B16" s="286"/>
      <c r="C16" s="287"/>
      <c r="D16" s="287"/>
      <c r="E16" s="287"/>
      <c r="F16" s="287"/>
      <c r="G16" s="287"/>
      <c r="H16" s="287"/>
      <c r="I16" s="287"/>
      <c r="J16" s="287"/>
      <c r="K16" s="287"/>
      <c r="L16" s="287"/>
      <c r="M16" s="287"/>
      <c r="N16" s="287"/>
      <c r="O16" s="287"/>
      <c r="P16" s="287"/>
      <c r="Q16" s="287"/>
      <c r="R16" s="287"/>
      <c r="S16" s="287"/>
      <c r="T16" s="287"/>
      <c r="U16" s="287"/>
      <c r="V16" s="287"/>
      <c r="W16" s="288"/>
      <c r="X16" s="289"/>
      <c r="Y16" s="289"/>
      <c r="Z16" s="287"/>
      <c r="AA16" s="287"/>
      <c r="AB16" s="287"/>
      <c r="AC16" s="287"/>
      <c r="AD16" s="287"/>
      <c r="AE16" s="287"/>
      <c r="AF16" s="287"/>
      <c r="AG16" s="287"/>
    </row>
    <row r="17" spans="1:33" ht="16.149999999999999" hidden="1" customHeight="1" outlineLevel="1">
      <c r="A17" s="290" t="s">
        <v>214</v>
      </c>
      <c r="B17" s="291"/>
      <c r="C17" s="291"/>
      <c r="D17" s="291"/>
      <c r="E17" s="291"/>
      <c r="F17" s="291"/>
      <c r="G17" s="291"/>
      <c r="H17" s="291"/>
      <c r="I17" s="291"/>
      <c r="J17" s="291"/>
      <c r="K17" s="292"/>
      <c r="L17" s="291"/>
      <c r="M17" s="291"/>
      <c r="N17" s="291"/>
      <c r="O17" s="291"/>
      <c r="P17" s="291"/>
      <c r="Q17" s="291"/>
      <c r="R17" s="478"/>
      <c r="S17" s="479"/>
      <c r="T17" s="479"/>
      <c r="U17" s="479"/>
      <c r="V17" s="479"/>
      <c r="W17" s="479"/>
      <c r="X17" s="479"/>
      <c r="Y17" s="293"/>
      <c r="Z17" s="293"/>
      <c r="AA17" s="293"/>
      <c r="AB17" s="293"/>
      <c r="AC17" s="486"/>
      <c r="AD17" s="486"/>
      <c r="AE17" s="486"/>
      <c r="AF17" s="486"/>
      <c r="AG17" s="294"/>
    </row>
    <row r="18" spans="1:33" ht="16.149999999999999" hidden="1" customHeight="1" outlineLevel="1">
      <c r="A18" s="295"/>
      <c r="B18" s="487" t="s">
        <v>63</v>
      </c>
      <c r="C18" s="487"/>
      <c r="D18" s="487"/>
      <c r="E18" s="487"/>
      <c r="F18" s="487"/>
      <c r="G18" s="487"/>
      <c r="H18" s="487"/>
      <c r="I18" s="487"/>
      <c r="J18" s="487"/>
      <c r="K18" s="487"/>
      <c r="L18" s="487"/>
      <c r="M18" s="487"/>
      <c r="N18" s="487"/>
      <c r="O18" s="487"/>
      <c r="P18" s="487"/>
      <c r="Q18" s="487"/>
      <c r="R18" s="487"/>
      <c r="S18" s="489" t="s">
        <v>64</v>
      </c>
      <c r="T18" s="490"/>
      <c r="U18" s="490"/>
      <c r="V18" s="490"/>
      <c r="W18" s="490"/>
      <c r="X18" s="490"/>
      <c r="Y18" s="491"/>
      <c r="Z18" s="489" t="s">
        <v>201</v>
      </c>
      <c r="AA18" s="490"/>
      <c r="AB18" s="490"/>
      <c r="AC18" s="490"/>
      <c r="AD18" s="490"/>
      <c r="AE18" s="490"/>
      <c r="AF18" s="490"/>
      <c r="AG18" s="531"/>
    </row>
    <row r="19" spans="1:33" ht="16.149999999999999" hidden="1" customHeight="1" outlineLevel="1">
      <c r="A19" s="295"/>
      <c r="B19" s="296" t="s">
        <v>65</v>
      </c>
      <c r="C19" s="297" t="s">
        <v>36</v>
      </c>
      <c r="D19" s="488">
        <f>'（別添１）_賃金改善計画書（訪問看護ステーション）'!E18</f>
        <v>0</v>
      </c>
      <c r="E19" s="488"/>
      <c r="F19" s="298" t="s">
        <v>37</v>
      </c>
      <c r="G19" s="488">
        <f>'（別添１）_賃金改善計画書（訪問看護ステーション）'!H18</f>
        <v>0</v>
      </c>
      <c r="H19" s="488"/>
      <c r="I19" s="298" t="s">
        <v>38</v>
      </c>
      <c r="J19" s="298" t="s">
        <v>66</v>
      </c>
      <c r="K19" s="298" t="s">
        <v>67</v>
      </c>
      <c r="L19" s="298"/>
      <c r="M19" s="474"/>
      <c r="N19" s="474"/>
      <c r="O19" s="299" t="s">
        <v>37</v>
      </c>
      <c r="P19" s="474"/>
      <c r="Q19" s="474"/>
      <c r="R19" s="300" t="s">
        <v>38</v>
      </c>
      <c r="S19" s="475"/>
      <c r="T19" s="476"/>
      <c r="U19" s="476"/>
      <c r="V19" s="476"/>
      <c r="W19" s="476"/>
      <c r="X19" s="476"/>
      <c r="Y19" s="477"/>
      <c r="Z19" s="533" t="str">
        <f>IF(S19="","",VLOOKUP(S19,'リスト（訪問看護）'!C:D,2,FALSE))</f>
        <v/>
      </c>
      <c r="AA19" s="534"/>
      <c r="AB19" s="534"/>
      <c r="AC19" s="534"/>
      <c r="AD19" s="534"/>
      <c r="AE19" s="534"/>
      <c r="AF19" s="534"/>
      <c r="AG19" s="301" t="s">
        <v>43</v>
      </c>
    </row>
    <row r="20" spans="1:33" ht="16.149999999999999" hidden="1" customHeight="1" outlineLevel="1">
      <c r="A20" s="295"/>
      <c r="B20" s="296" t="s">
        <v>68</v>
      </c>
      <c r="C20" s="297" t="s">
        <v>36</v>
      </c>
      <c r="D20" s="474"/>
      <c r="E20" s="474"/>
      <c r="F20" s="298" t="s">
        <v>37</v>
      </c>
      <c r="G20" s="474"/>
      <c r="H20" s="474"/>
      <c r="I20" s="298" t="s">
        <v>38</v>
      </c>
      <c r="J20" s="298" t="s">
        <v>66</v>
      </c>
      <c r="K20" s="298" t="s">
        <v>67</v>
      </c>
      <c r="L20" s="298"/>
      <c r="M20" s="474"/>
      <c r="N20" s="474"/>
      <c r="O20" s="299" t="s">
        <v>37</v>
      </c>
      <c r="P20" s="474"/>
      <c r="Q20" s="474"/>
      <c r="R20" s="300" t="s">
        <v>38</v>
      </c>
      <c r="S20" s="475"/>
      <c r="T20" s="476"/>
      <c r="U20" s="476"/>
      <c r="V20" s="476"/>
      <c r="W20" s="476"/>
      <c r="X20" s="476"/>
      <c r="Y20" s="477"/>
      <c r="Z20" s="533" t="str">
        <f>IF(S20="","",VLOOKUP(S20,'リスト（訪問看護）'!C:D,2,FALSE))</f>
        <v/>
      </c>
      <c r="AA20" s="534"/>
      <c r="AB20" s="534"/>
      <c r="AC20" s="534"/>
      <c r="AD20" s="534"/>
      <c r="AE20" s="534"/>
      <c r="AF20" s="534"/>
      <c r="AG20" s="301" t="s">
        <v>43</v>
      </c>
    </row>
    <row r="21" spans="1:33" ht="16.149999999999999" hidden="1" customHeight="1" outlineLevel="1">
      <c r="A21" s="295"/>
      <c r="B21" s="296" t="s">
        <v>69</v>
      </c>
      <c r="C21" s="297" t="s">
        <v>36</v>
      </c>
      <c r="D21" s="474"/>
      <c r="E21" s="474"/>
      <c r="F21" s="298" t="s">
        <v>37</v>
      </c>
      <c r="G21" s="474"/>
      <c r="H21" s="474"/>
      <c r="I21" s="298" t="s">
        <v>38</v>
      </c>
      <c r="J21" s="298" t="s">
        <v>66</v>
      </c>
      <c r="K21" s="298" t="s">
        <v>67</v>
      </c>
      <c r="L21" s="298"/>
      <c r="M21" s="474"/>
      <c r="N21" s="474"/>
      <c r="O21" s="299" t="s">
        <v>37</v>
      </c>
      <c r="P21" s="474"/>
      <c r="Q21" s="474"/>
      <c r="R21" s="300" t="s">
        <v>38</v>
      </c>
      <c r="S21" s="475"/>
      <c r="T21" s="476"/>
      <c r="U21" s="476"/>
      <c r="V21" s="476"/>
      <c r="W21" s="476"/>
      <c r="X21" s="476"/>
      <c r="Y21" s="477"/>
      <c r="Z21" s="533" t="str">
        <f>IF(S21="","",VLOOKUP(S21,'リスト（訪問看護）'!C:D,2,FALSE))</f>
        <v/>
      </c>
      <c r="AA21" s="534"/>
      <c r="AB21" s="534"/>
      <c r="AC21" s="534"/>
      <c r="AD21" s="534"/>
      <c r="AE21" s="534"/>
      <c r="AF21" s="534"/>
      <c r="AG21" s="301" t="s">
        <v>43</v>
      </c>
    </row>
    <row r="22" spans="1:33" ht="16.149999999999999" hidden="1" customHeight="1" outlineLevel="1">
      <c r="A22" s="295"/>
      <c r="B22" s="302" t="s">
        <v>70</v>
      </c>
      <c r="C22" s="297" t="s">
        <v>36</v>
      </c>
      <c r="D22" s="474"/>
      <c r="E22" s="474"/>
      <c r="F22" s="298" t="s">
        <v>37</v>
      </c>
      <c r="G22" s="474"/>
      <c r="H22" s="474"/>
      <c r="I22" s="298" t="s">
        <v>38</v>
      </c>
      <c r="J22" s="298" t="s">
        <v>66</v>
      </c>
      <c r="K22" s="298" t="s">
        <v>67</v>
      </c>
      <c r="L22" s="298"/>
      <c r="M22" s="474"/>
      <c r="N22" s="474"/>
      <c r="O22" s="299" t="s">
        <v>37</v>
      </c>
      <c r="P22" s="474"/>
      <c r="Q22" s="474"/>
      <c r="R22" s="300" t="s">
        <v>38</v>
      </c>
      <c r="S22" s="475"/>
      <c r="T22" s="476"/>
      <c r="U22" s="476"/>
      <c r="V22" s="476"/>
      <c r="W22" s="476"/>
      <c r="X22" s="476"/>
      <c r="Y22" s="477"/>
      <c r="Z22" s="533" t="str">
        <f>IF(S22="","",VLOOKUP(S22,'リスト（訪問看護）'!C:D,2,FALSE))</f>
        <v/>
      </c>
      <c r="AA22" s="534"/>
      <c r="AB22" s="534"/>
      <c r="AC22" s="534"/>
      <c r="AD22" s="534"/>
      <c r="AE22" s="534"/>
      <c r="AF22" s="534"/>
      <c r="AG22" s="301" t="s">
        <v>43</v>
      </c>
    </row>
    <row r="23" spans="1:33" ht="16.149999999999999" hidden="1" customHeight="1" outlineLevel="1">
      <c r="A23" s="303" t="s">
        <v>97</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532"/>
      <c r="AD23" s="532"/>
      <c r="AE23" s="532"/>
      <c r="AF23" s="532"/>
      <c r="AG23" s="305"/>
    </row>
    <row r="24" spans="1:33" ht="16.149999999999999" hidden="1" customHeight="1" outlineLevel="1">
      <c r="A24" s="295"/>
      <c r="B24" s="489" t="s">
        <v>63</v>
      </c>
      <c r="C24" s="490"/>
      <c r="D24" s="490"/>
      <c r="E24" s="490"/>
      <c r="F24" s="490"/>
      <c r="G24" s="490"/>
      <c r="H24" s="490"/>
      <c r="I24" s="490"/>
      <c r="J24" s="490"/>
      <c r="K24" s="490"/>
      <c r="L24" s="490"/>
      <c r="M24" s="490"/>
      <c r="N24" s="490"/>
      <c r="O24" s="490"/>
      <c r="P24" s="490"/>
      <c r="Q24" s="490"/>
      <c r="R24" s="491"/>
      <c r="S24" s="489" t="s">
        <v>71</v>
      </c>
      <c r="T24" s="490"/>
      <c r="U24" s="490"/>
      <c r="V24" s="490"/>
      <c r="W24" s="490"/>
      <c r="X24" s="490"/>
      <c r="Y24" s="490"/>
      <c r="Z24" s="490"/>
      <c r="AA24" s="490"/>
      <c r="AB24" s="490"/>
      <c r="AC24" s="490"/>
      <c r="AD24" s="490"/>
      <c r="AE24" s="490"/>
      <c r="AF24" s="490"/>
      <c r="AG24" s="531"/>
    </row>
    <row r="25" spans="1:33" ht="16.149999999999999" hidden="1" customHeight="1" outlineLevel="1">
      <c r="A25" s="295"/>
      <c r="B25" s="296" t="s">
        <v>65</v>
      </c>
      <c r="C25" s="297" t="s">
        <v>36</v>
      </c>
      <c r="D25" s="488">
        <f>IF(D19="","",D19)</f>
        <v>0</v>
      </c>
      <c r="E25" s="488"/>
      <c r="F25" s="298" t="s">
        <v>37</v>
      </c>
      <c r="G25" s="488">
        <f>IF(G19="","",G19)</f>
        <v>0</v>
      </c>
      <c r="H25" s="488"/>
      <c r="I25" s="298" t="s">
        <v>38</v>
      </c>
      <c r="J25" s="298" t="s">
        <v>66</v>
      </c>
      <c r="K25" s="298" t="s">
        <v>67</v>
      </c>
      <c r="L25" s="298"/>
      <c r="M25" s="488" t="str">
        <f>IF(M19="","",M19)</f>
        <v/>
      </c>
      <c r="N25" s="488"/>
      <c r="O25" s="299" t="s">
        <v>37</v>
      </c>
      <c r="P25" s="488" t="str">
        <f>IF(P19="","",P19)</f>
        <v/>
      </c>
      <c r="Q25" s="488"/>
      <c r="R25" s="300" t="s">
        <v>38</v>
      </c>
      <c r="S25" s="535"/>
      <c r="T25" s="536"/>
      <c r="U25" s="536"/>
      <c r="V25" s="536"/>
      <c r="W25" s="536"/>
      <c r="X25" s="536"/>
      <c r="Y25" s="536"/>
      <c r="Z25" s="536"/>
      <c r="AA25" s="536"/>
      <c r="AB25" s="536"/>
      <c r="AC25" s="536"/>
      <c r="AD25" s="536"/>
      <c r="AE25" s="536"/>
      <c r="AF25" s="536"/>
      <c r="AG25" s="305" t="s">
        <v>46</v>
      </c>
    </row>
    <row r="26" spans="1:33" ht="16.149999999999999" hidden="1" customHeight="1" outlineLevel="1">
      <c r="A26" s="295"/>
      <c r="B26" s="296" t="s">
        <v>68</v>
      </c>
      <c r="C26" s="297" t="s">
        <v>36</v>
      </c>
      <c r="D26" s="488" t="str">
        <f>IF(D20="","",D20)</f>
        <v/>
      </c>
      <c r="E26" s="488"/>
      <c r="F26" s="298" t="s">
        <v>37</v>
      </c>
      <c r="G26" s="488" t="str">
        <f>IF(G20="","",G20)</f>
        <v/>
      </c>
      <c r="H26" s="488"/>
      <c r="I26" s="298" t="s">
        <v>38</v>
      </c>
      <c r="J26" s="298" t="s">
        <v>66</v>
      </c>
      <c r="K26" s="298" t="s">
        <v>67</v>
      </c>
      <c r="L26" s="298"/>
      <c r="M26" s="488" t="str">
        <f>IF(M20="","",M20)</f>
        <v/>
      </c>
      <c r="N26" s="488"/>
      <c r="O26" s="299" t="s">
        <v>37</v>
      </c>
      <c r="P26" s="488" t="str">
        <f>IF(P20="","",P20)</f>
        <v/>
      </c>
      <c r="Q26" s="488"/>
      <c r="R26" s="300" t="s">
        <v>38</v>
      </c>
      <c r="S26" s="535"/>
      <c r="T26" s="536"/>
      <c r="U26" s="536"/>
      <c r="V26" s="536"/>
      <c r="W26" s="536"/>
      <c r="X26" s="536"/>
      <c r="Y26" s="536"/>
      <c r="Z26" s="536"/>
      <c r="AA26" s="536"/>
      <c r="AB26" s="536"/>
      <c r="AC26" s="536"/>
      <c r="AD26" s="536"/>
      <c r="AE26" s="536"/>
      <c r="AF26" s="536"/>
      <c r="AG26" s="305" t="s">
        <v>46</v>
      </c>
    </row>
    <row r="27" spans="1:33" ht="16.149999999999999" hidden="1" customHeight="1" outlineLevel="1">
      <c r="A27" s="295"/>
      <c r="B27" s="296" t="s">
        <v>69</v>
      </c>
      <c r="C27" s="297" t="s">
        <v>36</v>
      </c>
      <c r="D27" s="488" t="str">
        <f>IF(D21="","",D21)</f>
        <v/>
      </c>
      <c r="E27" s="488"/>
      <c r="F27" s="298" t="s">
        <v>37</v>
      </c>
      <c r="G27" s="488" t="str">
        <f>IF(G21="","",G21)</f>
        <v/>
      </c>
      <c r="H27" s="488"/>
      <c r="I27" s="298" t="s">
        <v>38</v>
      </c>
      <c r="J27" s="298" t="s">
        <v>66</v>
      </c>
      <c r="K27" s="298" t="s">
        <v>67</v>
      </c>
      <c r="L27" s="298"/>
      <c r="M27" s="488" t="str">
        <f>IF(M21="","",M21)</f>
        <v/>
      </c>
      <c r="N27" s="488"/>
      <c r="O27" s="299" t="s">
        <v>37</v>
      </c>
      <c r="P27" s="488" t="str">
        <f>IF(P21="","",P21)</f>
        <v/>
      </c>
      <c r="Q27" s="488"/>
      <c r="R27" s="300" t="s">
        <v>38</v>
      </c>
      <c r="S27" s="535"/>
      <c r="T27" s="536"/>
      <c r="U27" s="536"/>
      <c r="V27" s="536"/>
      <c r="W27" s="536"/>
      <c r="X27" s="536"/>
      <c r="Y27" s="536"/>
      <c r="Z27" s="536"/>
      <c r="AA27" s="536"/>
      <c r="AB27" s="536"/>
      <c r="AC27" s="536"/>
      <c r="AD27" s="536"/>
      <c r="AE27" s="536"/>
      <c r="AF27" s="536"/>
      <c r="AG27" s="305" t="s">
        <v>46</v>
      </c>
    </row>
    <row r="28" spans="1:33" ht="16.149999999999999" hidden="1" customHeight="1" outlineLevel="1">
      <c r="A28" s="306"/>
      <c r="B28" s="302" t="s">
        <v>70</v>
      </c>
      <c r="C28" s="297" t="s">
        <v>36</v>
      </c>
      <c r="D28" s="488" t="str">
        <f>IF(D22="","",D22)</f>
        <v/>
      </c>
      <c r="E28" s="488"/>
      <c r="F28" s="298" t="s">
        <v>37</v>
      </c>
      <c r="G28" s="488" t="str">
        <f>IF(G22="","",G22)</f>
        <v/>
      </c>
      <c r="H28" s="488"/>
      <c r="I28" s="298" t="s">
        <v>38</v>
      </c>
      <c r="J28" s="298" t="s">
        <v>66</v>
      </c>
      <c r="K28" s="298" t="s">
        <v>67</v>
      </c>
      <c r="L28" s="298"/>
      <c r="M28" s="488" t="str">
        <f>IF(M22="","",M22)</f>
        <v/>
      </c>
      <c r="N28" s="488"/>
      <c r="O28" s="299" t="s">
        <v>37</v>
      </c>
      <c r="P28" s="488" t="str">
        <f>IF(P22="","",P22)</f>
        <v/>
      </c>
      <c r="Q28" s="488"/>
      <c r="R28" s="300" t="s">
        <v>38</v>
      </c>
      <c r="S28" s="535"/>
      <c r="T28" s="536"/>
      <c r="U28" s="536"/>
      <c r="V28" s="536"/>
      <c r="W28" s="536"/>
      <c r="X28" s="536"/>
      <c r="Y28" s="536"/>
      <c r="Z28" s="536"/>
      <c r="AA28" s="536"/>
      <c r="AB28" s="536"/>
      <c r="AC28" s="536"/>
      <c r="AD28" s="536"/>
      <c r="AE28" s="536"/>
      <c r="AF28" s="536"/>
      <c r="AG28" s="305" t="s">
        <v>46</v>
      </c>
    </row>
    <row r="29" spans="1:33" ht="16.149999999999999" hidden="1" customHeight="1" outlineLevel="1">
      <c r="A29" s="295"/>
      <c r="B29" s="492" t="s">
        <v>72</v>
      </c>
      <c r="C29" s="493"/>
      <c r="D29" s="493"/>
      <c r="E29" s="493"/>
      <c r="F29" s="493"/>
      <c r="G29" s="493"/>
      <c r="H29" s="493"/>
      <c r="I29" s="493"/>
      <c r="J29" s="493"/>
      <c r="K29" s="493"/>
      <c r="L29" s="493"/>
      <c r="M29" s="493"/>
      <c r="N29" s="493"/>
      <c r="O29" s="493"/>
      <c r="P29" s="493"/>
      <c r="Q29" s="493"/>
      <c r="R29" s="494"/>
      <c r="S29" s="504">
        <f>SUM(S25:X28)</f>
        <v>0</v>
      </c>
      <c r="T29" s="505"/>
      <c r="U29" s="505"/>
      <c r="V29" s="505"/>
      <c r="W29" s="505"/>
      <c r="X29" s="505"/>
      <c r="Y29" s="505"/>
      <c r="Z29" s="505"/>
      <c r="AA29" s="505"/>
      <c r="AB29" s="505"/>
      <c r="AC29" s="505"/>
      <c r="AD29" s="505"/>
      <c r="AE29" s="505"/>
      <c r="AF29" s="505"/>
      <c r="AG29" s="305" t="s">
        <v>46</v>
      </c>
    </row>
    <row r="30" spans="1:33" ht="16.149999999999999" hidden="1" customHeight="1" outlineLevel="1">
      <c r="A30" s="303" t="s">
        <v>216</v>
      </c>
      <c r="B30" s="30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537"/>
      <c r="AD30" s="537"/>
      <c r="AE30" s="537"/>
      <c r="AF30" s="537"/>
      <c r="AG30" s="308"/>
    </row>
    <row r="31" spans="1:33" ht="16.149999999999999" hidden="1" customHeight="1" outlineLevel="1">
      <c r="A31" s="295"/>
      <c r="B31" s="489" t="s">
        <v>63</v>
      </c>
      <c r="C31" s="490"/>
      <c r="D31" s="490"/>
      <c r="E31" s="490"/>
      <c r="F31" s="490"/>
      <c r="G31" s="490"/>
      <c r="H31" s="490"/>
      <c r="I31" s="490"/>
      <c r="J31" s="490"/>
      <c r="K31" s="490"/>
      <c r="L31" s="490"/>
      <c r="M31" s="490"/>
      <c r="N31" s="490"/>
      <c r="O31" s="490"/>
      <c r="P31" s="490"/>
      <c r="Q31" s="490"/>
      <c r="R31" s="491"/>
      <c r="S31" s="489" t="s">
        <v>215</v>
      </c>
      <c r="T31" s="490"/>
      <c r="U31" s="490"/>
      <c r="V31" s="490"/>
      <c r="W31" s="490"/>
      <c r="X31" s="490"/>
      <c r="Y31" s="490"/>
      <c r="Z31" s="490"/>
      <c r="AA31" s="490"/>
      <c r="AB31" s="490"/>
      <c r="AC31" s="490"/>
      <c r="AD31" s="490"/>
      <c r="AE31" s="490"/>
      <c r="AF31" s="490"/>
      <c r="AG31" s="531"/>
    </row>
    <row r="32" spans="1:33" ht="16.149999999999999" hidden="1" customHeight="1" outlineLevel="1">
      <c r="A32" s="295"/>
      <c r="B32" s="296" t="s">
        <v>65</v>
      </c>
      <c r="C32" s="297" t="s">
        <v>36</v>
      </c>
      <c r="D32" s="488">
        <f>IF(D19="","",D19)</f>
        <v>0</v>
      </c>
      <c r="E32" s="488"/>
      <c r="F32" s="298" t="s">
        <v>37</v>
      </c>
      <c r="G32" s="488">
        <f>IF(G19="","",G19)</f>
        <v>0</v>
      </c>
      <c r="H32" s="488"/>
      <c r="I32" s="298" t="s">
        <v>38</v>
      </c>
      <c r="J32" s="298" t="s">
        <v>66</v>
      </c>
      <c r="K32" s="298" t="s">
        <v>67</v>
      </c>
      <c r="L32" s="298"/>
      <c r="M32" s="488" t="str">
        <f>IF(M19="","",M19)</f>
        <v/>
      </c>
      <c r="N32" s="488"/>
      <c r="O32" s="299" t="s">
        <v>37</v>
      </c>
      <c r="P32" s="488" t="str">
        <f>IF(P19="","",P19)</f>
        <v/>
      </c>
      <c r="Q32" s="488"/>
      <c r="R32" s="299" t="s">
        <v>38</v>
      </c>
      <c r="S32" s="504" t="str">
        <f>IFERROR(S25*Z19,"")</f>
        <v/>
      </c>
      <c r="T32" s="505"/>
      <c r="U32" s="505"/>
      <c r="V32" s="505"/>
      <c r="W32" s="505"/>
      <c r="X32" s="505"/>
      <c r="Y32" s="505"/>
      <c r="Z32" s="505"/>
      <c r="AA32" s="505"/>
      <c r="AB32" s="505"/>
      <c r="AC32" s="505"/>
      <c r="AD32" s="505"/>
      <c r="AE32" s="505"/>
      <c r="AF32" s="505"/>
      <c r="AG32" s="305" t="s">
        <v>43</v>
      </c>
    </row>
    <row r="33" spans="1:34" ht="16.149999999999999" hidden="1" customHeight="1" outlineLevel="1">
      <c r="A33" s="295"/>
      <c r="B33" s="296" t="s">
        <v>68</v>
      </c>
      <c r="C33" s="297" t="s">
        <v>36</v>
      </c>
      <c r="D33" s="488" t="str">
        <f>IF(D20="","",D20)</f>
        <v/>
      </c>
      <c r="E33" s="488"/>
      <c r="F33" s="298" t="s">
        <v>37</v>
      </c>
      <c r="G33" s="488" t="str">
        <f>IF(G20="","",G20)</f>
        <v/>
      </c>
      <c r="H33" s="488"/>
      <c r="I33" s="298" t="s">
        <v>38</v>
      </c>
      <c r="J33" s="298" t="s">
        <v>66</v>
      </c>
      <c r="K33" s="298" t="s">
        <v>67</v>
      </c>
      <c r="L33" s="298"/>
      <c r="M33" s="488" t="str">
        <f>IF(M20="","",M20)</f>
        <v/>
      </c>
      <c r="N33" s="488"/>
      <c r="O33" s="299" t="s">
        <v>37</v>
      </c>
      <c r="P33" s="488" t="str">
        <f>IF(P20="","",P20)</f>
        <v/>
      </c>
      <c r="Q33" s="488"/>
      <c r="R33" s="299" t="s">
        <v>38</v>
      </c>
      <c r="S33" s="504" t="str">
        <f>IFERROR(S26*Z20,"")</f>
        <v/>
      </c>
      <c r="T33" s="505"/>
      <c r="U33" s="505"/>
      <c r="V33" s="505"/>
      <c r="W33" s="505"/>
      <c r="X33" s="505"/>
      <c r="Y33" s="505"/>
      <c r="Z33" s="505"/>
      <c r="AA33" s="505"/>
      <c r="AB33" s="505"/>
      <c r="AC33" s="505"/>
      <c r="AD33" s="505"/>
      <c r="AE33" s="505"/>
      <c r="AF33" s="505"/>
      <c r="AG33" s="305" t="s">
        <v>43</v>
      </c>
    </row>
    <row r="34" spans="1:34" ht="16.149999999999999" hidden="1" customHeight="1" outlineLevel="1">
      <c r="A34" s="295"/>
      <c r="B34" s="296" t="s">
        <v>69</v>
      </c>
      <c r="C34" s="297" t="s">
        <v>36</v>
      </c>
      <c r="D34" s="488" t="str">
        <f>IF(D21="","",D21)</f>
        <v/>
      </c>
      <c r="E34" s="488"/>
      <c r="F34" s="298" t="s">
        <v>37</v>
      </c>
      <c r="G34" s="488" t="str">
        <f>IF(G21="","",G21)</f>
        <v/>
      </c>
      <c r="H34" s="488"/>
      <c r="I34" s="298" t="s">
        <v>38</v>
      </c>
      <c r="J34" s="298" t="s">
        <v>66</v>
      </c>
      <c r="K34" s="298" t="s">
        <v>67</v>
      </c>
      <c r="L34" s="298"/>
      <c r="M34" s="488" t="str">
        <f>IF(M21="","",M21)</f>
        <v/>
      </c>
      <c r="N34" s="488"/>
      <c r="O34" s="299" t="s">
        <v>37</v>
      </c>
      <c r="P34" s="488" t="str">
        <f>IF(P21="","",P21)</f>
        <v/>
      </c>
      <c r="Q34" s="488"/>
      <c r="R34" s="299" t="s">
        <v>38</v>
      </c>
      <c r="S34" s="504" t="str">
        <f>IFERROR(S27*Z21,"")</f>
        <v/>
      </c>
      <c r="T34" s="505"/>
      <c r="U34" s="505"/>
      <c r="V34" s="505"/>
      <c r="W34" s="505"/>
      <c r="X34" s="505"/>
      <c r="Y34" s="505"/>
      <c r="Z34" s="505"/>
      <c r="AA34" s="505"/>
      <c r="AB34" s="505"/>
      <c r="AC34" s="505"/>
      <c r="AD34" s="505"/>
      <c r="AE34" s="505"/>
      <c r="AF34" s="505"/>
      <c r="AG34" s="305" t="s">
        <v>43</v>
      </c>
    </row>
    <row r="35" spans="1:34" ht="16.149999999999999" hidden="1" customHeight="1" outlineLevel="1">
      <c r="A35" s="295"/>
      <c r="B35" s="309" t="s">
        <v>70</v>
      </c>
      <c r="C35" s="310" t="s">
        <v>36</v>
      </c>
      <c r="D35" s="488" t="str">
        <f>IF(D22="","",D22)</f>
        <v/>
      </c>
      <c r="E35" s="488"/>
      <c r="F35" s="298" t="s">
        <v>37</v>
      </c>
      <c r="G35" s="488" t="str">
        <f>IF(G22="","",G22)</f>
        <v/>
      </c>
      <c r="H35" s="488"/>
      <c r="I35" s="298" t="s">
        <v>38</v>
      </c>
      <c r="J35" s="298" t="s">
        <v>66</v>
      </c>
      <c r="K35" s="298" t="s">
        <v>67</v>
      </c>
      <c r="L35" s="298"/>
      <c r="M35" s="488" t="str">
        <f>IF(M22="","",M22)</f>
        <v/>
      </c>
      <c r="N35" s="488"/>
      <c r="O35" s="299" t="s">
        <v>37</v>
      </c>
      <c r="P35" s="488" t="str">
        <f>IF(P22="","",P22)</f>
        <v/>
      </c>
      <c r="Q35" s="488"/>
      <c r="R35" s="299" t="s">
        <v>38</v>
      </c>
      <c r="S35" s="504" t="str">
        <f>IFERROR(S28*Z22,"")</f>
        <v/>
      </c>
      <c r="T35" s="505"/>
      <c r="U35" s="505"/>
      <c r="V35" s="505"/>
      <c r="W35" s="505"/>
      <c r="X35" s="505"/>
      <c r="Y35" s="505"/>
      <c r="Z35" s="505"/>
      <c r="AA35" s="505"/>
      <c r="AB35" s="505"/>
      <c r="AC35" s="505"/>
      <c r="AD35" s="505"/>
      <c r="AE35" s="505"/>
      <c r="AF35" s="505"/>
      <c r="AG35" s="305" t="s">
        <v>43</v>
      </c>
    </row>
    <row r="36" spans="1:34" ht="16.149999999999999" hidden="1" customHeight="1" outlineLevel="1">
      <c r="A36" s="295"/>
      <c r="B36" s="309" t="s">
        <v>91</v>
      </c>
      <c r="C36" s="304" t="s">
        <v>93</v>
      </c>
      <c r="D36" s="311"/>
      <c r="E36" s="311"/>
      <c r="F36" s="304"/>
      <c r="G36" s="311"/>
      <c r="H36" s="311"/>
      <c r="I36" s="304"/>
      <c r="J36" s="304"/>
      <c r="K36" s="304"/>
      <c r="L36" s="304"/>
      <c r="M36" s="311"/>
      <c r="N36" s="311"/>
      <c r="O36" s="311"/>
      <c r="P36" s="311"/>
      <c r="Q36" s="311"/>
      <c r="R36" s="311"/>
      <c r="S36" s="311"/>
      <c r="T36" s="311"/>
      <c r="U36" s="311"/>
      <c r="V36" s="311"/>
      <c r="W36" s="311"/>
      <c r="X36" s="311"/>
      <c r="Y36" s="311"/>
      <c r="Z36" s="498"/>
      <c r="AA36" s="474"/>
      <c r="AB36" s="474"/>
      <c r="AC36" s="474"/>
      <c r="AD36" s="474"/>
      <c r="AE36" s="474"/>
      <c r="AF36" s="474"/>
      <c r="AG36" s="305" t="s">
        <v>43</v>
      </c>
    </row>
    <row r="37" spans="1:34" ht="16.149999999999999" hidden="1" customHeight="1" outlineLevel="1">
      <c r="A37" s="295"/>
      <c r="B37" s="302" t="s">
        <v>92</v>
      </c>
      <c r="C37" s="304" t="s">
        <v>94</v>
      </c>
      <c r="D37" s="311"/>
      <c r="E37" s="311"/>
      <c r="F37" s="304"/>
      <c r="G37" s="311"/>
      <c r="H37" s="311"/>
      <c r="I37" s="304"/>
      <c r="J37" s="304"/>
      <c r="K37" s="304"/>
      <c r="L37" s="304"/>
      <c r="M37" s="311"/>
      <c r="N37" s="311"/>
      <c r="O37" s="311"/>
      <c r="P37" s="311"/>
      <c r="Q37" s="311"/>
      <c r="R37" s="311"/>
      <c r="S37" s="311"/>
      <c r="T37" s="311"/>
      <c r="U37" s="311"/>
      <c r="V37" s="311"/>
      <c r="W37" s="311"/>
      <c r="X37" s="311"/>
      <c r="Y37" s="311"/>
      <c r="Z37" s="498"/>
      <c r="AA37" s="474"/>
      <c r="AB37" s="474"/>
      <c r="AC37" s="474"/>
      <c r="AD37" s="474"/>
      <c r="AE37" s="474"/>
      <c r="AF37" s="474"/>
      <c r="AG37" s="305" t="s">
        <v>43</v>
      </c>
    </row>
    <row r="38" spans="1:34" ht="16.149999999999999" hidden="1" customHeight="1" outlineLevel="1" thickBot="1">
      <c r="A38" s="312"/>
      <c r="B38" s="501" t="s">
        <v>72</v>
      </c>
      <c r="C38" s="502"/>
      <c r="D38" s="502"/>
      <c r="E38" s="502"/>
      <c r="F38" s="502"/>
      <c r="G38" s="502"/>
      <c r="H38" s="502"/>
      <c r="I38" s="502"/>
      <c r="J38" s="502"/>
      <c r="K38" s="502"/>
      <c r="L38" s="502"/>
      <c r="M38" s="502"/>
      <c r="N38" s="502"/>
      <c r="O38" s="502"/>
      <c r="P38" s="502"/>
      <c r="Q38" s="502"/>
      <c r="R38" s="502"/>
      <c r="S38" s="502"/>
      <c r="T38" s="502"/>
      <c r="U38" s="502"/>
      <c r="V38" s="502"/>
      <c r="W38" s="502"/>
      <c r="X38" s="502"/>
      <c r="Y38" s="503"/>
      <c r="Z38" s="499">
        <f>IFERROR(SUM(S32:X35)+SUM(Z32:AF35)-Z36+Z37,0)</f>
        <v>0</v>
      </c>
      <c r="AA38" s="500"/>
      <c r="AB38" s="500"/>
      <c r="AC38" s="500"/>
      <c r="AD38" s="500"/>
      <c r="AE38" s="500"/>
      <c r="AF38" s="500"/>
      <c r="AG38" s="313" t="s">
        <v>43</v>
      </c>
    </row>
    <row r="39" spans="1:34" ht="15.6" hidden="1" customHeight="1" outlineLevel="1" collapsed="1" thickBo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ollapsed="1">
      <c r="A40" s="314" t="s">
        <v>920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506"/>
      <c r="AC40" s="506"/>
      <c r="AD40" s="506"/>
      <c r="AE40" s="506"/>
      <c r="AF40" s="506"/>
      <c r="AG40" s="41" t="s">
        <v>43</v>
      </c>
    </row>
    <row r="41" spans="1:34" ht="15.6" customHeight="1" thickBot="1">
      <c r="A41" s="315" t="s">
        <v>921</v>
      </c>
      <c r="B41" s="5"/>
      <c r="C41" s="5"/>
      <c r="D41" s="5"/>
      <c r="E41" s="5"/>
      <c r="F41" s="5"/>
      <c r="G41" s="5"/>
      <c r="H41" s="5"/>
      <c r="I41" s="5"/>
      <c r="J41" s="5"/>
      <c r="K41" s="5"/>
      <c r="L41" s="5"/>
      <c r="M41" s="5"/>
      <c r="N41" s="5"/>
      <c r="O41" s="5"/>
      <c r="P41" s="5"/>
      <c r="Q41" s="5"/>
      <c r="R41" s="5"/>
      <c r="S41" s="5"/>
      <c r="T41" s="5"/>
      <c r="U41" s="5"/>
      <c r="V41" s="5"/>
      <c r="W41" s="5"/>
      <c r="X41" s="5"/>
      <c r="Y41" s="5"/>
      <c r="Z41" s="5"/>
      <c r="AA41" s="5"/>
      <c r="AB41" s="426"/>
      <c r="AC41" s="426"/>
      <c r="AD41" s="426"/>
      <c r="AE41" s="426"/>
      <c r="AF41" s="426"/>
      <c r="AG41" s="6" t="s">
        <v>43</v>
      </c>
    </row>
    <row r="42" spans="1:34" ht="15.6" customHeight="1" thickBot="1">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7"/>
      <c r="AC42" s="317"/>
      <c r="AD42" s="317"/>
      <c r="AE42" s="317"/>
      <c r="AF42" s="317"/>
      <c r="AG42" s="316"/>
    </row>
    <row r="43" spans="1:34" ht="15.6" customHeight="1" thickBot="1">
      <c r="A43" s="21" t="s">
        <v>949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507">
        <f>SUM(AB40:AF41)</f>
        <v>0</v>
      </c>
      <c r="AC43" s="507"/>
      <c r="AD43" s="507"/>
      <c r="AE43" s="507"/>
      <c r="AF43" s="507"/>
      <c r="AG43" s="23" t="s">
        <v>43</v>
      </c>
    </row>
    <row r="44" spans="1:34" ht="15.6"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6" customHeight="1">
      <c r="A45" s="285" t="s">
        <v>724</v>
      </c>
      <c r="B45" s="28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04"/>
    </row>
    <row r="46" spans="1:34" ht="15.6" customHeight="1" thickBot="1">
      <c r="A46" s="318" t="s">
        <v>725</v>
      </c>
      <c r="B46" s="319" t="s">
        <v>726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81"/>
    </row>
    <row r="47" spans="1:34" ht="15.6" customHeight="1">
      <c r="A47" s="314" t="s">
        <v>727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506"/>
      <c r="AC47" s="506"/>
      <c r="AD47" s="506"/>
      <c r="AE47" s="506"/>
      <c r="AF47" s="506"/>
      <c r="AG47" s="41" t="s">
        <v>43</v>
      </c>
      <c r="AH47" s="204"/>
    </row>
    <row r="48" spans="1:34" ht="15.6" customHeight="1" thickBot="1">
      <c r="A48" s="320" t="s">
        <v>974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08"/>
      <c r="AC48" s="508"/>
      <c r="AD48" s="508"/>
      <c r="AE48" s="508"/>
      <c r="AF48" s="508"/>
      <c r="AG48" s="19" t="s">
        <v>43</v>
      </c>
      <c r="AH48" s="204"/>
    </row>
    <row r="49" spans="1:34" ht="15.6" customHeight="1" thickBo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7"/>
      <c r="AC49" s="317"/>
      <c r="AD49" s="317"/>
      <c r="AE49" s="317"/>
      <c r="AF49" s="317"/>
      <c r="AG49" s="316"/>
      <c r="AH49" s="204"/>
    </row>
    <row r="50" spans="1:34" ht="15.6" customHeight="1">
      <c r="A50" s="10" t="s">
        <v>983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4"/>
      <c r="AC50" s="4"/>
      <c r="AD50" s="4"/>
      <c r="AE50" s="4"/>
      <c r="AF50" s="4"/>
      <c r="AG50" s="321"/>
      <c r="AH50" s="204"/>
    </row>
    <row r="51" spans="1:34" ht="15.6" customHeight="1" thickBot="1">
      <c r="A51" s="342" t="s">
        <v>984</v>
      </c>
      <c r="B51" s="8"/>
      <c r="C51" s="8"/>
      <c r="D51" s="8"/>
      <c r="E51" s="8"/>
      <c r="F51" s="8"/>
      <c r="G51" s="8"/>
      <c r="H51" s="8"/>
      <c r="I51" s="8"/>
      <c r="J51" s="8"/>
      <c r="K51" s="8"/>
      <c r="L51" s="8"/>
      <c r="M51" s="8"/>
      <c r="N51" s="8"/>
      <c r="O51" s="8"/>
      <c r="P51" s="8"/>
      <c r="Q51" s="8"/>
      <c r="R51" s="8"/>
      <c r="S51" s="8"/>
      <c r="T51" s="8"/>
      <c r="U51" s="8"/>
      <c r="V51" s="8"/>
      <c r="W51" s="8"/>
      <c r="X51" s="8"/>
      <c r="Y51" s="8"/>
      <c r="Z51" s="8"/>
      <c r="AA51" s="8"/>
      <c r="AB51" s="509">
        <f>AB43-AB47+AB48</f>
        <v>0</v>
      </c>
      <c r="AC51" s="509"/>
      <c r="AD51" s="509"/>
      <c r="AE51" s="509"/>
      <c r="AF51" s="509"/>
      <c r="AG51" s="9" t="s">
        <v>43</v>
      </c>
      <c r="AH51" s="204"/>
    </row>
    <row r="52" spans="1:34" ht="15.6" customHeight="1" thickBot="1">
      <c r="A52" s="510" t="s">
        <v>985</v>
      </c>
      <c r="B52" s="511"/>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08"/>
      <c r="AC52" s="508"/>
      <c r="AD52" s="508"/>
      <c r="AE52" s="508"/>
      <c r="AF52" s="508"/>
      <c r="AG52" s="254"/>
      <c r="AH52" s="204" t="b">
        <v>0</v>
      </c>
    </row>
    <row r="53" spans="1:34" ht="15.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512" t="str">
        <f>IF(AH52=TRUE,"問題なし","問題あり")</f>
        <v>問題あり</v>
      </c>
      <c r="AC53" s="512"/>
      <c r="AD53" s="512"/>
      <c r="AE53" s="512"/>
      <c r="AF53" s="512"/>
      <c r="AG53" s="20"/>
      <c r="AH53" s="204"/>
    </row>
    <row r="54" spans="1:34" ht="15.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90"/>
      <c r="AC54" s="90"/>
      <c r="AD54" s="90"/>
      <c r="AE54" s="90"/>
      <c r="AF54" s="90"/>
      <c r="AG54" s="20"/>
      <c r="AH54" s="204"/>
    </row>
    <row r="55" spans="1:34" ht="16.149999999999999" hidden="1" customHeight="1" outlineLevel="1" thickBot="1">
      <c r="A55" s="246" t="s">
        <v>98</v>
      </c>
      <c r="B55" s="246"/>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4" ht="16.149999999999999" hidden="1" customHeight="1" outlineLevel="1">
      <c r="A56" s="247" t="s">
        <v>104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495"/>
      <c r="AC56" s="495"/>
      <c r="AD56" s="495"/>
      <c r="AE56" s="495"/>
      <c r="AF56" s="495"/>
      <c r="AG56" s="256" t="s">
        <v>43</v>
      </c>
    </row>
    <row r="57" spans="1:34" ht="16.149999999999999" hidden="1" customHeight="1" outlineLevel="1">
      <c r="A57" s="249"/>
      <c r="B57" s="237" t="s">
        <v>728</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496"/>
      <c r="AC57" s="496"/>
      <c r="AD57" s="496"/>
      <c r="AE57" s="496"/>
      <c r="AF57" s="496"/>
      <c r="AG57" s="239" t="s">
        <v>43</v>
      </c>
    </row>
    <row r="58" spans="1:34" ht="16.149999999999999" hidden="1" customHeight="1" outlineLevel="1">
      <c r="A58" s="249"/>
      <c r="B58" s="237" t="s">
        <v>729</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52">
        <f>Z38</f>
        <v>0</v>
      </c>
      <c r="AC58" s="452"/>
      <c r="AD58" s="452"/>
      <c r="AE58" s="452"/>
      <c r="AF58" s="452"/>
      <c r="AG58" s="239" t="s">
        <v>43</v>
      </c>
    </row>
    <row r="59" spans="1:34" ht="16.149999999999999" hidden="1" customHeight="1" outlineLevel="1">
      <c r="A59" s="249"/>
      <c r="B59" s="252" t="s">
        <v>105</v>
      </c>
      <c r="C59" s="250"/>
      <c r="D59" s="253"/>
      <c r="E59" s="253"/>
      <c r="F59" s="250"/>
      <c r="G59" s="253"/>
      <c r="H59" s="253"/>
      <c r="I59" s="250"/>
      <c r="J59" s="250"/>
      <c r="K59" s="250"/>
      <c r="L59" s="250"/>
      <c r="M59" s="253"/>
      <c r="N59" s="253"/>
      <c r="O59" s="253"/>
      <c r="P59" s="253"/>
      <c r="Q59" s="253"/>
      <c r="R59" s="253"/>
      <c r="S59" s="253"/>
      <c r="T59" s="253"/>
      <c r="U59" s="253"/>
      <c r="V59" s="253"/>
      <c r="W59" s="253"/>
      <c r="X59" s="253"/>
      <c r="Y59" s="253"/>
      <c r="Z59" s="253"/>
      <c r="AA59" s="253"/>
      <c r="AB59" s="497"/>
      <c r="AC59" s="497"/>
      <c r="AD59" s="497"/>
      <c r="AE59" s="497"/>
      <c r="AF59" s="497"/>
      <c r="AG59" s="251" t="s">
        <v>43</v>
      </c>
    </row>
    <row r="60" spans="1:34" ht="16.149999999999999" hidden="1" customHeight="1" outlineLevel="1">
      <c r="A60" s="249"/>
      <c r="B60" s="257" t="s">
        <v>106</v>
      </c>
      <c r="C60" s="250"/>
      <c r="D60" s="253"/>
      <c r="E60" s="253"/>
      <c r="F60" s="250"/>
      <c r="G60" s="253"/>
      <c r="H60" s="253"/>
      <c r="I60" s="250"/>
      <c r="J60" s="250"/>
      <c r="K60" s="250"/>
      <c r="L60" s="250"/>
      <c r="M60" s="253"/>
      <c r="N60" s="253"/>
      <c r="O60" s="253"/>
      <c r="P60" s="253"/>
      <c r="Q60" s="253"/>
      <c r="R60" s="253"/>
      <c r="S60" s="253"/>
      <c r="T60" s="253"/>
      <c r="U60" s="253"/>
      <c r="V60" s="253"/>
      <c r="W60" s="253"/>
      <c r="X60" s="253"/>
      <c r="Y60" s="253"/>
      <c r="Z60" s="253"/>
      <c r="AA60" s="253"/>
      <c r="AB60" s="497"/>
      <c r="AC60" s="497"/>
      <c r="AD60" s="497"/>
      <c r="AE60" s="497"/>
      <c r="AF60" s="497"/>
      <c r="AG60" s="251" t="s">
        <v>43</v>
      </c>
    </row>
    <row r="61" spans="1:34" ht="16.149999999999999" hidden="1" customHeight="1" outlineLevel="1">
      <c r="A61" s="249"/>
      <c r="B61" s="237" t="s">
        <v>241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515"/>
      <c r="AC61" s="515"/>
      <c r="AD61" s="515"/>
      <c r="AE61" s="515"/>
      <c r="AF61" s="515"/>
      <c r="AG61" s="239" t="s">
        <v>43</v>
      </c>
    </row>
    <row r="62" spans="1:34" ht="16.149999999999999" hidden="1" customHeight="1" outlineLevel="1">
      <c r="A62" s="249"/>
      <c r="B62" s="237" t="s">
        <v>224</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515"/>
      <c r="AC62" s="515"/>
      <c r="AD62" s="515"/>
      <c r="AE62" s="515"/>
      <c r="AF62" s="515"/>
      <c r="AG62" s="239" t="s">
        <v>43</v>
      </c>
    </row>
    <row r="63" spans="1:34" ht="16.149999999999999" hidden="1" customHeight="1" outlineLevel="1">
      <c r="A63" s="249"/>
      <c r="B63" s="237" t="s">
        <v>242</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516">
        <f>AB56-SUM(AB57:AF62)</f>
        <v>0</v>
      </c>
      <c r="AC63" s="516"/>
      <c r="AD63" s="516"/>
      <c r="AE63" s="516"/>
      <c r="AF63" s="516"/>
      <c r="AG63" s="239" t="s">
        <v>43</v>
      </c>
    </row>
    <row r="64" spans="1:34" ht="16.149999999999999" hidden="1" customHeight="1" outlineLevel="1" thickBot="1">
      <c r="A64" s="258" t="s">
        <v>688</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517"/>
      <c r="AC64" s="517"/>
      <c r="AD64" s="517"/>
      <c r="AE64" s="517"/>
      <c r="AF64" s="517"/>
      <c r="AG64" s="260"/>
    </row>
    <row r="65" spans="1:43" ht="16.149999999999999" hidden="1" customHeight="1" outlineLevel="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518" t="str">
        <f>IF(AH52=TRUE,"問題なし","問題あり")</f>
        <v>問題あり</v>
      </c>
      <c r="AC65" s="518"/>
      <c r="AD65" s="518"/>
      <c r="AE65" s="518"/>
      <c r="AF65" s="518"/>
      <c r="AG65" s="242"/>
    </row>
    <row r="66" spans="1:43" ht="16.149999999999999" hidden="1" customHeight="1" outlineLevel="1">
      <c r="A66" s="243" t="s">
        <v>107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61"/>
      <c r="AB66" s="261"/>
      <c r="AC66" s="261"/>
      <c r="AD66" s="261"/>
      <c r="AE66" s="261"/>
      <c r="AF66" s="242"/>
      <c r="AG66" s="262"/>
    </row>
    <row r="67" spans="1:43" ht="16.149999999999999" hidden="1" customHeight="1" outlineLevel="1">
      <c r="A67" s="243" t="s">
        <v>102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61"/>
      <c r="AB67" s="261"/>
      <c r="AC67" s="261"/>
      <c r="AD67" s="261"/>
      <c r="AE67" s="261"/>
      <c r="AF67" s="242"/>
      <c r="AG67" s="262"/>
    </row>
    <row r="68" spans="1:43" ht="16.149999999999999" hidden="1" customHeight="1" outlineLevel="1">
      <c r="A68" s="243" t="s">
        <v>304</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61"/>
      <c r="AB68" s="261"/>
      <c r="AC68" s="261"/>
      <c r="AD68" s="261"/>
      <c r="AE68" s="261"/>
      <c r="AF68" s="242"/>
      <c r="AG68" s="262"/>
    </row>
    <row r="69" spans="1:43" ht="16.149999999999999" hidden="1" customHeight="1" outlineLevel="1">
      <c r="A69" s="243" t="s">
        <v>705</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61"/>
      <c r="AB69" s="261"/>
      <c r="AC69" s="261"/>
      <c r="AD69" s="261"/>
      <c r="AE69" s="261"/>
      <c r="AF69" s="242"/>
      <c r="AG69" s="262"/>
    </row>
    <row r="70" spans="1:43" ht="16.149999999999999" hidden="1" customHeight="1" outlineLevel="1">
      <c r="A70" s="243" t="s">
        <v>243</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61"/>
      <c r="AB70" s="261"/>
      <c r="AC70" s="261"/>
      <c r="AD70" s="261"/>
      <c r="AE70" s="261"/>
      <c r="AF70" s="242"/>
      <c r="AG70" s="262"/>
    </row>
    <row r="71" spans="1:43" ht="16.149999999999999" hidden="1" customHeight="1" outlineLevel="1">
      <c r="A71" s="243" t="s">
        <v>99</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61"/>
      <c r="AB71" s="261"/>
      <c r="AC71" s="261"/>
      <c r="AD71" s="261"/>
      <c r="AE71" s="261"/>
      <c r="AF71" s="242"/>
      <c r="AG71" s="262"/>
    </row>
    <row r="72" spans="1:43" ht="16.149999999999999" hidden="1" customHeight="1" outlineLevel="1">
      <c r="A72" s="243" t="s">
        <v>239</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61"/>
      <c r="AB72" s="261"/>
      <c r="AC72" s="261"/>
      <c r="AD72" s="261"/>
      <c r="AE72" s="261"/>
      <c r="AF72" s="242"/>
      <c r="AG72" s="262"/>
    </row>
    <row r="73" spans="1:43" ht="16.149999999999999" hidden="1" customHeight="1" outlineLevel="1">
      <c r="A73" s="243" t="s">
        <v>100</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61"/>
      <c r="AB73" s="261"/>
      <c r="AC73" s="261"/>
      <c r="AD73" s="261"/>
      <c r="AE73" s="261"/>
      <c r="AF73" s="242"/>
      <c r="AG73" s="262"/>
    </row>
    <row r="74" spans="1:43" ht="16.149999999999999" hidden="1" customHeight="1" outlineLevel="1">
      <c r="A74" s="243" t="s">
        <v>101</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61"/>
      <c r="AB74" s="261"/>
      <c r="AC74" s="261"/>
      <c r="AD74" s="261"/>
      <c r="AE74" s="261"/>
      <c r="AF74" s="242"/>
      <c r="AG74" s="262"/>
    </row>
    <row r="75" spans="1:43" ht="16.149999999999999" hidden="1" customHeight="1" outlineLevel="1">
      <c r="A75" s="243" t="s">
        <v>240</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61"/>
      <c r="AB75" s="261"/>
      <c r="AC75" s="261"/>
      <c r="AD75" s="261"/>
      <c r="AE75" s="261"/>
      <c r="AF75" s="242"/>
      <c r="AG75" s="262"/>
    </row>
    <row r="76" spans="1:43" ht="16.149999999999999" hidden="1" customHeight="1" outlineLevel="1">
      <c r="A76" s="243" t="s">
        <v>103</v>
      </c>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61"/>
      <c r="AB76" s="261"/>
      <c r="AC76" s="261"/>
      <c r="AD76" s="261"/>
      <c r="AE76" s="261"/>
      <c r="AF76" s="242"/>
      <c r="AG76" s="262"/>
    </row>
    <row r="77" spans="1:43" ht="16.149999999999999" hidden="1" customHeight="1" outlineLevel="1" collapsed="1">
      <c r="A77" s="10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90"/>
      <c r="AB77" s="90"/>
      <c r="AC77" s="90"/>
      <c r="AD77" s="90"/>
      <c r="AE77" s="90"/>
      <c r="AF77" s="54"/>
    </row>
    <row r="78" spans="1:43" ht="16.149999999999999" customHeight="1" collapsed="1">
      <c r="A78" s="263" t="s">
        <v>922</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90"/>
      <c r="AB78" s="90"/>
      <c r="AC78" s="90"/>
      <c r="AD78" s="90"/>
      <c r="AE78" s="90"/>
      <c r="AF78" s="54"/>
    </row>
    <row r="79" spans="1:43" ht="16.149999999999999" customHeight="1" collapsed="1">
      <c r="A79" s="337" t="s">
        <v>972</v>
      </c>
      <c r="B79" s="319"/>
      <c r="C79" s="2"/>
      <c r="D79" s="2"/>
      <c r="E79" s="2"/>
      <c r="F79" s="2"/>
      <c r="G79" s="2"/>
      <c r="H79" s="2"/>
      <c r="I79" s="2"/>
      <c r="J79" s="2"/>
      <c r="K79" s="2"/>
      <c r="L79" s="2"/>
      <c r="M79" s="2"/>
      <c r="N79" s="2"/>
      <c r="O79" s="2"/>
      <c r="P79" s="2"/>
      <c r="Q79" s="2"/>
      <c r="R79" s="2"/>
      <c r="S79" s="2"/>
      <c r="T79" s="2"/>
      <c r="U79" s="2"/>
      <c r="V79" s="2"/>
      <c r="W79" s="2"/>
      <c r="X79" s="2"/>
      <c r="Y79" s="2"/>
      <c r="Z79" s="2"/>
      <c r="AA79" s="20"/>
      <c r="AB79" s="20"/>
      <c r="AC79" s="20"/>
      <c r="AD79" s="20"/>
      <c r="AE79" s="20"/>
      <c r="AF79" s="2"/>
      <c r="AH79" s="211"/>
      <c r="AI79" s="211"/>
      <c r="AJ79" s="211"/>
      <c r="AK79" s="211"/>
      <c r="AL79" s="211"/>
      <c r="AM79" s="211"/>
      <c r="AN79" s="211"/>
      <c r="AO79" s="211"/>
      <c r="AP79" s="211"/>
      <c r="AQ79" s="211"/>
    </row>
    <row r="80" spans="1:43" ht="16.149999999999999" customHeight="1" thickBot="1">
      <c r="A80" s="338" t="s">
        <v>973</v>
      </c>
      <c r="B80" s="2"/>
      <c r="C80" s="2"/>
      <c r="D80" s="2"/>
      <c r="E80" s="2"/>
      <c r="F80" s="2"/>
      <c r="G80" s="2"/>
      <c r="H80" s="2"/>
      <c r="I80" s="2"/>
      <c r="J80" s="2"/>
      <c r="K80" s="2"/>
      <c r="L80" s="2"/>
      <c r="M80" s="2"/>
      <c r="N80" s="2"/>
      <c r="O80" s="2"/>
      <c r="P80" s="2"/>
      <c r="Q80" s="2"/>
      <c r="R80" s="2"/>
      <c r="S80" s="2"/>
      <c r="T80" s="2"/>
      <c r="U80" s="2"/>
      <c r="V80" s="2"/>
      <c r="W80" s="2"/>
      <c r="X80" s="2"/>
      <c r="Y80" s="2"/>
      <c r="Z80" s="2"/>
      <c r="AA80" s="96"/>
      <c r="AB80" s="96"/>
      <c r="AC80" s="96"/>
      <c r="AD80" s="96"/>
      <c r="AE80" s="96"/>
      <c r="AF80" s="96"/>
      <c r="AG80" s="96"/>
    </row>
    <row r="81" spans="1:35" ht="16.149999999999999" customHeight="1">
      <c r="A81" s="154" t="s">
        <v>923</v>
      </c>
      <c r="B81" s="58"/>
      <c r="C81" s="40"/>
      <c r="D81" s="40"/>
      <c r="E81" s="40"/>
      <c r="F81" s="40"/>
      <c r="G81" s="40"/>
      <c r="H81" s="40"/>
      <c r="I81" s="40"/>
      <c r="J81" s="40"/>
      <c r="K81" s="40"/>
      <c r="L81" s="40"/>
      <c r="M81" s="40"/>
      <c r="N81" s="40"/>
      <c r="O81" s="40"/>
      <c r="P81" s="40"/>
      <c r="Q81" s="40"/>
      <c r="R81" s="40"/>
      <c r="S81" s="40"/>
      <c r="T81" s="40"/>
      <c r="U81" s="40"/>
      <c r="V81" s="40"/>
      <c r="W81" s="40"/>
      <c r="X81" s="40"/>
      <c r="Y81" s="40"/>
      <c r="Z81" s="40"/>
      <c r="AA81" s="75"/>
      <c r="AB81" s="473"/>
      <c r="AC81" s="473"/>
      <c r="AD81" s="473"/>
      <c r="AE81" s="473"/>
      <c r="AF81" s="473"/>
      <c r="AG81" s="77" t="s">
        <v>52</v>
      </c>
    </row>
    <row r="82" spans="1:35" ht="16.149999999999999" hidden="1" customHeight="1" outlineLevel="1">
      <c r="A82" s="303" t="s">
        <v>924</v>
      </c>
      <c r="B82" s="333"/>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334"/>
      <c r="AB82" s="513"/>
      <c r="AC82" s="513"/>
      <c r="AD82" s="513"/>
      <c r="AE82" s="513"/>
      <c r="AF82" s="513"/>
      <c r="AG82" s="308" t="s">
        <v>43</v>
      </c>
    </row>
    <row r="83" spans="1:35" ht="16.149999999999999" hidden="1" customHeight="1" outlineLevel="1">
      <c r="A83" s="81"/>
      <c r="B83" s="322" t="s">
        <v>229</v>
      </c>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23"/>
      <c r="AB83" s="513"/>
      <c r="AC83" s="513"/>
      <c r="AD83" s="513"/>
      <c r="AE83" s="513"/>
      <c r="AF83" s="513"/>
      <c r="AG83" s="305" t="s">
        <v>43</v>
      </c>
    </row>
    <row r="84" spans="1:35" ht="16.149999999999999" customHeight="1" collapsed="1">
      <c r="A84" s="24" t="s">
        <v>931</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429"/>
      <c r="AC84" s="429"/>
      <c r="AD84" s="429"/>
      <c r="AE84" s="429"/>
      <c r="AF84" s="429"/>
      <c r="AG84" s="15" t="s">
        <v>43</v>
      </c>
    </row>
    <row r="85" spans="1:35" ht="16.149999999999999" hidden="1" customHeight="1" outlineLevel="1">
      <c r="A85" s="81"/>
      <c r="B85" s="287" t="s">
        <v>230</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519"/>
      <c r="AC85" s="519"/>
      <c r="AD85" s="519"/>
      <c r="AE85" s="519"/>
      <c r="AF85" s="519"/>
      <c r="AG85" s="308" t="s">
        <v>43</v>
      </c>
    </row>
    <row r="86" spans="1:35" ht="16.149999999999999" customHeight="1" collapsed="1">
      <c r="A86" s="24" t="s">
        <v>967</v>
      </c>
      <c r="B86" s="5"/>
      <c r="C86" s="5"/>
      <c r="D86" s="5"/>
      <c r="E86" s="5"/>
      <c r="F86" s="5"/>
      <c r="G86" s="5"/>
      <c r="H86" s="5"/>
      <c r="I86" s="5"/>
      <c r="J86" s="5"/>
      <c r="K86" s="5"/>
      <c r="L86" s="5"/>
      <c r="M86" s="5"/>
      <c r="N86" s="5"/>
      <c r="O86" s="5"/>
      <c r="P86" s="5"/>
      <c r="Q86" s="5"/>
      <c r="R86" s="5"/>
      <c r="S86" s="5"/>
      <c r="T86" s="5"/>
      <c r="U86" s="5"/>
      <c r="V86" s="5"/>
      <c r="W86" s="5"/>
      <c r="X86" s="5"/>
      <c r="Y86" s="5"/>
      <c r="Z86" s="5"/>
      <c r="AA86" s="5"/>
      <c r="AB86" s="445"/>
      <c r="AC86" s="445"/>
      <c r="AD86" s="445"/>
      <c r="AE86" s="445"/>
      <c r="AF86" s="445"/>
      <c r="AG86" s="6" t="s">
        <v>43</v>
      </c>
    </row>
    <row r="87" spans="1:35" ht="16.149999999999999" customHeight="1">
      <c r="A87" s="16"/>
      <c r="B87" s="42" t="s">
        <v>932</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426"/>
      <c r="AC87" s="426"/>
      <c r="AD87" s="426"/>
      <c r="AE87" s="426"/>
      <c r="AF87" s="426"/>
      <c r="AG87" s="26" t="s">
        <v>43</v>
      </c>
      <c r="AI87" s="232" t="str">
        <f>IF(AB87&gt;AB86,"←⑰と⑱の合計が⑯と一致するように記載してください","")</f>
        <v/>
      </c>
    </row>
    <row r="88" spans="1:35" ht="16.149999999999999" customHeight="1" thickBot="1">
      <c r="A88" s="43"/>
      <c r="B88" s="155" t="s">
        <v>960</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514">
        <f>AB86-AB87</f>
        <v>0</v>
      </c>
      <c r="AC88" s="514"/>
      <c r="AD88" s="514"/>
      <c r="AE88" s="514"/>
      <c r="AF88" s="514"/>
      <c r="AG88" s="26" t="s">
        <v>53</v>
      </c>
      <c r="AI88" s="232" t="str">
        <f>IF(AB86&lt;&gt;(AB87+AB88),"←⑰と⑱の合計が⑯と一致するように記載してください","")</f>
        <v/>
      </c>
    </row>
    <row r="89" spans="1:35" ht="16.149999999999999" customHeight="1" thickTop="1" thickBot="1">
      <c r="A89" s="83"/>
      <c r="B89" s="156" t="s">
        <v>933</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428" t="e">
        <f>(AB88/(AB84-AB86))*100</f>
        <v>#DIV/0!</v>
      </c>
      <c r="AC89" s="428"/>
      <c r="AD89" s="428"/>
      <c r="AE89" s="428"/>
      <c r="AF89" s="428"/>
      <c r="AG89" s="158" t="s">
        <v>54</v>
      </c>
      <c r="AI89" s="213"/>
    </row>
    <row r="90" spans="1:35" ht="16.149999999999999" customHeight="1">
      <c r="D90" s="2"/>
      <c r="E90" s="2"/>
      <c r="F90" s="2"/>
      <c r="G90" s="2"/>
      <c r="H90" s="2"/>
      <c r="I90" s="2"/>
      <c r="J90" s="2"/>
      <c r="K90" s="2"/>
      <c r="L90" s="2"/>
      <c r="M90" s="2"/>
      <c r="N90" s="2"/>
      <c r="O90" s="2"/>
      <c r="P90" s="2"/>
      <c r="Q90" s="2"/>
      <c r="R90" s="2"/>
      <c r="S90" s="2"/>
      <c r="T90" s="2"/>
      <c r="U90" s="2"/>
      <c r="V90" s="2"/>
      <c r="W90" s="2"/>
      <c r="X90" s="2"/>
      <c r="Y90" s="2"/>
      <c r="Z90" s="2"/>
      <c r="AA90" s="2"/>
      <c r="AI90" s="204"/>
    </row>
    <row r="91" spans="1:35" ht="16.149999999999999" customHeight="1" thickBot="1">
      <c r="A91" s="285" t="s">
        <v>925</v>
      </c>
      <c r="B91" s="2"/>
      <c r="C91" s="2"/>
      <c r="D91" s="2"/>
      <c r="E91" s="2"/>
      <c r="F91" s="2"/>
      <c r="G91" s="2"/>
      <c r="H91" s="2"/>
      <c r="I91" s="2"/>
      <c r="J91" s="2"/>
      <c r="K91" s="2"/>
      <c r="L91" s="2"/>
      <c r="M91" s="2"/>
      <c r="N91" s="2"/>
      <c r="O91" s="2"/>
      <c r="P91" s="2"/>
      <c r="Q91" s="2"/>
      <c r="R91" s="2"/>
      <c r="S91" s="2"/>
      <c r="T91" s="2"/>
      <c r="U91" s="2"/>
      <c r="V91" s="2"/>
      <c r="W91" s="2"/>
      <c r="X91" s="2"/>
      <c r="Y91" s="2"/>
      <c r="Z91" s="2"/>
      <c r="AA91" s="271"/>
      <c r="AB91" s="271"/>
      <c r="AC91" s="271"/>
      <c r="AD91" s="271"/>
      <c r="AE91" s="271"/>
      <c r="AF91" s="271"/>
      <c r="AG91" s="271"/>
      <c r="AI91" s="215"/>
    </row>
    <row r="92" spans="1:35" ht="16.149999999999999" customHeight="1">
      <c r="A92" s="154" t="s">
        <v>936</v>
      </c>
      <c r="B92" s="58"/>
      <c r="C92" s="40"/>
      <c r="D92" s="40"/>
      <c r="E92" s="40"/>
      <c r="F92" s="40"/>
      <c r="G92" s="40"/>
      <c r="H92" s="40"/>
      <c r="I92" s="40"/>
      <c r="J92" s="40"/>
      <c r="K92" s="40"/>
      <c r="L92" s="40"/>
      <c r="M92" s="40"/>
      <c r="N92" s="40"/>
      <c r="O92" s="40"/>
      <c r="P92" s="40"/>
      <c r="Q92" s="40"/>
      <c r="R92" s="40"/>
      <c r="S92" s="40"/>
      <c r="T92" s="40"/>
      <c r="U92" s="40"/>
      <c r="V92" s="40"/>
      <c r="W92" s="40"/>
      <c r="X92" s="40"/>
      <c r="Y92" s="40"/>
      <c r="Z92" s="40"/>
      <c r="AA92" s="75"/>
      <c r="AB92" s="473"/>
      <c r="AC92" s="473"/>
      <c r="AD92" s="473"/>
      <c r="AE92" s="473"/>
      <c r="AF92" s="473"/>
      <c r="AG92" s="77" t="s">
        <v>52</v>
      </c>
      <c r="AI92" s="210"/>
    </row>
    <row r="93" spans="1:35" ht="16.149999999999999" hidden="1" customHeight="1" outlineLevel="1">
      <c r="A93" s="303" t="s">
        <v>750</v>
      </c>
      <c r="B93" s="333"/>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334"/>
      <c r="AB93" s="519"/>
      <c r="AC93" s="519"/>
      <c r="AD93" s="519"/>
      <c r="AE93" s="519"/>
      <c r="AF93" s="519"/>
      <c r="AG93" s="308" t="s">
        <v>43</v>
      </c>
      <c r="AI93" s="210"/>
    </row>
    <row r="94" spans="1:35" ht="16.149999999999999" hidden="1" customHeight="1" outlineLevel="1">
      <c r="A94" s="81"/>
      <c r="B94" s="322" t="s">
        <v>595</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23"/>
      <c r="AB94" s="513"/>
      <c r="AC94" s="513"/>
      <c r="AD94" s="513"/>
      <c r="AE94" s="513"/>
      <c r="AF94" s="513"/>
      <c r="AG94" s="305" t="s">
        <v>43</v>
      </c>
      <c r="AI94" s="213"/>
    </row>
    <row r="95" spans="1:35" ht="16.149999999999999" customHeight="1" collapsed="1">
      <c r="A95" s="24" t="s">
        <v>937</v>
      </c>
      <c r="B95" s="5"/>
      <c r="C95" s="5"/>
      <c r="D95" s="5"/>
      <c r="E95" s="5"/>
      <c r="F95" s="5"/>
      <c r="G95" s="5"/>
      <c r="H95" s="5"/>
      <c r="I95" s="5"/>
      <c r="J95" s="5"/>
      <c r="K95" s="5"/>
      <c r="L95" s="5"/>
      <c r="M95" s="5"/>
      <c r="N95" s="5"/>
      <c r="O95" s="5"/>
      <c r="P95" s="5"/>
      <c r="Q95" s="5"/>
      <c r="R95" s="5"/>
      <c r="S95" s="5"/>
      <c r="T95" s="5"/>
      <c r="U95" s="5"/>
      <c r="V95" s="5"/>
      <c r="W95" s="5"/>
      <c r="X95" s="5"/>
      <c r="Y95" s="5"/>
      <c r="Z95" s="5"/>
      <c r="AA95" s="5"/>
      <c r="AB95" s="426"/>
      <c r="AC95" s="426"/>
      <c r="AD95" s="426"/>
      <c r="AE95" s="426"/>
      <c r="AF95" s="426"/>
      <c r="AG95" s="6" t="s">
        <v>43</v>
      </c>
      <c r="AI95" s="213"/>
    </row>
    <row r="96" spans="1:35" ht="16.149999999999999" hidden="1" customHeight="1" outlineLevel="1">
      <c r="A96" s="81"/>
      <c r="B96" s="287" t="s">
        <v>596</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519"/>
      <c r="AC96" s="519"/>
      <c r="AD96" s="519"/>
      <c r="AE96" s="519"/>
      <c r="AF96" s="519"/>
      <c r="AG96" s="308" t="s">
        <v>43</v>
      </c>
      <c r="AI96" s="213"/>
    </row>
    <row r="97" spans="1:35" ht="16.149999999999999" customHeight="1" collapsed="1">
      <c r="A97" s="24" t="s">
        <v>968</v>
      </c>
      <c r="B97" s="5"/>
      <c r="C97" s="5"/>
      <c r="D97" s="5"/>
      <c r="E97" s="5"/>
      <c r="F97" s="5"/>
      <c r="G97" s="5"/>
      <c r="H97" s="5"/>
      <c r="I97" s="5"/>
      <c r="J97" s="5"/>
      <c r="K97" s="5"/>
      <c r="L97" s="5"/>
      <c r="M97" s="5"/>
      <c r="N97" s="5"/>
      <c r="O97" s="5"/>
      <c r="P97" s="5"/>
      <c r="Q97" s="5"/>
      <c r="R97" s="5"/>
      <c r="S97" s="5"/>
      <c r="T97" s="5"/>
      <c r="U97" s="5"/>
      <c r="V97" s="5"/>
      <c r="W97" s="5"/>
      <c r="X97" s="5"/>
      <c r="Y97" s="5"/>
      <c r="Z97" s="5"/>
      <c r="AA97" s="5"/>
      <c r="AB97" s="445"/>
      <c r="AC97" s="445"/>
      <c r="AD97" s="445"/>
      <c r="AE97" s="445"/>
      <c r="AF97" s="445"/>
      <c r="AG97" s="6" t="s">
        <v>43</v>
      </c>
      <c r="AI97" s="213"/>
    </row>
    <row r="98" spans="1:35" ht="16.149999999999999" customHeight="1">
      <c r="A98" s="16"/>
      <c r="B98" s="42" t="s">
        <v>938</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426"/>
      <c r="AC98" s="426"/>
      <c r="AD98" s="426"/>
      <c r="AE98" s="426"/>
      <c r="AF98" s="426"/>
      <c r="AG98" s="26" t="s">
        <v>43</v>
      </c>
      <c r="AI98" s="232" t="str">
        <f>IF(AB98&gt;AB97,"←㉔と㉕の合計が㉓と一致するように記載してください","")</f>
        <v/>
      </c>
    </row>
    <row r="99" spans="1:35" ht="16.149999999999999" customHeight="1" thickBot="1">
      <c r="A99" s="43"/>
      <c r="B99" s="155" t="s">
        <v>950</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514">
        <f>AB97-AB98</f>
        <v>0</v>
      </c>
      <c r="AC99" s="514"/>
      <c r="AD99" s="514"/>
      <c r="AE99" s="514"/>
      <c r="AF99" s="514"/>
      <c r="AG99" s="26" t="s">
        <v>53</v>
      </c>
      <c r="AI99" s="232" t="str">
        <f>IF(AB97&lt;&gt;(AB98+AB99),"←㉔と㉕の合計が㉓と一致するように記載してください","")</f>
        <v/>
      </c>
    </row>
    <row r="100" spans="1:35" ht="16.350000000000001" customHeight="1" thickTop="1" thickBot="1">
      <c r="A100" s="83"/>
      <c r="B100" s="156" t="s">
        <v>959</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428" t="e">
        <f>(AB99/(AB95-AB97))*100</f>
        <v>#DIV/0!</v>
      </c>
      <c r="AC100" s="428"/>
      <c r="AD100" s="428"/>
      <c r="AE100" s="428"/>
      <c r="AF100" s="428"/>
      <c r="AG100" s="158" t="s">
        <v>54</v>
      </c>
    </row>
    <row r="101" spans="1:35" ht="16.350000000000001" customHeight="1">
      <c r="AI101" s="213"/>
    </row>
    <row r="102" spans="1:35" ht="16.149999999999999" customHeight="1" thickBot="1">
      <c r="A102" s="285" t="s">
        <v>926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527"/>
      <c r="AB102" s="527"/>
      <c r="AC102" s="527"/>
      <c r="AD102" s="527"/>
      <c r="AE102" s="527"/>
      <c r="AF102" s="527"/>
      <c r="AG102" s="527"/>
      <c r="AI102" s="204"/>
    </row>
    <row r="103" spans="1:35" ht="16.149999999999999" customHeight="1">
      <c r="A103" s="154" t="s">
        <v>939</v>
      </c>
      <c r="B103" s="58"/>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75"/>
      <c r="AB103" s="524"/>
      <c r="AC103" s="524"/>
      <c r="AD103" s="524"/>
      <c r="AE103" s="524"/>
      <c r="AF103" s="524"/>
      <c r="AG103" s="77" t="s">
        <v>52</v>
      </c>
      <c r="AI103" s="215"/>
    </row>
    <row r="104" spans="1:35" ht="16.149999999999999" hidden="1" customHeight="1" outlineLevel="1">
      <c r="A104" s="303" t="s">
        <v>751</v>
      </c>
      <c r="B104" s="333"/>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334"/>
      <c r="AB104" s="519"/>
      <c r="AC104" s="519"/>
      <c r="AD104" s="519"/>
      <c r="AE104" s="519"/>
      <c r="AF104" s="519"/>
      <c r="AG104" s="308" t="s">
        <v>43</v>
      </c>
      <c r="AI104" s="210"/>
    </row>
    <row r="105" spans="1:35" ht="16.149999999999999" hidden="1" customHeight="1" outlineLevel="1">
      <c r="A105" s="81"/>
      <c r="B105" s="322" t="s">
        <v>597</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23"/>
      <c r="AB105" s="513"/>
      <c r="AC105" s="513"/>
      <c r="AD105" s="513"/>
      <c r="AE105" s="513"/>
      <c r="AF105" s="513"/>
      <c r="AG105" s="305" t="s">
        <v>43</v>
      </c>
      <c r="AI105" s="210"/>
    </row>
    <row r="106" spans="1:35" ht="16.149999999999999" customHeight="1" collapsed="1">
      <c r="A106" s="24" t="s">
        <v>940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426"/>
      <c r="AC106" s="426"/>
      <c r="AD106" s="426"/>
      <c r="AE106" s="426"/>
      <c r="AF106" s="426"/>
      <c r="AG106" s="6" t="s">
        <v>43</v>
      </c>
      <c r="AI106" s="213"/>
    </row>
    <row r="107" spans="1:35" ht="16.149999999999999" hidden="1" customHeight="1" outlineLevel="1">
      <c r="A107" s="81"/>
      <c r="B107" s="287" t="s">
        <v>598</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519"/>
      <c r="AC107" s="519"/>
      <c r="AD107" s="519"/>
      <c r="AE107" s="519"/>
      <c r="AF107" s="519"/>
      <c r="AG107" s="308" t="s">
        <v>43</v>
      </c>
      <c r="AI107" s="213"/>
    </row>
    <row r="108" spans="1:35" ht="16.149999999999999" customHeight="1" collapsed="1">
      <c r="A108" s="24" t="s">
        <v>969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445"/>
      <c r="AC108" s="445"/>
      <c r="AD108" s="445"/>
      <c r="AE108" s="445"/>
      <c r="AF108" s="445"/>
      <c r="AG108" s="6" t="s">
        <v>43</v>
      </c>
      <c r="AI108" s="213"/>
    </row>
    <row r="109" spans="1:35" ht="16.149999999999999" customHeight="1">
      <c r="A109" s="16"/>
      <c r="B109" s="42" t="s">
        <v>941</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426"/>
      <c r="AC109" s="426"/>
      <c r="AD109" s="426"/>
      <c r="AE109" s="426"/>
      <c r="AF109" s="426"/>
      <c r="AG109" s="26" t="s">
        <v>43</v>
      </c>
      <c r="AI109" s="232" t="str">
        <f>IF(AB109&gt;AB108,"←㉛と㉜の合計が㉚と一致するように記載してください","")</f>
        <v/>
      </c>
    </row>
    <row r="110" spans="1:35" ht="16.149999999999999" customHeight="1" thickBot="1">
      <c r="A110" s="43"/>
      <c r="B110" s="155" t="s">
        <v>951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514">
        <f>AB108-AB109</f>
        <v>0</v>
      </c>
      <c r="AC110" s="514"/>
      <c r="AD110" s="514"/>
      <c r="AE110" s="514"/>
      <c r="AF110" s="514"/>
      <c r="AG110" s="26" t="s">
        <v>53</v>
      </c>
      <c r="AI110" s="232" t="str">
        <f>IF(AB108&lt;&gt;(AB109+AB110),"←㉛と㉜の合計が㉚と一致するように記載してください","")</f>
        <v/>
      </c>
    </row>
    <row r="111" spans="1:35" ht="16.350000000000001" customHeight="1" thickTop="1" thickBot="1">
      <c r="A111" s="83"/>
      <c r="B111" s="156" t="s">
        <v>958</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428" t="e">
        <f>(AB110/(AB106-AB108))*100</f>
        <v>#DIV/0!</v>
      </c>
      <c r="AC111" s="428"/>
      <c r="AD111" s="428"/>
      <c r="AE111" s="428"/>
      <c r="AF111" s="428"/>
      <c r="AG111" s="158" t="s">
        <v>54</v>
      </c>
    </row>
    <row r="112" spans="1:35" ht="16.350000000000001" customHeight="1"/>
    <row r="113" spans="1:35" ht="16.149999999999999" customHeight="1" thickBot="1">
      <c r="A113" s="285" t="s">
        <v>927</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527"/>
      <c r="AB113" s="527"/>
      <c r="AC113" s="527"/>
      <c r="AD113" s="527"/>
      <c r="AE113" s="527"/>
      <c r="AF113" s="527"/>
      <c r="AG113" s="527"/>
      <c r="AI113" s="213"/>
    </row>
    <row r="114" spans="1:35" ht="16.149999999999999" customHeight="1">
      <c r="A114" s="154" t="s">
        <v>942</v>
      </c>
      <c r="B114" s="58"/>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75"/>
      <c r="AB114" s="524"/>
      <c r="AC114" s="524"/>
      <c r="AD114" s="524"/>
      <c r="AE114" s="524"/>
      <c r="AF114" s="524"/>
      <c r="AG114" s="77" t="s">
        <v>52</v>
      </c>
      <c r="AI114" s="204"/>
    </row>
    <row r="115" spans="1:35" ht="16.149999999999999" hidden="1" customHeight="1" outlineLevel="1">
      <c r="A115" s="303" t="s">
        <v>752</v>
      </c>
      <c r="B115" s="333"/>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334"/>
      <c r="AB115" s="525"/>
      <c r="AC115" s="525"/>
      <c r="AD115" s="525"/>
      <c r="AE115" s="525"/>
      <c r="AF115" s="525"/>
      <c r="AG115" s="308" t="s">
        <v>43</v>
      </c>
      <c r="AI115" s="215"/>
    </row>
    <row r="116" spans="1:35" ht="16.149999999999999" hidden="1" customHeight="1" outlineLevel="1">
      <c r="A116" s="81"/>
      <c r="B116" s="322" t="s">
        <v>599</v>
      </c>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23"/>
      <c r="AB116" s="513"/>
      <c r="AC116" s="513"/>
      <c r="AD116" s="513"/>
      <c r="AE116" s="513"/>
      <c r="AF116" s="513"/>
      <c r="AG116" s="305" t="s">
        <v>43</v>
      </c>
      <c r="AI116" s="210"/>
    </row>
    <row r="117" spans="1:35" ht="16.149999999999999" customHeight="1" collapsed="1">
      <c r="A117" s="24" t="s">
        <v>943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26"/>
      <c r="AC117" s="526"/>
      <c r="AD117" s="526"/>
      <c r="AE117" s="526"/>
      <c r="AF117" s="526"/>
      <c r="AG117" s="6" t="s">
        <v>43</v>
      </c>
      <c r="AI117" s="210"/>
    </row>
    <row r="118" spans="1:35" ht="16.149999999999999" hidden="1" customHeight="1" outlineLevel="1">
      <c r="A118" s="81"/>
      <c r="B118" s="287" t="s">
        <v>600</v>
      </c>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519"/>
      <c r="AC118" s="519"/>
      <c r="AD118" s="519"/>
      <c r="AE118" s="519"/>
      <c r="AF118" s="519"/>
      <c r="AG118" s="308" t="s">
        <v>43</v>
      </c>
      <c r="AI118" s="213"/>
    </row>
    <row r="119" spans="1:35" ht="16.149999999999999" customHeight="1" collapsed="1">
      <c r="A119" s="24" t="s">
        <v>970</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445"/>
      <c r="AC119" s="445"/>
      <c r="AD119" s="445"/>
      <c r="AE119" s="445"/>
      <c r="AF119" s="445"/>
      <c r="AG119" s="6" t="s">
        <v>43</v>
      </c>
      <c r="AI119" s="213"/>
    </row>
    <row r="120" spans="1:35" ht="16.149999999999999" customHeight="1">
      <c r="A120" s="16"/>
      <c r="B120" s="42" t="s">
        <v>944</v>
      </c>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426"/>
      <c r="AC120" s="426"/>
      <c r="AD120" s="426"/>
      <c r="AE120" s="426"/>
      <c r="AF120" s="426"/>
      <c r="AG120" s="26" t="s">
        <v>43</v>
      </c>
      <c r="AI120" s="232" t="str">
        <f>IF(AB120&gt;AB119,"←㊳と㊴の合計が㊲と一致するように記載してください","")</f>
        <v/>
      </c>
    </row>
    <row r="121" spans="1:35" ht="16.149999999999999" customHeight="1" thickBot="1">
      <c r="A121" s="43"/>
      <c r="B121" s="155" t="s">
        <v>952</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514">
        <f>AB119-AB120</f>
        <v>0</v>
      </c>
      <c r="AC121" s="514"/>
      <c r="AD121" s="514"/>
      <c r="AE121" s="514"/>
      <c r="AF121" s="514"/>
      <c r="AG121" s="26" t="s">
        <v>53</v>
      </c>
      <c r="AI121" s="232" t="str">
        <f>IF(AB119&lt;&gt;(AB120+AB121),"←㊳と㊴の合計が㊲と一致するように記載してください","")</f>
        <v/>
      </c>
    </row>
    <row r="122" spans="1:35" ht="16.350000000000001" customHeight="1" thickTop="1" thickBot="1">
      <c r="A122" s="83"/>
      <c r="B122" s="156" t="s">
        <v>957</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428" t="e">
        <f>(AB121/(AB117-AB119))*100</f>
        <v>#DIV/0!</v>
      </c>
      <c r="AC122" s="428"/>
      <c r="AD122" s="428"/>
      <c r="AE122" s="428"/>
      <c r="AF122" s="428"/>
      <c r="AG122" s="158" t="s">
        <v>54</v>
      </c>
      <c r="AI122" s="213"/>
    </row>
    <row r="123" spans="1:35" ht="16.350000000000001" customHeight="1"/>
    <row r="124" spans="1:35" ht="16.149999999999999" customHeight="1" thickBot="1">
      <c r="A124" s="285" t="s">
        <v>928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527"/>
      <c r="AB124" s="527"/>
      <c r="AC124" s="527"/>
      <c r="AD124" s="527"/>
      <c r="AE124" s="527"/>
      <c r="AF124" s="527"/>
      <c r="AG124" s="527"/>
    </row>
    <row r="125" spans="1:35" ht="16.149999999999999" customHeight="1">
      <c r="A125" s="154" t="s">
        <v>945</v>
      </c>
      <c r="B125" s="58"/>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75"/>
      <c r="AB125" s="473"/>
      <c r="AC125" s="473"/>
      <c r="AD125" s="473"/>
      <c r="AE125" s="473"/>
      <c r="AF125" s="473"/>
      <c r="AG125" s="77" t="s">
        <v>52</v>
      </c>
      <c r="AI125" s="213"/>
    </row>
    <row r="126" spans="1:35" ht="16.149999999999999" hidden="1" customHeight="1" outlineLevel="1">
      <c r="A126" s="303" t="s">
        <v>753</v>
      </c>
      <c r="B126" s="333"/>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334"/>
      <c r="AB126" s="525"/>
      <c r="AC126" s="525"/>
      <c r="AD126" s="525"/>
      <c r="AE126" s="525"/>
      <c r="AF126" s="525"/>
      <c r="AG126" s="308" t="s">
        <v>43</v>
      </c>
      <c r="AI126" s="204"/>
    </row>
    <row r="127" spans="1:35" ht="16.149999999999999" hidden="1" customHeight="1" outlineLevel="1">
      <c r="A127" s="81"/>
      <c r="B127" s="322" t="s">
        <v>601</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23"/>
      <c r="AB127" s="528"/>
      <c r="AC127" s="528"/>
      <c r="AD127" s="528"/>
      <c r="AE127" s="528"/>
      <c r="AF127" s="528"/>
      <c r="AG127" s="305" t="s">
        <v>43</v>
      </c>
      <c r="AI127" s="215"/>
    </row>
    <row r="128" spans="1:35" ht="16.149999999999999" customHeight="1" collapsed="1">
      <c r="A128" s="24" t="s">
        <v>946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26"/>
      <c r="AC128" s="526"/>
      <c r="AD128" s="526"/>
      <c r="AE128" s="526"/>
      <c r="AF128" s="526"/>
      <c r="AG128" s="6" t="s">
        <v>43</v>
      </c>
      <c r="AI128" s="210"/>
    </row>
    <row r="129" spans="1:35" ht="16.149999999999999" hidden="1" customHeight="1" outlineLevel="1">
      <c r="A129" s="81"/>
      <c r="B129" s="287" t="s">
        <v>602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519"/>
      <c r="AC129" s="519"/>
      <c r="AD129" s="519"/>
      <c r="AE129" s="519"/>
      <c r="AF129" s="519"/>
      <c r="AG129" s="308" t="s">
        <v>43</v>
      </c>
      <c r="AI129" s="210"/>
    </row>
    <row r="130" spans="1:35" ht="16.149999999999999" customHeight="1" collapsed="1">
      <c r="A130" s="24" t="s">
        <v>971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445"/>
      <c r="AC130" s="445"/>
      <c r="AD130" s="445"/>
      <c r="AE130" s="445"/>
      <c r="AF130" s="445"/>
      <c r="AG130" s="6" t="s">
        <v>43</v>
      </c>
      <c r="AI130" s="213"/>
    </row>
    <row r="131" spans="1:35" ht="16.149999999999999" customHeight="1">
      <c r="A131" s="16"/>
      <c r="B131" s="42" t="s">
        <v>947</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426"/>
      <c r="AC131" s="426"/>
      <c r="AD131" s="426"/>
      <c r="AE131" s="426"/>
      <c r="AF131" s="426"/>
      <c r="AG131" s="26" t="s">
        <v>43</v>
      </c>
      <c r="AI131" s="232" t="str">
        <f>IF(AB131&gt;AB130,"←㊺と㊻の合計が㊹と一致するように記載してください","")</f>
        <v/>
      </c>
    </row>
    <row r="132" spans="1:35" ht="16.149999999999999" customHeight="1" thickBot="1">
      <c r="A132" s="43"/>
      <c r="B132" s="155" t="s">
        <v>953</v>
      </c>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514">
        <f>AB130-AB131</f>
        <v>0</v>
      </c>
      <c r="AC132" s="514"/>
      <c r="AD132" s="514"/>
      <c r="AE132" s="514"/>
      <c r="AF132" s="514"/>
      <c r="AG132" s="26" t="s">
        <v>53</v>
      </c>
      <c r="AI132" s="232" t="str">
        <f>IF(AB130&lt;&gt;(AB131+AB132),"←㊺と㊻の合計が㊹と一致するように記載してください","")</f>
        <v/>
      </c>
    </row>
    <row r="133" spans="1:35" ht="16.350000000000001" customHeight="1" thickTop="1" thickBot="1">
      <c r="A133" s="83"/>
      <c r="B133" s="156" t="s">
        <v>956</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428" t="e">
        <f>(AB132/(AB128-AB130))*100</f>
        <v>#DIV/0!</v>
      </c>
      <c r="AC133" s="428"/>
      <c r="AD133" s="428"/>
      <c r="AE133" s="428"/>
      <c r="AF133" s="428"/>
      <c r="AG133" s="158" t="s">
        <v>54</v>
      </c>
      <c r="AI133" s="213"/>
    </row>
    <row r="134" spans="1:35" ht="16.350000000000001" customHeight="1">
      <c r="AI134" s="213"/>
    </row>
    <row r="135" spans="1:35" ht="16.350000000000001" customHeight="1">
      <c r="A135" s="65" t="s">
        <v>55</v>
      </c>
      <c r="B135" s="66"/>
      <c r="C135" s="66"/>
      <c r="D135" s="66"/>
      <c r="E135" s="66"/>
      <c r="F135" s="66"/>
      <c r="G135" s="66"/>
      <c r="H135" s="66"/>
      <c r="I135" s="66"/>
      <c r="J135" s="66"/>
      <c r="K135" s="66"/>
      <c r="L135" s="66"/>
      <c r="M135" s="66"/>
      <c r="N135" s="66"/>
      <c r="O135" s="339" t="s">
        <v>975</v>
      </c>
      <c r="P135" s="66"/>
      <c r="Q135" s="66"/>
      <c r="R135" s="66"/>
      <c r="S135" s="66"/>
      <c r="T135" s="66"/>
      <c r="U135" s="66"/>
      <c r="V135" s="66"/>
      <c r="W135" s="66"/>
      <c r="X135" s="66"/>
      <c r="Y135" s="66"/>
      <c r="Z135" s="66"/>
      <c r="AA135" s="66"/>
      <c r="AB135" s="66"/>
      <c r="AC135" s="66"/>
      <c r="AD135" s="66"/>
      <c r="AE135" s="66"/>
      <c r="AF135" s="66"/>
      <c r="AG135" s="66"/>
    </row>
    <row r="136" spans="1:35" ht="16.149999999999999" customHeight="1" thickBot="1">
      <c r="A136" s="65" t="s">
        <v>929</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431"/>
      <c r="AB136" s="431"/>
      <c r="AC136" s="431"/>
      <c r="AD136" s="431"/>
      <c r="AE136" s="431"/>
      <c r="AF136" s="431"/>
      <c r="AG136" s="431"/>
      <c r="AH136" s="282"/>
    </row>
    <row r="137" spans="1:35" ht="16.149999999999999" customHeight="1">
      <c r="A137" s="104" t="s">
        <v>976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78"/>
      <c r="AB137" s="437"/>
      <c r="AC137" s="437"/>
      <c r="AD137" s="437"/>
      <c r="AE137" s="437"/>
      <c r="AF137" s="437"/>
      <c r="AG137" s="80" t="s">
        <v>52</v>
      </c>
      <c r="AH137" s="92"/>
      <c r="AI137" s="213"/>
    </row>
    <row r="138" spans="1:35" ht="16.149999999999999" hidden="1" customHeight="1" outlineLevel="1">
      <c r="A138" s="324" t="s">
        <v>109</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6"/>
      <c r="AB138" s="529"/>
      <c r="AC138" s="529"/>
      <c r="AD138" s="529"/>
      <c r="AE138" s="529"/>
      <c r="AF138" s="529"/>
      <c r="AG138" s="327" t="s">
        <v>43</v>
      </c>
      <c r="AH138" s="92"/>
      <c r="AI138" s="213"/>
    </row>
    <row r="139" spans="1:35" ht="16.149999999999999" hidden="1" customHeight="1" outlineLevel="1" collapsed="1">
      <c r="A139" s="324" t="s">
        <v>930</v>
      </c>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6"/>
      <c r="AB139" s="530"/>
      <c r="AC139" s="530"/>
      <c r="AD139" s="530"/>
      <c r="AE139" s="530"/>
      <c r="AF139" s="530"/>
      <c r="AG139" s="328" t="s">
        <v>43</v>
      </c>
      <c r="AH139" s="103"/>
      <c r="AI139" s="204"/>
    </row>
    <row r="140" spans="1:35" ht="16.149999999999999" hidden="1" customHeight="1" outlineLevel="1">
      <c r="A140" s="522" t="s">
        <v>639</v>
      </c>
      <c r="B140" s="523"/>
      <c r="C140" s="523"/>
      <c r="D140" s="523"/>
      <c r="E140" s="523"/>
      <c r="F140" s="523"/>
      <c r="G140" s="523"/>
      <c r="H140" s="523"/>
      <c r="I140" s="523"/>
      <c r="J140" s="523"/>
      <c r="K140" s="523"/>
      <c r="L140" s="523"/>
      <c r="M140" s="523"/>
      <c r="N140" s="523"/>
      <c r="O140" s="523"/>
      <c r="P140" s="523"/>
      <c r="Q140" s="523"/>
      <c r="R140" s="523"/>
      <c r="S140" s="523"/>
      <c r="T140" s="523"/>
      <c r="U140" s="523"/>
      <c r="V140" s="523"/>
      <c r="W140" s="523"/>
      <c r="X140" s="523"/>
      <c r="Y140" s="523"/>
      <c r="Z140" s="523"/>
      <c r="AA140" s="523"/>
      <c r="AB140" s="513"/>
      <c r="AC140" s="513"/>
      <c r="AD140" s="513"/>
      <c r="AE140" s="513"/>
      <c r="AF140" s="513"/>
      <c r="AG140" s="328" t="s">
        <v>43</v>
      </c>
      <c r="AH140" s="103"/>
      <c r="AI140" s="215"/>
    </row>
    <row r="141" spans="1:35" ht="16.149999999999999" hidden="1" customHeight="1" outlineLevel="1">
      <c r="A141" s="324" t="s">
        <v>754</v>
      </c>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520"/>
      <c r="AC141" s="520"/>
      <c r="AD141" s="520"/>
      <c r="AE141" s="520"/>
      <c r="AF141" s="520"/>
      <c r="AG141" s="330" t="s">
        <v>43</v>
      </c>
      <c r="AH141" s="103"/>
      <c r="AI141" s="210"/>
    </row>
    <row r="142" spans="1:35" ht="16.149999999999999" customHeight="1" collapsed="1">
      <c r="A142" s="97" t="s">
        <v>977</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426"/>
      <c r="AC142" s="426"/>
      <c r="AD142" s="426"/>
      <c r="AE142" s="426"/>
      <c r="AF142" s="426"/>
      <c r="AG142" s="70" t="s">
        <v>43</v>
      </c>
      <c r="AH142" s="103"/>
      <c r="AI142" s="210"/>
    </row>
    <row r="143" spans="1:35" ht="16.149999999999999" hidden="1" customHeight="1" outlineLevel="1">
      <c r="A143" s="522" t="s">
        <v>755</v>
      </c>
      <c r="B143" s="523"/>
      <c r="C143" s="523"/>
      <c r="D143" s="523"/>
      <c r="E143" s="523"/>
      <c r="F143" s="523"/>
      <c r="G143" s="523"/>
      <c r="H143" s="523"/>
      <c r="I143" s="523"/>
      <c r="J143" s="523"/>
      <c r="K143" s="523"/>
      <c r="L143" s="523"/>
      <c r="M143" s="523"/>
      <c r="N143" s="523"/>
      <c r="O143" s="523"/>
      <c r="P143" s="523"/>
      <c r="Q143" s="523"/>
      <c r="R143" s="523"/>
      <c r="S143" s="523"/>
      <c r="T143" s="523"/>
      <c r="U143" s="523"/>
      <c r="V143" s="523"/>
      <c r="W143" s="523"/>
      <c r="X143" s="523"/>
      <c r="Y143" s="523"/>
      <c r="Z143" s="523"/>
      <c r="AA143" s="523"/>
      <c r="AB143" s="519"/>
      <c r="AC143" s="519"/>
      <c r="AD143" s="519"/>
      <c r="AE143" s="519"/>
      <c r="AF143" s="519"/>
      <c r="AG143" s="330" t="s">
        <v>43</v>
      </c>
      <c r="AH143" s="103"/>
      <c r="AI143" s="210"/>
    </row>
    <row r="144" spans="1:35" ht="16.149999999999999" hidden="1" customHeight="1" outlineLevel="1">
      <c r="A144" s="331" t="s">
        <v>756</v>
      </c>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521"/>
      <c r="AC144" s="521"/>
      <c r="AD144" s="521"/>
      <c r="AE144" s="521"/>
      <c r="AF144" s="521"/>
      <c r="AG144" s="330" t="s">
        <v>43</v>
      </c>
      <c r="AH144" s="103"/>
      <c r="AI144" s="213"/>
    </row>
    <row r="145" spans="1:35" ht="16.149999999999999" customHeight="1" collapsed="1">
      <c r="A145" s="98" t="s">
        <v>978</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445"/>
      <c r="AC145" s="445"/>
      <c r="AD145" s="445"/>
      <c r="AE145" s="445"/>
      <c r="AF145" s="445"/>
      <c r="AG145" s="70" t="s">
        <v>43</v>
      </c>
      <c r="AH145" s="103"/>
      <c r="AI145" s="213"/>
    </row>
    <row r="146" spans="1:35" ht="16.149999999999999" customHeight="1">
      <c r="A146" s="84"/>
      <c r="B146" s="85" t="s">
        <v>948</v>
      </c>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434"/>
      <c r="AC146" s="434"/>
      <c r="AD146" s="434"/>
      <c r="AE146" s="434"/>
      <c r="AF146" s="434"/>
      <c r="AG146" s="159" t="s">
        <v>43</v>
      </c>
      <c r="AH146" s="103"/>
      <c r="AI146" s="232" t="str">
        <f>IF(AB146&gt;AB145,"←(53)と(54)の合計が(52)-(50)と一致するように記載してください","")</f>
        <v/>
      </c>
    </row>
    <row r="147" spans="1:35" ht="16.149999999999999" customHeight="1" thickBot="1">
      <c r="A147" s="86"/>
      <c r="B147" s="100" t="s">
        <v>954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514">
        <f>AB145-AB146</f>
        <v>0</v>
      </c>
      <c r="AC147" s="514"/>
      <c r="AD147" s="514"/>
      <c r="AE147" s="514"/>
      <c r="AF147" s="514"/>
      <c r="AG147" s="159" t="s">
        <v>53</v>
      </c>
      <c r="AH147" s="103"/>
      <c r="AI147" s="232" t="str">
        <f>IF(AB145&lt;&gt;(AB146+AB147),"←(53)と(54)の合計が(52)-(50)と一致するように記載してください","")</f>
        <v/>
      </c>
    </row>
    <row r="148" spans="1:35" ht="16.350000000000001" customHeight="1" thickTop="1" thickBot="1">
      <c r="A148" s="87"/>
      <c r="B148" s="101" t="s">
        <v>955</v>
      </c>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428" t="e">
        <f>(AB147/(AB142-AB145))*100</f>
        <v>#DIV/0!</v>
      </c>
      <c r="AC148" s="428"/>
      <c r="AD148" s="428"/>
      <c r="AE148" s="428"/>
      <c r="AF148" s="428"/>
      <c r="AG148" s="160" t="s">
        <v>54</v>
      </c>
      <c r="AH148" s="103"/>
      <c r="AI148" s="213"/>
    </row>
    <row r="149" spans="1:35" ht="4.1500000000000004"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I149" s="213"/>
    </row>
    <row r="150" spans="1:35" ht="14.45" customHeight="1">
      <c r="A150" s="54" t="s">
        <v>217</v>
      </c>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I150" s="213"/>
    </row>
    <row r="151" spans="1:35">
      <c r="A151" s="54" t="s">
        <v>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5">
      <c r="A153" s="54"/>
      <c r="B153" s="54"/>
      <c r="C153" s="54"/>
      <c r="D153" s="54" t="s">
        <v>36</v>
      </c>
      <c r="E153" s="54"/>
      <c r="F153" s="421"/>
      <c r="G153" s="421"/>
      <c r="H153" s="54" t="s">
        <v>37</v>
      </c>
      <c r="I153" s="421"/>
      <c r="J153" s="421"/>
      <c r="K153" s="54" t="s">
        <v>38</v>
      </c>
      <c r="L153" s="421"/>
      <c r="M153" s="421"/>
      <c r="N153" s="54" t="s">
        <v>60</v>
      </c>
      <c r="O153" s="54"/>
      <c r="P153" s="54"/>
      <c r="Q153" s="54" t="s">
        <v>74</v>
      </c>
      <c r="R153" s="54"/>
      <c r="S153" s="54"/>
      <c r="T153" s="54"/>
      <c r="U153" s="422"/>
      <c r="V153" s="422"/>
      <c r="W153" s="422"/>
      <c r="X153" s="422"/>
      <c r="Y153" s="422"/>
      <c r="Z153" s="422"/>
      <c r="AA153" s="422"/>
      <c r="AB153" s="422"/>
      <c r="AC153" s="422"/>
      <c r="AD153" s="422"/>
      <c r="AE153" s="422"/>
      <c r="AF153" s="422"/>
      <c r="AG153" s="54"/>
    </row>
    <row r="154" spans="1:35" ht="10.9" customHeight="1">
      <c r="A154" s="54"/>
      <c r="B154" s="54"/>
      <c r="C154" s="54"/>
      <c r="D154" s="54"/>
      <c r="E154" s="54"/>
      <c r="F154" s="20"/>
      <c r="G154" s="20"/>
      <c r="H154" s="54"/>
      <c r="I154" s="20"/>
      <c r="J154" s="20"/>
      <c r="K154" s="54"/>
      <c r="L154" s="20"/>
      <c r="M154" s="20"/>
      <c r="N154" s="54"/>
      <c r="O154" s="54"/>
      <c r="P154" s="54"/>
      <c r="Q154" s="54"/>
      <c r="R154" s="54"/>
      <c r="S154" s="54"/>
      <c r="T154" s="54"/>
      <c r="U154" s="20"/>
      <c r="V154" s="20"/>
      <c r="W154" s="20"/>
      <c r="X154" s="20"/>
      <c r="Y154" s="20"/>
      <c r="Z154" s="20"/>
      <c r="AA154" s="20"/>
      <c r="AB154" s="20"/>
      <c r="AC154" s="20"/>
      <c r="AD154" s="20"/>
      <c r="AE154" s="20"/>
      <c r="AF154" s="20"/>
      <c r="AG154" s="54"/>
    </row>
    <row r="155" spans="1:35" ht="16.899999999999999" customHeight="1">
      <c r="A155" s="54" t="s">
        <v>62</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5" ht="15" customHeight="1">
      <c r="A156" s="423" t="s">
        <v>981</v>
      </c>
      <c r="B156" s="423"/>
      <c r="C156" s="423"/>
      <c r="D156" s="423"/>
      <c r="E156" s="423"/>
      <c r="F156" s="423"/>
      <c r="G156" s="423"/>
      <c r="H156" s="423"/>
      <c r="I156" s="423"/>
      <c r="J156" s="423"/>
      <c r="K156" s="423"/>
      <c r="L156" s="423"/>
      <c r="M156" s="423"/>
      <c r="N156" s="423"/>
      <c r="O156" s="423"/>
      <c r="P156" s="423"/>
      <c r="Q156" s="423"/>
      <c r="R156" s="423"/>
      <c r="S156" s="423"/>
      <c r="T156" s="423"/>
      <c r="U156" s="423"/>
      <c r="V156" s="423"/>
      <c r="W156" s="423"/>
      <c r="X156" s="423"/>
      <c r="Y156" s="423"/>
      <c r="Z156" s="423"/>
      <c r="AA156" s="423"/>
      <c r="AB156" s="423"/>
      <c r="AC156" s="423"/>
      <c r="AD156" s="423"/>
      <c r="AE156" s="423"/>
      <c r="AF156" s="423"/>
      <c r="AG156" s="423"/>
      <c r="AH156" s="283"/>
    </row>
    <row r="157" spans="1:35" ht="15" customHeight="1">
      <c r="A157" s="423"/>
      <c r="B157" s="423"/>
      <c r="C157" s="423"/>
      <c r="D157" s="423"/>
      <c r="E157" s="423"/>
      <c r="F157" s="423"/>
      <c r="G157" s="423"/>
      <c r="H157" s="423"/>
      <c r="I157" s="423"/>
      <c r="J157" s="423"/>
      <c r="K157" s="423"/>
      <c r="L157" s="423"/>
      <c r="M157" s="423"/>
      <c r="N157" s="423"/>
      <c r="O157" s="423"/>
      <c r="P157" s="423"/>
      <c r="Q157" s="423"/>
      <c r="R157" s="423"/>
      <c r="S157" s="423"/>
      <c r="T157" s="423"/>
      <c r="U157" s="423"/>
      <c r="V157" s="423"/>
      <c r="W157" s="423"/>
      <c r="X157" s="423"/>
      <c r="Y157" s="423"/>
      <c r="Z157" s="423"/>
      <c r="AA157" s="423"/>
      <c r="AB157" s="423"/>
      <c r="AC157" s="423"/>
      <c r="AD157" s="423"/>
      <c r="AE157" s="423"/>
      <c r="AF157" s="423"/>
      <c r="AG157" s="423"/>
      <c r="AH157" s="283"/>
    </row>
    <row r="158" spans="1:35" ht="15" customHeight="1">
      <c r="A158" s="423"/>
      <c r="B158" s="423"/>
      <c r="C158" s="423"/>
      <c r="D158" s="423"/>
      <c r="E158" s="423"/>
      <c r="F158" s="423"/>
      <c r="G158" s="423"/>
      <c r="H158" s="423"/>
      <c r="I158" s="423"/>
      <c r="J158" s="423"/>
      <c r="K158" s="423"/>
      <c r="L158" s="423"/>
      <c r="M158" s="423"/>
      <c r="N158" s="423"/>
      <c r="O158" s="423"/>
      <c r="P158" s="423"/>
      <c r="Q158" s="423"/>
      <c r="R158" s="423"/>
      <c r="S158" s="423"/>
      <c r="T158" s="423"/>
      <c r="U158" s="423"/>
      <c r="V158" s="423"/>
      <c r="W158" s="423"/>
      <c r="X158" s="423"/>
      <c r="Y158" s="423"/>
      <c r="Z158" s="423"/>
      <c r="AA158" s="423"/>
      <c r="AB158" s="423"/>
      <c r="AC158" s="423"/>
      <c r="AD158" s="423"/>
      <c r="AE158" s="423"/>
      <c r="AF158" s="423"/>
      <c r="AG158" s="423"/>
      <c r="AH158" s="283"/>
    </row>
    <row r="159" spans="1:35" ht="15" customHeight="1">
      <c r="A159" s="423"/>
      <c r="B159" s="423"/>
      <c r="C159" s="423"/>
      <c r="D159" s="423"/>
      <c r="E159" s="423"/>
      <c r="F159" s="423"/>
      <c r="G159" s="423"/>
      <c r="H159" s="423"/>
      <c r="I159" s="423"/>
      <c r="J159" s="423"/>
      <c r="K159" s="423"/>
      <c r="L159" s="423"/>
      <c r="M159" s="423"/>
      <c r="N159" s="423"/>
      <c r="O159" s="423"/>
      <c r="P159" s="423"/>
      <c r="Q159" s="423"/>
      <c r="R159" s="423"/>
      <c r="S159" s="423"/>
      <c r="T159" s="423"/>
      <c r="U159" s="423"/>
      <c r="V159" s="423"/>
      <c r="W159" s="423"/>
      <c r="X159" s="423"/>
      <c r="Y159" s="423"/>
      <c r="Z159" s="423"/>
      <c r="AA159" s="423"/>
      <c r="AB159" s="423"/>
      <c r="AC159" s="423"/>
      <c r="AD159" s="423"/>
      <c r="AE159" s="423"/>
      <c r="AF159" s="423"/>
      <c r="AG159" s="423"/>
      <c r="AH159" s="283"/>
    </row>
    <row r="160" spans="1:35" ht="15" customHeight="1">
      <c r="A160" s="423"/>
      <c r="B160" s="423"/>
      <c r="C160" s="423"/>
      <c r="D160" s="423"/>
      <c r="E160" s="423"/>
      <c r="F160" s="423"/>
      <c r="G160" s="423"/>
      <c r="H160" s="423"/>
      <c r="I160" s="423"/>
      <c r="J160" s="423"/>
      <c r="K160" s="423"/>
      <c r="L160" s="423"/>
      <c r="M160" s="423"/>
      <c r="N160" s="423"/>
      <c r="O160" s="423"/>
      <c r="P160" s="423"/>
      <c r="Q160" s="423"/>
      <c r="R160" s="423"/>
      <c r="S160" s="423"/>
      <c r="T160" s="423"/>
      <c r="U160" s="423"/>
      <c r="V160" s="423"/>
      <c r="W160" s="423"/>
      <c r="X160" s="423"/>
      <c r="Y160" s="423"/>
      <c r="Z160" s="423"/>
      <c r="AA160" s="423"/>
      <c r="AB160" s="423"/>
      <c r="AC160" s="423"/>
      <c r="AD160" s="423"/>
      <c r="AE160" s="423"/>
      <c r="AF160" s="423"/>
      <c r="AG160" s="423"/>
      <c r="AH160" s="283"/>
    </row>
    <row r="161" spans="1:34" ht="15" customHeight="1">
      <c r="A161" s="423"/>
      <c r="B161" s="423"/>
      <c r="C161" s="423"/>
      <c r="D161" s="423"/>
      <c r="E161" s="423"/>
      <c r="F161" s="423"/>
      <c r="G161" s="423"/>
      <c r="H161" s="423"/>
      <c r="I161" s="423"/>
      <c r="J161" s="423"/>
      <c r="K161" s="423"/>
      <c r="L161" s="423"/>
      <c r="M161" s="423"/>
      <c r="N161" s="423"/>
      <c r="O161" s="423"/>
      <c r="P161" s="423"/>
      <c r="Q161" s="423"/>
      <c r="R161" s="423"/>
      <c r="S161" s="423"/>
      <c r="T161" s="423"/>
      <c r="U161" s="423"/>
      <c r="V161" s="423"/>
      <c r="W161" s="423"/>
      <c r="X161" s="423"/>
      <c r="Y161" s="423"/>
      <c r="Z161" s="423"/>
      <c r="AA161" s="423"/>
      <c r="AB161" s="423"/>
      <c r="AC161" s="423"/>
      <c r="AD161" s="423"/>
      <c r="AE161" s="423"/>
      <c r="AF161" s="423"/>
      <c r="AG161" s="423"/>
      <c r="AH161" s="283"/>
    </row>
    <row r="162" spans="1:34" ht="15" customHeight="1">
      <c r="A162" s="423"/>
      <c r="B162" s="423"/>
      <c r="C162" s="423"/>
      <c r="D162" s="423"/>
      <c r="E162" s="423"/>
      <c r="F162" s="423"/>
      <c r="G162" s="423"/>
      <c r="H162" s="423"/>
      <c r="I162" s="423"/>
      <c r="J162" s="423"/>
      <c r="K162" s="423"/>
      <c r="L162" s="423"/>
      <c r="M162" s="423"/>
      <c r="N162" s="423"/>
      <c r="O162" s="423"/>
      <c r="P162" s="423"/>
      <c r="Q162" s="423"/>
      <c r="R162" s="423"/>
      <c r="S162" s="423"/>
      <c r="T162" s="423"/>
      <c r="U162" s="423"/>
      <c r="V162" s="423"/>
      <c r="W162" s="423"/>
      <c r="X162" s="423"/>
      <c r="Y162" s="423"/>
      <c r="Z162" s="423"/>
      <c r="AA162" s="423"/>
      <c r="AB162" s="423"/>
      <c r="AC162" s="423"/>
      <c r="AD162" s="423"/>
      <c r="AE162" s="423"/>
      <c r="AF162" s="423"/>
      <c r="AG162" s="423"/>
      <c r="AH162" s="283"/>
    </row>
    <row r="163" spans="1:34" ht="15" customHeight="1">
      <c r="A163" s="423"/>
      <c r="B163" s="423"/>
      <c r="C163" s="423"/>
      <c r="D163" s="423"/>
      <c r="E163" s="423"/>
      <c r="F163" s="423"/>
      <c r="G163" s="423"/>
      <c r="H163" s="423"/>
      <c r="I163" s="423"/>
      <c r="J163" s="423"/>
      <c r="K163" s="423"/>
      <c r="L163" s="423"/>
      <c r="M163" s="423"/>
      <c r="N163" s="423"/>
      <c r="O163" s="423"/>
      <c r="P163" s="423"/>
      <c r="Q163" s="423"/>
      <c r="R163" s="423"/>
      <c r="S163" s="423"/>
      <c r="T163" s="423"/>
      <c r="U163" s="423"/>
      <c r="V163" s="423"/>
      <c r="W163" s="423"/>
      <c r="X163" s="423"/>
      <c r="Y163" s="423"/>
      <c r="Z163" s="423"/>
      <c r="AA163" s="423"/>
      <c r="AB163" s="423"/>
      <c r="AC163" s="423"/>
      <c r="AD163" s="423"/>
      <c r="AE163" s="423"/>
      <c r="AF163" s="423"/>
      <c r="AG163" s="423"/>
      <c r="AH163" s="284"/>
    </row>
    <row r="164" spans="1:34" ht="15" customHeight="1">
      <c r="A164" s="423"/>
      <c r="B164" s="423"/>
      <c r="C164" s="423"/>
      <c r="D164" s="423"/>
      <c r="E164" s="423"/>
      <c r="F164" s="423"/>
      <c r="G164" s="423"/>
      <c r="H164" s="423"/>
      <c r="I164" s="423"/>
      <c r="J164" s="423"/>
      <c r="K164" s="423"/>
      <c r="L164" s="423"/>
      <c r="M164" s="423"/>
      <c r="N164" s="423"/>
      <c r="O164" s="423"/>
      <c r="P164" s="423"/>
      <c r="Q164" s="423"/>
      <c r="R164" s="423"/>
      <c r="S164" s="423"/>
      <c r="T164" s="423"/>
      <c r="U164" s="423"/>
      <c r="V164" s="423"/>
      <c r="W164" s="423"/>
      <c r="X164" s="423"/>
      <c r="Y164" s="423"/>
      <c r="Z164" s="423"/>
      <c r="AA164" s="423"/>
      <c r="AB164" s="423"/>
      <c r="AC164" s="423"/>
      <c r="AD164" s="423"/>
      <c r="AE164" s="423"/>
      <c r="AF164" s="423"/>
      <c r="AG164" s="423"/>
      <c r="AH164" s="284"/>
    </row>
    <row r="165" spans="1:34" ht="15" customHeight="1">
      <c r="A165" s="423"/>
      <c r="B165" s="423"/>
      <c r="C165" s="423"/>
      <c r="D165" s="423"/>
      <c r="E165" s="423"/>
      <c r="F165" s="423"/>
      <c r="G165" s="423"/>
      <c r="H165" s="423"/>
      <c r="I165" s="423"/>
      <c r="J165" s="423"/>
      <c r="K165" s="423"/>
      <c r="L165" s="423"/>
      <c r="M165" s="423"/>
      <c r="N165" s="423"/>
      <c r="O165" s="423"/>
      <c r="P165" s="423"/>
      <c r="Q165" s="423"/>
      <c r="R165" s="423"/>
      <c r="S165" s="423"/>
      <c r="T165" s="423"/>
      <c r="U165" s="423"/>
      <c r="V165" s="423"/>
      <c r="W165" s="423"/>
      <c r="X165" s="423"/>
      <c r="Y165" s="423"/>
      <c r="Z165" s="423"/>
      <c r="AA165" s="423"/>
      <c r="AB165" s="423"/>
      <c r="AC165" s="423"/>
      <c r="AD165" s="423"/>
      <c r="AE165" s="423"/>
      <c r="AF165" s="423"/>
      <c r="AG165" s="423"/>
      <c r="AH165" s="284"/>
    </row>
    <row r="166" spans="1:34" ht="15" customHeight="1">
      <c r="A166" s="423"/>
      <c r="B166" s="423"/>
      <c r="C166" s="423"/>
      <c r="D166" s="423"/>
      <c r="E166" s="423"/>
      <c r="F166" s="423"/>
      <c r="G166" s="423"/>
      <c r="H166" s="423"/>
      <c r="I166" s="423"/>
      <c r="J166" s="423"/>
      <c r="K166" s="423"/>
      <c r="L166" s="423"/>
      <c r="M166" s="423"/>
      <c r="N166" s="423"/>
      <c r="O166" s="423"/>
      <c r="P166" s="423"/>
      <c r="Q166" s="423"/>
      <c r="R166" s="423"/>
      <c r="S166" s="423"/>
      <c r="T166" s="423"/>
      <c r="U166" s="423"/>
      <c r="V166" s="423"/>
      <c r="W166" s="423"/>
      <c r="X166" s="423"/>
      <c r="Y166" s="423"/>
      <c r="Z166" s="423"/>
      <c r="AA166" s="423"/>
      <c r="AB166" s="423"/>
      <c r="AC166" s="423"/>
      <c r="AD166" s="423"/>
      <c r="AE166" s="423"/>
      <c r="AF166" s="423"/>
      <c r="AG166" s="423"/>
      <c r="AH166" s="284"/>
    </row>
    <row r="167" spans="1:34" ht="15" customHeight="1">
      <c r="A167" s="423"/>
      <c r="B167" s="423"/>
      <c r="C167" s="423"/>
      <c r="D167" s="423"/>
      <c r="E167" s="423"/>
      <c r="F167" s="423"/>
      <c r="G167" s="423"/>
      <c r="H167" s="423"/>
      <c r="I167" s="423"/>
      <c r="J167" s="423"/>
      <c r="K167" s="423"/>
      <c r="L167" s="423"/>
      <c r="M167" s="423"/>
      <c r="N167" s="423"/>
      <c r="O167" s="423"/>
      <c r="P167" s="423"/>
      <c r="Q167" s="423"/>
      <c r="R167" s="423"/>
      <c r="S167" s="423"/>
      <c r="T167" s="423"/>
      <c r="U167" s="423"/>
      <c r="V167" s="423"/>
      <c r="W167" s="423"/>
      <c r="X167" s="423"/>
      <c r="Y167" s="423"/>
      <c r="Z167" s="423"/>
      <c r="AA167" s="423"/>
      <c r="AB167" s="423"/>
      <c r="AC167" s="423"/>
      <c r="AD167" s="423"/>
      <c r="AE167" s="423"/>
      <c r="AF167" s="423"/>
      <c r="AG167" s="423"/>
    </row>
    <row r="168" spans="1:34" ht="15" customHeight="1">
      <c r="A168" s="423"/>
      <c r="B168" s="423"/>
      <c r="C168" s="423"/>
      <c r="D168" s="423"/>
      <c r="E168" s="423"/>
      <c r="F168" s="423"/>
      <c r="G168" s="423"/>
      <c r="H168" s="423"/>
      <c r="I168" s="423"/>
      <c r="J168" s="423"/>
      <c r="K168" s="423"/>
      <c r="L168" s="423"/>
      <c r="M168" s="423"/>
      <c r="N168" s="423"/>
      <c r="O168" s="423"/>
      <c r="P168" s="423"/>
      <c r="Q168" s="423"/>
      <c r="R168" s="423"/>
      <c r="S168" s="423"/>
      <c r="T168" s="423"/>
      <c r="U168" s="423"/>
      <c r="V168" s="423"/>
      <c r="W168" s="423"/>
      <c r="X168" s="423"/>
      <c r="Y168" s="423"/>
      <c r="Z168" s="423"/>
      <c r="AA168" s="423"/>
      <c r="AB168" s="423"/>
      <c r="AC168" s="423"/>
      <c r="AD168" s="423"/>
      <c r="AE168" s="423"/>
      <c r="AF168" s="423"/>
      <c r="AG168" s="423"/>
      <c r="AH168" s="283"/>
    </row>
    <row r="169" spans="1:34" ht="15" customHeight="1">
      <c r="A169" s="423"/>
      <c r="B169" s="423"/>
      <c r="C169" s="423"/>
      <c r="D169" s="423"/>
      <c r="E169" s="423"/>
      <c r="F169" s="423"/>
      <c r="G169" s="423"/>
      <c r="H169" s="423"/>
      <c r="I169" s="423"/>
      <c r="J169" s="423"/>
      <c r="K169" s="423"/>
      <c r="L169" s="423"/>
      <c r="M169" s="423"/>
      <c r="N169" s="423"/>
      <c r="O169" s="423"/>
      <c r="P169" s="423"/>
      <c r="Q169" s="423"/>
      <c r="R169" s="423"/>
      <c r="S169" s="423"/>
      <c r="T169" s="423"/>
      <c r="U169" s="423"/>
      <c r="V169" s="423"/>
      <c r="W169" s="423"/>
      <c r="X169" s="423"/>
      <c r="Y169" s="423"/>
      <c r="Z169" s="423"/>
      <c r="AA169" s="423"/>
      <c r="AB169" s="423"/>
      <c r="AC169" s="423"/>
      <c r="AD169" s="423"/>
      <c r="AE169" s="423"/>
      <c r="AF169" s="423"/>
      <c r="AG169" s="423"/>
      <c r="AH169" s="283"/>
    </row>
    <row r="170" spans="1:34" ht="15" customHeight="1">
      <c r="A170" s="423"/>
      <c r="B170" s="423"/>
      <c r="C170" s="423"/>
      <c r="D170" s="423"/>
      <c r="E170" s="423"/>
      <c r="F170" s="423"/>
      <c r="G170" s="423"/>
      <c r="H170" s="423"/>
      <c r="I170" s="423"/>
      <c r="J170" s="423"/>
      <c r="K170" s="423"/>
      <c r="L170" s="423"/>
      <c r="M170" s="423"/>
      <c r="N170" s="423"/>
      <c r="O170" s="423"/>
      <c r="P170" s="423"/>
      <c r="Q170" s="423"/>
      <c r="R170" s="423"/>
      <c r="S170" s="423"/>
      <c r="T170" s="423"/>
      <c r="U170" s="423"/>
      <c r="V170" s="423"/>
      <c r="W170" s="423"/>
      <c r="X170" s="423"/>
      <c r="Y170" s="423"/>
      <c r="Z170" s="423"/>
      <c r="AA170" s="423"/>
      <c r="AB170" s="423"/>
      <c r="AC170" s="423"/>
      <c r="AD170" s="423"/>
      <c r="AE170" s="423"/>
      <c r="AF170" s="423"/>
      <c r="AG170" s="423"/>
      <c r="AH170" s="283"/>
    </row>
    <row r="171" spans="1:34" ht="15" customHeight="1">
      <c r="A171" s="423"/>
      <c r="B171" s="423"/>
      <c r="C171" s="423"/>
      <c r="D171" s="423"/>
      <c r="E171" s="423"/>
      <c r="F171" s="423"/>
      <c r="G171" s="423"/>
      <c r="H171" s="423"/>
      <c r="I171" s="423"/>
      <c r="J171" s="423"/>
      <c r="K171" s="423"/>
      <c r="L171" s="423"/>
      <c r="M171" s="423"/>
      <c r="N171" s="423"/>
      <c r="O171" s="423"/>
      <c r="P171" s="423"/>
      <c r="Q171" s="423"/>
      <c r="R171" s="423"/>
      <c r="S171" s="423"/>
      <c r="T171" s="423"/>
      <c r="U171" s="423"/>
      <c r="V171" s="423"/>
      <c r="W171" s="423"/>
      <c r="X171" s="423"/>
      <c r="Y171" s="423"/>
      <c r="Z171" s="423"/>
      <c r="AA171" s="423"/>
      <c r="AB171" s="423"/>
      <c r="AC171" s="423"/>
      <c r="AD171" s="423"/>
      <c r="AE171" s="423"/>
      <c r="AF171" s="423"/>
      <c r="AG171" s="423"/>
    </row>
    <row r="172" spans="1:34" ht="15" customHeight="1">
      <c r="A172" s="423"/>
      <c r="B172" s="423"/>
      <c r="C172" s="423"/>
      <c r="D172" s="423"/>
      <c r="E172" s="423"/>
      <c r="F172" s="423"/>
      <c r="G172" s="423"/>
      <c r="H172" s="423"/>
      <c r="I172" s="423"/>
      <c r="J172" s="423"/>
      <c r="K172" s="423"/>
      <c r="L172" s="423"/>
      <c r="M172" s="423"/>
      <c r="N172" s="423"/>
      <c r="O172" s="423"/>
      <c r="P172" s="423"/>
      <c r="Q172" s="423"/>
      <c r="R172" s="423"/>
      <c r="S172" s="423"/>
      <c r="T172" s="423"/>
      <c r="U172" s="423"/>
      <c r="V172" s="423"/>
      <c r="W172" s="423"/>
      <c r="X172" s="423"/>
      <c r="Y172" s="423"/>
      <c r="Z172" s="423"/>
      <c r="AA172" s="423"/>
      <c r="AB172" s="423"/>
      <c r="AC172" s="423"/>
      <c r="AD172" s="423"/>
      <c r="AE172" s="423"/>
      <c r="AF172" s="423"/>
      <c r="AG172" s="423"/>
      <c r="AH172" s="283"/>
    </row>
    <row r="173" spans="1:34" ht="15" customHeight="1">
      <c r="A173" s="423"/>
      <c r="B173" s="423"/>
      <c r="C173" s="423"/>
      <c r="D173" s="423"/>
      <c r="E173" s="423"/>
      <c r="F173" s="423"/>
      <c r="G173" s="423"/>
      <c r="H173" s="423"/>
      <c r="I173" s="423"/>
      <c r="J173" s="423"/>
      <c r="K173" s="423"/>
      <c r="L173" s="423"/>
      <c r="M173" s="423"/>
      <c r="N173" s="423"/>
      <c r="O173" s="423"/>
      <c r="P173" s="423"/>
      <c r="Q173" s="423"/>
      <c r="R173" s="423"/>
      <c r="S173" s="423"/>
      <c r="T173" s="423"/>
      <c r="U173" s="423"/>
      <c r="V173" s="423"/>
      <c r="W173" s="423"/>
      <c r="X173" s="423"/>
      <c r="Y173" s="423"/>
      <c r="Z173" s="423"/>
      <c r="AA173" s="423"/>
      <c r="AB173" s="423"/>
      <c r="AC173" s="423"/>
      <c r="AD173" s="423"/>
      <c r="AE173" s="423"/>
      <c r="AF173" s="423"/>
      <c r="AG173" s="423"/>
    </row>
    <row r="174" spans="1:34" ht="15" customHeight="1">
      <c r="A174" s="423"/>
      <c r="B174" s="423"/>
      <c r="C174" s="423"/>
      <c r="D174" s="423"/>
      <c r="E174" s="423"/>
      <c r="F174" s="423"/>
      <c r="G174" s="423"/>
      <c r="H174" s="423"/>
      <c r="I174" s="423"/>
      <c r="J174" s="423"/>
      <c r="K174" s="423"/>
      <c r="L174" s="423"/>
      <c r="M174" s="423"/>
      <c r="N174" s="423"/>
      <c r="O174" s="423"/>
      <c r="P174" s="423"/>
      <c r="Q174" s="423"/>
      <c r="R174" s="423"/>
      <c r="S174" s="423"/>
      <c r="T174" s="423"/>
      <c r="U174" s="423"/>
      <c r="V174" s="423"/>
      <c r="W174" s="423"/>
      <c r="X174" s="423"/>
      <c r="Y174" s="423"/>
      <c r="Z174" s="423"/>
      <c r="AA174" s="423"/>
      <c r="AB174" s="423"/>
      <c r="AC174" s="423"/>
      <c r="AD174" s="423"/>
      <c r="AE174" s="423"/>
      <c r="AF174" s="423"/>
      <c r="AG174" s="423"/>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ht="1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ht="1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ht="1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ht="1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row r="192" spans="1:33">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row>
    <row r="193" spans="1:33">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row>
    <row r="194" spans="1:33">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row>
    <row r="195" spans="1:33">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row>
  </sheetData>
  <sheetProtection algorithmName="SHA-512" hashValue="Vzp3JA/rNR5JdcpTu8DhkrTfRpLoMBS/IsGto2Za2GomS1Ve/Tyd0BJhyjbcSHgrI5V1g66B1TlfzqlgJcxsfA==" saltValue="REgpDT5utVkQSaQJTr/dDg==" spinCount="100000" sheet="1" objects="1" scenarios="1"/>
  <mergeCells count="182">
    <mergeCell ref="D34:E34"/>
    <mergeCell ref="G34:H34"/>
    <mergeCell ref="M34:N34"/>
    <mergeCell ref="P34:Q34"/>
    <mergeCell ref="S34:AF34"/>
    <mergeCell ref="S29:AF29"/>
    <mergeCell ref="AC23:AF23"/>
    <mergeCell ref="Z19:AF19"/>
    <mergeCell ref="Z18:AG18"/>
    <mergeCell ref="Z20:AF20"/>
    <mergeCell ref="Z21:AF21"/>
    <mergeCell ref="Z22:AF22"/>
    <mergeCell ref="S24:AG24"/>
    <mergeCell ref="S25:AF25"/>
    <mergeCell ref="S26:AF26"/>
    <mergeCell ref="S27:AF27"/>
    <mergeCell ref="S28:AF28"/>
    <mergeCell ref="D25:E25"/>
    <mergeCell ref="AC30:AF30"/>
    <mergeCell ref="D32:E32"/>
    <mergeCell ref="G32:H32"/>
    <mergeCell ref="M32:N32"/>
    <mergeCell ref="P32:Q32"/>
    <mergeCell ref="B31:R31"/>
    <mergeCell ref="S31:AG31"/>
    <mergeCell ref="S32:AF32"/>
    <mergeCell ref="M25:N25"/>
    <mergeCell ref="P25:Q25"/>
    <mergeCell ref="S33:AF33"/>
    <mergeCell ref="D33:E33"/>
    <mergeCell ref="G33:H33"/>
    <mergeCell ref="M33:N33"/>
    <mergeCell ref="P33:Q33"/>
    <mergeCell ref="AB148:AF148"/>
    <mergeCell ref="AB122:AF122"/>
    <mergeCell ref="AA136:AG136"/>
    <mergeCell ref="AB137:AF137"/>
    <mergeCell ref="AB138:AF138"/>
    <mergeCell ref="AB139:AF139"/>
    <mergeCell ref="AB129:AF129"/>
    <mergeCell ref="AA124:AG124"/>
    <mergeCell ref="AB130:AF130"/>
    <mergeCell ref="AB131:AF131"/>
    <mergeCell ref="AB132:AF132"/>
    <mergeCell ref="AB133:AF133"/>
    <mergeCell ref="AB98:AF98"/>
    <mergeCell ref="AB99:AF99"/>
    <mergeCell ref="AB100:AF100"/>
    <mergeCell ref="AA102:AG102"/>
    <mergeCell ref="AB103:AF103"/>
    <mergeCell ref="AB104:AF104"/>
    <mergeCell ref="AB89:AF89"/>
    <mergeCell ref="F153:G153"/>
    <mergeCell ref="I153:J153"/>
    <mergeCell ref="L153:M153"/>
    <mergeCell ref="U153:AF153"/>
    <mergeCell ref="AB118:AF118"/>
    <mergeCell ref="AB119:AF119"/>
    <mergeCell ref="AB120:AF120"/>
    <mergeCell ref="AB125:AF125"/>
    <mergeCell ref="AB126:AF126"/>
    <mergeCell ref="AB127:AF127"/>
    <mergeCell ref="AB128:AF128"/>
    <mergeCell ref="AB106:AF106"/>
    <mergeCell ref="AB108:AF108"/>
    <mergeCell ref="AB109:AF109"/>
    <mergeCell ref="AB110:AF110"/>
    <mergeCell ref="AB111:AF111"/>
    <mergeCell ref="AA113:AG113"/>
    <mergeCell ref="A156:AG174"/>
    <mergeCell ref="AB141:AF141"/>
    <mergeCell ref="AB142:AF142"/>
    <mergeCell ref="AB144:AF144"/>
    <mergeCell ref="AB145:AF145"/>
    <mergeCell ref="AB146:AF146"/>
    <mergeCell ref="AB147:AF147"/>
    <mergeCell ref="AB92:AF92"/>
    <mergeCell ref="AB93:AF93"/>
    <mergeCell ref="AB95:AF95"/>
    <mergeCell ref="AB97:AF97"/>
    <mergeCell ref="AB94:AF94"/>
    <mergeCell ref="AB96:AF96"/>
    <mergeCell ref="AB121:AF121"/>
    <mergeCell ref="A140:AA140"/>
    <mergeCell ref="AB140:AF140"/>
    <mergeCell ref="A143:AA143"/>
    <mergeCell ref="AB143:AF143"/>
    <mergeCell ref="AB105:AF105"/>
    <mergeCell ref="AB107:AF107"/>
    <mergeCell ref="AB114:AF114"/>
    <mergeCell ref="AB115:AF115"/>
    <mergeCell ref="AB116:AF116"/>
    <mergeCell ref="AB117:AF117"/>
    <mergeCell ref="AB81:AF81"/>
    <mergeCell ref="AB82:AF82"/>
    <mergeCell ref="AB84:AF84"/>
    <mergeCell ref="AB86:AF86"/>
    <mergeCell ref="AB87:AF87"/>
    <mergeCell ref="AB88:AF88"/>
    <mergeCell ref="AB60:AF60"/>
    <mergeCell ref="AB61:AF61"/>
    <mergeCell ref="AB62:AF62"/>
    <mergeCell ref="AB63:AF63"/>
    <mergeCell ref="AB64:AF64"/>
    <mergeCell ref="AB65:AF65"/>
    <mergeCell ref="AB83:AF83"/>
    <mergeCell ref="AB85:AF85"/>
    <mergeCell ref="AB56:AF56"/>
    <mergeCell ref="AB57:AF57"/>
    <mergeCell ref="AB58:AF58"/>
    <mergeCell ref="AB59:AF59"/>
    <mergeCell ref="Z37:AF37"/>
    <mergeCell ref="D35:E35"/>
    <mergeCell ref="G35:H35"/>
    <mergeCell ref="M35:N35"/>
    <mergeCell ref="P35:Q35"/>
    <mergeCell ref="Z36:AF36"/>
    <mergeCell ref="Z38:AF38"/>
    <mergeCell ref="B38:Y38"/>
    <mergeCell ref="S35:AF35"/>
    <mergeCell ref="AB40:AF40"/>
    <mergeCell ref="AB41:AF41"/>
    <mergeCell ref="AB43:AF43"/>
    <mergeCell ref="AB47:AF47"/>
    <mergeCell ref="AB48:AF48"/>
    <mergeCell ref="AB51:AF51"/>
    <mergeCell ref="A52:AA52"/>
    <mergeCell ref="AB52:AF52"/>
    <mergeCell ref="AB53:AF53"/>
    <mergeCell ref="B24:R24"/>
    <mergeCell ref="D28:E28"/>
    <mergeCell ref="G28:H28"/>
    <mergeCell ref="M28:N28"/>
    <mergeCell ref="P28:Q28"/>
    <mergeCell ref="B29:R29"/>
    <mergeCell ref="D26:E26"/>
    <mergeCell ref="G26:H26"/>
    <mergeCell ref="M26:N26"/>
    <mergeCell ref="P26:Q26"/>
    <mergeCell ref="D27:E27"/>
    <mergeCell ref="G27:H27"/>
    <mergeCell ref="M27:N27"/>
    <mergeCell ref="P27:Q27"/>
    <mergeCell ref="G25:H25"/>
    <mergeCell ref="D22:E22"/>
    <mergeCell ref="G22:H22"/>
    <mergeCell ref="M22:N22"/>
    <mergeCell ref="P22:Q22"/>
    <mergeCell ref="S22:Y22"/>
    <mergeCell ref="D21:E21"/>
    <mergeCell ref="G21:H21"/>
    <mergeCell ref="M21:N21"/>
    <mergeCell ref="P21:Q21"/>
    <mergeCell ref="S21:Y21"/>
    <mergeCell ref="AC17:AF17"/>
    <mergeCell ref="B18:R18"/>
    <mergeCell ref="D19:E19"/>
    <mergeCell ref="G19:H19"/>
    <mergeCell ref="M19:N19"/>
    <mergeCell ref="P19:Q19"/>
    <mergeCell ref="S19:Y19"/>
    <mergeCell ref="S18:Y18"/>
    <mergeCell ref="E13:F13"/>
    <mergeCell ref="H13:I13"/>
    <mergeCell ref="P13:Q13"/>
    <mergeCell ref="S13:T13"/>
    <mergeCell ref="W13:Z13"/>
    <mergeCell ref="B5:I5"/>
    <mergeCell ref="B6:I6"/>
    <mergeCell ref="V2:W2"/>
    <mergeCell ref="D20:E20"/>
    <mergeCell ref="G20:H20"/>
    <mergeCell ref="M20:N20"/>
    <mergeCell ref="P20:Q20"/>
    <mergeCell ref="S20:Y20"/>
    <mergeCell ref="R17:X17"/>
    <mergeCell ref="J5:S5"/>
    <mergeCell ref="J6:S6"/>
    <mergeCell ref="J7:S7"/>
    <mergeCell ref="J8:S8"/>
    <mergeCell ref="J9:S9"/>
    <mergeCell ref="J10:S10"/>
  </mergeCells>
  <phoneticPr fontId="1"/>
  <conditionalFormatting sqref="A16:AG38">
    <cfRule type="expression" dxfId="3" priority="3">
      <formula>$AH$15=FALSE</formula>
    </cfRule>
  </conditionalFormatting>
  <conditionalFormatting sqref="AB65:AF65 AA66:AE78">
    <cfRule type="containsText" dxfId="2" priority="4" operator="containsText" text="問題あり">
      <formula>NOT(ISERROR(SEARCH("問題あり",AA65)))</formula>
    </cfRule>
  </conditionalFormatting>
  <conditionalFormatting sqref="AB53:AF54">
    <cfRule type="containsText" dxfId="1" priority="2" operator="containsText" text="問題あり">
      <formula>NOT(ISERROR(SEARCH("問題あり",AB53)))</formula>
    </cfRule>
  </conditionalFormatting>
  <conditionalFormatting sqref="AA79:AE79">
    <cfRule type="containsText" dxfId="0" priority="1" operator="containsText" text="問題あり">
      <formula>NOT(ISERROR(SEARCH("問題あり",AA79)))</formula>
    </cfRule>
  </conditionalFormatting>
  <dataValidations count="6">
    <dataValidation type="list" allowBlank="1" showInputMessage="1" showErrorMessage="1" sqref="R17"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7:AF87 AB146:AF146 AB109:AF109 AB120:AF120 AB131:AF131" xr:uid="{8757102B-CCB3-4C52-B02F-074623251807}">
      <formula1>AB86</formula1>
    </dataValidation>
    <dataValidation type="whole" operator="equal" showInputMessage="1" showErrorMessage="1" sqref="AB121:AF121 AB147:AF147 AB110:AF110 AB132:AF132 AB99:AF99 AB88:AF88" xr:uid="{EC0A36D5-F95F-4BDF-A236-F92E38613BCA}">
      <formula1>AB86-AB87</formula1>
    </dataValidation>
    <dataValidation type="textLength" operator="equal" allowBlank="1" showInputMessage="1" showErrorMessage="1" sqref="J5:S5" xr:uid="{8452BEFE-C348-48CD-AF77-0FD3E3FA824B}">
      <formula1>7</formula1>
    </dataValidation>
    <dataValidation type="list" allowBlank="1" showInputMessage="1" showErrorMessage="1" sqref="E13:F13 P13:Q13" xr:uid="{60905EB1-A4D2-44F0-A858-FBE0F0AF7A84}">
      <formula1>"6,7,8"</formula1>
    </dataValidation>
    <dataValidation type="list" allowBlank="1" showInputMessage="1" showErrorMessage="1" sqref="H13:I13 S13:T13" xr:uid="{13C7BDB4-CB4D-4F60-8E77-0E525249D066}">
      <formula1>"4,5,6,7,8,9,10,11,12,1,2,3"</formula1>
    </dataValidation>
  </dataValidations>
  <pageMargins left="0.25" right="0.25" top="0.75" bottom="0.75" header="0.3" footer="0.3"/>
  <pageSetup paperSize="9" scale="96" fitToHeight="0" orientation="portrait" r:id="rId1"/>
  <rowBreaks count="1" manualBreakCount="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50</xdr:row>
                    <xdr:rowOff>171450</xdr:rowOff>
                  </from>
                  <to>
                    <xdr:col>34</xdr:col>
                    <xdr:colOff>104775</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FA24B8-1F64-444E-B5EC-1934706B4891}">
          <x14:formula1>
            <xm:f>'リスト（訪問看護）'!$C$4:$C$21</xm:f>
          </x14:formula1>
          <xm:sqref>S19:Y22</xm:sqref>
        </x14:dataValidation>
        <x14:dataValidation type="list" allowBlank="1" showInputMessage="1" showErrorMessage="1" xr:uid="{16A63A44-0CB8-494B-B48E-ADC8ABC78E1B}">
          <x14:formula1>
            <xm:f>リスト用!$C$3:$C$50</xm:f>
          </x14:formula1>
          <xm:sqref>J7:S7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heetViews>
  <sheetFormatPr defaultColWidth="2.5" defaultRowHeight="13.5"/>
  <cols>
    <col min="1" max="34" width="2.5" style="148"/>
    <col min="35" max="36" width="2.5" style="148" customWidth="1"/>
    <col min="37" max="16384" width="2.5" style="148"/>
  </cols>
  <sheetData>
    <row r="1" spans="1:36">
      <c r="A1" s="148" t="s">
        <v>295</v>
      </c>
      <c r="Y1" s="149"/>
      <c r="Z1" s="149"/>
      <c r="AA1" s="149"/>
      <c r="AB1" s="149"/>
      <c r="AC1" s="149"/>
      <c r="AD1" s="149"/>
      <c r="AE1" s="149"/>
      <c r="AF1" s="149"/>
      <c r="AG1" s="149"/>
      <c r="AH1" s="149"/>
      <c r="AI1" s="149"/>
      <c r="AJ1" s="149"/>
    </row>
    <row r="3" spans="1:36" ht="17.25">
      <c r="A3" s="538" t="s">
        <v>250</v>
      </c>
      <c r="B3" s="538"/>
      <c r="C3" s="538"/>
      <c r="D3" s="538"/>
      <c r="E3" s="538"/>
      <c r="F3" s="538"/>
      <c r="G3" s="538"/>
      <c r="H3" s="538"/>
      <c r="I3" s="538"/>
      <c r="J3" s="538"/>
      <c r="K3" s="538"/>
      <c r="L3" s="538"/>
      <c r="M3" s="538"/>
      <c r="N3" s="538"/>
      <c r="O3" s="538"/>
      <c r="P3" s="538"/>
      <c r="Q3" s="538"/>
      <c r="R3" s="538"/>
      <c r="S3" s="538"/>
      <c r="T3" s="538"/>
      <c r="U3" s="539"/>
      <c r="V3" s="539"/>
      <c r="W3" s="223" t="s">
        <v>680</v>
      </c>
      <c r="X3" s="223"/>
      <c r="Y3" s="223"/>
      <c r="Z3" s="223"/>
      <c r="AA3" s="223"/>
      <c r="AB3" s="224"/>
      <c r="AC3" s="224"/>
      <c r="AD3" s="224"/>
      <c r="AE3" s="224"/>
      <c r="AF3" s="225"/>
      <c r="AG3" s="225"/>
      <c r="AH3" s="225"/>
      <c r="AI3" s="225"/>
      <c r="AJ3" s="225"/>
    </row>
    <row r="5" spans="1:36">
      <c r="A5" s="148" t="s">
        <v>251</v>
      </c>
      <c r="AC5" s="150"/>
      <c r="AD5" s="150"/>
      <c r="AE5" s="150"/>
      <c r="AF5" s="150"/>
      <c r="AG5" s="150"/>
      <c r="AH5" s="150"/>
      <c r="AI5" s="150"/>
      <c r="AJ5" s="150"/>
    </row>
    <row r="6" spans="1:36" ht="7.5" customHeight="1"/>
    <row r="7" spans="1:36" ht="24.95" customHeight="1">
      <c r="A7" s="551" t="s">
        <v>267</v>
      </c>
      <c r="B7" s="551"/>
      <c r="C7" s="551"/>
      <c r="D7" s="551"/>
      <c r="E7" s="551"/>
      <c r="F7" s="551"/>
      <c r="G7" s="551"/>
      <c r="H7" s="551"/>
      <c r="I7" s="551"/>
      <c r="J7" s="551"/>
      <c r="K7" s="555" t="str">
        <f>IF(訪問看護ステーションコード="","",訪問看護ステーションコード)</f>
        <v>0123456</v>
      </c>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7"/>
    </row>
    <row r="8" spans="1:36" ht="24.95" customHeight="1">
      <c r="A8" s="552" t="s">
        <v>268</v>
      </c>
      <c r="B8" s="552"/>
      <c r="C8" s="552"/>
      <c r="D8" s="552"/>
      <c r="E8" s="552"/>
      <c r="F8" s="552"/>
      <c r="G8" s="552"/>
      <c r="H8" s="552"/>
      <c r="I8" s="552"/>
      <c r="J8" s="552"/>
      <c r="K8" s="555" t="str">
        <f>IF(訪問看護ステーション名="","",訪問看護ステーション名)</f>
        <v>●●ステーション</v>
      </c>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7"/>
    </row>
    <row r="9" spans="1:36" ht="13.5" customHeight="1">
      <c r="A9" s="540" t="s">
        <v>252</v>
      </c>
      <c r="B9" s="541"/>
      <c r="C9" s="541"/>
      <c r="D9" s="541"/>
      <c r="E9" s="541"/>
      <c r="F9" s="541"/>
      <c r="G9" s="541"/>
      <c r="H9" s="541"/>
      <c r="I9" s="541"/>
      <c r="J9" s="542"/>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4"/>
    </row>
    <row r="10" spans="1:36" ht="24.95" customHeight="1">
      <c r="A10" s="545" t="s">
        <v>271</v>
      </c>
      <c r="B10" s="546"/>
      <c r="C10" s="546"/>
      <c r="D10" s="546"/>
      <c r="E10" s="546"/>
      <c r="F10" s="546"/>
      <c r="G10" s="546"/>
      <c r="H10" s="546"/>
      <c r="I10" s="546"/>
      <c r="J10" s="547"/>
      <c r="K10" s="558"/>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60"/>
    </row>
    <row r="11" spans="1:36" ht="24.95" customHeight="1">
      <c r="A11" s="548" t="s">
        <v>253</v>
      </c>
      <c r="B11" s="549"/>
      <c r="C11" s="549"/>
      <c r="D11" s="549"/>
      <c r="E11" s="549"/>
      <c r="F11" s="549"/>
      <c r="G11" s="549"/>
      <c r="H11" s="549"/>
      <c r="I11" s="549"/>
      <c r="J11" s="550"/>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4"/>
    </row>
    <row r="13" spans="1:36" ht="22.5" customHeight="1">
      <c r="A13" s="148" t="s">
        <v>269</v>
      </c>
    </row>
    <row r="14" spans="1:36" ht="35.1" customHeight="1" thickBot="1">
      <c r="A14" s="564" t="s">
        <v>270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6"/>
    </row>
    <row r="15" spans="1:36" ht="75" customHeight="1" thickBot="1">
      <c r="A15" s="567"/>
      <c r="B15" s="568"/>
      <c r="C15" s="568"/>
      <c r="D15" s="568"/>
      <c r="E15" s="568"/>
      <c r="F15" s="568"/>
      <c r="G15" s="568"/>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8"/>
      <c r="AF15" s="568"/>
      <c r="AG15" s="568"/>
      <c r="AH15" s="568"/>
      <c r="AI15" s="568"/>
      <c r="AJ15" s="569"/>
    </row>
    <row r="17" spans="1:36" ht="22.5" customHeight="1" thickBot="1">
      <c r="A17" s="148" t="s">
        <v>254</v>
      </c>
    </row>
    <row r="18" spans="1:36" ht="75" customHeight="1" thickBot="1">
      <c r="A18" s="567"/>
      <c r="B18" s="568"/>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9"/>
    </row>
    <row r="20" spans="1:36" ht="22.5" customHeight="1" thickBot="1">
      <c r="A20" s="148" t="s">
        <v>255</v>
      </c>
    </row>
    <row r="21" spans="1:36" ht="75" customHeight="1" thickBot="1">
      <c r="A21" s="567"/>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9"/>
    </row>
    <row r="22" spans="1:36" ht="20.100000000000001" customHeight="1">
      <c r="A22" s="148" t="s">
        <v>256</v>
      </c>
      <c r="B22" s="148" t="s">
        <v>257</v>
      </c>
    </row>
    <row r="24" spans="1:36" ht="22.5" customHeight="1">
      <c r="A24" s="148" t="s">
        <v>258</v>
      </c>
    </row>
    <row r="25" spans="1:36" ht="30" customHeight="1" thickBot="1">
      <c r="A25" s="564" t="s">
        <v>259</v>
      </c>
      <c r="B25" s="565"/>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6"/>
    </row>
    <row r="26" spans="1:36" ht="75" customHeight="1" thickBot="1">
      <c r="A26" s="567"/>
      <c r="B26" s="568"/>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9"/>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260</v>
      </c>
      <c r="D28" s="178"/>
      <c r="E28" s="570"/>
      <c r="F28" s="571"/>
      <c r="G28" s="178" t="s">
        <v>261</v>
      </c>
      <c r="H28" s="570"/>
      <c r="I28" s="571"/>
      <c r="J28" s="178" t="s">
        <v>262</v>
      </c>
      <c r="K28" s="570"/>
      <c r="L28" s="571"/>
      <c r="M28" s="178" t="s">
        <v>263</v>
      </c>
      <c r="N28" s="180"/>
      <c r="O28" s="180"/>
      <c r="P28" s="180"/>
      <c r="Q28" s="178"/>
      <c r="R28" s="561" t="s">
        <v>264</v>
      </c>
      <c r="S28" s="561"/>
      <c r="T28" s="561"/>
      <c r="U28" s="561"/>
      <c r="V28" s="561"/>
      <c r="W28" s="563" t="s">
        <v>265</v>
      </c>
      <c r="X28" s="563"/>
      <c r="Y28" s="563"/>
      <c r="Z28" s="563"/>
      <c r="AA28" s="563"/>
      <c r="AB28" s="563"/>
      <c r="AC28" s="563"/>
      <c r="AD28" s="563"/>
      <c r="AE28" s="563"/>
      <c r="AF28" s="563"/>
      <c r="AG28" s="563"/>
      <c r="AH28" s="563"/>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61" t="s">
        <v>266</v>
      </c>
      <c r="S29" s="561"/>
      <c r="T29" s="561"/>
      <c r="U29" s="561"/>
      <c r="V29" s="561"/>
      <c r="W29" s="562"/>
      <c r="X29" s="563"/>
      <c r="Y29" s="563"/>
      <c r="Z29" s="563"/>
      <c r="AA29" s="563"/>
      <c r="AB29" s="563"/>
      <c r="AC29" s="563"/>
      <c r="AD29" s="563"/>
      <c r="AE29" s="563"/>
      <c r="AF29" s="563"/>
      <c r="AG29" s="563"/>
      <c r="AH29" s="563"/>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N4"/>
  <sheetViews>
    <sheetView showGridLines="0" workbookViewId="0">
      <selection activeCell="HA2" sqref="HA2"/>
    </sheetView>
  </sheetViews>
  <sheetFormatPr defaultRowHeight="18.75" outlineLevelCol="1"/>
  <cols>
    <col min="3" max="5" width="9" hidden="1" customWidth="1" outlineLevel="1"/>
    <col min="6" max="6" width="9" collapsed="1"/>
    <col min="7" max="47" width="0" hidden="1" customWidth="1" outlineLevel="1"/>
    <col min="48" max="48" width="9" collapsed="1"/>
    <col min="49" max="101" width="9" hidden="1" customWidth="1" outlineLevel="1"/>
    <col min="102" max="102" width="9" collapsed="1"/>
    <col min="103"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192" max="202" width="0" hidden="1" customWidth="1" outlineLevel="1"/>
    <col min="203" max="203" width="9" collapsed="1"/>
    <col min="204" max="209" width="9" customWidth="1"/>
    <col min="210" max="275" width="9" hidden="1" customWidth="1" outlineLevel="1"/>
    <col min="276" max="276" width="9" customWidth="1" collapsed="1"/>
    <col min="277" max="278" width="9" customWidth="1"/>
    <col min="279" max="286" width="9" hidden="1" customWidth="1" outlineLevel="1"/>
    <col min="287" max="287" width="9" customWidth="1" collapsed="1"/>
    <col min="288" max="288" width="9" customWidth="1"/>
    <col min="289" max="290" width="9" hidden="1" customWidth="1" outlineLevel="1"/>
    <col min="291" max="291" width="9" customWidth="1" collapsed="1"/>
    <col min="292" max="292" width="9" hidden="1" customWidth="1" outlineLevel="1"/>
    <col min="293" max="293" width="9" customWidth="1" collapsed="1"/>
    <col min="294" max="297" width="9" customWidth="1"/>
    <col min="298" max="299" width="9" hidden="1" customWidth="1" outlineLevel="1"/>
    <col min="300" max="300" width="9" customWidth="1" collapsed="1"/>
    <col min="301" max="301" width="9" hidden="1" customWidth="1" outlineLevel="1"/>
    <col min="302" max="302" width="9" customWidth="1" collapsed="1"/>
    <col min="303" max="306" width="9" customWidth="1"/>
    <col min="307" max="308" width="9" hidden="1" customWidth="1" outlineLevel="1"/>
    <col min="309" max="309" width="9" customWidth="1" collapsed="1"/>
    <col min="310" max="310" width="9" hidden="1" customWidth="1" outlineLevel="1"/>
    <col min="311" max="311" width="9" customWidth="1" collapsed="1"/>
    <col min="312" max="315" width="9" customWidth="1"/>
    <col min="316" max="317" width="9" hidden="1" customWidth="1" outlineLevel="1"/>
    <col min="318" max="318" width="9" customWidth="1" collapsed="1"/>
    <col min="319" max="319" width="9" hidden="1" customWidth="1" outlineLevel="1"/>
    <col min="320" max="320" width="9" customWidth="1" collapsed="1"/>
    <col min="321" max="324" width="9" customWidth="1"/>
    <col min="325" max="326" width="9" hidden="1" customWidth="1" outlineLevel="1"/>
    <col min="327" max="327" width="9" customWidth="1" collapsed="1"/>
    <col min="328" max="328" width="9" hidden="1" customWidth="1" outlineLevel="1"/>
    <col min="329" max="329" width="9" customWidth="1" collapsed="1"/>
    <col min="330" max="333" width="9" customWidth="1"/>
    <col min="334" max="337" width="9" hidden="1" customWidth="1" outlineLevel="1"/>
    <col min="338" max="338" width="9" customWidth="1" collapsed="1"/>
    <col min="339" max="340" width="9" hidden="1" customWidth="1" outlineLevel="1"/>
    <col min="341" max="341" width="9" customWidth="1" collapsed="1"/>
    <col min="342" max="349" width="9" customWidth="1"/>
    <col min="350" max="363" width="9" hidden="1" customWidth="1" outlineLevel="1"/>
    <col min="364" max="364" width="9.5" bestFit="1" customWidth="1" collapsed="1"/>
  </cols>
  <sheetData>
    <row r="1" spans="1:378">
      <c r="A1" s="183" t="s">
        <v>305</v>
      </c>
      <c r="B1" s="183" t="s">
        <v>307</v>
      </c>
      <c r="C1" s="183" t="s">
        <v>308</v>
      </c>
      <c r="D1" s="183" t="s">
        <v>309</v>
      </c>
      <c r="E1" s="183" t="s">
        <v>310</v>
      </c>
      <c r="F1" s="183" t="s">
        <v>393</v>
      </c>
      <c r="G1" s="183" t="s">
        <v>394</v>
      </c>
      <c r="H1" s="185" t="s">
        <v>395</v>
      </c>
      <c r="I1" s="185" t="s">
        <v>396</v>
      </c>
      <c r="J1" s="185" t="s">
        <v>397</v>
      </c>
      <c r="K1" s="185" t="s">
        <v>398</v>
      </c>
      <c r="L1" s="185" t="s">
        <v>399</v>
      </c>
      <c r="M1" s="185" t="s">
        <v>400</v>
      </c>
      <c r="N1" s="185" t="s">
        <v>401</v>
      </c>
      <c r="O1" s="185" t="s">
        <v>402</v>
      </c>
      <c r="P1" s="185" t="s">
        <v>403</v>
      </c>
      <c r="Q1" s="185" t="s">
        <v>404</v>
      </c>
      <c r="R1" s="185" t="s">
        <v>405</v>
      </c>
      <c r="S1" s="185" t="s">
        <v>406</v>
      </c>
      <c r="T1" s="185" t="s">
        <v>407</v>
      </c>
      <c r="U1" s="185" t="s">
        <v>408</v>
      </c>
      <c r="V1" s="185" t="s">
        <v>409</v>
      </c>
      <c r="W1" s="185" t="s">
        <v>410</v>
      </c>
      <c r="X1" s="185" t="s">
        <v>411</v>
      </c>
      <c r="Y1" s="185" t="s">
        <v>412</v>
      </c>
      <c r="Z1" s="185" t="s">
        <v>413</v>
      </c>
      <c r="AA1" s="185" t="s">
        <v>414</v>
      </c>
      <c r="AB1" s="185" t="s">
        <v>415</v>
      </c>
      <c r="AC1" s="185" t="s">
        <v>416</v>
      </c>
      <c r="AD1" s="185" t="s">
        <v>417</v>
      </c>
      <c r="AE1" s="185" t="s">
        <v>418</v>
      </c>
      <c r="AF1" s="185" t="s">
        <v>419</v>
      </c>
      <c r="AG1" s="185" t="s">
        <v>420</v>
      </c>
      <c r="AH1" s="185" t="s">
        <v>421</v>
      </c>
      <c r="AI1" s="185" t="s">
        <v>422</v>
      </c>
      <c r="AJ1" s="185" t="s">
        <v>423</v>
      </c>
      <c r="AK1" s="185" t="s">
        <v>424</v>
      </c>
      <c r="AL1" s="185" t="s">
        <v>425</v>
      </c>
      <c r="AM1" s="185" t="s">
        <v>426</v>
      </c>
      <c r="AN1" s="185" t="s">
        <v>427</v>
      </c>
      <c r="AO1" s="185" t="s">
        <v>428</v>
      </c>
      <c r="AP1" s="185" t="s">
        <v>429</v>
      </c>
      <c r="AQ1" s="185" t="s">
        <v>430</v>
      </c>
      <c r="AR1" s="185" t="s">
        <v>431</v>
      </c>
      <c r="AS1" s="185" t="s">
        <v>432</v>
      </c>
      <c r="AT1" s="185" t="s">
        <v>433</v>
      </c>
      <c r="AU1" s="185" t="s">
        <v>434</v>
      </c>
      <c r="AV1" s="183" t="s">
        <v>311</v>
      </c>
      <c r="AW1" s="183" t="s">
        <v>312</v>
      </c>
      <c r="AX1" s="183" t="s">
        <v>313</v>
      </c>
      <c r="AY1" s="183" t="s">
        <v>314</v>
      </c>
      <c r="AZ1" s="183" t="s">
        <v>315</v>
      </c>
      <c r="BA1" s="183" t="s">
        <v>316</v>
      </c>
      <c r="BB1" s="183" t="s">
        <v>317</v>
      </c>
      <c r="BC1" s="183" t="s">
        <v>318</v>
      </c>
      <c r="BD1" s="183" t="s">
        <v>319</v>
      </c>
      <c r="BE1" s="183" t="s">
        <v>320</v>
      </c>
      <c r="BF1" s="183" t="s">
        <v>321</v>
      </c>
      <c r="BG1" s="183" t="s">
        <v>322</v>
      </c>
      <c r="BH1" s="183" t="s">
        <v>323</v>
      </c>
      <c r="BI1" s="183" t="s">
        <v>324</v>
      </c>
      <c r="BJ1" s="183" t="s">
        <v>325</v>
      </c>
      <c r="BK1" s="183" t="s">
        <v>326</v>
      </c>
      <c r="BL1" s="183" t="s">
        <v>327</v>
      </c>
      <c r="BM1" s="183" t="s">
        <v>328</v>
      </c>
      <c r="BN1" s="183" t="s">
        <v>329</v>
      </c>
      <c r="BO1" s="183" t="s">
        <v>330</v>
      </c>
      <c r="BP1" s="183" t="s">
        <v>331</v>
      </c>
      <c r="BQ1" s="183" t="s">
        <v>332</v>
      </c>
      <c r="BR1" s="183" t="s">
        <v>333</v>
      </c>
      <c r="BS1" s="183" t="s">
        <v>334</v>
      </c>
      <c r="BT1" s="183" t="s">
        <v>335</v>
      </c>
      <c r="BU1" s="183" t="s">
        <v>336</v>
      </c>
      <c r="BV1" s="183" t="s">
        <v>337</v>
      </c>
      <c r="BW1" s="183" t="s">
        <v>338</v>
      </c>
      <c r="BX1" s="183" t="s">
        <v>339</v>
      </c>
      <c r="BY1" s="183" t="s">
        <v>340</v>
      </c>
      <c r="BZ1" s="183" t="s">
        <v>341</v>
      </c>
      <c r="CA1" s="183" t="s">
        <v>342</v>
      </c>
      <c r="CB1" s="183" t="s">
        <v>343</v>
      </c>
      <c r="CC1" s="183" t="s">
        <v>344</v>
      </c>
      <c r="CD1" s="183" t="s">
        <v>345</v>
      </c>
      <c r="CE1" s="183" t="s">
        <v>346</v>
      </c>
      <c r="CF1" s="183" t="s">
        <v>347</v>
      </c>
      <c r="CG1" s="183" t="s">
        <v>348</v>
      </c>
      <c r="CH1" s="183" t="s">
        <v>349</v>
      </c>
      <c r="CI1" s="183" t="s">
        <v>350</v>
      </c>
      <c r="CJ1" s="183" t="s">
        <v>351</v>
      </c>
      <c r="CK1" s="183" t="s">
        <v>352</v>
      </c>
      <c r="CL1" s="183" t="s">
        <v>353</v>
      </c>
      <c r="CM1" s="183" t="s">
        <v>354</v>
      </c>
      <c r="CN1" s="183" t="s">
        <v>355</v>
      </c>
      <c r="CO1" s="183" t="s">
        <v>356</v>
      </c>
      <c r="CP1" s="183" t="s">
        <v>357</v>
      </c>
      <c r="CQ1" s="183" t="s">
        <v>358</v>
      </c>
      <c r="CR1" s="183" t="s">
        <v>359</v>
      </c>
      <c r="CS1" s="183" t="s">
        <v>360</v>
      </c>
      <c r="CT1" s="183" t="s">
        <v>361</v>
      </c>
      <c r="CU1" s="183" t="s">
        <v>362</v>
      </c>
      <c r="CV1" s="185" t="s">
        <v>363</v>
      </c>
      <c r="CW1" s="185" t="s">
        <v>364</v>
      </c>
      <c r="CX1" s="183" t="s">
        <v>365</v>
      </c>
      <c r="CY1" s="183" t="s">
        <v>366</v>
      </c>
      <c r="CZ1" s="185" t="s">
        <v>367</v>
      </c>
      <c r="DA1" s="185" t="s">
        <v>368</v>
      </c>
      <c r="DB1" s="185" t="s">
        <v>369</v>
      </c>
      <c r="DC1" s="185" t="s">
        <v>370</v>
      </c>
      <c r="DD1" s="185" t="s">
        <v>371</v>
      </c>
      <c r="DE1" s="185" t="s">
        <v>372</v>
      </c>
      <c r="DF1" s="185" t="s">
        <v>373</v>
      </c>
      <c r="DG1" s="185" t="s">
        <v>374</v>
      </c>
      <c r="DH1" s="185" t="s">
        <v>375</v>
      </c>
      <c r="DI1" s="185" t="s">
        <v>376</v>
      </c>
      <c r="DJ1" s="185" t="s">
        <v>377</v>
      </c>
      <c r="DK1" s="185" t="s">
        <v>378</v>
      </c>
      <c r="DL1" s="185" t="s">
        <v>379</v>
      </c>
      <c r="DM1" s="185" t="s">
        <v>380</v>
      </c>
      <c r="DN1" s="185" t="s">
        <v>381</v>
      </c>
      <c r="DO1" s="185" t="s">
        <v>382</v>
      </c>
      <c r="DP1" s="185" t="s">
        <v>383</v>
      </c>
      <c r="DQ1" s="185" t="s">
        <v>384</v>
      </c>
      <c r="DR1" s="185" t="s">
        <v>385</v>
      </c>
      <c r="DS1" s="185" t="s">
        <v>386</v>
      </c>
      <c r="DT1" s="185" t="s">
        <v>392</v>
      </c>
      <c r="DU1" s="185" t="s">
        <v>387</v>
      </c>
      <c r="DV1" s="185" t="s">
        <v>682</v>
      </c>
      <c r="DW1" s="185" t="s">
        <v>388</v>
      </c>
      <c r="DX1" s="185" t="s">
        <v>389</v>
      </c>
      <c r="DY1" s="185" t="s">
        <v>390</v>
      </c>
      <c r="DZ1" s="185" t="s">
        <v>391</v>
      </c>
      <c r="EA1" s="185" t="s">
        <v>435</v>
      </c>
      <c r="EB1" s="185" t="s">
        <v>436</v>
      </c>
      <c r="EC1" s="185" t="s">
        <v>437</v>
      </c>
      <c r="ED1" s="185" t="s">
        <v>438</v>
      </c>
      <c r="EE1" s="185" t="s">
        <v>439</v>
      </c>
      <c r="EF1" s="185" t="s">
        <v>440</v>
      </c>
      <c r="EG1" s="185" t="s">
        <v>441</v>
      </c>
      <c r="EH1" s="185" t="s">
        <v>442</v>
      </c>
      <c r="EI1" s="185" t="s">
        <v>443</v>
      </c>
      <c r="EJ1" s="185" t="s">
        <v>444</v>
      </c>
      <c r="EK1" s="185" t="s">
        <v>445</v>
      </c>
      <c r="EL1" s="185" t="s">
        <v>446</v>
      </c>
      <c r="EM1" s="185" t="s">
        <v>447</v>
      </c>
      <c r="EN1" s="185" t="s">
        <v>448</v>
      </c>
      <c r="EO1" s="185" t="s">
        <v>449</v>
      </c>
      <c r="EP1" s="185" t="s">
        <v>450</v>
      </c>
      <c r="EQ1" s="185" t="s">
        <v>451</v>
      </c>
      <c r="ER1" s="185" t="s">
        <v>452</v>
      </c>
      <c r="ES1" s="185" t="s">
        <v>453</v>
      </c>
      <c r="ET1" s="185" t="s">
        <v>454</v>
      </c>
      <c r="EU1" s="185" t="s">
        <v>455</v>
      </c>
      <c r="EV1" s="185" t="s">
        <v>456</v>
      </c>
      <c r="EW1" s="185" t="s">
        <v>457</v>
      </c>
      <c r="EX1" s="185" t="s">
        <v>458</v>
      </c>
      <c r="EY1" s="185" t="s">
        <v>459</v>
      </c>
      <c r="EZ1" s="185" t="s">
        <v>460</v>
      </c>
      <c r="FA1" s="185" t="s">
        <v>461</v>
      </c>
      <c r="FB1" s="185" t="s">
        <v>462</v>
      </c>
      <c r="FC1" s="185" t="s">
        <v>463</v>
      </c>
      <c r="FD1" s="185" t="s">
        <v>464</v>
      </c>
      <c r="FE1" s="185" t="s">
        <v>465</v>
      </c>
      <c r="FF1" s="185" t="s">
        <v>466</v>
      </c>
      <c r="FG1" s="185" t="s">
        <v>467</v>
      </c>
      <c r="FH1" s="185" t="s">
        <v>468</v>
      </c>
      <c r="FI1" s="185" t="s">
        <v>469</v>
      </c>
      <c r="FJ1" s="185" t="s">
        <v>470</v>
      </c>
      <c r="FK1" s="185" t="s">
        <v>471</v>
      </c>
      <c r="FL1" s="185" t="s">
        <v>472</v>
      </c>
      <c r="FM1" s="185" t="s">
        <v>473</v>
      </c>
      <c r="FN1" s="185" t="s">
        <v>474</v>
      </c>
      <c r="FO1" s="185" t="s">
        <v>475</v>
      </c>
      <c r="FP1" s="185" t="s">
        <v>476</v>
      </c>
      <c r="FQ1" s="185" t="s">
        <v>477</v>
      </c>
      <c r="FR1" s="185" t="s">
        <v>478</v>
      </c>
      <c r="FS1" s="185" t="s">
        <v>479</v>
      </c>
      <c r="FT1" s="185" t="s">
        <v>480</v>
      </c>
      <c r="FU1" s="185" t="s">
        <v>481</v>
      </c>
      <c r="FV1" s="185" t="s">
        <v>482</v>
      </c>
      <c r="FW1" s="185" t="s">
        <v>483</v>
      </c>
      <c r="FX1" s="185" t="s">
        <v>484</v>
      </c>
      <c r="FY1" s="185" t="s">
        <v>485</v>
      </c>
      <c r="FZ1" s="185" t="s">
        <v>486</v>
      </c>
      <c r="GA1" s="185" t="s">
        <v>487</v>
      </c>
      <c r="GB1" s="185" t="s">
        <v>488</v>
      </c>
      <c r="GC1" s="185" t="s">
        <v>489</v>
      </c>
      <c r="GD1" s="185" t="s">
        <v>490</v>
      </c>
      <c r="GE1" s="185" t="s">
        <v>491</v>
      </c>
      <c r="GF1" s="185" t="s">
        <v>492</v>
      </c>
      <c r="GG1" s="185" t="s">
        <v>493</v>
      </c>
      <c r="GH1" s="185" t="s">
        <v>494</v>
      </c>
      <c r="GI1" s="185" t="s">
        <v>495</v>
      </c>
      <c r="GJ1" s="185" t="s">
        <v>496</v>
      </c>
      <c r="GK1" s="185" t="s">
        <v>497</v>
      </c>
      <c r="GL1" s="185" t="s">
        <v>498</v>
      </c>
      <c r="GM1" s="185" t="s">
        <v>499</v>
      </c>
      <c r="GN1" s="185" t="s">
        <v>500</v>
      </c>
      <c r="GO1" s="185" t="s">
        <v>501</v>
      </c>
      <c r="GP1" s="185" t="s">
        <v>501</v>
      </c>
      <c r="GQ1" s="185" t="s">
        <v>665</v>
      </c>
      <c r="GR1" s="185" t="s">
        <v>666</v>
      </c>
      <c r="GS1" s="185" t="s">
        <v>667</v>
      </c>
      <c r="GT1" s="185" t="s">
        <v>668</v>
      </c>
      <c r="GU1" s="185" t="s">
        <v>503</v>
      </c>
      <c r="GV1" s="185" t="s">
        <v>503</v>
      </c>
      <c r="GW1" s="185" t="s">
        <v>507</v>
      </c>
      <c r="GX1" s="185" t="s">
        <v>504</v>
      </c>
      <c r="GY1" s="185" t="s">
        <v>509</v>
      </c>
      <c r="GZ1" s="185" t="s">
        <v>510</v>
      </c>
      <c r="HA1" s="185" t="s">
        <v>511</v>
      </c>
      <c r="HB1" s="185" t="s">
        <v>664</v>
      </c>
      <c r="HC1" s="185" t="s">
        <v>512</v>
      </c>
      <c r="HD1" s="185" t="s">
        <v>513</v>
      </c>
      <c r="HE1" s="185" t="s">
        <v>514</v>
      </c>
      <c r="HF1" s="185" t="s">
        <v>515</v>
      </c>
      <c r="HG1" s="185" t="s">
        <v>516</v>
      </c>
      <c r="HH1" s="185" t="s">
        <v>517</v>
      </c>
      <c r="HI1" s="185" t="s">
        <v>518</v>
      </c>
      <c r="HJ1" s="185" t="s">
        <v>519</v>
      </c>
      <c r="HK1" s="185" t="s">
        <v>520</v>
      </c>
      <c r="HL1" s="185" t="s">
        <v>521</v>
      </c>
      <c r="HM1" s="185" t="s">
        <v>522</v>
      </c>
      <c r="HN1" s="185" t="s">
        <v>523</v>
      </c>
      <c r="HO1" s="185" t="s">
        <v>524</v>
      </c>
      <c r="HP1" s="185" t="s">
        <v>525</v>
      </c>
      <c r="HQ1" s="185" t="s">
        <v>526</v>
      </c>
      <c r="HR1" s="185" t="s">
        <v>527</v>
      </c>
      <c r="HS1" s="185" t="s">
        <v>528</v>
      </c>
      <c r="HT1" s="185" t="s">
        <v>529</v>
      </c>
      <c r="HU1" s="185" t="s">
        <v>530</v>
      </c>
      <c r="HV1" s="185" t="s">
        <v>531</v>
      </c>
      <c r="HW1" s="185" t="s">
        <v>532</v>
      </c>
      <c r="HX1" s="185" t="s">
        <v>533</v>
      </c>
      <c r="HY1" s="185" t="s">
        <v>534</v>
      </c>
      <c r="HZ1" s="185" t="s">
        <v>535</v>
      </c>
      <c r="IA1" s="185" t="s">
        <v>536</v>
      </c>
      <c r="IB1" s="185" t="s">
        <v>537</v>
      </c>
      <c r="IC1" s="185" t="s">
        <v>538</v>
      </c>
      <c r="ID1" s="185" t="s">
        <v>539</v>
      </c>
      <c r="IE1" s="185" t="s">
        <v>540</v>
      </c>
      <c r="IF1" s="185" t="s">
        <v>541</v>
      </c>
      <c r="IG1" s="185" t="s">
        <v>542</v>
      </c>
      <c r="IH1" s="185" t="s">
        <v>543</v>
      </c>
      <c r="II1" s="185" t="s">
        <v>544</v>
      </c>
      <c r="IJ1" s="185" t="s">
        <v>545</v>
      </c>
      <c r="IK1" s="185" t="s">
        <v>546</v>
      </c>
      <c r="IL1" s="185" t="s">
        <v>547</v>
      </c>
      <c r="IM1" s="185" t="s">
        <v>548</v>
      </c>
      <c r="IN1" s="185" t="s">
        <v>549</v>
      </c>
      <c r="IO1" s="185" t="s">
        <v>550</v>
      </c>
      <c r="IP1" s="185" t="s">
        <v>551</v>
      </c>
      <c r="IQ1" s="185" t="s">
        <v>552</v>
      </c>
      <c r="IR1" s="185" t="s">
        <v>553</v>
      </c>
      <c r="IS1" s="185" t="s">
        <v>554</v>
      </c>
      <c r="IT1" s="185" t="s">
        <v>555</v>
      </c>
      <c r="IU1" s="185" t="s">
        <v>556</v>
      </c>
      <c r="IV1" s="185" t="s">
        <v>557</v>
      </c>
      <c r="IW1" s="185" t="s">
        <v>558</v>
      </c>
      <c r="IX1" s="185" t="s">
        <v>559</v>
      </c>
      <c r="IY1" s="185" t="s">
        <v>560</v>
      </c>
      <c r="IZ1" s="185" t="s">
        <v>561</v>
      </c>
      <c r="JA1" s="185" t="s">
        <v>562</v>
      </c>
      <c r="JB1" s="185" t="s">
        <v>563</v>
      </c>
      <c r="JC1" s="185" t="s">
        <v>564</v>
      </c>
      <c r="JD1" s="185" t="s">
        <v>565</v>
      </c>
      <c r="JE1" s="185" t="s">
        <v>566</v>
      </c>
      <c r="JF1" s="185" t="s">
        <v>567</v>
      </c>
      <c r="JG1" s="185" t="s">
        <v>568</v>
      </c>
      <c r="JH1" s="185" t="s">
        <v>569</v>
      </c>
      <c r="JI1" s="185" t="s">
        <v>570</v>
      </c>
      <c r="JJ1" s="185" t="s">
        <v>571</v>
      </c>
      <c r="JK1" s="185" t="s">
        <v>572</v>
      </c>
      <c r="JL1" s="185" t="s">
        <v>573</v>
      </c>
      <c r="JM1" s="185" t="s">
        <v>574</v>
      </c>
      <c r="JN1" s="185" t="s">
        <v>575</v>
      </c>
      <c r="JO1" s="185" t="s">
        <v>576</v>
      </c>
      <c r="JP1" s="185" t="s">
        <v>577</v>
      </c>
      <c r="JQ1" s="185" t="s">
        <v>578</v>
      </c>
      <c r="JR1" s="185" t="s">
        <v>579</v>
      </c>
      <c r="JS1" s="185" t="s">
        <v>580</v>
      </c>
      <c r="JT1" s="185" t="s">
        <v>581</v>
      </c>
      <c r="JU1" s="185" t="s">
        <v>508</v>
      </c>
      <c r="JV1" s="185" t="s">
        <v>582</v>
      </c>
      <c r="JW1" s="185" t="s">
        <v>583</v>
      </c>
      <c r="JX1" s="185" t="s">
        <v>506</v>
      </c>
      <c r="JY1" s="185" t="s">
        <v>584</v>
      </c>
      <c r="JZ1" s="185" t="s">
        <v>505</v>
      </c>
      <c r="KA1" s="185" t="s">
        <v>585</v>
      </c>
      <c r="KB1" s="185" t="s">
        <v>586</v>
      </c>
      <c r="KC1" s="185" t="s">
        <v>587</v>
      </c>
      <c r="KD1" s="185" t="s">
        <v>588</v>
      </c>
      <c r="KE1" s="185" t="s">
        <v>589</v>
      </c>
      <c r="KF1" s="185" t="s">
        <v>590</v>
      </c>
      <c r="KG1" s="185" t="s">
        <v>591</v>
      </c>
      <c r="KH1" s="185" t="s">
        <v>592</v>
      </c>
      <c r="KI1" s="185" t="s">
        <v>593</v>
      </c>
      <c r="KJ1" s="185" t="s">
        <v>594</v>
      </c>
      <c r="KK1" s="185" t="s">
        <v>603</v>
      </c>
      <c r="KL1" s="185" t="s">
        <v>604</v>
      </c>
      <c r="KM1" s="185" t="s">
        <v>605</v>
      </c>
      <c r="KN1" s="185" t="s">
        <v>606</v>
      </c>
      <c r="KO1" s="185" t="s">
        <v>607</v>
      </c>
      <c r="KP1" s="185" t="s">
        <v>608</v>
      </c>
      <c r="KQ1" s="185" t="s">
        <v>609</v>
      </c>
      <c r="KR1" s="185" t="s">
        <v>610</v>
      </c>
      <c r="KS1" s="185" t="s">
        <v>611</v>
      </c>
      <c r="KT1" s="185" t="s">
        <v>612</v>
      </c>
      <c r="KU1" s="185" t="s">
        <v>613</v>
      </c>
      <c r="KV1" s="185" t="s">
        <v>614</v>
      </c>
      <c r="KW1" s="185" t="s">
        <v>615</v>
      </c>
      <c r="KX1" s="185" t="s">
        <v>616</v>
      </c>
      <c r="KY1" s="185" t="s">
        <v>617</v>
      </c>
      <c r="KZ1" s="185" t="s">
        <v>618</v>
      </c>
      <c r="LA1" s="185" t="s">
        <v>619</v>
      </c>
      <c r="LB1" s="185" t="s">
        <v>620</v>
      </c>
      <c r="LC1" s="185" t="s">
        <v>621</v>
      </c>
      <c r="LD1" s="185" t="s">
        <v>622</v>
      </c>
      <c r="LE1" s="185" t="s">
        <v>623</v>
      </c>
      <c r="LF1" s="185" t="s">
        <v>624</v>
      </c>
      <c r="LG1" s="185" t="s">
        <v>625</v>
      </c>
      <c r="LH1" s="185" t="s">
        <v>626</v>
      </c>
      <c r="LI1" s="185" t="s">
        <v>627</v>
      </c>
      <c r="LJ1" s="185" t="s">
        <v>628</v>
      </c>
      <c r="LK1" s="185" t="s">
        <v>629</v>
      </c>
      <c r="LL1" s="185" t="s">
        <v>630</v>
      </c>
      <c r="LM1" s="185" t="s">
        <v>631</v>
      </c>
      <c r="LN1" s="185" t="s">
        <v>632</v>
      </c>
      <c r="LO1" s="185" t="s">
        <v>633</v>
      </c>
      <c r="LP1" s="185" t="s">
        <v>634</v>
      </c>
      <c r="LQ1" s="185" t="s">
        <v>635</v>
      </c>
      <c r="LR1" s="185" t="s">
        <v>636</v>
      </c>
      <c r="LS1" s="185" t="s">
        <v>637</v>
      </c>
      <c r="LT1" s="185" t="s">
        <v>638</v>
      </c>
      <c r="LU1" s="185" t="s">
        <v>640</v>
      </c>
      <c r="LV1" s="185" t="s">
        <v>641</v>
      </c>
      <c r="LW1" s="185" t="s">
        <v>642</v>
      </c>
      <c r="LX1" s="185" t="s">
        <v>643</v>
      </c>
      <c r="LY1" s="185" t="s">
        <v>644</v>
      </c>
      <c r="LZ1" s="185" t="s">
        <v>645</v>
      </c>
      <c r="MA1" s="185" t="s">
        <v>646</v>
      </c>
      <c r="MB1" s="185" t="s">
        <v>647</v>
      </c>
      <c r="MC1" s="185" t="s">
        <v>648</v>
      </c>
      <c r="MD1" s="185" t="s">
        <v>649</v>
      </c>
      <c r="ME1" s="185" t="s">
        <v>650</v>
      </c>
      <c r="MF1" s="185" t="s">
        <v>651</v>
      </c>
      <c r="MG1" s="185" t="s">
        <v>669</v>
      </c>
      <c r="MH1" s="185" t="s">
        <v>670</v>
      </c>
      <c r="MI1" s="185" t="s">
        <v>671</v>
      </c>
      <c r="MJ1" s="185" t="s">
        <v>672</v>
      </c>
      <c r="MK1" s="185" t="s">
        <v>652</v>
      </c>
      <c r="ML1" s="185" t="s">
        <v>653</v>
      </c>
      <c r="MM1" s="185" t="s">
        <v>654</v>
      </c>
      <c r="MN1" s="185" t="s">
        <v>655</v>
      </c>
      <c r="MO1" s="185" t="s">
        <v>656</v>
      </c>
      <c r="MP1" s="185" t="s">
        <v>657</v>
      </c>
      <c r="MQ1" s="185" t="s">
        <v>659</v>
      </c>
      <c r="MR1" s="185" t="s">
        <v>658</v>
      </c>
      <c r="MS1" s="185" t="s">
        <v>660</v>
      </c>
      <c r="MT1" s="185" t="s">
        <v>661</v>
      </c>
      <c r="MU1" t="s">
        <v>673</v>
      </c>
      <c r="MV1" t="s">
        <v>674</v>
      </c>
      <c r="MW1" t="s">
        <v>675</v>
      </c>
      <c r="MX1" t="s">
        <v>676</v>
      </c>
      <c r="MY1" t="s">
        <v>677</v>
      </c>
      <c r="MZ1" t="s">
        <v>686</v>
      </c>
      <c r="NA1" t="s">
        <v>759</v>
      </c>
      <c r="NB1" t="s">
        <v>761</v>
      </c>
      <c r="NC1" t="s">
        <v>961</v>
      </c>
      <c r="ND1" t="s">
        <v>763</v>
      </c>
      <c r="NE1" t="s">
        <v>764</v>
      </c>
      <c r="NF1" s="278" t="s">
        <v>962</v>
      </c>
      <c r="NG1" s="278" t="s">
        <v>963</v>
      </c>
      <c r="NH1" s="278" t="s">
        <v>964</v>
      </c>
      <c r="NI1" s="278" t="s">
        <v>965</v>
      </c>
      <c r="NJ1" t="s">
        <v>721</v>
      </c>
      <c r="NK1" t="s">
        <v>722</v>
      </c>
      <c r="NL1" t="s">
        <v>723</v>
      </c>
      <c r="NM1" t="s">
        <v>979</v>
      </c>
    </row>
    <row r="2" spans="1:378">
      <c r="A2" s="184" t="s">
        <v>306</v>
      </c>
      <c r="B2" s="277">
        <f>'（別添２）_賃金改善実績報告書（訪問看護ステーション）'!J5</f>
        <v>0</v>
      </c>
      <c r="C2" s="184">
        <f>'（別添２）_賃金改善実績報告書（訪問看護ステーション）'!J6</f>
        <v>0</v>
      </c>
      <c r="D2" s="184" t="s">
        <v>765</v>
      </c>
      <c r="E2" s="184" t="s">
        <v>765</v>
      </c>
      <c r="F2" s="184" t="s">
        <v>765</v>
      </c>
      <c r="G2" s="184" t="s">
        <v>765</v>
      </c>
      <c r="H2" s="184" t="s">
        <v>765</v>
      </c>
      <c r="I2" s="184" t="s">
        <v>765</v>
      </c>
      <c r="J2" s="184" t="s">
        <v>765</v>
      </c>
      <c r="K2" s="184" t="s">
        <v>765</v>
      </c>
      <c r="L2" s="184" t="s">
        <v>765</v>
      </c>
      <c r="M2" s="184" t="s">
        <v>765</v>
      </c>
      <c r="N2" s="184" t="s">
        <v>765</v>
      </c>
      <c r="O2" s="184" t="s">
        <v>765</v>
      </c>
      <c r="P2" s="184" t="s">
        <v>765</v>
      </c>
      <c r="Q2" s="184" t="s">
        <v>765</v>
      </c>
      <c r="R2" s="184" t="s">
        <v>765</v>
      </c>
      <c r="S2" s="184" t="s">
        <v>765</v>
      </c>
      <c r="T2" s="184" t="s">
        <v>765</v>
      </c>
      <c r="U2" s="184" t="s">
        <v>765</v>
      </c>
      <c r="V2" s="184" t="s">
        <v>765</v>
      </c>
      <c r="W2" s="184" t="s">
        <v>765</v>
      </c>
      <c r="X2" s="184" t="s">
        <v>765</v>
      </c>
      <c r="Y2" s="184" t="s">
        <v>765</v>
      </c>
      <c r="Z2" s="184" t="s">
        <v>765</v>
      </c>
      <c r="AA2" s="184" t="s">
        <v>765</v>
      </c>
      <c r="AB2" s="184" t="s">
        <v>765</v>
      </c>
      <c r="AC2" s="184" t="s">
        <v>765</v>
      </c>
      <c r="AD2" s="184" t="s">
        <v>765</v>
      </c>
      <c r="AE2" s="184" t="s">
        <v>765</v>
      </c>
      <c r="AF2" s="184" t="s">
        <v>765</v>
      </c>
      <c r="AG2" s="184" t="s">
        <v>765</v>
      </c>
      <c r="AH2" s="184" t="s">
        <v>765</v>
      </c>
      <c r="AI2" s="184" t="s">
        <v>765</v>
      </c>
      <c r="AJ2" s="184" t="s">
        <v>765</v>
      </c>
      <c r="AK2" s="184" t="s">
        <v>765</v>
      </c>
      <c r="AL2" s="184" t="s">
        <v>765</v>
      </c>
      <c r="AM2" s="184" t="s">
        <v>765</v>
      </c>
      <c r="AN2" s="184" t="s">
        <v>765</v>
      </c>
      <c r="AO2" s="184" t="s">
        <v>765</v>
      </c>
      <c r="AP2" s="184" t="s">
        <v>765</v>
      </c>
      <c r="AQ2" s="184" t="s">
        <v>765</v>
      </c>
      <c r="AR2" s="184" t="s">
        <v>765</v>
      </c>
      <c r="AS2" s="184" t="s">
        <v>765</v>
      </c>
      <c r="AT2" s="184" t="s">
        <v>765</v>
      </c>
      <c r="AU2" s="184" t="s">
        <v>765</v>
      </c>
      <c r="AV2" s="184" t="s">
        <v>765</v>
      </c>
      <c r="AW2" s="184" t="s">
        <v>765</v>
      </c>
      <c r="AX2" s="184" t="s">
        <v>765</v>
      </c>
      <c r="AY2" s="184" t="s">
        <v>765</v>
      </c>
      <c r="AZ2" s="184" t="s">
        <v>765</v>
      </c>
      <c r="BA2" s="184" t="s">
        <v>765</v>
      </c>
      <c r="BB2" s="184" t="s">
        <v>765</v>
      </c>
      <c r="BC2" s="184" t="s">
        <v>765</v>
      </c>
      <c r="BD2" s="184" t="s">
        <v>765</v>
      </c>
      <c r="BE2" s="184" t="s">
        <v>765</v>
      </c>
      <c r="BF2" s="184" t="s">
        <v>765</v>
      </c>
      <c r="BG2" s="184" t="s">
        <v>765</v>
      </c>
      <c r="BH2" s="184" t="s">
        <v>765</v>
      </c>
      <c r="BI2" s="184" t="s">
        <v>765</v>
      </c>
      <c r="BJ2" s="184" t="s">
        <v>765</v>
      </c>
      <c r="BK2" s="184" t="s">
        <v>765</v>
      </c>
      <c r="BL2" s="184" t="s">
        <v>765</v>
      </c>
      <c r="BM2" s="184" t="s">
        <v>765</v>
      </c>
      <c r="BN2" s="184" t="s">
        <v>765</v>
      </c>
      <c r="BO2" s="184" t="s">
        <v>765</v>
      </c>
      <c r="BP2" s="184" t="s">
        <v>765</v>
      </c>
      <c r="BQ2" s="184" t="s">
        <v>765</v>
      </c>
      <c r="BR2" s="184" t="s">
        <v>765</v>
      </c>
      <c r="BS2" s="184" t="s">
        <v>765</v>
      </c>
      <c r="BT2" s="184" t="s">
        <v>765</v>
      </c>
      <c r="BU2" s="184" t="s">
        <v>765</v>
      </c>
      <c r="BV2" s="184" t="s">
        <v>765</v>
      </c>
      <c r="BW2" s="184" t="s">
        <v>765</v>
      </c>
      <c r="BX2" s="184" t="s">
        <v>765</v>
      </c>
      <c r="BY2" s="184" t="s">
        <v>765</v>
      </c>
      <c r="BZ2" s="184" t="s">
        <v>765</v>
      </c>
      <c r="CA2" s="184" t="s">
        <v>765</v>
      </c>
      <c r="CB2" s="184" t="s">
        <v>765</v>
      </c>
      <c r="CC2" s="184" t="s">
        <v>765</v>
      </c>
      <c r="CD2" s="184" t="s">
        <v>765</v>
      </c>
      <c r="CE2" s="184" t="s">
        <v>765</v>
      </c>
      <c r="CF2" s="184" t="s">
        <v>765</v>
      </c>
      <c r="CG2" s="184" t="s">
        <v>765</v>
      </c>
      <c r="CH2" s="184" t="s">
        <v>765</v>
      </c>
      <c r="CI2" s="184" t="s">
        <v>765</v>
      </c>
      <c r="CJ2" s="184" t="s">
        <v>765</v>
      </c>
      <c r="CK2" s="184" t="s">
        <v>765</v>
      </c>
      <c r="CL2" s="184" t="s">
        <v>765</v>
      </c>
      <c r="CM2" s="184" t="s">
        <v>765</v>
      </c>
      <c r="CN2" s="184" t="s">
        <v>765</v>
      </c>
      <c r="CO2" s="184" t="s">
        <v>765</v>
      </c>
      <c r="CP2" s="184" t="s">
        <v>765</v>
      </c>
      <c r="CQ2" s="184" t="s">
        <v>765</v>
      </c>
      <c r="CR2" s="184" t="s">
        <v>765</v>
      </c>
      <c r="CS2" s="184" t="s">
        <v>765</v>
      </c>
      <c r="CT2" s="184" t="s">
        <v>765</v>
      </c>
      <c r="CU2" s="184" t="s">
        <v>765</v>
      </c>
      <c r="CV2" s="184" t="s">
        <v>765</v>
      </c>
      <c r="CW2" s="184" t="s">
        <v>765</v>
      </c>
      <c r="CX2" s="184" t="s">
        <v>765</v>
      </c>
      <c r="CY2" s="184" t="s">
        <v>765</v>
      </c>
      <c r="CZ2" s="184" t="s">
        <v>765</v>
      </c>
      <c r="DA2" s="184" t="s">
        <v>765</v>
      </c>
      <c r="DB2" s="184" t="s">
        <v>765</v>
      </c>
      <c r="DC2" s="184" t="s">
        <v>765</v>
      </c>
      <c r="DD2" s="184" t="s">
        <v>765</v>
      </c>
      <c r="DE2" s="184" t="s">
        <v>765</v>
      </c>
      <c r="DF2" s="184" t="s">
        <v>765</v>
      </c>
      <c r="DG2" s="184" t="s">
        <v>765</v>
      </c>
      <c r="DH2" s="184" t="s">
        <v>765</v>
      </c>
      <c r="DI2" s="184" t="s">
        <v>765</v>
      </c>
      <c r="DJ2" s="184" t="s">
        <v>765</v>
      </c>
      <c r="DK2" s="184" t="s">
        <v>765</v>
      </c>
      <c r="DL2" s="184" t="s">
        <v>765</v>
      </c>
      <c r="DM2" s="184" t="s">
        <v>765</v>
      </c>
      <c r="DN2" s="184" t="s">
        <v>765</v>
      </c>
      <c r="DO2" s="184" t="s">
        <v>765</v>
      </c>
      <c r="DP2" s="184" t="s">
        <v>765</v>
      </c>
      <c r="DQ2" s="184" t="s">
        <v>765</v>
      </c>
      <c r="DR2" s="184" t="s">
        <v>765</v>
      </c>
      <c r="DS2" s="184" t="s">
        <v>765</v>
      </c>
      <c r="DT2" s="184" t="s">
        <v>765</v>
      </c>
      <c r="DU2" s="184" t="s">
        <v>765</v>
      </c>
      <c r="DV2" s="184" t="s">
        <v>765</v>
      </c>
      <c r="DW2" s="184" t="s">
        <v>765</v>
      </c>
      <c r="DX2" s="184" t="s">
        <v>765</v>
      </c>
      <c r="DY2" s="184" t="s">
        <v>765</v>
      </c>
      <c r="DZ2" s="184" t="s">
        <v>765</v>
      </c>
      <c r="EA2" s="184" t="s">
        <v>765</v>
      </c>
      <c r="EB2" s="184" t="s">
        <v>765</v>
      </c>
      <c r="EC2" s="184" t="s">
        <v>765</v>
      </c>
      <c r="ED2" s="184" t="s">
        <v>765</v>
      </c>
      <c r="EE2" s="184" t="s">
        <v>765</v>
      </c>
      <c r="EF2" s="184" t="s">
        <v>765</v>
      </c>
      <c r="EG2" s="184" t="s">
        <v>765</v>
      </c>
      <c r="EH2" s="184" t="s">
        <v>765</v>
      </c>
      <c r="EI2" s="184" t="s">
        <v>765</v>
      </c>
      <c r="EJ2" s="184" t="s">
        <v>765</v>
      </c>
      <c r="EK2" s="184" t="s">
        <v>765</v>
      </c>
      <c r="EL2" s="184" t="s">
        <v>765</v>
      </c>
      <c r="EM2" s="184" t="s">
        <v>765</v>
      </c>
      <c r="EN2" s="184" t="s">
        <v>765</v>
      </c>
      <c r="EO2" s="184" t="s">
        <v>765</v>
      </c>
      <c r="EP2" s="184" t="s">
        <v>765</v>
      </c>
      <c r="EQ2" s="184" t="s">
        <v>765</v>
      </c>
      <c r="ER2" s="184" t="s">
        <v>765</v>
      </c>
      <c r="ES2" s="184" t="s">
        <v>765</v>
      </c>
      <c r="ET2" s="184" t="s">
        <v>765</v>
      </c>
      <c r="EU2" s="184" t="s">
        <v>765</v>
      </c>
      <c r="EV2" s="184" t="s">
        <v>765</v>
      </c>
      <c r="EW2" s="184" t="s">
        <v>765</v>
      </c>
      <c r="EX2" s="184" t="s">
        <v>765</v>
      </c>
      <c r="EY2" s="184" t="s">
        <v>765</v>
      </c>
      <c r="EZ2" s="184" t="s">
        <v>765</v>
      </c>
      <c r="FA2" s="184" t="s">
        <v>765</v>
      </c>
      <c r="FB2" s="184" t="s">
        <v>765</v>
      </c>
      <c r="FC2" s="184" t="s">
        <v>765</v>
      </c>
      <c r="FD2" s="184" t="s">
        <v>765</v>
      </c>
      <c r="FE2" s="184" t="s">
        <v>765</v>
      </c>
      <c r="FF2" s="184" t="s">
        <v>765</v>
      </c>
      <c r="FG2" s="184" t="s">
        <v>765</v>
      </c>
      <c r="FH2" s="184" t="s">
        <v>765</v>
      </c>
      <c r="FI2" s="184" t="s">
        <v>765</v>
      </c>
      <c r="FJ2" s="184" t="s">
        <v>765</v>
      </c>
      <c r="FK2" s="184" t="s">
        <v>765</v>
      </c>
      <c r="FL2" s="184" t="s">
        <v>765</v>
      </c>
      <c r="FM2" s="184" t="s">
        <v>765</v>
      </c>
      <c r="FN2" s="184" t="s">
        <v>765</v>
      </c>
      <c r="FO2" s="184" t="s">
        <v>765</v>
      </c>
      <c r="FP2" s="184" t="s">
        <v>765</v>
      </c>
      <c r="FQ2" s="184" t="s">
        <v>765</v>
      </c>
      <c r="FR2" s="184" t="s">
        <v>765</v>
      </c>
      <c r="FS2" s="184" t="s">
        <v>765</v>
      </c>
      <c r="FT2" s="184" t="s">
        <v>765</v>
      </c>
      <c r="FU2" s="184" t="s">
        <v>765</v>
      </c>
      <c r="FV2" s="184" t="s">
        <v>765</v>
      </c>
      <c r="FW2" s="184" t="s">
        <v>765</v>
      </c>
      <c r="FX2" s="184" t="s">
        <v>765</v>
      </c>
      <c r="FY2" s="184" t="s">
        <v>765</v>
      </c>
      <c r="FZ2" s="184" t="s">
        <v>765</v>
      </c>
      <c r="GA2" s="184" t="s">
        <v>765</v>
      </c>
      <c r="GB2" s="184" t="s">
        <v>765</v>
      </c>
      <c r="GC2" s="184" t="s">
        <v>765</v>
      </c>
      <c r="GD2" s="184" t="s">
        <v>765</v>
      </c>
      <c r="GE2" s="184" t="s">
        <v>765</v>
      </c>
      <c r="GF2" s="184" t="s">
        <v>765</v>
      </c>
      <c r="GG2" s="184" t="s">
        <v>765</v>
      </c>
      <c r="GH2" s="184" t="s">
        <v>765</v>
      </c>
      <c r="GI2" s="184" t="s">
        <v>765</v>
      </c>
      <c r="GJ2" s="184" t="s">
        <v>765</v>
      </c>
      <c r="GK2" s="184" t="s">
        <v>765</v>
      </c>
      <c r="GL2" s="184" t="s">
        <v>765</v>
      </c>
      <c r="GM2" s="184" t="s">
        <v>765</v>
      </c>
      <c r="GN2" s="184" t="s">
        <v>765</v>
      </c>
      <c r="GO2" s="184" t="s">
        <v>765</v>
      </c>
      <c r="GP2" s="184" t="s">
        <v>765</v>
      </c>
      <c r="GQ2" s="184" t="s">
        <v>765</v>
      </c>
      <c r="GR2" s="184" t="s">
        <v>765</v>
      </c>
      <c r="GS2" s="184" t="s">
        <v>765</v>
      </c>
      <c r="GT2" s="184" t="s">
        <v>765</v>
      </c>
      <c r="GU2" s="277">
        <f>'（別添２）_賃金改善実績報告書（訪問看護ステーション）'!J5</f>
        <v>0</v>
      </c>
      <c r="GV2" s="184">
        <f>'（別添２）_賃金改善実績報告書（訪問看護ステーション）'!J6</f>
        <v>0</v>
      </c>
      <c r="GW2" s="184">
        <f>'（別添２）_賃金改善実績報告書（訪問看護ステーション）'!E13</f>
        <v>0</v>
      </c>
      <c r="GX2" s="184">
        <f>'（別添２）_賃金改善実績報告書（訪問看護ステーション）'!H13</f>
        <v>0</v>
      </c>
      <c r="GY2" s="184">
        <f>'（別添２）_賃金改善実績報告書（訪問看護ステーション）'!P13</f>
        <v>0</v>
      </c>
      <c r="GZ2" s="184">
        <f>'（別添２）_賃金改善実績報告書（訪問看護ステーション）'!S13</f>
        <v>0</v>
      </c>
      <c r="HA2" s="184">
        <f>'（別添２）_賃金改善実績報告書（訪問看護ステーション）'!W13</f>
        <v>1</v>
      </c>
      <c r="HB2" s="184" t="str">
        <f>$DF$2</f>
        <v>報告書様式</v>
      </c>
      <c r="HC2" s="184" t="str">
        <f>$DF$2</f>
        <v>報告書様式</v>
      </c>
      <c r="HD2" s="184" t="str">
        <f>$DF$2</f>
        <v>報告書様式</v>
      </c>
      <c r="HE2" s="184" t="str">
        <f t="shared" ref="HE2:JO2" si="0">$DF$2</f>
        <v>報告書様式</v>
      </c>
      <c r="HF2" s="184" t="str">
        <f t="shared" si="0"/>
        <v>報告書様式</v>
      </c>
      <c r="HG2" s="184" t="str">
        <f t="shared" si="0"/>
        <v>報告書様式</v>
      </c>
      <c r="HH2" s="184" t="str">
        <f t="shared" si="0"/>
        <v>報告書様式</v>
      </c>
      <c r="HI2" s="184" t="str">
        <f t="shared" si="0"/>
        <v>報告書様式</v>
      </c>
      <c r="HJ2" s="184" t="str">
        <f t="shared" si="0"/>
        <v>報告書様式</v>
      </c>
      <c r="HK2" s="184" t="str">
        <f t="shared" si="0"/>
        <v>報告書様式</v>
      </c>
      <c r="HL2" s="184" t="str">
        <f t="shared" si="0"/>
        <v>報告書様式</v>
      </c>
      <c r="HM2" s="184" t="str">
        <f t="shared" si="0"/>
        <v>報告書様式</v>
      </c>
      <c r="HN2" s="184" t="str">
        <f t="shared" si="0"/>
        <v>報告書様式</v>
      </c>
      <c r="HO2" s="184" t="str">
        <f t="shared" si="0"/>
        <v>報告書様式</v>
      </c>
      <c r="HP2" s="184" t="str">
        <f t="shared" si="0"/>
        <v>報告書様式</v>
      </c>
      <c r="HQ2" s="184" t="str">
        <f t="shared" si="0"/>
        <v>報告書様式</v>
      </c>
      <c r="HR2" s="184" t="str">
        <f t="shared" si="0"/>
        <v>報告書様式</v>
      </c>
      <c r="HS2" s="184" t="str">
        <f t="shared" si="0"/>
        <v>報告書様式</v>
      </c>
      <c r="HT2" s="184" t="str">
        <f t="shared" si="0"/>
        <v>報告書様式</v>
      </c>
      <c r="HU2" s="184" t="str">
        <f t="shared" si="0"/>
        <v>報告書様式</v>
      </c>
      <c r="HV2" s="184" t="str">
        <f t="shared" si="0"/>
        <v>報告書様式</v>
      </c>
      <c r="HW2" s="184" t="str">
        <f t="shared" si="0"/>
        <v>報告書様式</v>
      </c>
      <c r="HX2" s="184" t="str">
        <f t="shared" si="0"/>
        <v>報告書様式</v>
      </c>
      <c r="HY2" s="184" t="str">
        <f t="shared" si="0"/>
        <v>報告書様式</v>
      </c>
      <c r="HZ2" s="184" t="str">
        <f t="shared" si="0"/>
        <v>報告書様式</v>
      </c>
      <c r="IA2" s="184" t="str">
        <f t="shared" si="0"/>
        <v>報告書様式</v>
      </c>
      <c r="IB2" s="184" t="str">
        <f t="shared" si="0"/>
        <v>報告書様式</v>
      </c>
      <c r="IC2" s="184" t="str">
        <f t="shared" si="0"/>
        <v>報告書様式</v>
      </c>
      <c r="ID2" s="184" t="str">
        <f t="shared" si="0"/>
        <v>報告書様式</v>
      </c>
      <c r="IE2" s="184" t="str">
        <f t="shared" si="0"/>
        <v>報告書様式</v>
      </c>
      <c r="IF2" s="184" t="str">
        <f t="shared" si="0"/>
        <v>報告書様式</v>
      </c>
      <c r="IG2" s="184" t="str">
        <f t="shared" si="0"/>
        <v>報告書様式</v>
      </c>
      <c r="IH2" s="184" t="str">
        <f t="shared" si="0"/>
        <v>報告書様式</v>
      </c>
      <c r="II2" s="184" t="str">
        <f t="shared" si="0"/>
        <v>報告書様式</v>
      </c>
      <c r="IJ2" s="184" t="str">
        <f t="shared" si="0"/>
        <v>報告書様式</v>
      </c>
      <c r="IK2" s="184" t="str">
        <f t="shared" si="0"/>
        <v>報告書様式</v>
      </c>
      <c r="IL2" s="184" t="str">
        <f t="shared" si="0"/>
        <v>報告書様式</v>
      </c>
      <c r="IM2" s="184" t="str">
        <f t="shared" si="0"/>
        <v>報告書様式</v>
      </c>
      <c r="IN2" s="184" t="str">
        <f t="shared" si="0"/>
        <v>報告書様式</v>
      </c>
      <c r="IO2" s="184" t="str">
        <f t="shared" si="0"/>
        <v>報告書様式</v>
      </c>
      <c r="IP2" s="184" t="str">
        <f t="shared" si="0"/>
        <v>報告書様式</v>
      </c>
      <c r="IQ2" s="184" t="str">
        <f t="shared" si="0"/>
        <v>報告書様式</v>
      </c>
      <c r="IR2" s="184" t="str">
        <f t="shared" si="0"/>
        <v>報告書様式</v>
      </c>
      <c r="IS2" s="184" t="str">
        <f t="shared" si="0"/>
        <v>報告書様式</v>
      </c>
      <c r="IT2" s="184" t="str">
        <f t="shared" si="0"/>
        <v>報告書様式</v>
      </c>
      <c r="IU2" s="184" t="str">
        <f t="shared" si="0"/>
        <v>報告書様式</v>
      </c>
      <c r="IV2" s="184" t="str">
        <f t="shared" si="0"/>
        <v>報告書様式</v>
      </c>
      <c r="IW2" s="184" t="str">
        <f t="shared" si="0"/>
        <v>報告書様式</v>
      </c>
      <c r="IX2" s="184" t="str">
        <f t="shared" si="0"/>
        <v>報告書様式</v>
      </c>
      <c r="IY2" s="184" t="str">
        <f t="shared" si="0"/>
        <v>報告書様式</v>
      </c>
      <c r="IZ2" s="184" t="str">
        <f t="shared" si="0"/>
        <v>報告書様式</v>
      </c>
      <c r="JA2" s="184" t="str">
        <f t="shared" si="0"/>
        <v>報告書様式</v>
      </c>
      <c r="JB2" s="184" t="str">
        <f t="shared" si="0"/>
        <v>報告書様式</v>
      </c>
      <c r="JC2" s="184" t="str">
        <f t="shared" si="0"/>
        <v>報告書様式</v>
      </c>
      <c r="JD2" s="184" t="str">
        <f t="shared" si="0"/>
        <v>報告書様式</v>
      </c>
      <c r="JE2" s="184" t="str">
        <f t="shared" si="0"/>
        <v>報告書様式</v>
      </c>
      <c r="JF2" s="184" t="str">
        <f t="shared" si="0"/>
        <v>報告書様式</v>
      </c>
      <c r="JG2" s="184" t="str">
        <f t="shared" si="0"/>
        <v>報告書様式</v>
      </c>
      <c r="JH2" s="184" t="str">
        <f t="shared" si="0"/>
        <v>報告書様式</v>
      </c>
      <c r="JI2" s="184" t="str">
        <f t="shared" si="0"/>
        <v>報告書様式</v>
      </c>
      <c r="JJ2" s="184" t="str">
        <f t="shared" si="0"/>
        <v>報告書様式</v>
      </c>
      <c r="JK2" s="184" t="str">
        <f t="shared" si="0"/>
        <v>報告書様式</v>
      </c>
      <c r="JL2" s="184" t="str">
        <f t="shared" si="0"/>
        <v>報告書様式</v>
      </c>
      <c r="JM2" s="184" t="str">
        <f t="shared" si="0"/>
        <v>報告書様式</v>
      </c>
      <c r="JN2" s="184" t="str">
        <f t="shared" si="0"/>
        <v>報告書様式</v>
      </c>
      <c r="JO2" s="184" t="str">
        <f t="shared" si="0"/>
        <v>報告書様式</v>
      </c>
      <c r="JP2" s="188">
        <f>'（別添２）_賃金改善実績報告書（訪問看護ステーション）'!AB47</f>
        <v>0</v>
      </c>
      <c r="JQ2" s="188">
        <f>'（別添２）_賃金改善実績報告書（訪問看護ステーション）'!AB48</f>
        <v>0</v>
      </c>
      <c r="JR2" s="187">
        <f>'（別添２）_賃金改善実績報告書（訪問看護ステーション）'!AB51</f>
        <v>0</v>
      </c>
      <c r="JS2" s="188" t="s">
        <v>934</v>
      </c>
      <c r="JT2" s="188" t="s">
        <v>934</v>
      </c>
      <c r="JU2" s="187">
        <f>$JR$2</f>
        <v>0</v>
      </c>
      <c r="JV2" s="188" t="s">
        <v>934</v>
      </c>
      <c r="JW2" s="188" t="s">
        <v>934</v>
      </c>
      <c r="JX2" s="188" t="s">
        <v>934</v>
      </c>
      <c r="JY2" s="188" t="s">
        <v>934</v>
      </c>
      <c r="JZ2" s="188" t="s">
        <v>934</v>
      </c>
      <c r="KA2" s="188" t="b">
        <f>'（別添２）_賃金改善実績報告書（訪問看護ステーション）'!$AH$52</f>
        <v>0</v>
      </c>
      <c r="KB2" s="335">
        <f>'（別添２）_賃金改善実績報告書（訪問看護ステーション）'!AB81</f>
        <v>0</v>
      </c>
      <c r="KC2" s="188" t="str">
        <f>$EC$2</f>
        <v>報告書様式</v>
      </c>
      <c r="KD2" s="188" t="str">
        <f>$ED$2</f>
        <v>報告書様式</v>
      </c>
      <c r="KE2" s="188">
        <f>'（別添２）_賃金改善実績報告書（訪問看護ステーション）'!$AB$84</f>
        <v>0</v>
      </c>
      <c r="KF2" s="188" t="str">
        <f>$ED$2</f>
        <v>報告書様式</v>
      </c>
      <c r="KG2" s="188">
        <f>'（別添２）_賃金改善実績報告書（訪問看護ステーション）'!AB86</f>
        <v>0</v>
      </c>
      <c r="KH2" s="188">
        <f>'（別添２）_賃金改善実績報告書（訪問看護ステーション）'!$AB$87</f>
        <v>0</v>
      </c>
      <c r="KI2" s="188">
        <f>'（別添２）_賃金改善実績報告書（訪問看護ステーション）'!$AB$88</f>
        <v>0</v>
      </c>
      <c r="KJ2" s="189" t="e">
        <f>'（別添２）_賃金改善実績報告書（訪問看護ステーション）'!AB89/100</f>
        <v>#DIV/0!</v>
      </c>
      <c r="KK2" s="335">
        <f>'（別添２）_賃金改善実績報告書（訪問看護ステーション）'!AK92</f>
        <v>0</v>
      </c>
      <c r="KL2" s="188" t="str">
        <f>$EC$2</f>
        <v>報告書様式</v>
      </c>
      <c r="KM2" s="188" t="str">
        <f>$ED$2</f>
        <v>報告書様式</v>
      </c>
      <c r="KN2" s="188">
        <f>'（別添２）_賃金改善実績報告書（訪問看護ステーション）'!$AB$95</f>
        <v>0</v>
      </c>
      <c r="KO2" s="188" t="str">
        <f>$ED$2</f>
        <v>報告書様式</v>
      </c>
      <c r="KP2" s="188">
        <f>'（別添２）_賃金改善実績報告書（訪問看護ステーション）'!AK97</f>
        <v>0</v>
      </c>
      <c r="KQ2" s="188">
        <f>'（別添２）_賃金改善実績報告書（訪問看護ステーション）'!$AB$98</f>
        <v>0</v>
      </c>
      <c r="KR2" s="188">
        <f>'（別添２）_賃金改善実績報告書（訪問看護ステーション）'!$AB$99</f>
        <v>0</v>
      </c>
      <c r="KS2" s="189" t="e">
        <f>'（別添２）_賃金改善実績報告書（訪問看護ステーション）'!AB100/100</f>
        <v>#DIV/0!</v>
      </c>
      <c r="KT2" s="335">
        <f>'（別添２）_賃金改善実績報告書（訪問看護ステーション）'!AB103</f>
        <v>0</v>
      </c>
      <c r="KU2" s="188" t="str">
        <f>$EC$2</f>
        <v>報告書様式</v>
      </c>
      <c r="KV2" s="188" t="str">
        <f>$ED$2</f>
        <v>報告書様式</v>
      </c>
      <c r="KW2" s="188">
        <f>'（別添２）_賃金改善実績報告書（訪問看護ステーション）'!$AB$84</f>
        <v>0</v>
      </c>
      <c r="KX2" s="188" t="str">
        <f>$ED$2</f>
        <v>報告書様式</v>
      </c>
      <c r="KY2" s="188">
        <f>'（別添２）_賃金改善実績報告書（訪問看護ステーション）'!AB108</f>
        <v>0</v>
      </c>
      <c r="KZ2" s="188">
        <f>'（別添２）_賃金改善実績報告書（訪問看護ステーション）'!AB109</f>
        <v>0</v>
      </c>
      <c r="LA2" s="188">
        <f>'（別添２）_賃金改善実績報告書（訪問看護ステーション）'!AB110</f>
        <v>0</v>
      </c>
      <c r="LB2" s="189" t="e">
        <f>'（別添２）_賃金改善実績報告書（訪問看護ステーション）'!AB111/100</f>
        <v>#DIV/0!</v>
      </c>
      <c r="LC2" s="335">
        <f>'（別添２）_賃金改善実績報告書（訪問看護ステーション）'!AB114</f>
        <v>0</v>
      </c>
      <c r="LD2" s="188" t="str">
        <f>$EC$2</f>
        <v>報告書様式</v>
      </c>
      <c r="LE2" s="188" t="str">
        <f>$ED$2</f>
        <v>報告書様式</v>
      </c>
      <c r="LF2" s="188">
        <f>'（別添２）_賃金改善実績報告書（訪問看護ステーション）'!AB117</f>
        <v>0</v>
      </c>
      <c r="LG2" s="188" t="str">
        <f>$ED$2</f>
        <v>報告書様式</v>
      </c>
      <c r="LH2" s="188">
        <f>'（別添２）_賃金改善実績報告書（訪問看護ステーション）'!AB119</f>
        <v>0</v>
      </c>
      <c r="LI2" s="188">
        <f>'（別添２）_賃金改善実績報告書（訪問看護ステーション）'!AB120</f>
        <v>0</v>
      </c>
      <c r="LJ2" s="188">
        <f>'（別添２）_賃金改善実績報告書（訪問看護ステーション）'!AB121</f>
        <v>0</v>
      </c>
      <c r="LK2" s="189" t="e">
        <f>'（別添２）_賃金改善実績報告書（訪問看護ステーション）'!AB122/100</f>
        <v>#DIV/0!</v>
      </c>
      <c r="LL2" s="335">
        <f>'（別添２）_賃金改善実績報告書（訪問看護ステーション）'!AB125</f>
        <v>0</v>
      </c>
      <c r="LM2" s="188" t="str">
        <f>$EC$2</f>
        <v>報告書様式</v>
      </c>
      <c r="LN2" s="188" t="str">
        <f>$ED$2</f>
        <v>報告書様式</v>
      </c>
      <c r="LO2" s="188">
        <f>'（別添２）_賃金改善実績報告書（訪問看護ステーション）'!AB128</f>
        <v>0</v>
      </c>
      <c r="LP2" s="188" t="str">
        <f>$ED$2</f>
        <v>報告書様式</v>
      </c>
      <c r="LQ2" s="188">
        <f>'（別添２）_賃金改善実績報告書（訪問看護ステーション）'!AB130</f>
        <v>0</v>
      </c>
      <c r="LR2" s="188">
        <f>'（別添２）_賃金改善実績報告書（訪問看護ステーション）'!AB131</f>
        <v>0</v>
      </c>
      <c r="LS2" s="188">
        <f>'（別添２）_賃金改善実績報告書（訪問看護ステーション）'!AB132</f>
        <v>0</v>
      </c>
      <c r="LT2" s="189" t="e">
        <f>'（別添２）_賃金改善実績報告書（訪問看護ステーション）'!AB133/100</f>
        <v>#DIV/0!</v>
      </c>
      <c r="LU2" s="190">
        <f>'（別添２）_賃金改善実績報告書（訪問看護ステーション）'!AB137</f>
        <v>0</v>
      </c>
      <c r="LV2" s="188" t="str">
        <f>$ED$2</f>
        <v>報告書様式</v>
      </c>
      <c r="LW2" s="188" t="str">
        <f>$ED$2</f>
        <v>報告書様式</v>
      </c>
      <c r="LX2" s="188" t="str">
        <f>$ED$2</f>
        <v>報告書様式</v>
      </c>
      <c r="LY2" s="188" t="str">
        <f>$ED$2</f>
        <v>報告書様式</v>
      </c>
      <c r="LZ2" s="186">
        <f>'（別添２）_賃金改善実績報告書（訪問看護ステーション）'!$AB$142</f>
        <v>0</v>
      </c>
      <c r="MA2" s="188" t="str">
        <f>$ED$2</f>
        <v>報告書様式</v>
      </c>
      <c r="MB2" s="188" t="str">
        <f>$ED$2</f>
        <v>報告書様式</v>
      </c>
      <c r="MC2" s="186">
        <f>'（別添２）_賃金改善実績報告書（訪問看護ステーション）'!AB145</f>
        <v>0</v>
      </c>
      <c r="MD2" s="186">
        <f>'（別添２）_賃金改善実績報告書（訪問看護ステーション）'!$AB$146</f>
        <v>0</v>
      </c>
      <c r="ME2" s="186">
        <f>'（別添２）_賃金改善実績報告書（訪問看護ステーション）'!$AB$147</f>
        <v>0</v>
      </c>
      <c r="MF2" s="189" t="e">
        <f>'（別添２）_賃金改善実績報告書（訪問看護ステーション）'!AB148/100</f>
        <v>#DIV/0!</v>
      </c>
      <c r="MG2" s="219">
        <f>'（別添２）_賃金改善実績報告書（訪問看護ステーション）'!$F$153</f>
        <v>0</v>
      </c>
      <c r="MH2" s="219">
        <f>'（別添２）_賃金改善実績報告書（訪問看護ステーション）'!$I$153</f>
        <v>0</v>
      </c>
      <c r="MI2" s="219">
        <f>'（別添２）_賃金改善実績報告書（訪問看護ステーション）'!$L$153</f>
        <v>0</v>
      </c>
      <c r="MJ2" s="219">
        <f>'（別添２）_賃金改善実績報告書（訪問看護ステーション）'!$U$153</f>
        <v>0</v>
      </c>
      <c r="MK2" s="184">
        <f>'（別添３）_特別事情届出書'!$U$3</f>
        <v>0</v>
      </c>
      <c r="ML2" s="184" t="str">
        <f>'（別添３）_特別事情届出書'!$K$7</f>
        <v>0123456</v>
      </c>
      <c r="MM2" s="184" t="str">
        <f>'（別添３）_特別事情届出書'!$K$8</f>
        <v>●●ステーション</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t="str">
        <f>'（別添２）_賃金改善実績報告書（訪問看護ステーション）'!AI1</f>
        <v>202503報告書様式（訪看）</v>
      </c>
      <c r="NA2" s="278" t="str">
        <f>'（別添２）_賃金改善実績報告書（訪問看護ステーション）'!J7</f>
        <v>（選択してください）</v>
      </c>
      <c r="NB2" s="278">
        <f>'（別添２）_賃金改善実績報告書（訪問看護ステーション）'!J8</f>
        <v>0</v>
      </c>
      <c r="NC2">
        <f>'（別添２）_賃金改善実績報告書（訪問看護ステーション）'!U153</f>
        <v>0</v>
      </c>
      <c r="ND2" s="278">
        <f>'（別添２）_賃金改善実績報告書（訪問看護ステーション）'!J9</f>
        <v>0</v>
      </c>
      <c r="NE2" s="278">
        <f>'（別添２）_賃金改善実績報告書（訪問看護ステーション）'!J10</f>
        <v>0</v>
      </c>
      <c r="NF2" s="255"/>
      <c r="NG2" s="255"/>
      <c r="NH2" s="255"/>
      <c r="NJ2" s="255">
        <f>'（別添２）_賃金改善実績報告書（訪問看護ステーション）'!AB40</f>
        <v>0</v>
      </c>
      <c r="NK2" s="255">
        <f>'（別添２）_賃金改善実績報告書（訪問看護ステーション）'!AB41</f>
        <v>0</v>
      </c>
      <c r="NL2" s="255">
        <f>'（別添２）_賃金改善実績報告書（訪問看護ステーション）'!AB43</f>
        <v>0</v>
      </c>
      <c r="NM2" t="s">
        <v>980</v>
      </c>
      <c r="NN2" s="278"/>
    </row>
    <row r="4" spans="1:378">
      <c r="HA4" s="199"/>
      <c r="HB4" s="199"/>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108-BAF3-499E-9E2E-05A798D72D6D}">
  <dimension ref="B2:G50"/>
  <sheetViews>
    <sheetView showGridLines="0" workbookViewId="0"/>
  </sheetViews>
  <sheetFormatPr defaultRowHeight="18.75"/>
  <cols>
    <col min="4" max="4" width="33.875" bestFit="1" customWidth="1"/>
    <col min="5" max="5" width="17.25" bestFit="1" customWidth="1"/>
  </cols>
  <sheetData>
    <row r="2" spans="2:7">
      <c r="B2" t="s">
        <v>766</v>
      </c>
      <c r="C2" t="s">
        <v>767</v>
      </c>
    </row>
    <row r="3" spans="2:7">
      <c r="B3" t="s">
        <v>768</v>
      </c>
      <c r="C3" t="s">
        <v>769</v>
      </c>
      <c r="D3" s="274" t="s">
        <v>770</v>
      </c>
      <c r="E3" t="s">
        <v>771</v>
      </c>
      <c r="G3">
        <v>1</v>
      </c>
    </row>
    <row r="4" spans="2:7">
      <c r="B4" t="s">
        <v>772</v>
      </c>
      <c r="C4" t="s">
        <v>773</v>
      </c>
      <c r="D4" s="274" t="s">
        <v>774</v>
      </c>
      <c r="E4" t="s">
        <v>775</v>
      </c>
      <c r="G4">
        <v>2</v>
      </c>
    </row>
    <row r="5" spans="2:7">
      <c r="B5" t="s">
        <v>776</v>
      </c>
      <c r="C5" t="s">
        <v>777</v>
      </c>
      <c r="D5" s="274" t="s">
        <v>778</v>
      </c>
      <c r="E5" t="s">
        <v>775</v>
      </c>
      <c r="G5">
        <v>3</v>
      </c>
    </row>
    <row r="6" spans="2:7">
      <c r="B6" t="s">
        <v>779</v>
      </c>
      <c r="C6" t="s">
        <v>780</v>
      </c>
      <c r="D6" s="274" t="s">
        <v>781</v>
      </c>
      <c r="E6" t="s">
        <v>775</v>
      </c>
      <c r="G6">
        <v>4</v>
      </c>
    </row>
    <row r="7" spans="2:7">
      <c r="B7" t="s">
        <v>782</v>
      </c>
      <c r="C7" t="s">
        <v>783</v>
      </c>
      <c r="D7" s="274" t="s">
        <v>784</v>
      </c>
      <c r="E7" t="s">
        <v>775</v>
      </c>
      <c r="G7">
        <v>5</v>
      </c>
    </row>
    <row r="8" spans="2:7">
      <c r="B8" t="s">
        <v>785</v>
      </c>
      <c r="C8" t="s">
        <v>786</v>
      </c>
      <c r="D8" s="274" t="s">
        <v>787</v>
      </c>
      <c r="E8" t="s">
        <v>775</v>
      </c>
      <c r="G8">
        <v>6</v>
      </c>
    </row>
    <row r="9" spans="2:7">
      <c r="B9" t="s">
        <v>788</v>
      </c>
      <c r="C9" t="s">
        <v>789</v>
      </c>
      <c r="D9" s="274" t="s">
        <v>790</v>
      </c>
      <c r="E9" t="s">
        <v>775</v>
      </c>
      <c r="G9">
        <v>7</v>
      </c>
    </row>
    <row r="10" spans="2:7">
      <c r="B10" t="s">
        <v>791</v>
      </c>
      <c r="C10" t="s">
        <v>792</v>
      </c>
      <c r="D10" s="274" t="s">
        <v>793</v>
      </c>
      <c r="E10" t="s">
        <v>794</v>
      </c>
      <c r="G10">
        <v>8</v>
      </c>
    </row>
    <row r="11" spans="2:7">
      <c r="B11" t="s">
        <v>795</v>
      </c>
      <c r="C11" t="s">
        <v>796</v>
      </c>
      <c r="D11" s="274" t="s">
        <v>797</v>
      </c>
      <c r="E11" t="s">
        <v>794</v>
      </c>
      <c r="G11">
        <v>9</v>
      </c>
    </row>
    <row r="12" spans="2:7">
      <c r="B12" t="s">
        <v>798</v>
      </c>
      <c r="C12" t="s">
        <v>799</v>
      </c>
      <c r="D12" s="274" t="s">
        <v>800</v>
      </c>
      <c r="E12" t="s">
        <v>794</v>
      </c>
      <c r="G12">
        <v>10</v>
      </c>
    </row>
    <row r="13" spans="2:7">
      <c r="B13" t="s">
        <v>801</v>
      </c>
      <c r="C13" t="s">
        <v>802</v>
      </c>
      <c r="D13" s="274" t="s">
        <v>803</v>
      </c>
      <c r="E13" t="s">
        <v>794</v>
      </c>
      <c r="G13">
        <v>11</v>
      </c>
    </row>
    <row r="14" spans="2:7">
      <c r="B14" t="s">
        <v>804</v>
      </c>
      <c r="C14" t="s">
        <v>805</v>
      </c>
      <c r="D14" s="274" t="s">
        <v>806</v>
      </c>
      <c r="E14" t="s">
        <v>794</v>
      </c>
      <c r="G14">
        <v>12</v>
      </c>
    </row>
    <row r="15" spans="2:7">
      <c r="B15" t="s">
        <v>807</v>
      </c>
      <c r="C15" t="s">
        <v>760</v>
      </c>
      <c r="D15" s="274" t="s">
        <v>808</v>
      </c>
      <c r="E15" t="s">
        <v>794</v>
      </c>
      <c r="G15">
        <v>13</v>
      </c>
    </row>
    <row r="16" spans="2:7">
      <c r="B16" t="s">
        <v>809</v>
      </c>
      <c r="C16" t="s">
        <v>810</v>
      </c>
      <c r="D16" s="274" t="s">
        <v>811</v>
      </c>
      <c r="E16" t="s">
        <v>794</v>
      </c>
      <c r="G16">
        <v>14</v>
      </c>
    </row>
    <row r="17" spans="2:7">
      <c r="B17" t="s">
        <v>812</v>
      </c>
      <c r="C17" t="s">
        <v>813</v>
      </c>
      <c r="D17" s="274" t="s">
        <v>814</v>
      </c>
      <c r="E17" t="s">
        <v>794</v>
      </c>
      <c r="G17">
        <v>15</v>
      </c>
    </row>
    <row r="18" spans="2:7">
      <c r="B18" t="s">
        <v>815</v>
      </c>
      <c r="C18" t="s">
        <v>816</v>
      </c>
      <c r="D18" s="274" t="s">
        <v>817</v>
      </c>
      <c r="E18" t="s">
        <v>818</v>
      </c>
      <c r="G18">
        <v>16</v>
      </c>
    </row>
    <row r="19" spans="2:7">
      <c r="B19" t="s">
        <v>819</v>
      </c>
      <c r="C19" t="s">
        <v>820</v>
      </c>
      <c r="D19" t="s">
        <v>821</v>
      </c>
      <c r="E19" t="s">
        <v>818</v>
      </c>
      <c r="G19">
        <v>17</v>
      </c>
    </row>
    <row r="20" spans="2:7">
      <c r="B20" t="s">
        <v>822</v>
      </c>
      <c r="C20" t="s">
        <v>823</v>
      </c>
      <c r="D20" t="s">
        <v>824</v>
      </c>
      <c r="E20" t="s">
        <v>825</v>
      </c>
      <c r="G20">
        <v>18</v>
      </c>
    </row>
    <row r="21" spans="2:7">
      <c r="B21" t="s">
        <v>826</v>
      </c>
      <c r="C21" t="s">
        <v>827</v>
      </c>
      <c r="D21" t="s">
        <v>828</v>
      </c>
      <c r="E21" t="s">
        <v>794</v>
      </c>
      <c r="G21">
        <v>19</v>
      </c>
    </row>
    <row r="22" spans="2:7">
      <c r="B22" t="s">
        <v>829</v>
      </c>
      <c r="C22" t="s">
        <v>830</v>
      </c>
      <c r="D22" t="s">
        <v>831</v>
      </c>
      <c r="E22" t="s">
        <v>794</v>
      </c>
      <c r="G22">
        <v>20</v>
      </c>
    </row>
    <row r="23" spans="2:7">
      <c r="B23" t="s">
        <v>832</v>
      </c>
      <c r="C23" t="s">
        <v>833</v>
      </c>
      <c r="D23" t="s">
        <v>834</v>
      </c>
      <c r="E23" t="s">
        <v>818</v>
      </c>
      <c r="G23">
        <v>21</v>
      </c>
    </row>
    <row r="24" spans="2:7">
      <c r="B24" t="s">
        <v>835</v>
      </c>
      <c r="C24" t="s">
        <v>836</v>
      </c>
      <c r="D24" t="s">
        <v>837</v>
      </c>
      <c r="E24" t="s">
        <v>818</v>
      </c>
      <c r="G24">
        <v>22</v>
      </c>
    </row>
    <row r="25" spans="2:7">
      <c r="B25" t="s">
        <v>838</v>
      </c>
      <c r="C25" t="s">
        <v>839</v>
      </c>
      <c r="D25" t="s">
        <v>840</v>
      </c>
      <c r="E25" t="s">
        <v>818</v>
      </c>
      <c r="G25">
        <v>23</v>
      </c>
    </row>
    <row r="26" spans="2:7">
      <c r="B26" t="s">
        <v>841</v>
      </c>
      <c r="C26" t="s">
        <v>842</v>
      </c>
      <c r="D26" t="s">
        <v>843</v>
      </c>
      <c r="E26" t="s">
        <v>818</v>
      </c>
      <c r="G26">
        <v>24</v>
      </c>
    </row>
    <row r="27" spans="2:7">
      <c r="B27" t="s">
        <v>844</v>
      </c>
      <c r="C27" t="s">
        <v>845</v>
      </c>
      <c r="D27" t="s">
        <v>846</v>
      </c>
      <c r="E27" t="s">
        <v>825</v>
      </c>
      <c r="G27">
        <v>25</v>
      </c>
    </row>
    <row r="28" spans="2:7">
      <c r="B28" t="s">
        <v>847</v>
      </c>
      <c r="C28" t="s">
        <v>848</v>
      </c>
      <c r="D28" t="s">
        <v>849</v>
      </c>
      <c r="E28" t="s">
        <v>825</v>
      </c>
      <c r="G28">
        <v>26</v>
      </c>
    </row>
    <row r="29" spans="2:7">
      <c r="B29" t="s">
        <v>850</v>
      </c>
      <c r="C29" t="s">
        <v>851</v>
      </c>
      <c r="D29" t="s">
        <v>852</v>
      </c>
      <c r="E29" t="s">
        <v>825</v>
      </c>
      <c r="G29">
        <v>27</v>
      </c>
    </row>
    <row r="30" spans="2:7">
      <c r="B30" t="s">
        <v>853</v>
      </c>
      <c r="C30" t="s">
        <v>854</v>
      </c>
      <c r="D30" t="s">
        <v>855</v>
      </c>
      <c r="E30" t="s">
        <v>825</v>
      </c>
      <c r="G30">
        <v>28</v>
      </c>
    </row>
    <row r="31" spans="2:7">
      <c r="B31" t="s">
        <v>856</v>
      </c>
      <c r="C31" t="s">
        <v>857</v>
      </c>
      <c r="D31" t="s">
        <v>858</v>
      </c>
      <c r="E31" t="s">
        <v>825</v>
      </c>
      <c r="G31">
        <v>29</v>
      </c>
    </row>
    <row r="32" spans="2:7">
      <c r="B32" t="s">
        <v>859</v>
      </c>
      <c r="C32" t="s">
        <v>860</v>
      </c>
      <c r="D32" t="s">
        <v>861</v>
      </c>
      <c r="E32" t="s">
        <v>825</v>
      </c>
      <c r="G32">
        <v>30</v>
      </c>
    </row>
    <row r="33" spans="2:7">
      <c r="B33" t="s">
        <v>862</v>
      </c>
      <c r="C33" t="s">
        <v>863</v>
      </c>
      <c r="D33" t="s">
        <v>864</v>
      </c>
      <c r="E33" t="s">
        <v>865</v>
      </c>
      <c r="G33">
        <v>31</v>
      </c>
    </row>
    <row r="34" spans="2:7">
      <c r="B34" t="s">
        <v>866</v>
      </c>
      <c r="C34" t="s">
        <v>867</v>
      </c>
      <c r="D34" t="s">
        <v>868</v>
      </c>
      <c r="E34" t="s">
        <v>865</v>
      </c>
    </row>
    <row r="35" spans="2:7">
      <c r="B35" t="s">
        <v>869</v>
      </c>
      <c r="C35" t="s">
        <v>870</v>
      </c>
      <c r="D35" t="s">
        <v>871</v>
      </c>
      <c r="E35" t="s">
        <v>865</v>
      </c>
    </row>
    <row r="36" spans="2:7">
      <c r="B36" t="s">
        <v>872</v>
      </c>
      <c r="C36" t="s">
        <v>873</v>
      </c>
      <c r="D36" t="s">
        <v>874</v>
      </c>
      <c r="E36" t="s">
        <v>865</v>
      </c>
    </row>
    <row r="37" spans="2:7">
      <c r="B37" t="s">
        <v>875</v>
      </c>
      <c r="C37" t="s">
        <v>876</v>
      </c>
      <c r="D37" t="s">
        <v>877</v>
      </c>
      <c r="E37" t="s">
        <v>865</v>
      </c>
    </row>
    <row r="38" spans="2:7">
      <c r="B38" t="s">
        <v>878</v>
      </c>
      <c r="C38" t="s">
        <v>879</v>
      </c>
      <c r="D38" t="s">
        <v>880</v>
      </c>
      <c r="E38" t="s">
        <v>881</v>
      </c>
    </row>
    <row r="39" spans="2:7">
      <c r="B39" t="s">
        <v>882</v>
      </c>
      <c r="C39" t="s">
        <v>883</v>
      </c>
      <c r="D39" t="s">
        <v>884</v>
      </c>
      <c r="E39" t="s">
        <v>881</v>
      </c>
    </row>
    <row r="40" spans="2:7">
      <c r="B40" t="s">
        <v>885</v>
      </c>
      <c r="C40" t="s">
        <v>886</v>
      </c>
      <c r="D40" t="s">
        <v>887</v>
      </c>
      <c r="E40" t="s">
        <v>881</v>
      </c>
    </row>
    <row r="41" spans="2:7">
      <c r="B41" t="s">
        <v>888</v>
      </c>
      <c r="C41" t="s">
        <v>889</v>
      </c>
      <c r="D41" t="s">
        <v>890</v>
      </c>
      <c r="E41" t="s">
        <v>881</v>
      </c>
    </row>
    <row r="42" spans="2:7">
      <c r="B42" t="s">
        <v>891</v>
      </c>
      <c r="C42" t="s">
        <v>892</v>
      </c>
      <c r="D42" t="s">
        <v>893</v>
      </c>
      <c r="E42" t="s">
        <v>894</v>
      </c>
    </row>
    <row r="43" spans="2:7">
      <c r="B43" t="s">
        <v>895</v>
      </c>
      <c r="C43" t="s">
        <v>896</v>
      </c>
      <c r="D43" t="s">
        <v>897</v>
      </c>
      <c r="E43" t="s">
        <v>894</v>
      </c>
    </row>
    <row r="44" spans="2:7">
      <c r="B44" t="s">
        <v>898</v>
      </c>
      <c r="C44" t="s">
        <v>899</v>
      </c>
      <c r="D44" t="s">
        <v>900</v>
      </c>
      <c r="E44" t="s">
        <v>894</v>
      </c>
    </row>
    <row r="45" spans="2:7">
      <c r="B45" t="s">
        <v>901</v>
      </c>
      <c r="C45" t="s">
        <v>902</v>
      </c>
      <c r="D45" t="s">
        <v>903</v>
      </c>
      <c r="E45" t="s">
        <v>894</v>
      </c>
    </row>
    <row r="46" spans="2:7">
      <c r="B46" t="s">
        <v>904</v>
      </c>
      <c r="C46" t="s">
        <v>905</v>
      </c>
      <c r="D46" t="s">
        <v>906</v>
      </c>
      <c r="E46" t="s">
        <v>894</v>
      </c>
    </row>
    <row r="47" spans="2:7">
      <c r="B47" t="s">
        <v>907</v>
      </c>
      <c r="C47" t="s">
        <v>908</v>
      </c>
      <c r="D47" t="s">
        <v>909</v>
      </c>
      <c r="E47" t="s">
        <v>894</v>
      </c>
    </row>
    <row r="48" spans="2:7">
      <c r="B48" t="s">
        <v>910</v>
      </c>
      <c r="C48" t="s">
        <v>911</v>
      </c>
      <c r="D48" t="s">
        <v>912</v>
      </c>
      <c r="E48" t="s">
        <v>894</v>
      </c>
    </row>
    <row r="49" spans="2:5">
      <c r="B49" t="s">
        <v>913</v>
      </c>
      <c r="C49" t="s">
        <v>914</v>
      </c>
      <c r="D49" t="s">
        <v>915</v>
      </c>
      <c r="E49" t="s">
        <v>894</v>
      </c>
    </row>
    <row r="50" spans="2:5">
      <c r="B50" t="s">
        <v>916</v>
      </c>
      <c r="C50" t="s">
        <v>917</v>
      </c>
    </row>
  </sheetData>
  <phoneticPr fontId="1"/>
  <hyperlinks>
    <hyperlink ref="D3" r:id="rId1" xr:uid="{0A0062D1-6957-4634-84BF-2FA092037BCC}"/>
    <hyperlink ref="D4" r:id="rId2" xr:uid="{0839C34C-35CF-48F3-BEB5-0893D9578511}"/>
    <hyperlink ref="D5" r:id="rId3" xr:uid="{00F33C0F-0F14-4EE0-916D-D486BE9F1777}"/>
    <hyperlink ref="D6" r:id="rId4" xr:uid="{FF2FDB77-E81E-416E-BFE6-953DE680CC7F}"/>
    <hyperlink ref="D7" r:id="rId5" xr:uid="{EB9068B3-CFA5-4A79-AD43-ACEAE523FB26}"/>
    <hyperlink ref="D8" r:id="rId6" xr:uid="{C649F936-B2E3-49C3-BF17-94F9730DBBD9}"/>
    <hyperlink ref="D9" r:id="rId7" xr:uid="{88E6C7B9-FD15-41B3-B444-E624773F84BA}"/>
    <hyperlink ref="D10" r:id="rId8" xr:uid="{8054F7D6-798D-4AD4-90A4-624BBABD61B4}"/>
    <hyperlink ref="D11" r:id="rId9" xr:uid="{134CC220-F324-4BA6-8EC0-B0631895D1E3}"/>
    <hyperlink ref="D12" r:id="rId10" xr:uid="{51D8D284-BFD0-4D3B-B112-33F8C1D4B217}"/>
    <hyperlink ref="D13" r:id="rId11" xr:uid="{67F57648-3EC0-46AA-8A66-107E30ED5709}"/>
    <hyperlink ref="D14" r:id="rId12" xr:uid="{5746F22C-81A0-4A9E-A350-4085E969B466}"/>
    <hyperlink ref="D15" r:id="rId13" xr:uid="{3D0890A5-1EA2-4C06-9A62-F88F082E7F32}"/>
    <hyperlink ref="D16" r:id="rId14" xr:uid="{B4191E37-2355-4191-A94F-D909B72B088D}"/>
    <hyperlink ref="D17" r:id="rId15" xr:uid="{FADE6D40-88CF-4587-A4E7-BB3375A25F22}"/>
    <hyperlink ref="D18" r:id="rId16" xr:uid="{5D69BC6C-9A90-4F84-8A69-5A21649321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http://purl.org/dc/dcmitype/"/>
    <ds:schemaRef ds:uri="http://schemas.microsoft.com/office/2006/metadata/properties"/>
    <ds:schemaRef ds:uri="33f003c0-0d95-44a8-96ef-b6b435aaba2f"/>
    <ds:schemaRef ds:uri="http://schemas.microsoft.com/office/infopath/2007/PartnerControls"/>
    <ds:schemaRef ds:uri="http://schemas.openxmlformats.org/package/2006/metadata/core-properties"/>
    <ds:schemaRef ds:uri="http://schemas.microsoft.com/office/2006/documentManagement/types"/>
    <ds:schemaRef ds:uri="263dbbe5-076b-4606-a03b-9598f5f2f35a"/>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BFA91C76-8098-4F7A-9B7C-1C196D6200CB}"/>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リスト用</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