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1" documentId="13_ncr:1_{137F9000-7F06-40D0-9CEC-3BFEF18D1206}" xr6:coauthVersionLast="47" xr6:coauthVersionMax="47" xr10:uidLastSave="{4262FE28-A7C2-4CDB-A947-6E2C2C8D7FB3}"/>
  <workbookProtection workbookAlgorithmName="SHA-512" workbookHashValue="feY0eytkdoSFLV2bVzoy5NYiLgtTzeO8GeZ4f2kSuIY7paV1eSNDPrHYmp1hM2469Cm807EpLNs9QgzC+nLp9g==" workbookSaltValue="2WOKdTkgsbsHGcGVx5M6Jg==" workbookSpinCount="100000" lockStructure="1"/>
  <bookViews>
    <workbookView xWindow="-120" yWindow="-120" windowWidth="29040" windowHeight="15720" firstSheet="8" activeTab="8" xr2:uid="{0B1F28BB-0898-4C36-A368-15DF1ADBEB6C}"/>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r:id="rId9"/>
    <sheet name="（別添）実績報告書（診療所）" sheetId="24" state="hidden"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 r:id="rId20"/>
    <externalReference r:id="rId21"/>
    <externalReference r:id="rId22"/>
    <externalReference r:id="rId23"/>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'（別添）_実績報告書（病院及び有床診療所）'!$A$1:$AG$184</definedName>
    <definedName name="_xlnm.Print_Area" localSheetId="9">'（別添）実績報告書（診療所）'!$A$1:$AG$183</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'[4]別紙様式11_訪問看護ベースアップ評価料（Ⅱ）'!#REF!</definedName>
    <definedName name="医療保険の利用者割合">'[5]別紙様式11_訪問看護ベースアップ評価料（Ⅱ）'!#REF!</definedName>
    <definedName name="医療保険の利用者割合１" localSheetId="13">'[4]（参考）_賃金引き上げ計画書作成のための計算シート'!$M$63</definedName>
    <definedName name="医療保険の利用者割合１">'[5]（参考）_賃金引き上げ計画書作成のための計算シート'!$M$65</definedName>
    <definedName name="医療保険の利用者割合２" localSheetId="13">'[4]別紙様式11_訪問看護ベースアップ評価料（Ⅱ）'!$M$79</definedName>
    <definedName name="医療保険の利用者割合２">'[5]別紙様式11_訪問看護ベースアップ評価料（Ⅱ）'!$M$79</definedName>
    <definedName name="一覧">[6]加算率一覧!$A$4:$A$25</definedName>
    <definedName name="種類">[7]サービス種類一覧!$A$4:$A$20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[4]別添!$M$11</definedName>
    <definedName name="訪問看護ステーションコード">'[5]別紙様式11_訪問看護ベースアップ評価料（Ⅰ）'!$M$7</definedName>
    <definedName name="訪問看護ステーション名" localSheetId="13">[4]別添!$M$12</definedName>
    <definedName name="訪問看護ステーション名">'[5]別紙様式11_訪問看護ベースアップ評価料（Ⅰ）'!$M$8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68" i="23" l="1"/>
  <c r="AB156" i="23"/>
  <c r="RU2" i="21"/>
  <c r="RN2" i="21"/>
  <c r="QL2" i="21"/>
  <c r="AB93" i="23"/>
  <c r="AB102" i="23"/>
  <c r="QS2" i="21" s="1"/>
  <c r="AB111" i="23"/>
  <c r="QZ2" i="21" s="1"/>
  <c r="AB120" i="23"/>
  <c r="RG2" i="21" s="1"/>
  <c r="AB129" i="23"/>
  <c r="AB138" i="23"/>
  <c r="AB149" i="23"/>
  <c r="AB161" i="23"/>
  <c r="AH7" i="23"/>
  <c r="AR7" i="23" s="1"/>
  <c r="OE2" i="21" l="1"/>
  <c r="OF2" i="21"/>
  <c r="V18" i="23"/>
  <c r="AR18" i="23" s="1"/>
  <c r="V18" i="24"/>
  <c r="QJ2" i="21"/>
  <c r="AB154" i="24" l="1"/>
  <c r="AB166" i="24"/>
  <c r="AB101" i="24"/>
  <c r="J2" i="21"/>
  <c r="I2" i="21"/>
  <c r="H2" i="21"/>
  <c r="D2" i="21"/>
  <c r="C2" i="21"/>
  <c r="B2" i="21"/>
  <c r="AB66" i="25" l="1"/>
  <c r="AB73" i="24"/>
  <c r="AB55" i="25"/>
  <c r="ADO2" i="21"/>
  <c r="ADN2" i="21"/>
  <c r="AB46" i="25"/>
  <c r="AB53" i="25" s="1"/>
  <c r="AB75" i="24"/>
  <c r="ADL2" i="21"/>
  <c r="ADK2" i="21"/>
  <c r="ADP2" i="21" l="1"/>
  <c r="AB71" i="23"/>
  <c r="PZ2" i="21"/>
  <c r="PY2" i="21"/>
  <c r="AB61" i="23" l="1"/>
  <c r="AB52" i="24"/>
  <c r="ADI2" i="21"/>
  <c r="ADH2" i="21"/>
  <c r="ADG2" i="21"/>
  <c r="AB60" i="24" l="1"/>
  <c r="ADM2" i="21"/>
  <c r="AB51" i="23"/>
  <c r="AK9" i="13"/>
  <c r="AB59" i="23" l="1"/>
  <c r="ADJ2" i="21"/>
  <c r="AB67" i="23" l="1"/>
  <c r="QA2" i="21"/>
  <c r="G26" i="23" l="1"/>
  <c r="D26" i="23"/>
  <c r="SX2" i="21"/>
  <c r="SW2" i="21"/>
  <c r="SV2" i="21"/>
  <c r="SU2" i="21"/>
  <c r="OP2" i="21"/>
  <c r="OO2" i="21"/>
  <c r="AK27" i="4" l="1"/>
  <c r="AD23" i="25" l="1"/>
  <c r="AD24" i="25"/>
  <c r="AD25" i="25"/>
  <c r="AD22" i="25"/>
  <c r="Z23" i="25"/>
  <c r="Z24" i="25"/>
  <c r="Z25" i="25"/>
  <c r="Z22" i="25"/>
  <c r="H15" i="25"/>
  <c r="E15" i="25"/>
  <c r="R12" i="25"/>
  <c r="O12" i="25"/>
  <c r="H12" i="25"/>
  <c r="E12" i="25"/>
  <c r="AD29" i="24"/>
  <c r="AD30" i="24"/>
  <c r="AD31" i="24"/>
  <c r="AD28" i="24"/>
  <c r="Z29" i="24"/>
  <c r="Z30" i="24"/>
  <c r="Z31" i="24"/>
  <c r="Z28" i="24"/>
  <c r="OK2" i="21"/>
  <c r="OJ2" i="21"/>
  <c r="OI2" i="21"/>
  <c r="OH2" i="21"/>
  <c r="AC27" i="23"/>
  <c r="AC28" i="23"/>
  <c r="AC29" i="23"/>
  <c r="G32" i="23"/>
  <c r="D32" i="23"/>
  <c r="ON2" i="21"/>
  <c r="OM2" i="21"/>
  <c r="AB149" i="25"/>
  <c r="AB148" i="25"/>
  <c r="AB147" i="25"/>
  <c r="AB137" i="25"/>
  <c r="AB136" i="25"/>
  <c r="AB135" i="25"/>
  <c r="AB126" i="25"/>
  <c r="AB125" i="25"/>
  <c r="AB117" i="25"/>
  <c r="AB116" i="25"/>
  <c r="AB108" i="25"/>
  <c r="AB107" i="25"/>
  <c r="AB99" i="25"/>
  <c r="AB98" i="25"/>
  <c r="AB90" i="25"/>
  <c r="AB89" i="25"/>
  <c r="AB132" i="24"/>
  <c r="AB131" i="24"/>
  <c r="AB123" i="24"/>
  <c r="AB122" i="24"/>
  <c r="AB114" i="24"/>
  <c r="AB113" i="24"/>
  <c r="AB105" i="24"/>
  <c r="AB104" i="24"/>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QR2" i="21" l="1"/>
  <c r="QT2" i="21"/>
  <c r="QV2" i="21"/>
  <c r="RT2" i="21"/>
  <c r="RV2" i="21"/>
  <c r="RX2" i="21"/>
  <c r="QY2" i="21"/>
  <c r="RA2" i="21"/>
  <c r="RC2" i="21"/>
  <c r="RF2" i="21"/>
  <c r="RH2" i="21"/>
  <c r="RJ2" i="21"/>
  <c r="SK2" i="21"/>
  <c r="SR2" i="21"/>
  <c r="SO2" i="21"/>
  <c r="SA2" i="21"/>
  <c r="SH2" i="21"/>
  <c r="SE2" i="21"/>
  <c r="RM2" i="21"/>
  <c r="RQ2" i="21"/>
  <c r="RO2" i="21"/>
  <c r="AB110" i="25"/>
  <c r="AB104" i="25"/>
  <c r="AB142" i="25"/>
  <c r="AB139" i="25"/>
  <c r="AB122" i="25"/>
  <c r="AB154" i="25"/>
  <c r="AB151" i="25"/>
  <c r="AB131" i="25"/>
  <c r="AB110" i="24"/>
  <c r="AB134" i="24"/>
  <c r="AB119" i="24"/>
  <c r="AB137" i="24"/>
  <c r="AB128" i="24"/>
  <c r="AB116" i="24"/>
  <c r="AB152" i="25"/>
  <c r="AB140" i="25"/>
  <c r="AB92" i="25"/>
  <c r="D22" i="25"/>
  <c r="D28" i="25" s="1"/>
  <c r="G22" i="25"/>
  <c r="V15" i="25"/>
  <c r="D28" i="24"/>
  <c r="G28" i="24"/>
  <c r="SM2" i="21"/>
  <c r="SC2" i="21"/>
  <c r="V21" i="23"/>
  <c r="Z38" i="25"/>
  <c r="S38" i="25"/>
  <c r="S37" i="25"/>
  <c r="Z37" i="25"/>
  <c r="S36" i="25"/>
  <c r="Z36" i="25"/>
  <c r="S35" i="25"/>
  <c r="Z35" i="25"/>
  <c r="S44" i="24"/>
  <c r="Z44" i="24"/>
  <c r="Z43" i="24"/>
  <c r="S43" i="24"/>
  <c r="S42" i="24"/>
  <c r="Z42" i="24"/>
  <c r="Z41" i="24"/>
  <c r="S41" i="24"/>
  <c r="AC42" i="23"/>
  <c r="AC41" i="23"/>
  <c r="AC40" i="23"/>
  <c r="AB95" i="25"/>
  <c r="G39" i="23"/>
  <c r="AB107" i="24"/>
  <c r="AB125" i="24"/>
  <c r="V21" i="24"/>
  <c r="AB101" i="25"/>
  <c r="AB119" i="25"/>
  <c r="D39" i="23"/>
  <c r="OQ2" i="21" l="1"/>
  <c r="AR21" i="23"/>
  <c r="AB153" i="25"/>
  <c r="AB106" i="23"/>
  <c r="AB107" i="23" s="1"/>
  <c r="AB142" i="23"/>
  <c r="AB143" i="23" s="1"/>
  <c r="AB141" i="25"/>
  <c r="AB143" i="25" s="1"/>
  <c r="AB155" i="25"/>
  <c r="QU2" i="21"/>
  <c r="D35" i="25"/>
  <c r="G35" i="25"/>
  <c r="G28" i="25"/>
  <c r="D34" i="24"/>
  <c r="D41" i="24"/>
  <c r="G34" i="24"/>
  <c r="G41" i="24"/>
  <c r="Z41" i="25"/>
  <c r="Z47" i="24"/>
  <c r="AB68" i="9"/>
  <c r="AB65" i="9"/>
  <c r="AB66" i="9"/>
  <c r="AB64" i="9"/>
  <c r="RB2" i="21" l="1"/>
  <c r="AB115" i="23"/>
  <c r="SG2" i="21"/>
  <c r="AB155" i="23"/>
  <c r="RI2" i="21"/>
  <c r="AB124" i="23"/>
  <c r="RW2" i="21"/>
  <c r="SQ2" i="21"/>
  <c r="AB167" i="23"/>
  <c r="RP2" i="21"/>
  <c r="AB133" i="23"/>
  <c r="QK2" i="21"/>
  <c r="QO2" i="21"/>
  <c r="QM2" i="21"/>
  <c r="AB144" i="25"/>
  <c r="AB156" i="25"/>
  <c r="AB167" i="24"/>
  <c r="RY2" i="21"/>
  <c r="RZ2" i="21"/>
  <c r="QW2" i="21"/>
  <c r="QX2" i="21"/>
  <c r="AB68" i="24"/>
  <c r="ADA2" i="21"/>
  <c r="RK2" i="21" l="1"/>
  <c r="AB125" i="23"/>
  <c r="RL2" i="21" s="1"/>
  <c r="SJ2" i="21"/>
  <c r="RD2" i="21"/>
  <c r="AB116" i="23"/>
  <c r="RE2" i="21" s="1"/>
  <c r="AB134" i="23"/>
  <c r="RS2" i="21" s="1"/>
  <c r="ST2" i="21"/>
  <c r="RR2" i="21"/>
  <c r="SI2" i="21"/>
  <c r="SS2" i="21"/>
  <c r="AB155" i="24"/>
  <c r="H6" i="13"/>
  <c r="H5" i="13"/>
  <c r="M71" i="4"/>
  <c r="QN2" i="21" l="1"/>
  <c r="AB97" i="23"/>
  <c r="H6" i="6"/>
  <c r="H5" i="6"/>
  <c r="O16" i="22"/>
  <c r="B16" i="22" s="1"/>
  <c r="AK91" i="4"/>
  <c r="AB124" i="18"/>
  <c r="AB111" i="18"/>
  <c r="AB102" i="18"/>
  <c r="AB93" i="18"/>
  <c r="AB84" i="18"/>
  <c r="AB75" i="18"/>
  <c r="AB111" i="11"/>
  <c r="AB102" i="11"/>
  <c r="AB93" i="11"/>
  <c r="AB84" i="11"/>
  <c r="E5" i="22"/>
  <c r="R37" i="18"/>
  <c r="J44" i="7"/>
  <c r="QP2" i="21" l="1"/>
  <c r="AB98" i="23"/>
  <c r="QQ2" i="21" s="1"/>
  <c r="X4" i="25"/>
  <c r="X5" i="25"/>
  <c r="H6" i="7"/>
  <c r="J91" i="4"/>
  <c r="C54" i="7" l="1"/>
  <c r="AB133" i="18"/>
  <c r="AB132" i="18"/>
  <c r="AB121" i="18"/>
  <c r="AB120" i="18"/>
  <c r="AB108" i="18"/>
  <c r="AB99" i="18"/>
  <c r="AB90" i="18"/>
  <c r="AB81" i="18"/>
  <c r="AB72" i="18"/>
  <c r="AB133" i="11"/>
  <c r="AB132" i="11"/>
  <c r="AB121" i="11"/>
  <c r="AB120" i="11"/>
  <c r="AB108" i="11"/>
  <c r="AB99" i="11"/>
  <c r="AB90" i="11"/>
  <c r="AB81" i="11"/>
  <c r="AB72" i="11"/>
  <c r="V4" i="11"/>
  <c r="V16" i="9"/>
  <c r="OL2" i="21" s="1"/>
  <c r="M69" i="4"/>
  <c r="V16" i="18"/>
  <c r="V12" i="25" s="1"/>
  <c r="V4" i="18"/>
  <c r="V4" i="9"/>
  <c r="H5" i="4"/>
  <c r="H5" i="7"/>
  <c r="Z71" i="4"/>
  <c r="V84" i="4" s="1"/>
  <c r="V5" i="11" l="1"/>
  <c r="AB75" i="11" l="1"/>
  <c r="AB136" i="18"/>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112" i="9"/>
  <c r="AB94" i="9"/>
  <c r="I84" i="4"/>
  <c r="X34" i="4"/>
  <c r="Q34" i="4"/>
  <c r="J34" i="4"/>
  <c r="C34" i="4"/>
  <c r="M81" i="7"/>
  <c r="M87" i="7" s="1"/>
  <c r="M79" i="7"/>
  <c r="Z81" i="7"/>
  <c r="X44" i="7"/>
  <c r="Q44" i="7"/>
  <c r="C44" i="7"/>
  <c r="Z87" i="7" l="1"/>
  <c r="M73" i="4"/>
  <c r="M84" i="7"/>
  <c r="Z84" i="7"/>
  <c r="AB35" i="18"/>
  <c r="AB35" i="11"/>
  <c r="AB38" i="11"/>
  <c r="AB39" i="11"/>
  <c r="AK99" i="7"/>
  <c r="AK92" i="4"/>
  <c r="AF37" i="11"/>
  <c r="AB76" i="9"/>
  <c r="V21" i="9"/>
  <c r="AB67" i="9"/>
  <c r="AK37" i="7"/>
  <c r="AB97" i="9" l="1"/>
  <c r="AB88" i="9"/>
  <c r="AB115"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3B8F59D7-367A-4533-9F9E-0D6D1A568DAB}">
      <text>
        <r>
          <rPr>
            <b/>
            <sz val="9"/>
            <color indexed="81"/>
            <rFont val="MS P ゴシック"/>
            <family val="3"/>
            <charset val="128"/>
          </rPr>
          <t>報告対象年度を記載します</t>
        </r>
      </text>
    </comment>
    <comment ref="J5" authorId="0" shapeId="0" xr:uid="{1D4CBECD-5D6E-4265-B28F-47543DA315EE}">
      <text>
        <r>
          <rPr>
            <b/>
            <sz val="9"/>
            <color indexed="81"/>
            <rFont val="MS P ゴシック"/>
            <family val="3"/>
            <charset val="128"/>
          </rPr>
          <t>半角数字７桁で記入してください
例：0123456
※小数点やカンマなどの記号は含めないでください</t>
        </r>
      </text>
    </comment>
    <comment ref="J6" authorId="0" shapeId="0" xr:uid="{925525DA-78ED-4CF7-B35A-B230E247E807}">
      <text>
        <r>
          <rPr>
            <b/>
            <sz val="9"/>
            <color indexed="81"/>
            <rFont val="MS P ゴシック"/>
            <family val="3"/>
            <charset val="128"/>
          </rPr>
          <t>医療機関名を記載してください
全角文字で記載してください
×　●●ｸﾘﾆｯｸ
○　●●クリニック</t>
        </r>
      </text>
    </comment>
    <comment ref="J7" authorId="0" shapeId="0" xr:uid="{63316B71-43E9-4BEA-A825-F1FAAC9D4A6B}">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67A6DD40-9F72-4D31-AF9D-975BFA925FB1}">
      <text>
        <r>
          <rPr>
            <b/>
            <sz val="9"/>
            <color indexed="81"/>
            <rFont val="MS P ゴシック"/>
            <family val="3"/>
            <charset val="128"/>
          </rPr>
          <t>医療機関の所在地の住所を記載してください</t>
        </r>
      </text>
    </comment>
    <comment ref="AB47" authorId="0" shapeId="0" xr:uid="{C211B147-B7C2-454E-ACE5-95CF11CD3209}">
      <text>
        <r>
          <rPr>
            <b/>
            <sz val="9"/>
            <color indexed="81"/>
            <rFont val="MS P ゴシック"/>
            <family val="3"/>
            <charset val="128"/>
          </rPr>
          <t>期間中に算定し、収入となった実績額の合計を記載します</t>
        </r>
      </text>
    </comment>
    <comment ref="AB48" authorId="0" shapeId="0" xr:uid="{1906BF69-2593-4F86-BFEF-7DCCE3E32CBE}">
      <text>
        <r>
          <rPr>
            <b/>
            <sz val="9"/>
            <color indexed="81"/>
            <rFont val="MS P ゴシック"/>
            <family val="3"/>
            <charset val="128"/>
          </rPr>
          <t>期間中に算定し、収入となった実績額の合計を記載します。届出をしていない場合は0と記載してください。</t>
        </r>
      </text>
    </comment>
    <comment ref="AB49" authorId="0" shapeId="0" xr:uid="{C25CE072-DCD8-47AC-95C4-15A950DC48F6}">
      <text>
        <r>
          <rPr>
            <b/>
            <sz val="9"/>
            <color indexed="81"/>
            <rFont val="MS P ゴシック"/>
            <family val="3"/>
            <charset val="128"/>
          </rPr>
          <t>期間中に算定し、収入となった実績額の合計を記載します。届出をしていない場合は0と記載してください。</t>
        </r>
      </text>
    </comment>
    <comment ref="AB51" authorId="0" shapeId="0" xr:uid="{9F23A1A8-BBBF-4B37-86A4-551F83B53BA3}">
      <text>
        <r>
          <rPr>
            <b/>
            <sz val="9"/>
            <color indexed="81"/>
            <rFont val="MS P ゴシック"/>
            <family val="3"/>
            <charset val="128"/>
          </rPr>
          <t>緑のセルは、自動計算されるため、記載不要です。</t>
        </r>
      </text>
    </comment>
    <comment ref="AB55" authorId="0" shapeId="0" xr:uid="{B40FDEAA-5CA0-419F-BE65-E29085D90F5E}">
      <text>
        <r>
          <rPr>
            <b/>
            <sz val="9"/>
            <color indexed="81"/>
            <rFont val="MS P ゴシック"/>
            <family val="3"/>
            <charset val="128"/>
          </rPr>
          <t>（６）の金額のうち、翌年度への繰越予定額を記載します。（６）の全額をベア等及びそれに伴う賞与、時間外手当、法定福利費等に充当している場合には、0円と記載します。</t>
        </r>
      </text>
    </comment>
    <comment ref="AB56" authorId="0" shapeId="0" xr:uid="{53E7BD57-C1E8-4DB0-84B7-2C36E7D630CF}">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0" authorId="0" shapeId="0" xr:uid="{C36FA216-E12A-4B2B-AD8B-CC8E42D4ED29}">
      <text>
        <r>
          <rPr>
            <b/>
            <sz val="9"/>
            <color indexed="81"/>
            <rFont val="MS P ゴシック"/>
            <family val="3"/>
            <charset val="128"/>
          </rPr>
          <t>該当している場合にはチェックをしてください。
該当していない場合には、充当していない金額を翌年度のベア等のために繰越を行い、「（７）翌年度への繰越予定額」に記載してください。</t>
        </r>
      </text>
    </comment>
    <comment ref="AB92" authorId="0" shapeId="0" xr:uid="{B812D5DA-D794-4AE2-B71F-AC60CF6F6040}">
      <text>
        <r>
          <rPr>
            <b/>
            <sz val="9"/>
            <color indexed="81"/>
            <rFont val="MS P ゴシック"/>
            <family val="3"/>
            <charset val="128"/>
          </rPr>
          <t>シート末尾の【記載上の注意】４を参照のこと。</t>
        </r>
      </text>
    </comment>
    <comment ref="AB95" authorId="0" shapeId="0" xr:uid="{CDDC91F4-E642-45A5-A34E-3088FFE401D3}">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96" authorId="0" shapeId="0" xr:uid="{483DC698-4769-4E42-A6C0-690E013CBECA}">
      <text>
        <r>
          <rPr>
            <b/>
            <sz val="9"/>
            <color indexed="81"/>
            <rFont val="MS P ゴシック"/>
            <family val="3"/>
            <charset val="128"/>
          </rPr>
          <t>上の※を参照のこと。</t>
        </r>
      </text>
    </comment>
  </commentList>
</comments>
</file>

<file path=xl/sharedStrings.xml><?xml version="1.0" encoding="utf-8"?>
<sst xmlns="http://schemas.openxmlformats.org/spreadsheetml/2006/main" count="4389" uniqueCount="1946">
  <si>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</si>
  <si>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</si>
  <si>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</si>
  <si>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</si>
  <si>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</si>
  <si>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</si>
  <si>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</si>
  <si>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</si>
  <si>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</si>
  <si>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</si>
  <si>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</si>
  <si>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</si>
  <si>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</si>
  <si>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</si>
  <si>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</si>
  <si>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</si>
  <si>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</si>
  <si>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</si>
  <si>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</si>
  <si>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</si>
  <si>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</si>
  <si>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</si>
  <si>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</si>
  <si>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</si>
  <si>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</si>
  <si>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</si>
  <si>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</si>
  <si>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</si>
  <si>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</si>
  <si>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</si>
  <si>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</si>
  <si>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</si>
  <si>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</si>
  <si>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</si>
  <si>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</si>
  <si>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</si>
  <si>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</si>
  <si>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</si>
  <si>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</si>
  <si>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</si>
  <si>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</si>
  <si>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</si>
  <si>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</si>
  <si>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</si>
  <si>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</si>
  <si>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</si>
  <si>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</si>
  <si>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</si>
  <si>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</si>
  <si>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</si>
  <si>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</si>
  <si>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</si>
  <si>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</si>
  <si>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</si>
  <si>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</si>
  <si>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</si>
  <si>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</si>
  <si>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</si>
  <si>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</si>
  <si>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</si>
  <si>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</si>
  <si>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</si>
  <si>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</si>
  <si>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</si>
  <si>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</si>
  <si>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</si>
  <si>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</si>
  <si>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</si>
  <si>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</si>
  <si>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</si>
  <si>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</si>
  <si>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</si>
  <si>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</si>
  <si>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</si>
  <si>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</si>
  <si>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</si>
  <si>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</si>
  <si>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</si>
  <si>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</si>
  <si>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</si>
  <si>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</si>
  <si>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</si>
  <si>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</si>
  <si>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</si>
  <si>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</si>
  <si>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</si>
  <si>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</si>
  <si>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</si>
  <si>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</si>
  <si>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</si>
  <si>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</si>
  <si>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</si>
  <si>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</si>
  <si>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</si>
  <si>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</si>
  <si>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</si>
  <si>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</si>
  <si>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</si>
  <si>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</si>
  <si>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</si>
  <si>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</si>
  <si>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</si>
  <si>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</si>
  <si>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</si>
  <si>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</si>
  <si>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</si>
  <si>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</si>
  <si>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</si>
  <si>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</si>
  <si>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</si>
  <si>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</si>
  <si>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</si>
  <si>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</si>
  <si>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</si>
  <si>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</si>
  <si>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</si>
  <si>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</si>
  <si>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</si>
  <si>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</si>
  <si>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</si>
  <si>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</si>
  <si>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</si>
  <si>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</si>
  <si>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</si>
  <si>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</si>
  <si>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</si>
  <si>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</si>
  <si>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</si>
  <si>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</si>
  <si>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</si>
  <si>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</si>
  <si>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</si>
  <si>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</si>
  <si>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</si>
  <si>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</si>
  <si>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</si>
  <si>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</si>
  <si>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</si>
  <si>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</si>
  <si>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</si>
  <si>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</si>
  <si>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</si>
  <si>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</si>
  <si>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</si>
  <si>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</si>
  <si>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</si>
  <si>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</si>
  <si>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</si>
  <si>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</si>
  <si>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</si>
  <si>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</si>
  <si>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</si>
  <si>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</si>
  <si>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</si>
  <si>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</si>
  <si>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</si>
  <si>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</si>
  <si>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</si>
  <si>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</si>
  <si>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</si>
  <si>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</si>
  <si>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</si>
  <si>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</si>
  <si>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</si>
  <si>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</si>
  <si>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</si>
  <si>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</si>
  <si>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</si>
  <si>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</si>
  <si>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</si>
  <si>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</si>
  <si>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</si>
  <si>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</si>
  <si>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</si>
  <si>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</si>
  <si>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</si>
  <si>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</si>
  <si>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</si>
  <si>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</si>
  <si>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</si>
  <si>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</si>
  <si>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</si>
  <si>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</si>
  <si>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</si>
  <si>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</si>
  <si>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</si>
  <si>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</si>
  <si>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</si>
  <si>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</si>
  <si>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</si>
  <si>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</si>
  <si>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</si>
  <si>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</si>
  <si>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</si>
  <si>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</si>
  <si>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</si>
  <si>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</si>
  <si>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</si>
  <si>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</si>
  <si>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</si>
  <si>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</si>
  <si>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</si>
  <si>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</si>
  <si>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</si>
  <si>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</si>
  <si>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</si>
  <si>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</si>
  <si>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</si>
  <si>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</si>
  <si>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</si>
  <si>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</si>
  <si>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</si>
  <si>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</si>
  <si>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</si>
  <si>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</si>
  <si>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</si>
  <si>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</si>
  <si>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</si>
  <si>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</si>
  <si>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</si>
  <si>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</si>
  <si>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</si>
  <si>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</si>
  <si>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</si>
  <si>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</si>
  <si>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</si>
  <si>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</si>
  <si>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</si>
  <si>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</si>
  <si>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</si>
  <si>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</si>
  <si>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</si>
  <si>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</si>
  <si>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</si>
  <si>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</si>
  <si>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</si>
  <si>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</si>
  <si>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</si>
  <si>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</si>
  <si>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</si>
  <si>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</si>
  <si>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</si>
  <si>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</si>
  <si>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</si>
  <si>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</si>
  <si>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</si>
  <si>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</si>
  <si>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</si>
  <si>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</si>
  <si>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</si>
  <si>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</si>
  <si>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</si>
  <si>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</si>
  <si>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</si>
  <si>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</si>
  <si>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</si>
  <si>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</si>
  <si>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</si>
  <si>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</si>
  <si>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</si>
  <si>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</si>
  <si>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</si>
  <si>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</si>
  <si>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</si>
  <si>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</si>
  <si>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</si>
  <si>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</si>
  <si>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</si>
  <si>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</si>
  <si>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</si>
  <si>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</si>
  <si>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</si>
  <si>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</si>
  <si>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</si>
  <si>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</si>
  <si>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</si>
  <si>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</si>
  <si>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</si>
  <si>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</si>
  <si>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</si>
  <si>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</si>
  <si>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</si>
  <si>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</si>
  <si>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</si>
  <si>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</si>
  <si>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</si>
  <si>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</si>
  <si>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</si>
  <si>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</si>
  <si>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</si>
  <si>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</si>
  <si>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</si>
  <si>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</si>
  <si>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</si>
  <si>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</si>
  <si>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</si>
  <si>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</si>
  <si>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</si>
  <si>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</si>
  <si>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</si>
  <si>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</si>
  <si>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</si>
  <si>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</si>
  <si>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</si>
  <si>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</si>
  <si>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</si>
  <si>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</si>
  <si>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</si>
  <si>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</si>
  <si>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</si>
  <si>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</si>
  <si>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</si>
  <si>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</si>
  <si>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</si>
  <si>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</si>
  <si>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</si>
  <si>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</si>
  <si>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</si>
  <si>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</si>
  <si>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</si>
  <si>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</si>
  <si>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</si>
  <si>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</si>
  <si>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</si>
  <si>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</si>
  <si>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</si>
  <si>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</si>
  <si>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</si>
  <si>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</si>
  <si>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</si>
  <si>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</si>
  <si>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</si>
  <si>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</si>
  <si>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</si>
  <si>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</si>
  <si>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</si>
  <si>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</si>
  <si>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</si>
  <si>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</si>
  <si>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</si>
  <si>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</si>
  <si>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</si>
  <si>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</si>
  <si>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</si>
  <si>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</si>
  <si>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</si>
  <si>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</si>
  <si>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</si>
  <si>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</si>
  <si>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</si>
  <si>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</si>
  <si>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</si>
  <si>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</si>
  <si>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</si>
  <si>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</si>
  <si>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</si>
  <si>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</si>
  <si>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</si>
  <si>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</si>
  <si>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</si>
  <si>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</si>
  <si>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</si>
  <si>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</si>
  <si>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</si>
  <si>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</si>
  <si>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</si>
  <si>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</si>
  <si>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</si>
  <si>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</si>
  <si>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</si>
  <si>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</si>
  <si>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</si>
  <si>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</si>
  <si>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</si>
  <si>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</si>
  <si>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</si>
  <si>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</si>
  <si>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</si>
  <si>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</si>
  <si>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</si>
  <si>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</si>
  <si>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</si>
  <si>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</si>
  <si>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</si>
  <si>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</si>
  <si>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</si>
  <si>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</si>
  <si>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</si>
  <si>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</si>
  <si>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</si>
  <si>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</si>
  <si>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</si>
  <si>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</si>
  <si>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</si>
  <si>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</si>
  <si>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</si>
  <si>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</si>
  <si>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</si>
  <si>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</si>
  <si>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</si>
  <si>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</si>
  <si>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</si>
  <si>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</si>
  <si>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</si>
  <si>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</si>
  <si>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</si>
  <si>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</si>
  <si>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</si>
  <si>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</si>
  <si>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</si>
  <si>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</si>
  <si>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</si>
  <si>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</si>
  <si>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</si>
  <si>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</si>
  <si>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</si>
  <si>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</si>
  <si>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</si>
  <si>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</si>
  <si>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</si>
  <si>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</si>
  <si>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</si>
  <si>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</si>
  <si>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</si>
  <si>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</si>
  <si>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</si>
  <si>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</si>
  <si>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</si>
  <si>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</si>
  <si>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</si>
  <si>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</si>
  <si>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</si>
  <si>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</si>
  <si>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</si>
  <si>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</si>
  <si>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</si>
  <si>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</si>
  <si>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</si>
  <si>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</si>
  <si>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</si>
  <si>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</si>
  <si>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</si>
  <si>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</si>
  <si>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</si>
  <si>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</si>
  <si>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</si>
  <si>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</si>
  <si>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</si>
  <si>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</si>
  <si>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</si>
  <si>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</si>
  <si>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</si>
  <si>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</si>
  <si>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</si>
  <si>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</si>
  <si>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</si>
  <si>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</si>
  <si>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</si>
  <si>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</si>
  <si>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</si>
  <si>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</si>
  <si>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</si>
  <si>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</si>
  <si>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</si>
  <si>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</si>
  <si>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</si>
  <si>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</si>
  <si>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</si>
  <si>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</si>
  <si>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</si>
  <si>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</si>
  <si>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</si>
  <si>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</si>
  <si>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</si>
  <si>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</si>
  <si>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</si>
  <si>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</si>
  <si>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</si>
  <si>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</si>
  <si>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</si>
  <si>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</si>
  <si>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</si>
  <si>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</si>
  <si>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</si>
  <si>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</si>
  <si>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</si>
  <si>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</si>
  <si>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</si>
  <si>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</si>
  <si>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</si>
  <si>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</si>
  <si>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</si>
  <si>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</si>
  <si>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</si>
  <si>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</si>
  <si>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</si>
  <si>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</si>
  <si>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</si>
  <si>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</si>
  <si>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</si>
  <si>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</si>
  <si>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</si>
  <si>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</si>
  <si>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</si>
  <si>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</si>
  <si>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</si>
  <si>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</si>
  <si>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</si>
  <si>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</si>
  <si>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</si>
  <si>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</si>
  <si>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</si>
  <si>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</si>
  <si>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</si>
  <si>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</si>
  <si>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</si>
  <si>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</si>
  <si>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</si>
  <si>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</si>
  <si>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</si>
  <si>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</si>
  <si>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</si>
  <si>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</si>
  <si>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</si>
  <si>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</si>
  <si>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</si>
  <si>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</si>
  <si>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</si>
  <si>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</si>
  <si>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</si>
  <si>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</si>
  <si>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</si>
  <si>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</si>
  <si>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</si>
  <si>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</si>
  <si>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</si>
  <si>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</si>
  <si>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</si>
  <si>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</si>
  <si>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</si>
  <si>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</si>
  <si>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</si>
  <si>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</si>
  <si>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</si>
  <si>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</si>
  <si>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</si>
  <si>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</si>
  <si>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</si>
  <si>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</si>
  <si>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</si>
  <si>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</si>
  <si>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</si>
  <si>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</si>
  <si>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</si>
  <si>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</si>
  <si>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</si>
  <si>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</si>
  <si>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</si>
  <si>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</si>
  <si>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</si>
  <si>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</si>
  <si>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</si>
  <si>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</si>
  <si>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</si>
  <si>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</si>
  <si>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</si>
  <si>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</si>
  <si>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</si>
  <si>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</si>
  <si>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</si>
  <si>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</si>
  <si>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</si>
  <si>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</si>
  <si>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</si>
  <si>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</si>
  <si>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</si>
  <si>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</si>
  <si>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</si>
  <si>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</si>
  <si>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</si>
  <si>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</si>
  <si>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</si>
  <si>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</si>
  <si>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</si>
  <si>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</si>
  <si>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</si>
  <si>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</si>
  <si>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</si>
  <si>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</si>
  <si>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</si>
  <si>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</si>
  <si>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</si>
  <si>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</si>
  <si>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</si>
  <si>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</si>
  <si>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</si>
  <si>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</si>
  <si>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</si>
  <si>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</si>
  <si>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</si>
  <si>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</si>
  <si>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</si>
  <si>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</si>
  <si>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</si>
  <si>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</si>
  <si>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</si>
  <si>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</si>
  <si>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</si>
  <si>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</si>
  <si>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</si>
  <si>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</si>
  <si>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</si>
  <si>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</si>
  <si>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</si>
  <si>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</si>
  <si>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</si>
  <si>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</si>
  <si>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</si>
  <si>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</si>
  <si>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</si>
  <si>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</si>
  <si>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</si>
  <si>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</si>
  <si>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</si>
  <si>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</si>
  <si>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</si>
  <si>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</si>
  <si>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</si>
  <si>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</si>
  <si>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</si>
  <si>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</si>
  <si>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</si>
  <si>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</si>
  <si>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</si>
  <si>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</si>
  <si>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</si>
  <si>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</si>
  <si>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</si>
  <si>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</si>
  <si>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</si>
  <si>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</si>
  <si>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</si>
  <si>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</si>
  <si>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</si>
  <si>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</si>
  <si>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</si>
  <si>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</si>
  <si>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</si>
  <si>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</si>
  <si>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</si>
  <si>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</si>
  <si>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</si>
  <si>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</si>
  <si>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</si>
  <si>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</si>
  <si>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</si>
  <si>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</si>
  <si>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</si>
  <si>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</si>
  <si>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</si>
  <si>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</si>
  <si>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</si>
  <si>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</si>
  <si>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</si>
  <si>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</si>
  <si>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</si>
  <si>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</si>
  <si>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</si>
  <si>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</si>
  <si>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</si>
  <si>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</si>
  <si>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</si>
  <si>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</si>
  <si>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</si>
  <si>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</si>
  <si>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</si>
  <si>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</si>
  <si>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</si>
  <si>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</si>
  <si>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</si>
  <si>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</si>
  <si>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</si>
  <si>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</si>
  <si>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</si>
  <si>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</si>
  <si>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</si>
  <si>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</si>
  <si>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</si>
  <si>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</si>
  <si>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</si>
  <si>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</si>
  <si>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</si>
  <si>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</si>
  <si>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</si>
  <si>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</si>
  <si>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</si>
  <si>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</si>
  <si>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</si>
  <si>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</si>
  <si>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</si>
  <si>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</si>
  <si>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</si>
  <si>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</si>
  <si>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</si>
  <si>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</si>
  <si>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</si>
  <si>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</si>
  <si>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</si>
  <si>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</si>
  <si>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</si>
  <si>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</si>
  <si>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</si>
  <si>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</si>
  <si>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</si>
  <si>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</si>
  <si>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</si>
  <si>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</si>
  <si>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</si>
  <si>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</si>
  <si>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</si>
  <si>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</si>
  <si>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</si>
  <si>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</si>
  <si>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</si>
  <si>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</si>
  <si>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</si>
  <si>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</si>
  <si>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</si>
  <si>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</si>
  <si>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</si>
  <si>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</si>
  <si>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</si>
  <si>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</si>
  <si>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</si>
  <si>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</si>
  <si>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</si>
  <si>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</si>
  <si>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</si>
  <si>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</si>
  <si>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</si>
  <si>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</si>
  <si>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</si>
  <si>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</si>
  <si>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</si>
  <si>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</si>
  <si>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</si>
  <si>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</si>
  <si>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</si>
  <si>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</si>
  <si>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</si>
  <si>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</si>
  <si>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</si>
  <si>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</si>
  <si>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</si>
  <si>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</si>
  <si>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</si>
  <si>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</si>
  <si>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</si>
  <si>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</si>
  <si>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</si>
  <si>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</si>
  <si>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</si>
  <si>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</si>
  <si>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</si>
  <si>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</si>
  <si>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</si>
  <si>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</si>
  <si>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</si>
  <si>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</si>
  <si>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</si>
  <si>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</si>
  <si>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</si>
  <si>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</si>
  <si>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</si>
  <si>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</si>
  <si>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</si>
  <si>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</si>
  <si>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</si>
  <si>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</si>
  <si>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</si>
  <si>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</si>
  <si>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</si>
  <si>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</si>
  <si>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</si>
  <si>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</si>
  <si>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</si>
  <si>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</si>
  <si>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</si>
  <si>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</si>
  <si>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</si>
  <si>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</si>
  <si>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</si>
  <si>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</si>
  <si>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</si>
  <si>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</si>
  <si>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</si>
  <si>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</si>
  <si>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</si>
  <si>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</si>
  <si>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</si>
  <si>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</si>
  <si>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</si>
  <si>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</si>
  <si>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</si>
  <si>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</si>
  <si>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</si>
  <si>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</si>
  <si>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</si>
  <si>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</si>
  <si>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</si>
  <si>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</si>
  <si>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</si>
  <si>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</si>
  <si>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</si>
  <si>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</si>
  <si>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</si>
  <si>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</si>
  <si>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</si>
  <si>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</si>
  <si>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</si>
  <si>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</si>
  <si>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</si>
  <si>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</si>
  <si>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</si>
  <si>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</si>
  <si>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</si>
  <si>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</si>
  <si>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</si>
  <si>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</si>
  <si>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</si>
  <si>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</si>
  <si>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</si>
  <si>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</si>
  <si>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</si>
  <si>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</si>
  <si>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</si>
  <si>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</si>
  <si>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</si>
  <si>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</si>
  <si>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</si>
  <si>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</si>
  <si>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</si>
  <si>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</si>
  <si>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</si>
  <si>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</si>
  <si>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</si>
  <si>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</si>
  <si>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</si>
  <si>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</si>
  <si>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</si>
  <si>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</si>
  <si>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</si>
  <si>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</si>
  <si>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</si>
  <si>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</si>
  <si>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</si>
  <si>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</si>
  <si>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</si>
  <si>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</si>
  <si>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</si>
  <si>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</si>
  <si>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</si>
  <si>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</si>
  <si>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</si>
  <si>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</si>
  <si>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</si>
  <si>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</si>
  <si>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</si>
  <si>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</si>
  <si>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</si>
  <si>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</si>
  <si>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</si>
  <si>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</si>
  <si>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</si>
  <si>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</si>
  <si>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</si>
  <si>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</si>
  <si>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</si>
  <si>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</si>
  <si>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</si>
  <si>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</si>
  <si>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</si>
  <si>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</si>
  <si>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</si>
  <si>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</si>
  <si>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</si>
  <si>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</si>
  <si>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</si>
  <si>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</si>
  <si>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</si>
  <si>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</si>
  <si>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</si>
  <si>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</si>
  <si>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</si>
  <si>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</si>
  <si>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</si>
  <si>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</si>
  <si>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</si>
  <si>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</si>
  <si>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</si>
  <si>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</si>
  <si>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</si>
  <si>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</si>
  <si>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</si>
  <si>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</si>
  <si>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</si>
  <si>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</si>
  <si>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</si>
  <si>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</si>
  <si>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</si>
  <si>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</si>
  <si>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</si>
  <si>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</si>
  <si>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</si>
  <si>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</si>
  <si>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</si>
  <si>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</si>
  <si>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</si>
  <si>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</si>
  <si>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</si>
  <si>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</si>
  <si>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</si>
  <si>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</si>
  <si>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</si>
  <si>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</si>
  <si>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</si>
  <si>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</si>
  <si>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</si>
  <si>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</si>
  <si>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</si>
  <si>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</si>
  <si>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</si>
  <si>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</si>
  <si>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</si>
  <si>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</si>
  <si>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</si>
  <si>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</si>
  <si>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</si>
  <si>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</si>
  <si>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</si>
  <si>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</si>
  <si>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</si>
  <si>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</si>
  <si>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</si>
  <si>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</si>
  <si>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</si>
  <si>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</si>
  <si>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</si>
  <si>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</si>
  <si>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</si>
  <si>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</si>
  <si>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</si>
  <si>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</si>
  <si>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</si>
  <si>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</si>
  <si>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</si>
  <si>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</si>
  <si>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</si>
  <si>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</si>
  <si>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</si>
  <si>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</si>
  <si>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</si>
  <si>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</si>
  <si>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</si>
  <si>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</si>
  <si>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</si>
  <si>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</si>
  <si>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</si>
  <si>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</si>
  <si>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</si>
  <si>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</si>
  <si>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</si>
  <si>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</si>
  <si>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</si>
  <si>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</si>
  <si>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</si>
  <si>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</si>
  <si>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</si>
  <si>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</si>
  <si>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</si>
  <si>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</si>
  <si>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</si>
  <si>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</si>
  <si>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</si>
  <si>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</si>
  <si>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</si>
  <si>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</si>
  <si>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</si>
  <si>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</si>
  <si>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</si>
  <si>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</si>
  <si>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</si>
  <si>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</si>
  <si>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</si>
  <si>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</si>
  <si>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</si>
  <si>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</si>
  <si>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</si>
  <si>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</si>
  <si>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</si>
  <si>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</si>
  <si>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</si>
  <si>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</si>
  <si>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</si>
  <si>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</si>
  <si>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</si>
  <si>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</si>
  <si>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</si>
  <si>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</si>
  <si>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</si>
  <si>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</si>
  <si>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</si>
  <si>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</si>
  <si>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</si>
  <si>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</si>
  <si>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</si>
  <si>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</si>
  <si>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</si>
  <si>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</si>
  <si>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</si>
  <si>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</si>
  <si>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</si>
  <si>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</si>
  <si>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</si>
  <si>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</si>
  <si>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</si>
  <si>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</si>
  <si>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</si>
  <si>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</si>
  <si>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</si>
  <si>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</si>
  <si>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</si>
  <si>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</si>
  <si>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</si>
  <si>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</si>
  <si>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</si>
  <si>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</si>
  <si>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</si>
  <si>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</si>
  <si>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</si>
  <si>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</si>
  <si>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</si>
  <si>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</si>
  <si>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</si>
  <si>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</si>
  <si>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</si>
  <si>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</si>
  <si>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</si>
  <si>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</si>
  <si>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</si>
  <si>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</si>
  <si>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</si>
  <si>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</si>
  <si>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</si>
  <si>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</si>
  <si>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</si>
  <si>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</si>
  <si>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</si>
  <si>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</si>
  <si>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</si>
  <si>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</si>
  <si>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</si>
  <si>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</si>
  <si>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</si>
  <si>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</si>
  <si>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</si>
  <si>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</si>
  <si>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</si>
  <si>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</si>
  <si>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</si>
  <si>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</si>
  <si>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</si>
  <si>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</si>
  <si>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</si>
  <si>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</si>
  <si>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</si>
  <si>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</si>
  <si>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</si>
  <si>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</si>
  <si>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</si>
  <si>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</si>
  <si>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</si>
  <si>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</si>
  <si>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</si>
  <si>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</si>
  <si>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</si>
  <si>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</si>
  <si>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</si>
  <si>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</si>
  <si>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</si>
  <si>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</si>
  <si>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</si>
  <si>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</si>
  <si>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</si>
  <si>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</si>
  <si>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</si>
  <si>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</si>
  <si>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</si>
  <si>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</si>
  <si>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</si>
  <si>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</si>
  <si>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</si>
  <si>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</si>
  <si>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</si>
  <si>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</si>
  <si>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</si>
  <si>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</si>
  <si>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</si>
  <si>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</si>
  <si>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</si>
  <si>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</si>
  <si>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</si>
  <si>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</si>
  <si>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</si>
  <si>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</si>
  <si>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</si>
  <si>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</si>
  <si>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</si>
  <si>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</si>
  <si>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</si>
  <si>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</si>
  <si>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</si>
  <si>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</si>
  <si>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</si>
  <si>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</si>
  <si>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</si>
  <si>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</si>
  <si>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</si>
  <si>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</si>
  <si>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</si>
  <si>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</si>
  <si>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</si>
  <si>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</si>
  <si>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</si>
  <si>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</si>
  <si>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</si>
  <si>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</si>
  <si>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</si>
  <si>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</si>
  <si>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</si>
  <si>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</si>
  <si>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</si>
  <si>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</si>
  <si>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</si>
  <si>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</si>
  <si>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</si>
  <si>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</si>
  <si>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</si>
  <si>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</si>
  <si>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</si>
  <si>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</si>
  <si>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</si>
  <si>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</si>
  <si>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</si>
  <si>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</si>
  <si>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</si>
  <si>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</si>
  <si>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</si>
  <si>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</si>
  <si>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</si>
  <si>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</si>
  <si>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</si>
  <si>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</si>
  <si>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</si>
  <si>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</si>
  <si>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</si>
  <si>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</si>
  <si>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</si>
  <si>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</si>
  <si>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</si>
  <si>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</si>
  <si>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</si>
  <si>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</si>
  <si>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</si>
  <si>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</si>
  <si>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</si>
  <si>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</si>
  <si>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</si>
  <si>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</si>
  <si>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</si>
  <si>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</si>
  <si>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</si>
  <si>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</si>
  <si>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</si>
  <si>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</si>
  <si>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</si>
  <si>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</si>
  <si>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</si>
  <si>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</si>
  <si>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</si>
  <si>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</si>
  <si>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</si>
  <si>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</si>
  <si>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</si>
  <si>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</si>
  <si>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</si>
  <si>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</si>
  <si>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</si>
  <si>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</si>
  <si>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</si>
  <si>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</si>
  <si>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</si>
  <si>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</si>
  <si>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</si>
  <si>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</si>
  <si>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</si>
  <si>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</si>
  <si>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</si>
  <si>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</si>
  <si>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</si>
  <si>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</si>
  <si>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</si>
  <si>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</si>
  <si>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</si>
  <si>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</si>
  <si>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</si>
  <si>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</si>
  <si>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</si>
  <si>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</si>
  <si>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</si>
  <si>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</si>
  <si>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</si>
  <si>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</si>
  <si>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</si>
  <si>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</si>
  <si>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</si>
  <si>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</si>
  <si>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</si>
  <si>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</si>
  <si>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</si>
  <si>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</si>
  <si>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</si>
  <si>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</si>
  <si>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</si>
  <si>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</si>
  <si>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</si>
  <si>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</si>
  <si>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</si>
  <si>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</si>
  <si>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</si>
  <si>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</si>
  <si>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</si>
  <si>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</si>
  <si>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</si>
  <si>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</si>
  <si>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</si>
  <si>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</si>
  <si>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</si>
  <si>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</si>
  <si>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</si>
  <si>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</si>
  <si>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</si>
  <si>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</si>
  <si>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</si>
  <si>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</si>
  <si>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</si>
  <si>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</si>
  <si>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</si>
  <si>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</si>
  <si>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</si>
  <si>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</si>
  <si>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</si>
  <si>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</si>
  <si>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</si>
  <si>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</si>
  <si>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</si>
  <si>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</si>
  <si>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</si>
  <si>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</si>
  <si>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</si>
  <si>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</si>
  <si>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</si>
  <si>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</si>
  <si>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</si>
  <si>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</si>
  <si>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</si>
  <si>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</si>
  <si>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</si>
  <si>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</si>
  <si>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</si>
  <si>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</si>
  <si>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</si>
  <si>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</si>
  <si>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</si>
  <si>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</si>
  <si>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</si>
  <si>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</si>
  <si>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</si>
  <si>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</si>
  <si>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</si>
  <si>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</si>
  <si>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</si>
  <si>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</si>
  <si>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</si>
  <si>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</si>
  <si>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</si>
  <si>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</si>
  <si>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</si>
  <si>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</si>
  <si>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</si>
  <si>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</si>
  <si>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</si>
  <si>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</si>
  <si>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</si>
  <si>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</si>
  <si>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</si>
  <si>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</si>
  <si>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</si>
  <si>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</si>
  <si>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</si>
  <si>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</si>
  <si>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</si>
  <si>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</si>
  <si>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</si>
  <si>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</si>
  <si>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</si>
  <si>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</si>
  <si>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</si>
  <si>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</si>
  <si>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</si>
  <si>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</si>
  <si>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</si>
  <si>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</si>
  <si>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</si>
  <si>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</si>
  <si>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</si>
  <si>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</si>
  <si>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</si>
  <si>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</si>
  <si>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</si>
  <si>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</si>
  <si>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</si>
  <si>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</si>
  <si>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</si>
  <si>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</si>
  <si>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</si>
  <si>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</si>
  <si>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</si>
  <si>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</si>
  <si>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</si>
  <si>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</si>
  <si>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</si>
  <si>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</si>
  <si>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</si>
  <si>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</si>
  <si>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</si>
  <si>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</si>
  <si>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</si>
  <si>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</si>
  <si>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</si>
  <si>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</si>
  <si>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</si>
  <si>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</si>
  <si>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</si>
  <si>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</si>
  <si>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</si>
  <si>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</si>
  <si>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</si>
  <si>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</si>
  <si>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</si>
  <si>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</si>
  <si>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</si>
  <si>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</si>
  <si>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</si>
  <si>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</si>
  <si>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</si>
  <si>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</si>
  <si>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</si>
  <si>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</si>
  <si>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</si>
  <si>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</si>
  <si>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</si>
  <si>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</si>
  <si>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</si>
  <si>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</si>
  <si>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</si>
  <si>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</si>
  <si>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</si>
  <si>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</si>
  <si>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</si>
  <si>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</si>
  <si>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</si>
  <si>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</si>
  <si>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</si>
  <si>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</si>
  <si>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</si>
  <si>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</si>
  <si>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</si>
  <si>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</si>
  <si>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</si>
  <si>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</si>
  <si>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</si>
  <si>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</si>
  <si>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</si>
  <si>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</si>
  <si>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</si>
  <si>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</si>
  <si>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</si>
  <si>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</si>
  <si>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</si>
  <si>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</si>
  <si>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</si>
  <si>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</si>
  <si>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</si>
  <si>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</si>
  <si>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</si>
  <si>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</si>
  <si>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</si>
  <si>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</si>
  <si>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</si>
  <si>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</si>
  <si>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</si>
  <si>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</si>
  <si>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</si>
  <si>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</si>
  <si>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</si>
  <si>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</si>
  <si>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</si>
  <si>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</si>
  <si>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</si>
  <si>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</si>
  <si>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</si>
  <si>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</si>
  <si>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</si>
  <si>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</si>
  <si>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</si>
  <si>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</si>
  <si>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</si>
  <si>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</si>
  <si>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</si>
  <si>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</si>
  <si>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</si>
  <si>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</si>
  <si>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</si>
  <si>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</si>
  <si>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</si>
  <si>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</si>
  <si>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</si>
  <si>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</si>
  <si>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</si>
  <si>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</si>
  <si>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</si>
  <si>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</si>
  <si>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</si>
  <si>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</si>
  <si>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</si>
  <si>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</si>
  <si>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</si>
  <si>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</si>
  <si>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</si>
  <si>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</si>
  <si>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</si>
  <si>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</si>
  <si>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</si>
  <si>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</si>
  <si>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</si>
  <si>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</si>
  <si>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</si>
  <si>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</si>
  <si>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</si>
  <si>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</si>
  <si>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</si>
  <si>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</si>
  <si>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</si>
  <si>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</si>
  <si>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</si>
  <si>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</si>
  <si>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</si>
  <si>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</si>
  <si>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</si>
  <si>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</si>
  <si>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</si>
  <si>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</si>
  <si>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</si>
  <si>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</si>
  <si>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</si>
  <si>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</si>
  <si>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</si>
  <si>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</si>
  <si>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</si>
  <si>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</si>
  <si>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</si>
  <si>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</si>
  <si>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</si>
  <si>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</si>
  <si>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</si>
  <si>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</si>
  <si>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</si>
  <si>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</si>
  <si>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</si>
  <si>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</si>
  <si>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</si>
  <si>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</si>
  <si>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</si>
  <si>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</si>
  <si>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</si>
  <si>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</si>
  <si>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</si>
  <si>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</si>
  <si>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</si>
  <si>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</si>
  <si>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</si>
  <si>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</si>
  <si>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</si>
  <si>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</si>
  <si>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</si>
  <si>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</si>
  <si>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</si>
  <si>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</si>
  <si>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</si>
  <si>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</si>
  <si>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</si>
  <si>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</si>
  <si>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</si>
  <si>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</si>
  <si>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</si>
  <si>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</si>
  <si>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</si>
  <si>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</si>
  <si>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</si>
  <si>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</si>
  <si>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</si>
  <si>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</si>
  <si>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</si>
  <si>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</si>
  <si>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</si>
  <si>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</si>
  <si>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</si>
  <si>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</si>
  <si>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</si>
  <si>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</si>
  <si>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</si>
  <si>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</si>
  <si>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</si>
  <si>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</si>
  <si>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</si>
  <si>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</si>
  <si>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</si>
  <si>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</si>
  <si>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</si>
  <si>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</si>
  <si>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</si>
  <si>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</si>
  <si>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</si>
  <si>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</si>
  <si>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</si>
  <si>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</si>
  <si>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</si>
  <si>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</si>
  <si>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</si>
  <si>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</si>
  <si>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</si>
  <si>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</si>
  <si>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</si>
  <si>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</si>
  <si>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</si>
  <si>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</si>
  <si>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</si>
  <si>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</si>
  <si>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</si>
  <si>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</si>
  <si>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</si>
  <si>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</si>
  <si>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</si>
  <si>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</si>
  <si>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</si>
  <si>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</si>
  <si>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</si>
  <si>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</si>
  <si>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</si>
  <si>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</si>
  <si>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</si>
  <si>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</si>
  <si>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</si>
  <si>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</si>
  <si>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</si>
  <si>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</si>
  <si>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</si>
  <si>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</si>
  <si>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</si>
  <si>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</si>
  <si>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</si>
  <si>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</si>
  <si>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</si>
  <si>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</si>
  <si>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</si>
  <si>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</si>
  <si>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</si>
  <si>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</si>
  <si>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</si>
  <si>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</si>
  <si>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</si>
  <si>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</si>
  <si>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</si>
  <si>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</si>
  <si>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</si>
  <si>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</si>
  <si>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</si>
  <si>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</si>
  <si>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</si>
  <si>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</si>
  <si>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</si>
  <si>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</si>
  <si>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</si>
  <si>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</si>
  <si>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</si>
  <si>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</si>
  <si>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</si>
  <si>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</si>
  <si>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</si>
  <si>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</si>
  <si>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</si>
  <si>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</si>
  <si>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</si>
  <si>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</si>
  <si>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</si>
  <si>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</si>
  <si>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</si>
  <si>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</si>
  <si>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</si>
  <si>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</si>
  <si>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</si>
  <si>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</si>
  <si>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</si>
  <si>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</si>
  <si>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</si>
  <si>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</si>
  <si>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</si>
  <si>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</si>
  <si>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</si>
  <si>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</si>
  <si>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</si>
  <si>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</si>
  <si>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</si>
  <si>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</si>
  <si>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</si>
  <si>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</si>
  <si>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</si>
  <si>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</si>
  <si>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</si>
  <si>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</si>
  <si>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</si>
  <si>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</si>
  <si>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</si>
  <si>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</si>
  <si>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</si>
  <si>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</si>
  <si>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</si>
  <si>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</si>
  <si>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</si>
  <si>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</si>
  <si>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</si>
  <si>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</si>
  <si>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</si>
  <si>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</si>
  <si>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</si>
  <si>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</si>
  <si>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</si>
  <si>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</si>
  <si>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</si>
  <si>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</si>
  <si>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（９）（８）について全てベア等実施分に充当しているか。</t>
    <rPh sb="10" eb="11">
      <t>スベ</t>
    </rPh>
    <rPh sb="14" eb="15">
      <t>トウ</t>
    </rPh>
    <rPh sb="15" eb="18">
      <t>ジッシブン</t>
    </rPh>
    <rPh sb="19" eb="21">
      <t>ジュウトウ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</si>
  <si>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</si>
  <si>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</si>
  <si>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</si>
  <si>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</si>
  <si>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</si>
  <si>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</si>
  <si>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</si>
  <si>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</si>
  <si>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</si>
  <si>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</si>
  <si>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</si>
  <si>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</si>
  <si>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</si>
  <si>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</si>
  <si>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</si>
  <si>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</si>
  <si>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</si>
  <si>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</si>
  <si>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（16）賃金改善した後の40歳未満の勤務医師等の基本給等総額【賃金改善実施期間（１）の開始月】</t>
    <rPh sb="10" eb="11">
      <t>アト</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</si>
  <si>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</si>
  <si>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</si>
  <si>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</si>
  <si>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</si>
  <si>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（20）賃金改善した後の事務職員の基本給等総額【賃金改善実施期間（１）の開始月】</t>
    <rPh sb="10" eb="11">
      <t>アト</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</si>
  <si>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</si>
  <si>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</si>
  <si>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</si>
  <si>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</si>
  <si>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</si>
  <si>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（12）基本給等に係るベア等による賃金改善実績額（１ヶ月分）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</si>
  <si>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定期昇給による賃金増加分は、「基本給等に係るベア等による賃金改善実績額（１ヶ月分）」には含めないこと。</t>
    <rPh sb="32" eb="34">
      <t>ジッセキ</t>
    </rPh>
    <rPh sb="44" eb="45">
      <t>フク</t>
    </rPh>
    <phoneticPr fontId="1"/>
  </si>
  <si>
    <t>（17）基本給等に係るベア等による賃金改善実績額（１ヶ月分）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</si>
  <si>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（21）基本給等に係る賃金改善実績額（１ヶ月分）</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</si>
  <si>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</si>
  <si>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</si>
  <si>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</si>
  <si>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</si>
  <si>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</si>
  <si>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</si>
  <si>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</si>
  <si>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</si>
  <si>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</si>
  <si>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</si>
  <si>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</si>
  <si>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</si>
  <si>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</si>
  <si>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</si>
  <si>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</si>
  <si>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</si>
  <si>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</si>
  <si>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</si>
  <si>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</si>
  <si>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</si>
  <si>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</si>
  <si>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</si>
  <si>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</si>
  <si>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</si>
  <si>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</si>
  <si>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</si>
  <si>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</si>
  <si>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</si>
  <si>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</si>
  <si>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</si>
  <si>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</si>
  <si>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</si>
  <si>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</si>
  <si>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</si>
  <si>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</si>
  <si>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</si>
  <si>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</si>
  <si>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</si>
  <si>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</si>
  <si>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</si>
  <si>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</si>
  <si>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</si>
  <si>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</si>
  <si>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</si>
  <si>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</si>
  <si>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</si>
  <si>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</si>
  <si>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</si>
  <si>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</si>
  <si>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</si>
  <si>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</si>
  <si>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</si>
  <si>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</si>
  <si>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</si>
  <si>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</si>
  <si>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</si>
  <si>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</si>
  <si>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</si>
  <si>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</si>
  <si>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</si>
  <si>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</si>
  <si>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</si>
  <si>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</si>
  <si>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</si>
  <si>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</si>
  <si>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報告書様式（病）</t>
    <rPh sb="0" eb="3">
      <t>ホウコクショ</t>
    </rPh>
    <rPh sb="3" eb="5">
      <t>ヨウシキ</t>
    </rPh>
    <rPh sb="6" eb="7">
      <t>ビョウ</t>
    </rPh>
    <phoneticPr fontId="1"/>
  </si>
  <si>
    <t>１</t>
    <phoneticPr fontId="1"/>
  </si>
  <si>
    <t>本報告書において、「外来・在宅ベースアップ評価料（Ⅰ）等」とは、「外来・在宅ベースアップ評価料（Ⅰ）」及び「歯科外来・在宅</t>
    <phoneticPr fontId="1"/>
  </si>
  <si>
    <t>在宅ベースアップ評価料（Ⅰ）」のことをいう。</t>
  </si>
  <si>
    <t>２</t>
    <phoneticPr fontId="1"/>
  </si>
  <si>
    <t>本報告書において、「外来・在宅ベースアップ評価料（Ⅱ）等」とは、「外来・在宅ベースアップ評価料（Ⅱ）」及び「歯科外来・在宅</t>
    <phoneticPr fontId="1"/>
  </si>
  <si>
    <t>ベースアップ評価料（Ⅱ）」のことをいう。</t>
  </si>
  <si>
    <t>「対象職員の常勤換算数」は、当該時点における対象職員の人数を常勤換算で記載すること。常勤の職員の常勤換算数は１とする。</t>
  </si>
  <si>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</si>
  <si>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</si>
  <si>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本報告書において、「ベースアップ評価料」とは、「外来・在宅ベースアップ評価料（Ⅰ）等」、「外来・在宅ベースアップ評価料</t>
    <rPh sb="41" eb="42">
      <t>トウ</t>
    </rPh>
    <phoneticPr fontId="1"/>
  </si>
  <si>
    <t>（Ⅱ）等」及び「入院ベースアップ評価料」のことをいう。</t>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</si>
  <si>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</si>
  <si>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Ⅹ．事務職員の基本給等に係る事項</t>
    <rPh sb="2" eb="4">
      <t>ジム</t>
    </rPh>
    <rPh sb="4" eb="6">
      <t>ショクイン</t>
    </rPh>
    <rPh sb="12" eb="13">
      <t>カカ</t>
    </rPh>
    <rPh sb="14" eb="16">
      <t>ジコウ</t>
    </rPh>
    <phoneticPr fontId="1"/>
  </si>
  <si>
    <t>（15）（13）のうちベア等実施分【（13）－（14）】</t>
    <rPh sb="13" eb="14">
      <t>トウ</t>
    </rPh>
    <rPh sb="14" eb="16">
      <t>ジッシ</t>
    </rPh>
    <rPh sb="16" eb="17">
      <t>ブン</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</si>
  <si>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</si>
  <si>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</si>
  <si>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</si>
  <si>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</si>
  <si>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</si>
  <si>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</si>
  <si>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</si>
  <si>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</si>
  <si>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</si>
  <si>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</si>
  <si>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</si>
  <si>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</si>
  <si>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</si>
  <si>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</si>
  <si>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</si>
  <si>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</si>
  <si>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</si>
  <si>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</si>
  <si>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</si>
  <si>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</si>
  <si>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</si>
  <si>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</si>
  <si>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</si>
  <si>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</si>
  <si>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</si>
  <si>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</si>
  <si>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</si>
  <si>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</si>
  <si>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</si>
  <si>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</si>
  <si>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</si>
  <si>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</si>
  <si>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</si>
  <si>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</si>
  <si>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</si>
  <si>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</si>
  <si>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</si>
  <si>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</si>
  <si>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</si>
  <si>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</si>
  <si>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</si>
  <si>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</si>
  <si>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</si>
  <si>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</si>
  <si>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</si>
  <si>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</si>
  <si>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</si>
  <si>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</si>
  <si>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</si>
  <si>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</si>
  <si>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</si>
  <si>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</si>
  <si>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</si>
  <si>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</si>
  <si>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</si>
  <si>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</si>
  <si>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</si>
  <si>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</si>
  <si>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</si>
  <si>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</si>
  <si>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</si>
  <si>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</si>
  <si>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</si>
  <si>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</si>
  <si>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</si>
  <si>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</si>
  <si>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</si>
  <si>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</si>
  <si>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</si>
  <si>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</si>
  <si>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</si>
  <si>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</si>
  <si>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</si>
  <si>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</si>
  <si>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</si>
  <si>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</si>
  <si>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</si>
  <si>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</si>
  <si>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</si>
  <si>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</si>
  <si>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</si>
  <si>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</si>
  <si>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</si>
  <si>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</si>
  <si>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</si>
  <si>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</si>
  <si>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</si>
  <si>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</si>
  <si>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</si>
  <si>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</si>
  <si>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</si>
  <si>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</si>
  <si>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</si>
  <si>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</si>
  <si>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</si>
  <si>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</si>
  <si>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</si>
  <si>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</si>
  <si>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</si>
  <si>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</si>
  <si>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</si>
  <si>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</si>
  <si>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</si>
  <si>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</si>
  <si>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</si>
  <si>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</si>
  <si>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</si>
  <si>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</si>
  <si>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</si>
  <si>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</si>
  <si>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</si>
  <si>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</si>
  <si>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</si>
  <si>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</si>
  <si>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</si>
  <si>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</si>
  <si>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</si>
  <si>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</si>
  <si>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</si>
  <si>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</si>
  <si>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</si>
  <si>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</si>
  <si>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</si>
  <si>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</si>
  <si>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</si>
  <si>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</si>
  <si>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</si>
  <si>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</si>
  <si>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</si>
  <si>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</si>
  <si>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</si>
  <si>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</si>
  <si>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</si>
  <si>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</si>
  <si>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</si>
  <si>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</si>
  <si>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</si>
  <si>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</si>
  <si>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</si>
  <si>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</si>
  <si>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</si>
  <si>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</si>
  <si>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</si>
  <si>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</si>
  <si>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</si>
  <si>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</si>
  <si>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</si>
  <si>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</si>
  <si>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</si>
  <si>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</si>
  <si>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</si>
  <si>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</si>
  <si>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</si>
  <si>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（８）前年度からの繰越額（令和７年度分報告時のみ記載）</t>
    <rPh sb="3" eb="6">
      <t>ゼンネンド</t>
    </rPh>
    <rPh sb="9" eb="12">
      <t>クリコシガク</t>
    </rPh>
    <phoneticPr fontId="1"/>
  </si>
  <si>
    <t>（48）40歳未満の勤務医師等の基本給等総額【賃金改善実施期間（１）の開始月】</t>
    <phoneticPr fontId="1"/>
  </si>
  <si>
    <t>（54）事務職員の基本給等総額（賃金改善実施期間（１）の開始月）</t>
    <phoneticPr fontId="1"/>
  </si>
  <si>
    <r>
      <t>（49）基本給等に係る賃金改善実績額（１ヶ月分）</t>
    </r>
    <r>
      <rPr>
        <sz val="9"/>
        <rFont val="ＭＳ ゴシック"/>
        <family val="3"/>
        <charset val="128"/>
      </rPr>
      <t>※賃金改善を実施していない場合は０円</t>
    </r>
    <rPh sb="4" eb="7">
      <t>キホンキュウ</t>
    </rPh>
    <rPh sb="7" eb="8">
      <t>トウ</t>
    </rPh>
    <rPh sb="9" eb="10">
      <t>カカ</t>
    </rPh>
    <rPh sb="21" eb="22">
      <t>ゲツ</t>
    </rPh>
    <rPh sb="22" eb="23">
      <t>ブン</t>
    </rPh>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</si>
  <si>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</si>
  <si>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</si>
  <si>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</si>
  <si>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</si>
  <si>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時間外手当、法定福利費等に充当すべき金額【（６）－（７）＋（８）】</t>
    <phoneticPr fontId="1"/>
  </si>
  <si>
    <t>※上記でベースアップ評価料対象職種に計上した職員を除く</t>
  </si>
  <si>
    <t>（９）ベースアップ評価料による収入の実績額のうち、当該年度における対象職員のベア等及びそれに伴う賞与、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</si>
  <si>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（10）（９）について全てベア等及びそれに伴う賞与、時間外手当、法定福利費等に充当しているか。</t>
    <rPh sb="11" eb="12">
      <t>スベ</t>
    </rPh>
    <rPh sb="15" eb="16">
      <t>トウ</t>
    </rPh>
    <rPh sb="16" eb="17">
      <t>オヨ</t>
    </rPh>
    <rPh sb="21" eb="22">
      <t>トモナ</t>
    </rPh>
    <rPh sb="23" eb="25">
      <t>ショウヨ</t>
    </rPh>
    <rPh sb="26" eb="29">
      <t>ジカンガイ</t>
    </rPh>
    <rPh sb="29" eb="31">
      <t>テアテ</t>
    </rPh>
    <rPh sb="32" eb="34">
      <t>ホウテイ</t>
    </rPh>
    <rPh sb="34" eb="36">
      <t>フクリ</t>
    </rPh>
    <rPh sb="36" eb="37">
      <t>ヒ</t>
    </rPh>
    <rPh sb="37" eb="38">
      <t>トウ</t>
    </rPh>
    <rPh sb="39" eb="41">
      <t>ジュウトウ</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</si>
  <si>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</si>
  <si>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</si>
  <si>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（40）賃金改善する前の歯科衛生士の基本給等総額【賃金改善実施期間（１）の開始月時点】</t>
    <rPh sb="40" eb="42">
      <t>ジテン</t>
    </rPh>
    <phoneticPr fontId="1"/>
  </si>
  <si>
    <t>（47）賃金改善する前のその他の対象職種の基本給等総額【賃金改善実施期間（１）の開始月時点】</t>
    <rPh sb="43" eb="45">
      <t>ジテン</t>
    </rPh>
    <phoneticPr fontId="1"/>
  </si>
  <si>
    <t>https://www.mhlw.go.jp/stf/seisakunitsuite/bunya/0000188411_00053.html#note</t>
    <phoneticPr fontId="1"/>
  </si>
  <si>
    <t>202509報告書様式（病）</t>
    <rPh sb="6" eb="8">
      <t>ホウコク</t>
    </rPh>
    <rPh sb="8" eb="9">
      <t>ショ</t>
    </rPh>
    <rPh sb="9" eb="11">
      <t>ヨウシキ</t>
    </rPh>
    <rPh sb="12" eb="13">
      <t>ビョウ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</si>
</sst>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7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strike/>
      <u/>
      <sz val="11"/>
      <color rgb="FFFF0000"/>
      <name val="游ゴシック"/>
      <family val="2"/>
      <charset val="128"/>
      <scheme val="minor"/>
    </font>
    <font>
      <b/>
      <strike/>
      <sz val="11"/>
      <color rgb="FFFF0000"/>
      <name val="ＭＳ ゴシック"/>
      <family val="3"/>
    </font>
    <font>
      <u/>
      <sz val="11"/>
      <color theme="10"/>
      <name val="ＭＳ Ｐゴシック"/>
      <family val="3"/>
      <charset val="128"/>
    </font>
    <font>
      <sz val="11"/>
      <color theme="6"/>
      <name val="ＭＳ ゴシック"/>
      <family val="3"/>
      <charset val="128"/>
    </font>
    <font>
      <sz val="11"/>
      <color theme="6" tint="-0.249977111117893"/>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90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5" xfId="0" applyFont="1" applyFill="1" applyBorder="1">
      <alignment vertical="center"/>
    </xf>
    <xf numFmtId="0" fontId="57" fillId="2" borderId="3" xfId="0" applyFont="1" applyFill="1" applyBorder="1">
      <alignment vertical="center"/>
    </xf>
    <xf numFmtId="0" fontId="57" fillId="2" borderId="17" xfId="0" applyFont="1" applyFill="1" applyBorder="1">
      <alignment vertical="center"/>
    </xf>
    <xf numFmtId="0" fontId="57" fillId="2" borderId="29" xfId="0" applyFont="1" applyFill="1" applyBorder="1">
      <alignment vertical="center"/>
    </xf>
    <xf numFmtId="0" fontId="57" fillId="2" borderId="5" xfId="0" applyFont="1" applyFill="1" applyBorder="1">
      <alignment vertical="center"/>
    </xf>
    <xf numFmtId="0" fontId="57" fillId="2" borderId="34" xfId="0" applyFont="1" applyFill="1" applyBorder="1">
      <alignment vertical="center"/>
    </xf>
    <xf numFmtId="0" fontId="57" fillId="2" borderId="16"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58"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58" fillId="2" borderId="0" xfId="0" applyFont="1" applyFill="1">
      <alignment vertical="center"/>
    </xf>
    <xf numFmtId="0" fontId="58"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58" fillId="0" borderId="7" xfId="0" applyFont="1" applyBorder="1" applyAlignment="1">
      <alignment horizontal="center" vertical="center"/>
    </xf>
    <xf numFmtId="0" fontId="57" fillId="2" borderId="20" xfId="0" applyFont="1" applyFill="1" applyBorder="1">
      <alignment vertical="center"/>
    </xf>
    <xf numFmtId="0" fontId="58"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9"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0"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61" fillId="2" borderId="0" xfId="0" applyFont="1" applyFill="1">
      <alignment vertical="center"/>
    </xf>
    <xf numFmtId="0" fontId="47" fillId="0" borderId="0" xfId="0" applyFont="1">
      <alignment vertical="center"/>
    </xf>
    <xf numFmtId="0" fontId="2" fillId="0" borderId="0" xfId="0" quotePrefix="1" applyFont="1" applyAlignment="1">
      <alignment horizontal="center" vertical="top" wrapText="1"/>
    </xf>
    <xf numFmtId="0" fontId="62" fillId="0" borderId="0" xfId="0" applyFont="1" applyAlignment="1">
      <alignment horizontal="left" vertical="center"/>
    </xf>
    <xf numFmtId="0" fontId="62" fillId="0" borderId="0" xfId="0" applyFont="1">
      <alignment vertical="center"/>
    </xf>
    <xf numFmtId="0" fontId="20" fillId="0" borderId="0" xfId="5">
      <alignment vertical="center"/>
    </xf>
    <xf numFmtId="0" fontId="63" fillId="0" borderId="36" xfId="5" applyFont="1" applyBorder="1" applyAlignment="1" applyProtection="1">
      <alignment horizontal="center" vertical="center"/>
    </xf>
    <xf numFmtId="0" fontId="9" fillId="0" borderId="0" xfId="1" applyFont="1" applyAlignment="1">
      <alignment vertical="center" shrinkToFit="1"/>
    </xf>
    <xf numFmtId="0" fontId="2" fillId="2" borderId="16" xfId="0" applyFont="1" applyFill="1" applyBorder="1" applyAlignment="1">
      <alignment horizontal="left" vertical="center" indent="3"/>
    </xf>
    <xf numFmtId="0" fontId="46" fillId="2" borderId="14" xfId="0" applyFont="1" applyFill="1" applyBorder="1">
      <alignment vertical="center"/>
    </xf>
    <xf numFmtId="0" fontId="46" fillId="2" borderId="8" xfId="0" applyFont="1" applyFill="1" applyBorder="1">
      <alignment vertical="center"/>
    </xf>
    <xf numFmtId="0" fontId="46" fillId="2" borderId="7" xfId="0" applyFont="1" applyFill="1" applyBorder="1">
      <alignment vertical="center"/>
    </xf>
    <xf numFmtId="0" fontId="46" fillId="2" borderId="19" xfId="0" applyFont="1" applyFill="1" applyBorder="1">
      <alignment vertical="center"/>
    </xf>
    <xf numFmtId="0" fontId="46" fillId="2" borderId="15" xfId="0" applyFont="1" applyFill="1" applyBorder="1">
      <alignment vertical="center"/>
    </xf>
    <xf numFmtId="0" fontId="46" fillId="2" borderId="31" xfId="0" applyFont="1" applyFill="1" applyBorder="1" applyAlignment="1">
      <alignment horizontal="center" vertical="center"/>
    </xf>
    <xf numFmtId="0" fontId="46" fillId="2" borderId="2" xfId="0" applyFont="1" applyFill="1" applyBorder="1">
      <alignment vertical="center"/>
    </xf>
    <xf numFmtId="0" fontId="46" fillId="2" borderId="3" xfId="0" applyFont="1" applyFill="1" applyBorder="1">
      <alignment vertical="center"/>
    </xf>
    <xf numFmtId="0" fontId="46" fillId="2" borderId="3"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1" xfId="0" applyFont="1" applyFill="1" applyBorder="1">
      <alignment vertical="center"/>
    </xf>
    <xf numFmtId="0" fontId="46" fillId="2" borderId="30" xfId="0" applyFont="1" applyFill="1" applyBorder="1" applyAlignment="1">
      <alignment horizontal="center" vertical="center"/>
    </xf>
    <xf numFmtId="0" fontId="46" fillId="2" borderId="29" xfId="0" applyFont="1" applyFill="1" applyBorder="1">
      <alignment vertical="center"/>
    </xf>
    <xf numFmtId="0" fontId="46" fillId="2" borderId="6" xfId="0" applyFont="1" applyFill="1" applyBorder="1" applyAlignment="1">
      <alignment horizontal="center" vertical="center"/>
    </xf>
    <xf numFmtId="0" fontId="46" fillId="2" borderId="34" xfId="0" applyFont="1" applyFill="1" applyBorder="1">
      <alignment vertical="center"/>
    </xf>
    <xf numFmtId="0" fontId="65" fillId="0" borderId="5" xfId="5" applyFont="1" applyBorder="1">
      <alignment vertical="center"/>
    </xf>
    <xf numFmtId="0" fontId="46" fillId="2" borderId="30" xfId="0" applyFont="1" applyFill="1" applyBorder="1">
      <alignment vertical="center"/>
    </xf>
    <xf numFmtId="0" fontId="46" fillId="2" borderId="23" xfId="0" applyFont="1" applyFill="1" applyBorder="1">
      <alignment vertical="center"/>
    </xf>
    <xf numFmtId="0" fontId="46" fillId="2" borderId="35" xfId="0" applyFont="1" applyFill="1" applyBorder="1" applyAlignment="1">
      <alignment horizontal="center" vertical="center"/>
    </xf>
    <xf numFmtId="0" fontId="50" fillId="2" borderId="15" xfId="0" applyFont="1" applyFill="1" applyBorder="1">
      <alignment vertical="center"/>
    </xf>
    <xf numFmtId="0" fontId="50" fillId="2" borderId="35" xfId="0" applyFont="1" applyFill="1" applyBorder="1" applyAlignment="1">
      <alignment horizontal="center" vertical="center"/>
    </xf>
    <xf numFmtId="0" fontId="50" fillId="2" borderId="5" xfId="0" applyFont="1" applyFill="1" applyBorder="1">
      <alignment vertical="center"/>
    </xf>
    <xf numFmtId="0" fontId="50" fillId="2" borderId="5"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17" xfId="0" applyFont="1" applyFill="1" applyBorder="1">
      <alignment vertical="center"/>
    </xf>
    <xf numFmtId="0" fontId="50" fillId="2" borderId="21" xfId="0" applyFont="1" applyFill="1" applyBorder="1">
      <alignment vertical="center"/>
    </xf>
    <xf numFmtId="0" fontId="50" fillId="2" borderId="30" xfId="0" applyFont="1" applyFill="1" applyBorder="1" applyAlignment="1">
      <alignment horizontal="center" vertical="center"/>
    </xf>
    <xf numFmtId="0" fontId="46" fillId="2" borderId="16" xfId="0" applyFont="1" applyFill="1" applyBorder="1">
      <alignment vertical="center"/>
    </xf>
    <xf numFmtId="0" fontId="46" fillId="2" borderId="51"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32" xfId="0" applyFont="1" applyFill="1" applyBorder="1">
      <alignment vertical="center"/>
    </xf>
    <xf numFmtId="0" fontId="46" fillId="2" borderId="13" xfId="0" applyFont="1" applyFill="1" applyBorder="1">
      <alignment vertical="center"/>
    </xf>
    <xf numFmtId="0" fontId="66" fillId="2" borderId="0" xfId="0" applyFont="1" applyFill="1">
      <alignment vertical="center"/>
    </xf>
    <xf numFmtId="0" fontId="46" fillId="2" borderId="9" xfId="0" applyFont="1" applyFill="1" applyBorder="1">
      <alignment vertical="center"/>
    </xf>
    <xf numFmtId="0" fontId="46" fillId="2" borderId="37" xfId="0" applyFont="1" applyFill="1" applyBorder="1">
      <alignment vertical="center"/>
    </xf>
    <xf numFmtId="0" fontId="46" fillId="2" borderId="22" xfId="0" applyFont="1" applyFill="1" applyBorder="1">
      <alignment vertical="center"/>
    </xf>
    <xf numFmtId="0" fontId="46" fillId="2" borderId="33" xfId="0" applyFont="1" applyFill="1" applyBorder="1">
      <alignment vertical="center"/>
    </xf>
    <xf numFmtId="0" fontId="46" fillId="2" borderId="11" xfId="0" applyFont="1" applyFill="1" applyBorder="1">
      <alignment vertical="center"/>
    </xf>
    <xf numFmtId="0" fontId="46" fillId="2" borderId="24" xfId="0" applyFont="1" applyFill="1" applyBorder="1">
      <alignment vertical="center"/>
    </xf>
    <xf numFmtId="0" fontId="51" fillId="2" borderId="0" xfId="0" applyFont="1" applyFill="1" applyBorder="1" applyAlignment="1" applyProtection="1">
      <alignment horizontal="center" vertical="center"/>
      <protection locked="0"/>
    </xf>
    <xf numFmtId="0" fontId="52" fillId="0" borderId="0" xfId="0" applyFont="1">
      <alignment vertical="center"/>
    </xf>
    <xf numFmtId="0" fontId="16" fillId="2" borderId="0" xfId="0" applyFont="1" applyFill="1" applyBorder="1" applyAlignment="1" applyProtection="1">
      <alignment horizontal="center" vertical="center"/>
      <protection locked="0"/>
    </xf>
    <xf numFmtId="0" fontId="50" fillId="2" borderId="20" xfId="0" applyFont="1" applyFill="1" applyBorder="1">
      <alignment vertical="center"/>
    </xf>
    <xf numFmtId="0" fontId="48" fillId="0" borderId="3" xfId="0" applyFont="1" applyBorder="1" applyAlignment="1">
      <alignment horizontal="center" vertical="center"/>
    </xf>
    <xf numFmtId="0" fontId="46" fillId="2" borderId="23" xfId="0" applyFont="1" applyFill="1" applyBorder="1" applyAlignment="1">
      <alignment horizontal="center" vertical="center"/>
    </xf>
    <xf numFmtId="0" fontId="46" fillId="2" borderId="20" xfId="0" applyFont="1" applyFill="1" applyBorder="1">
      <alignment vertical="center"/>
    </xf>
    <xf numFmtId="0" fontId="48" fillId="6" borderId="3" xfId="0" applyFont="1" applyFill="1" applyBorder="1" applyAlignment="1">
      <alignment horizontal="center" vertical="center"/>
    </xf>
    <xf numFmtId="0" fontId="46" fillId="6" borderId="23" xfId="0" applyFont="1" applyFill="1" applyBorder="1" applyAlignment="1">
      <alignment horizontal="center" vertical="center"/>
    </xf>
    <xf numFmtId="0" fontId="46" fillId="6" borderId="21" xfId="0" applyFont="1" applyFill="1" applyBorder="1" applyAlignment="1">
      <alignment horizontal="center" vertical="center"/>
    </xf>
    <xf numFmtId="0" fontId="46" fillId="6" borderId="21" xfId="0" applyFont="1" applyFill="1" applyBorder="1">
      <alignment vertical="center"/>
    </xf>
    <xf numFmtId="0" fontId="67" fillId="0" borderId="0" xfId="5"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46" fillId="2" borderId="6" xfId="0" applyFont="1" applyFill="1" applyBorder="1" applyAlignment="1">
      <alignment horizontal="left" vertical="center"/>
    </xf>
    <xf numFmtId="0" fontId="46" fillId="2" borderId="30" xfId="0" applyFont="1" applyFill="1" applyBorder="1" applyAlignment="1">
      <alignment horizontal="left" vertical="center"/>
    </xf>
    <xf numFmtId="0" fontId="46" fillId="2" borderId="4" xfId="0" applyFont="1" applyFill="1" applyBorder="1" applyAlignment="1">
      <alignment horizontal="left" vertical="center"/>
    </xf>
    <xf numFmtId="0" fontId="46" fillId="2" borderId="31" xfId="0" applyFont="1" applyFill="1" applyBorder="1" applyAlignment="1">
      <alignment horizontal="left"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46" fillId="2" borderId="8"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7" xfId="0" applyFont="1" applyFill="1" applyBorder="1" applyAlignment="1">
      <alignment vertical="center"/>
    </xf>
    <xf numFmtId="0" fontId="46" fillId="2" borderId="30" xfId="0" applyFont="1" applyFill="1" applyBorder="1" applyAlignment="1">
      <alignment horizontal="center" vertical="center"/>
    </xf>
    <xf numFmtId="0" fontId="46" fillId="2" borderId="17"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21"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4" borderId="5" xfId="0" applyFont="1" applyFill="1" applyBorder="1" applyAlignment="1">
      <alignment horizontal="center" vertical="center" shrinkToFit="1"/>
    </xf>
    <xf numFmtId="0" fontId="46" fillId="3" borderId="5" xfId="0" applyFont="1" applyFill="1" applyBorder="1" applyAlignment="1" applyProtection="1">
      <alignment horizontal="center" vertical="center" shrinkToFit="1"/>
      <protection locked="0"/>
    </xf>
    <xf numFmtId="0" fontId="46" fillId="4" borderId="5" xfId="0" applyFont="1" applyFill="1" applyBorder="1" applyAlignment="1">
      <alignment horizontal="right" vertical="center"/>
    </xf>
    <xf numFmtId="0" fontId="46" fillId="2" borderId="5" xfId="0" applyFont="1" applyFill="1" applyBorder="1" applyAlignment="1">
      <alignment vertical="center"/>
    </xf>
    <xf numFmtId="38" fontId="46" fillId="3" borderId="5" xfId="3" applyFont="1" applyFill="1" applyBorder="1" applyAlignment="1" applyProtection="1">
      <alignment horizontal="right" vertical="center" shrinkToFit="1"/>
      <protection locked="0"/>
    </xf>
    <xf numFmtId="0" fontId="46" fillId="2" borderId="3" xfId="0" applyFont="1" applyFill="1" applyBorder="1" applyAlignment="1">
      <alignment vertical="center"/>
    </xf>
    <xf numFmtId="38" fontId="46" fillId="4" borderId="5" xfId="3" applyFont="1" applyFill="1" applyBorder="1" applyAlignment="1">
      <alignment horizontal="right" vertical="center" shrinkToFit="1"/>
    </xf>
    <xf numFmtId="38" fontId="50" fillId="3" borderId="5" xfId="3" applyFont="1" applyFill="1" applyBorder="1" applyAlignment="1" applyProtection="1">
      <alignment horizontal="right" vertical="center" shrinkToFit="1"/>
      <protection locked="0"/>
    </xf>
    <xf numFmtId="38" fontId="46" fillId="3" borderId="5" xfId="3" applyFont="1" applyFill="1" applyBorder="1" applyAlignment="1" applyProtection="1">
      <alignment horizontal="right" vertical="center"/>
      <protection locked="0"/>
    </xf>
    <xf numFmtId="38" fontId="46" fillId="3" borderId="1" xfId="3" applyFont="1" applyFill="1" applyBorder="1" applyAlignment="1" applyProtection="1">
      <alignment horizontal="right" vertical="center" shrinkToFit="1"/>
      <protection locked="0"/>
    </xf>
    <xf numFmtId="38" fontId="46" fillId="4" borderId="11" xfId="3" applyFont="1" applyFill="1" applyBorder="1" applyAlignment="1">
      <alignment horizontal="right" vertical="center" shrinkToFit="1"/>
    </xf>
    <xf numFmtId="38" fontId="46"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46" fillId="4" borderId="12" xfId="3" applyFont="1" applyFill="1" applyBorder="1" applyAlignment="1">
      <alignment horizontal="right" vertical="center" shrinkToFit="1"/>
    </xf>
    <xf numFmtId="38" fontId="46" fillId="3" borderId="8" xfId="3" applyFont="1" applyFill="1" applyBorder="1" applyAlignment="1" applyProtection="1">
      <alignment horizontal="right" vertical="center" shrinkToFit="1"/>
      <protection locked="0"/>
    </xf>
    <xf numFmtId="38" fontId="46"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46" fillId="3" borderId="3" xfId="3" applyFont="1" applyFill="1" applyBorder="1" applyAlignment="1" applyProtection="1">
      <alignment vertical="center" shrinkToFit="1"/>
      <protection locked="0"/>
    </xf>
    <xf numFmtId="38" fontId="46" fillId="4" borderId="1" xfId="3" applyFont="1" applyFill="1" applyBorder="1" applyAlignment="1" applyProtection="1">
      <alignment vertical="center" shrinkToFit="1"/>
      <protection locked="0"/>
    </xf>
    <xf numFmtId="38" fontId="2" fillId="3" borderId="1" xfId="3" applyFont="1" applyFill="1" applyBorder="1" applyAlignment="1" applyProtection="1">
      <alignment vertical="center" shrinkToFit="1"/>
      <protection locked="0"/>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3" borderId="17" xfId="0" applyFont="1" applyFill="1" applyBorder="1" applyAlignment="1" applyProtection="1">
      <alignment horizontal="center" vertical="center" shrinkToFit="1"/>
      <protection locked="0"/>
    </xf>
    <xf numFmtId="0" fontId="57" fillId="3" borderId="5"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38" fontId="57" fillId="4" borderId="5"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lignment horizontal="center"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58"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57" fillId="4" borderId="1" xfId="3" applyFont="1" applyFill="1" applyBorder="1" applyAlignment="1" applyProtection="1">
      <alignmen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7" fillId="4" borderId="5" xfId="3" applyFont="1" applyFill="1" applyBorder="1" applyAlignment="1" applyProtection="1">
      <alignment horizontal="right" vertical="center" shrinkToFit="1"/>
      <protection locked="0"/>
    </xf>
    <xf numFmtId="38" fontId="57" fillId="3" borderId="3" xfId="3" applyFont="1" applyFill="1" applyBorder="1" applyAlignment="1" applyProtection="1">
      <alignment vertical="center" shrinkToFit="1"/>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3" borderId="17"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2" fillId="4" borderId="49" xfId="3" applyNumberFormat="1" applyFont="1" applyFill="1" applyBorder="1" applyAlignment="1">
      <alignment vertical="center" shrinkToFit="1"/>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xf numFmtId="0" fontId="68" fillId="0" borderId="0" xfId="0" applyFont="1" applyAlignment="1">
      <alignment vertical="center" shrinkToFit="1"/>
    </xf>
    <xf numFmtId="0" fontId="69" fillId="0" borderId="0" xfId="0" applyFont="1">
      <alignment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3">
    <dxf>
      <font>
        <color rgb="FFFF0000"/>
      </font>
    </dxf>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rgb="FFFF0000"/>
      </font>
    </dxf>
    <dxf>
      <font>
        <color rgb="FFFF0000"/>
      </font>
    </dxf>
    <dxf>
      <font>
        <color rgb="FFFF0000"/>
      </font>
    </dxf>
    <dxf>
      <fill>
        <patternFill>
          <bgColor theme="0"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externalLinks/externalLink7.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38100</xdr:colOff>
      <xdr:row>174</xdr:row>
      <xdr:rowOff>38100</xdr:rowOff>
    </xdr:from>
    <xdr:to>
      <xdr:col>32</xdr:col>
      <xdr:colOff>133350</xdr:colOff>
      <xdr:row>181</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139</xdr:row>
          <xdr:rowOff>180975</xdr:rowOff>
        </xdr:from>
        <xdr:to>
          <xdr:col>2</xdr:col>
          <xdr:colOff>85725</xdr:colOff>
          <xdr:row>141</xdr:row>
          <xdr:rowOff>38100</xdr:rowOff>
        </xdr:to>
        <xdr:sp macro="" textlink="">
          <xdr:nvSpPr>
            <xdr:cNvPr id="54280" name="Option Button 8" hidden="1">
              <a:extLst>
                <a:ext uri="{63B3BB69-23CF-44E3-9099-C40C66FF867C}">
                  <a14:compatExt spid="_x0000_s54280"/>
                </a:ext>
                <a:ext uri="{FF2B5EF4-FFF2-40B4-BE49-F238E27FC236}">
                  <a16:creationId xmlns:a16="http://schemas.microsoft.com/office/drawing/2014/main" id="{00000000-0008-0000-09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171450</xdr:rowOff>
        </xdr:from>
        <xdr:to>
          <xdr:col>2</xdr:col>
          <xdr:colOff>85725</xdr:colOff>
          <xdr:row>142</xdr:row>
          <xdr:rowOff>28575</xdr:rowOff>
        </xdr:to>
        <xdr:sp macro="" textlink="">
          <xdr:nvSpPr>
            <xdr:cNvPr id="54281" name="Option Button 9" hidden="1">
              <a:extLst>
                <a:ext uri="{63B3BB69-23CF-44E3-9099-C40C66FF867C}">
                  <a14:compatExt spid="_x0000_s54281"/>
                </a:ext>
                <a:ext uri="{FF2B5EF4-FFF2-40B4-BE49-F238E27FC236}">
                  <a16:creationId xmlns:a16="http://schemas.microsoft.com/office/drawing/2014/main" id="{00000000-0008-0000-09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 Id="rId5" Target="../ctrlProps/ctrlProp67.xml" Type="http://schemas.openxmlformats.org/officeDocument/2006/relationships/ctrlProp"/><Relationship Id="rId6" Target="../ctrlProps/ctrlProp68.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9.bin" Type="http://schemas.openxmlformats.org/officeDocument/2006/relationships/printerSettings"/><Relationship Id="rId3" Target="../drawings/drawing9.xml" Type="http://schemas.openxmlformats.org/officeDocument/2006/relationships/drawing"/><Relationship Id="rId4" Target="../drawings/vmlDrawing8.vml" Type="http://schemas.openxmlformats.org/officeDocument/2006/relationships/vmlDrawing"/><Relationship Id="rId5" Target="../ctrlProps/ctrlProp65.xml" Type="http://schemas.openxmlformats.org/officeDocument/2006/relationships/ctrlProp"/><Relationship Id="rId6"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1656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94" t="s">
        <v>2</v>
      </c>
      <c r="C6" s="594"/>
      <c r="D6" s="594"/>
      <c r="E6" s="596"/>
      <c r="F6" s="597"/>
      <c r="G6" s="598"/>
      <c r="H6" s="222"/>
      <c r="I6" s="593" t="s">
        <v>3</v>
      </c>
      <c r="J6" s="593"/>
      <c r="K6" s="593"/>
      <c r="L6" s="222"/>
      <c r="M6" s="227"/>
    </row>
    <row r="7" spans="1:15" ht="22.5" customHeight="1">
      <c r="A7" s="228"/>
      <c r="B7" s="595" t="s">
        <v>4</v>
      </c>
      <c r="C7" s="595"/>
      <c r="D7" s="595"/>
      <c r="E7" s="599"/>
      <c r="F7" s="600"/>
      <c r="G7" s="601"/>
      <c r="H7" s="222"/>
      <c r="I7" s="593"/>
      <c r="J7" s="593"/>
      <c r="K7" s="593"/>
      <c r="L7" s="222"/>
      <c r="M7" s="227"/>
    </row>
    <row r="8" spans="1:15" ht="11.25" customHeight="1">
      <c r="A8" s="229"/>
      <c r="B8" s="230"/>
      <c r="C8" s="230"/>
      <c r="D8" s="230"/>
      <c r="E8" s="193"/>
      <c r="F8" s="193"/>
      <c r="G8" s="193"/>
      <c r="H8" s="193"/>
      <c r="I8" s="193"/>
      <c r="J8" s="193"/>
      <c r="K8" s="193"/>
      <c r="L8" s="193"/>
      <c r="M8" s="231"/>
    </row>
    <row r="9" spans="1:15" ht="22.5" customHeight="1">
      <c r="A9" s="229"/>
      <c r="B9" s="588" t="s">
        <v>5</v>
      </c>
      <c r="C9" s="588"/>
      <c r="D9" s="588"/>
      <c r="E9" s="193"/>
      <c r="F9" s="193"/>
      <c r="G9" s="193"/>
      <c r="H9" s="193"/>
      <c r="I9" s="193"/>
      <c r="J9" s="193"/>
      <c r="K9" s="193"/>
      <c r="L9" s="193"/>
      <c r="M9" s="231"/>
    </row>
    <row r="10" spans="1:15" ht="22.5" customHeight="1">
      <c r="A10" s="229"/>
      <c r="B10" s="591" t="s">
        <v>6</v>
      </c>
      <c r="C10" s="591"/>
      <c r="D10" s="591"/>
      <c r="E10" s="592"/>
      <c r="F10" s="592"/>
      <c r="G10" s="592"/>
      <c r="H10" s="592"/>
      <c r="I10" s="193"/>
      <c r="J10" s="193"/>
      <c r="K10" s="193"/>
      <c r="L10" s="193"/>
      <c r="M10" s="231"/>
    </row>
    <row r="11" spans="1:15" ht="22.5" customHeight="1">
      <c r="A11" s="229"/>
      <c r="B11" s="591" t="s">
        <v>7</v>
      </c>
      <c r="C11" s="591"/>
      <c r="D11" s="591"/>
      <c r="E11" s="592"/>
      <c r="F11" s="592"/>
      <c r="G11" s="592"/>
      <c r="H11" s="592"/>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80"/>
      <c r="D14" s="580"/>
      <c r="E14" s="580"/>
      <c r="F14" s="580"/>
      <c r="G14" s="580"/>
      <c r="H14" s="580"/>
      <c r="I14" s="580"/>
      <c r="J14" s="581" t="s">
        <v>9</v>
      </c>
      <c r="K14" s="581"/>
      <c r="L14" s="582"/>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89" t="s">
        <v>10</v>
      </c>
      <c r="D17" s="589"/>
      <c r="E17" s="589"/>
      <c r="F17" s="589"/>
      <c r="G17" s="589"/>
      <c r="H17" s="589"/>
      <c r="I17" s="589"/>
      <c r="J17" s="589"/>
      <c r="K17" s="589"/>
      <c r="L17" s="590"/>
      <c r="M17" s="249"/>
      <c r="O17" s="260" t="b">
        <v>0</v>
      </c>
    </row>
    <row r="18" spans="1:15" ht="36.75" customHeight="1">
      <c r="A18" s="226"/>
      <c r="B18" s="255"/>
      <c r="C18" s="589" t="s">
        <v>11</v>
      </c>
      <c r="D18" s="589"/>
      <c r="E18" s="589"/>
      <c r="F18" s="589"/>
      <c r="G18" s="589"/>
      <c r="H18" s="589"/>
      <c r="I18" s="589"/>
      <c r="J18" s="589"/>
      <c r="K18" s="589"/>
      <c r="L18" s="590"/>
      <c r="M18" s="249"/>
      <c r="O18" s="260" t="b">
        <v>0</v>
      </c>
    </row>
    <row r="19" spans="1:15" ht="36.75" customHeight="1">
      <c r="A19" s="226"/>
      <c r="B19" s="255"/>
      <c r="C19" s="589" t="s">
        <v>12</v>
      </c>
      <c r="D19" s="589"/>
      <c r="E19" s="589"/>
      <c r="F19" s="589"/>
      <c r="G19" s="589"/>
      <c r="H19" s="589"/>
      <c r="I19" s="589"/>
      <c r="J19" s="589"/>
      <c r="K19" s="589"/>
      <c r="L19" s="590"/>
      <c r="M19" s="249"/>
      <c r="O19" s="260" t="b">
        <v>0</v>
      </c>
    </row>
    <row r="20" spans="1:15" ht="36.75" customHeight="1">
      <c r="A20" s="226"/>
      <c r="B20" s="255"/>
      <c r="C20" s="589" t="s">
        <v>13</v>
      </c>
      <c r="D20" s="589"/>
      <c r="E20" s="589"/>
      <c r="F20" s="589"/>
      <c r="G20" s="589"/>
      <c r="H20" s="589"/>
      <c r="I20" s="589"/>
      <c r="J20" s="589"/>
      <c r="K20" s="589"/>
      <c r="L20" s="590"/>
      <c r="M20" s="249"/>
      <c r="O20" s="260" t="b">
        <v>0</v>
      </c>
    </row>
    <row r="21" spans="1:15" ht="15" customHeight="1">
      <c r="A21" s="226"/>
      <c r="B21" s="243"/>
      <c r="D21" s="583"/>
      <c r="E21" s="583"/>
      <c r="F21" s="583"/>
      <c r="G21" s="583"/>
      <c r="H21" s="583"/>
      <c r="I21" s="583"/>
      <c r="J21" s="583"/>
      <c r="K21" s="583"/>
      <c r="L21" s="584"/>
      <c r="M21" s="232"/>
    </row>
    <row r="22" spans="1:15" ht="22.5" customHeight="1">
      <c r="A22" s="226"/>
      <c r="B22" s="585" t="s">
        <v>14</v>
      </c>
      <c r="C22" s="586"/>
      <c r="D22" s="586"/>
      <c r="E22" s="586"/>
      <c r="F22" s="586"/>
      <c r="G22" s="586"/>
      <c r="H22" s="586"/>
      <c r="I22" s="586"/>
      <c r="J22" s="586"/>
      <c r="K22" s="586"/>
      <c r="L22" s="587"/>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79"/>
      <c r="I26" s="579"/>
      <c r="J26" s="579"/>
      <c r="K26" s="579"/>
      <c r="L26" s="254"/>
      <c r="M26" s="232"/>
    </row>
    <row r="27" spans="1:15" ht="22.5" customHeight="1">
      <c r="A27" s="226"/>
      <c r="B27" s="243"/>
      <c r="C27" s="234" t="s">
        <v>20</v>
      </c>
      <c r="H27" s="579"/>
      <c r="I27" s="579"/>
      <c r="J27" s="579"/>
      <c r="K27" s="579"/>
      <c r="L27" s="254"/>
      <c r="M27" s="232"/>
    </row>
    <row r="28" spans="1:15" ht="15" customHeight="1">
      <c r="A28" s="226"/>
      <c r="B28" s="243"/>
      <c r="L28" s="254"/>
      <c r="M28" s="232"/>
    </row>
    <row r="29" spans="1:15" ht="22.5" customHeight="1">
      <c r="A29" s="226"/>
      <c r="B29" s="243"/>
      <c r="G29" s="192" t="s">
        <v>21</v>
      </c>
      <c r="I29" s="577"/>
      <c r="J29" s="577"/>
      <c r="K29" s="577"/>
      <c r="L29" s="254"/>
      <c r="M29" s="232"/>
    </row>
    <row r="30" spans="1:15" ht="15" customHeight="1">
      <c r="A30" s="226"/>
      <c r="B30" s="243"/>
      <c r="L30" s="254"/>
      <c r="M30" s="232"/>
    </row>
    <row r="31" spans="1:15" ht="22.5" customHeight="1">
      <c r="A31" s="226"/>
      <c r="B31" s="578"/>
      <c r="C31" s="577"/>
      <c r="D31" s="577"/>
      <c r="E31" s="577"/>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4"/>
  <sheetViews>
    <sheetView showGridLines="0" workbookViewId="0"/>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8.75" style="4"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54"/>
    </row>
    <row r="2" spans="1:43" ht="16.149999999999999" customHeight="1">
      <c r="A2" s="674" t="s">
        <v>487</v>
      </c>
      <c r="B2" s="674"/>
      <c r="C2" s="674"/>
      <c r="D2" s="674"/>
      <c r="E2" s="674"/>
      <c r="F2" s="674"/>
      <c r="G2" s="674"/>
      <c r="H2" s="674"/>
      <c r="I2" s="674"/>
      <c r="J2" s="674"/>
      <c r="K2" s="674"/>
      <c r="L2" s="674"/>
      <c r="M2" s="674"/>
      <c r="N2" s="674"/>
      <c r="O2" s="674"/>
      <c r="P2" s="674"/>
      <c r="Q2" s="674"/>
      <c r="R2" s="674"/>
      <c r="S2" s="674"/>
      <c r="T2" s="675"/>
      <c r="U2" s="675"/>
      <c r="V2" s="177" t="s">
        <v>256</v>
      </c>
      <c r="W2" s="2"/>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54"/>
    </row>
    <row r="4" spans="1:43" s="458" customFormat="1" ht="16.149999999999999" customHeight="1">
      <c r="X4" s="457"/>
      <c r="Y4" s="457"/>
      <c r="Z4" s="457"/>
      <c r="AA4" s="457"/>
      <c r="AB4" s="457"/>
      <c r="AC4" s="457"/>
      <c r="AD4" s="457"/>
      <c r="AE4" s="457"/>
      <c r="AF4" s="457"/>
      <c r="AG4" s="457"/>
      <c r="AH4" s="401"/>
      <c r="AI4" s="401"/>
      <c r="AJ4" s="401"/>
      <c r="AK4" s="401"/>
      <c r="AL4" s="401"/>
      <c r="AM4" s="401"/>
      <c r="AN4" s="401"/>
      <c r="AO4" s="401"/>
      <c r="AP4" s="401"/>
    </row>
    <row r="5" spans="1:43" ht="16.149999999999999" customHeight="1">
      <c r="B5" s="265" t="s">
        <v>257</v>
      </c>
      <c r="C5" s="403"/>
      <c r="D5" s="403"/>
      <c r="E5" s="403"/>
      <c r="F5" s="403"/>
      <c r="G5" s="403"/>
      <c r="H5" s="403"/>
      <c r="I5" s="404"/>
      <c r="J5" s="405"/>
      <c r="K5" s="406"/>
      <c r="L5" s="406"/>
      <c r="M5" s="406"/>
      <c r="N5" s="406"/>
      <c r="O5" s="406"/>
      <c r="P5" s="406"/>
      <c r="Q5" s="406"/>
      <c r="R5" s="406"/>
      <c r="S5" s="407"/>
      <c r="X5" s="28"/>
      <c r="Y5" s="28"/>
      <c r="Z5" s="28"/>
      <c r="AA5" s="28"/>
      <c r="AB5" s="28"/>
      <c r="AC5" s="28"/>
      <c r="AD5" s="28"/>
      <c r="AE5" s="28"/>
      <c r="AF5" s="28"/>
      <c r="AQ5" s="189"/>
    </row>
    <row r="6" spans="1:43" ht="16.149999999999999" customHeight="1">
      <c r="B6" s="265" t="s">
        <v>258</v>
      </c>
      <c r="C6" s="265"/>
      <c r="D6" s="265"/>
      <c r="E6" s="265"/>
      <c r="F6" s="265"/>
      <c r="G6" s="265"/>
      <c r="H6" s="265"/>
      <c r="I6" s="408"/>
      <c r="J6" s="409"/>
      <c r="K6" s="410"/>
      <c r="L6" s="410"/>
      <c r="M6" s="410"/>
      <c r="N6" s="410"/>
      <c r="O6" s="410"/>
      <c r="P6" s="410"/>
      <c r="Q6" s="410"/>
      <c r="R6" s="410"/>
      <c r="S6" s="411"/>
      <c r="X6" s="28"/>
      <c r="Y6" s="28"/>
      <c r="Z6" s="28"/>
      <c r="AA6" s="28"/>
      <c r="AB6" s="28"/>
      <c r="AC6" s="28"/>
      <c r="AD6" s="28"/>
      <c r="AE6" s="28"/>
      <c r="AF6" s="28"/>
      <c r="AQ6" s="189"/>
    </row>
    <row r="7" spans="1:43" ht="16.149999999999999" customHeight="1">
      <c r="B7" s="49" t="s">
        <v>1635</v>
      </c>
      <c r="C7" s="49"/>
      <c r="E7" s="49"/>
      <c r="F7" s="49" t="s">
        <v>1636</v>
      </c>
      <c r="G7" s="49"/>
      <c r="H7" s="49"/>
      <c r="I7" s="49"/>
      <c r="J7" s="409"/>
      <c r="K7" s="412"/>
      <c r="L7" s="412"/>
      <c r="M7" s="412"/>
      <c r="N7" s="412"/>
      <c r="O7" s="412"/>
      <c r="P7" s="412"/>
      <c r="Q7" s="412"/>
      <c r="R7" s="412"/>
      <c r="S7" s="413"/>
      <c r="X7" s="28"/>
      <c r="Y7" s="28"/>
      <c r="Z7" s="28"/>
      <c r="AA7" s="28"/>
      <c r="AB7" s="28"/>
      <c r="AC7" s="28"/>
      <c r="AD7" s="28"/>
      <c r="AE7" s="28"/>
      <c r="AF7" s="28"/>
      <c r="AQ7" s="189"/>
    </row>
    <row r="8" spans="1:43" ht="16.149999999999999" customHeight="1">
      <c r="B8" s="49"/>
      <c r="C8" s="49"/>
      <c r="E8" s="49"/>
      <c r="F8" s="49" t="s">
        <v>1638</v>
      </c>
      <c r="G8" s="49"/>
      <c r="H8" s="49"/>
      <c r="I8" s="49"/>
      <c r="J8" s="409"/>
      <c r="K8" s="412"/>
      <c r="L8" s="412"/>
      <c r="M8" s="412"/>
      <c r="N8" s="412"/>
      <c r="O8" s="412"/>
      <c r="P8" s="412"/>
      <c r="Q8" s="412"/>
      <c r="R8" s="412"/>
      <c r="S8" s="413"/>
      <c r="X8" s="28"/>
      <c r="Y8" s="28"/>
      <c r="Z8" s="28"/>
      <c r="AA8" s="28"/>
      <c r="AB8" s="28"/>
      <c r="AC8" s="28"/>
      <c r="AD8" s="28"/>
      <c r="AE8" s="28"/>
      <c r="AF8" s="28"/>
      <c r="AQ8" s="189"/>
    </row>
    <row r="9" spans="1:43" ht="16.149999999999999" customHeight="1">
      <c r="B9" s="49" t="s">
        <v>5</v>
      </c>
      <c r="C9" s="49"/>
      <c r="D9" s="49"/>
      <c r="E9" s="49"/>
      <c r="F9" s="49" t="s">
        <v>1639</v>
      </c>
      <c r="G9" s="49"/>
      <c r="H9" s="49"/>
      <c r="I9" s="49"/>
      <c r="J9" s="409"/>
      <c r="K9" s="412"/>
      <c r="L9" s="412"/>
      <c r="M9" s="412"/>
      <c r="N9" s="412"/>
      <c r="O9" s="412"/>
      <c r="P9" s="412"/>
      <c r="Q9" s="412"/>
      <c r="R9" s="412"/>
      <c r="S9" s="413"/>
      <c r="X9" s="28"/>
      <c r="Y9" s="28"/>
      <c r="Z9" s="28"/>
      <c r="AA9" s="28"/>
      <c r="AB9" s="28"/>
      <c r="AC9" s="28"/>
      <c r="AD9" s="28"/>
      <c r="AE9" s="28"/>
      <c r="AF9" s="28"/>
      <c r="AQ9" s="189"/>
    </row>
    <row r="10" spans="1:43" ht="16.149999999999999" customHeight="1">
      <c r="B10" s="49"/>
      <c r="C10" s="49"/>
      <c r="D10" s="49"/>
      <c r="E10" s="49"/>
      <c r="F10" s="49" t="s">
        <v>1640</v>
      </c>
      <c r="G10" s="49"/>
      <c r="H10" s="49"/>
      <c r="I10" s="49"/>
      <c r="J10" s="409"/>
      <c r="K10" s="412"/>
      <c r="L10" s="412"/>
      <c r="M10" s="412"/>
      <c r="N10" s="412"/>
      <c r="O10" s="412"/>
      <c r="P10" s="412"/>
      <c r="Q10" s="412"/>
      <c r="R10" s="412"/>
      <c r="S10" s="413"/>
      <c r="X10" s="28"/>
      <c r="Y10" s="28"/>
      <c r="Z10" s="28"/>
      <c r="AA10" s="28"/>
      <c r="AB10" s="28"/>
      <c r="AC10" s="28"/>
      <c r="AD10" s="28"/>
      <c r="AE10" s="28"/>
      <c r="AF10" s="28"/>
      <c r="AQ10" s="189"/>
    </row>
    <row r="11" spans="1:43" s="458" customFormat="1" ht="16.149999999999999" customHeight="1">
      <c r="X11" s="457"/>
      <c r="Y11" s="457"/>
      <c r="Z11" s="457"/>
      <c r="AA11" s="457"/>
      <c r="AB11" s="457"/>
      <c r="AC11" s="457"/>
      <c r="AD11" s="457"/>
      <c r="AE11" s="457"/>
      <c r="AF11" s="457"/>
      <c r="AG11" s="457"/>
      <c r="AH11" s="401"/>
      <c r="AI11" s="401"/>
      <c r="AJ11" s="401"/>
      <c r="AK11" s="401"/>
      <c r="AL11" s="401"/>
      <c r="AM11" s="401"/>
      <c r="AN11" s="401"/>
      <c r="AO11" s="401"/>
      <c r="AP11" s="401"/>
    </row>
    <row r="12" spans="1:43" ht="16.149999999999999" customHeight="1">
      <c r="A12" s="2" t="s">
        <v>1643</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54"/>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54"/>
    </row>
    <row r="14" spans="1:43" ht="16.149999999999999" hidden="1" customHeight="1" outlineLevel="1" thickBot="1">
      <c r="A14" s="427"/>
      <c r="B14" s="767" t="s">
        <v>1546</v>
      </c>
      <c r="C14" s="768"/>
      <c r="D14" s="771" t="s">
        <v>261</v>
      </c>
      <c r="E14" s="772"/>
      <c r="F14" s="772"/>
      <c r="G14" s="772"/>
      <c r="H14" s="772"/>
      <c r="I14" s="772"/>
      <c r="J14" s="772"/>
      <c r="K14" s="772"/>
      <c r="L14" s="772"/>
      <c r="M14" s="772"/>
      <c r="N14" s="772"/>
      <c r="O14" s="772"/>
      <c r="P14" s="772"/>
      <c r="Q14" s="772"/>
      <c r="R14" s="772"/>
      <c r="S14" s="772"/>
      <c r="T14" s="772"/>
      <c r="U14" s="772"/>
      <c r="V14" s="772"/>
      <c r="W14" s="772"/>
      <c r="X14" s="772"/>
      <c r="Y14" s="772"/>
      <c r="Z14" s="772"/>
      <c r="AA14" s="49"/>
      <c r="AB14" s="49"/>
      <c r="AC14" s="49"/>
      <c r="AD14" s="49"/>
      <c r="AE14" s="49"/>
      <c r="AF14" s="49"/>
      <c r="AG14" s="454"/>
    </row>
    <row r="15" spans="1:43" ht="16.149999999999999" hidden="1" customHeight="1" outlineLevel="1" thickBot="1">
      <c r="A15" s="427"/>
      <c r="B15" s="767" t="s">
        <v>1546</v>
      </c>
      <c r="C15" s="768"/>
      <c r="D15" s="769" t="s">
        <v>262</v>
      </c>
      <c r="E15" s="770"/>
      <c r="F15" s="770"/>
      <c r="G15" s="770"/>
      <c r="H15" s="770"/>
      <c r="I15" s="770"/>
      <c r="J15" s="770"/>
      <c r="K15" s="770"/>
      <c r="L15" s="770"/>
      <c r="M15" s="770"/>
      <c r="N15" s="770"/>
      <c r="O15" s="770"/>
      <c r="P15" s="770"/>
      <c r="Q15" s="770"/>
      <c r="R15" s="770"/>
      <c r="S15" s="770"/>
      <c r="T15" s="770"/>
      <c r="U15" s="770"/>
      <c r="V15" s="770"/>
      <c r="W15" s="770"/>
      <c r="X15" s="770"/>
      <c r="Y15" s="770"/>
      <c r="Z15" s="770"/>
      <c r="AA15" s="49"/>
      <c r="AB15" s="49"/>
      <c r="AC15" s="49"/>
      <c r="AD15" s="49"/>
      <c r="AE15" s="49"/>
      <c r="AF15" s="49"/>
      <c r="AG15" s="454"/>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54"/>
    </row>
    <row r="17" spans="1:34" ht="16.149999999999999" customHeight="1" collapsed="1" thickBot="1">
      <c r="A17" s="49" t="s">
        <v>1658</v>
      </c>
      <c r="B17" s="49"/>
      <c r="C17" s="49"/>
      <c r="D17" s="49"/>
      <c r="E17" s="49"/>
      <c r="F17" s="49"/>
      <c r="L17" s="49"/>
      <c r="M17" s="49"/>
      <c r="N17" s="49"/>
      <c r="O17" s="49"/>
      <c r="P17" s="49"/>
      <c r="Q17" s="49"/>
      <c r="R17" s="49"/>
      <c r="S17" s="49"/>
      <c r="T17" s="49"/>
      <c r="U17" s="49"/>
      <c r="V17" s="49"/>
      <c r="AE17" s="49"/>
      <c r="AF17" s="49"/>
      <c r="AG17" s="454"/>
    </row>
    <row r="18" spans="1:34" ht="16.149999999999999" customHeight="1" thickBot="1">
      <c r="B18" s="666" t="s">
        <v>15</v>
      </c>
      <c r="C18" s="704"/>
      <c r="D18" s="704"/>
      <c r="E18" s="667"/>
      <c r="F18" s="667"/>
      <c r="G18" s="20" t="s">
        <v>16</v>
      </c>
      <c r="H18" s="667"/>
      <c r="I18" s="667"/>
      <c r="J18" s="20" t="s">
        <v>264</v>
      </c>
      <c r="K18" s="20"/>
      <c r="L18" s="20" t="s">
        <v>265</v>
      </c>
      <c r="M18" s="20" t="s">
        <v>15</v>
      </c>
      <c r="N18" s="20"/>
      <c r="O18" s="667"/>
      <c r="P18" s="667"/>
      <c r="Q18" s="20" t="s">
        <v>16</v>
      </c>
      <c r="R18" s="667"/>
      <c r="S18" s="667"/>
      <c r="T18" s="21" t="s">
        <v>264</v>
      </c>
      <c r="V18" s="661">
        <f>IFERROR(IF(E18=O18,R18-H18+1,IF(O18-E18=1,12-H18+1+R18,IF(O18-E18=2,12-H18+1+R18+12,"エラー"))),1)</f>
        <v>1</v>
      </c>
      <c r="W18" s="661"/>
      <c r="X18" s="661"/>
      <c r="Y18" s="662"/>
      <c r="Z18" s="49" t="s">
        <v>266</v>
      </c>
      <c r="AA18" s="49"/>
      <c r="AG18" s="454"/>
    </row>
    <row r="19" spans="1:34" ht="16.149999999999999" customHeight="1">
      <c r="B19" s="28"/>
      <c r="C19" s="28"/>
      <c r="D19" s="28"/>
      <c r="E19" s="28"/>
      <c r="F19" s="28"/>
      <c r="H19" s="28"/>
      <c r="I19" s="28"/>
      <c r="O19" s="28"/>
      <c r="P19" s="28"/>
      <c r="R19" s="28"/>
      <c r="S19" s="28"/>
      <c r="V19" s="28"/>
      <c r="W19" s="28"/>
      <c r="X19" s="28"/>
      <c r="Y19" s="28"/>
    </row>
    <row r="20" spans="1:34" ht="16.149999999999999" customHeight="1" thickBot="1">
      <c r="A20" s="49" t="s">
        <v>1659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54"/>
    </row>
    <row r="21" spans="1:34" ht="16.149999999999999" customHeight="1" thickBot="1">
      <c r="A21" s="49"/>
      <c r="B21" s="666" t="s">
        <v>15</v>
      </c>
      <c r="C21" s="704"/>
      <c r="D21" s="704"/>
      <c r="E21" s="667"/>
      <c r="F21" s="667"/>
      <c r="G21" s="20" t="s">
        <v>16</v>
      </c>
      <c r="H21" s="667"/>
      <c r="I21" s="667"/>
      <c r="J21" s="20" t="s">
        <v>264</v>
      </c>
      <c r="K21" s="20"/>
      <c r="L21" s="20" t="s">
        <v>265</v>
      </c>
      <c r="M21" s="20" t="s">
        <v>15</v>
      </c>
      <c r="N21" s="20"/>
      <c r="O21" s="667"/>
      <c r="P21" s="667"/>
      <c r="Q21" s="20" t="s">
        <v>16</v>
      </c>
      <c r="R21" s="667"/>
      <c r="S21" s="667"/>
      <c r="T21" s="21" t="s">
        <v>264</v>
      </c>
      <c r="V21" s="782">
        <f>IFERROR(IF(E21=O21,R21-H21+1,IF(O21-E21=1,12-H21+1+R21,IF(O21-E21=2,12-H21+1+R21+12,"エラー"))),1)</f>
        <v>1</v>
      </c>
      <c r="W21" s="782"/>
      <c r="X21" s="782"/>
      <c r="Y21" s="783"/>
      <c r="Z21" s="49" t="s">
        <v>266</v>
      </c>
      <c r="AA21" s="49"/>
      <c r="AG21" s="454"/>
    </row>
    <row r="22" spans="1:34" ht="16.149999999999999" customHeight="1">
      <c r="B22" s="28"/>
      <c r="C22" s="28"/>
      <c r="D22" s="28"/>
      <c r="E22" s="28"/>
      <c r="F22" s="28"/>
      <c r="H22" s="28"/>
      <c r="I22" s="28"/>
      <c r="O22" s="28"/>
      <c r="P22" s="28"/>
      <c r="R22" s="28"/>
      <c r="S22" s="28"/>
      <c r="V22" s="459"/>
      <c r="W22" s="459"/>
      <c r="X22" s="459"/>
      <c r="Y22" s="459"/>
    </row>
    <row r="23" spans="1:34" ht="16.149999999999999" customHeight="1" thickBot="1">
      <c r="A23" s="2" t="s">
        <v>1660</v>
      </c>
      <c r="B23" s="2"/>
      <c r="C23" s="49"/>
      <c r="D23" s="49"/>
      <c r="E23" s="49"/>
      <c r="F23" s="49"/>
      <c r="G23" s="49"/>
      <c r="H23" s="49"/>
      <c r="I23" s="49"/>
      <c r="J23" s="49"/>
      <c r="K23" s="49"/>
      <c r="L23" s="49"/>
      <c r="M23" s="49"/>
      <c r="N23" s="49"/>
      <c r="O23" s="49"/>
      <c r="P23" s="49"/>
      <c r="Q23" s="49"/>
      <c r="R23" s="49"/>
      <c r="S23" s="49"/>
      <c r="T23" s="49"/>
      <c r="U23" s="49"/>
      <c r="W23" s="374"/>
      <c r="X23" s="773"/>
      <c r="Y23" s="773"/>
      <c r="Z23" s="49"/>
      <c r="AA23" s="49"/>
      <c r="AB23" s="49"/>
      <c r="AC23" s="49"/>
      <c r="AD23" s="49"/>
      <c r="AE23" s="49"/>
      <c r="AF23" s="49"/>
      <c r="AG23" s="454"/>
    </row>
    <row r="24" spans="1:34" ht="16.149999999999999" hidden="1" customHeight="1" outlineLevel="1" thickBot="1">
      <c r="A24" s="460" t="s">
        <v>374</v>
      </c>
      <c r="B24" s="460"/>
      <c r="C24" s="427"/>
      <c r="D24" s="427"/>
      <c r="E24" s="427"/>
      <c r="F24" s="427"/>
      <c r="G24" s="427"/>
      <c r="H24" s="427"/>
      <c r="I24" s="427"/>
      <c r="J24" s="427"/>
      <c r="K24" s="427"/>
      <c r="L24" s="427"/>
      <c r="M24" s="427"/>
      <c r="N24" s="427"/>
      <c r="O24" s="427"/>
      <c r="P24" s="427"/>
      <c r="Q24" s="427"/>
      <c r="R24" s="427"/>
      <c r="S24" s="427"/>
      <c r="T24" s="427"/>
      <c r="U24" s="427"/>
      <c r="V24" s="444"/>
      <c r="W24" s="455" t="s">
        <v>1584</v>
      </c>
      <c r="X24" s="784" t="s">
        <v>375</v>
      </c>
      <c r="Y24" s="785"/>
      <c r="Z24" s="49"/>
      <c r="AA24" s="49"/>
      <c r="AB24" s="49"/>
      <c r="AC24" s="49"/>
      <c r="AD24" s="49"/>
      <c r="AE24" s="49"/>
      <c r="AF24" s="49"/>
      <c r="AG24" s="454"/>
      <c r="AH24" s="189" t="b">
        <v>1</v>
      </c>
    </row>
    <row r="25" spans="1:34" ht="16.149999999999999" hidden="1" customHeight="1" outlineLevel="1" thickBot="1">
      <c r="A25" s="444" t="s">
        <v>488</v>
      </c>
      <c r="B25" s="461"/>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62"/>
    </row>
    <row r="26" spans="1:34" ht="16.149999999999999" hidden="1" customHeight="1" outlineLevel="1">
      <c r="A26" s="463" t="s">
        <v>489</v>
      </c>
      <c r="B26" s="430"/>
      <c r="C26" s="430"/>
      <c r="D26" s="430"/>
      <c r="E26" s="430"/>
      <c r="F26" s="430"/>
      <c r="G26" s="430"/>
      <c r="H26" s="430"/>
      <c r="I26" s="430"/>
      <c r="J26" s="430"/>
      <c r="K26" s="430"/>
      <c r="L26" s="430"/>
      <c r="M26" s="430"/>
      <c r="N26" s="430"/>
      <c r="O26" s="430"/>
      <c r="P26" s="430"/>
      <c r="Q26" s="430"/>
      <c r="R26" s="774"/>
      <c r="S26" s="775"/>
      <c r="T26" s="775"/>
      <c r="U26" s="775"/>
      <c r="V26" s="775"/>
      <c r="W26" s="775"/>
      <c r="X26" s="775"/>
      <c r="Y26" s="464"/>
      <c r="Z26" s="464"/>
      <c r="AA26" s="464"/>
      <c r="AB26" s="464"/>
      <c r="AC26" s="776"/>
      <c r="AD26" s="776"/>
      <c r="AE26" s="776"/>
      <c r="AF26" s="776"/>
      <c r="AG26" s="465"/>
    </row>
    <row r="27" spans="1:34" ht="16.149999999999999" hidden="1" customHeight="1" outlineLevel="1">
      <c r="A27" s="466"/>
      <c r="B27" s="777" t="s">
        <v>436</v>
      </c>
      <c r="C27" s="777"/>
      <c r="D27" s="777"/>
      <c r="E27" s="777"/>
      <c r="F27" s="777"/>
      <c r="G27" s="777"/>
      <c r="H27" s="777"/>
      <c r="I27" s="777"/>
      <c r="J27" s="777"/>
      <c r="K27" s="777"/>
      <c r="L27" s="777"/>
      <c r="M27" s="777"/>
      <c r="N27" s="777"/>
      <c r="O27" s="777"/>
      <c r="P27" s="777"/>
      <c r="Q27" s="777"/>
      <c r="R27" s="777"/>
      <c r="S27" s="778" t="s">
        <v>437</v>
      </c>
      <c r="T27" s="779"/>
      <c r="U27" s="779"/>
      <c r="V27" s="779"/>
      <c r="W27" s="779"/>
      <c r="X27" s="779"/>
      <c r="Y27" s="780"/>
      <c r="Z27" s="778" t="s">
        <v>380</v>
      </c>
      <c r="AA27" s="779"/>
      <c r="AB27" s="779"/>
      <c r="AC27" s="780"/>
      <c r="AD27" s="778" t="s">
        <v>381</v>
      </c>
      <c r="AE27" s="779"/>
      <c r="AF27" s="779"/>
      <c r="AG27" s="781"/>
    </row>
    <row r="28" spans="1:34" ht="16.149999999999999" hidden="1" customHeight="1" outlineLevel="1">
      <c r="A28" s="466"/>
      <c r="B28" s="467" t="s">
        <v>438</v>
      </c>
      <c r="C28" s="468" t="s">
        <v>15</v>
      </c>
      <c r="D28" s="787">
        <f>E21</f>
        <v>0</v>
      </c>
      <c r="E28" s="787"/>
      <c r="F28" s="469" t="s">
        <v>16</v>
      </c>
      <c r="G28" s="787">
        <f>H21</f>
        <v>0</v>
      </c>
      <c r="H28" s="787"/>
      <c r="I28" s="469" t="s">
        <v>264</v>
      </c>
      <c r="J28" s="469" t="s">
        <v>439</v>
      </c>
      <c r="K28" s="469" t="s">
        <v>440</v>
      </c>
      <c r="L28" s="469"/>
      <c r="M28" s="788"/>
      <c r="N28" s="788"/>
      <c r="O28" s="470" t="s">
        <v>16</v>
      </c>
      <c r="P28" s="788"/>
      <c r="Q28" s="788"/>
      <c r="R28" s="471" t="s">
        <v>264</v>
      </c>
      <c r="S28" s="789"/>
      <c r="T28" s="790"/>
      <c r="U28" s="790"/>
      <c r="V28" s="790"/>
      <c r="W28" s="790"/>
      <c r="X28" s="790"/>
      <c r="Y28" s="791"/>
      <c r="Z28" s="786" t="str">
        <f>IF(S28="","",VLOOKUP(S28,'リスト（外来）'!C:D,2,FALSE))</f>
        <v/>
      </c>
      <c r="AA28" s="787"/>
      <c r="AB28" s="787"/>
      <c r="AC28" s="472" t="s">
        <v>276</v>
      </c>
      <c r="AD28" s="786" t="str">
        <f>IF(S28="","",VLOOKUP(S28,'リスト（外来）'!C:E,3,FALSE))</f>
        <v/>
      </c>
      <c r="AE28" s="787"/>
      <c r="AF28" s="787"/>
      <c r="AG28" s="473" t="s">
        <v>276</v>
      </c>
    </row>
    <row r="29" spans="1:34" ht="16.149999999999999" hidden="1" customHeight="1" outlineLevel="1">
      <c r="A29" s="466"/>
      <c r="B29" s="467" t="s">
        <v>441</v>
      </c>
      <c r="C29" s="468" t="s">
        <v>15</v>
      </c>
      <c r="D29" s="788"/>
      <c r="E29" s="788"/>
      <c r="F29" s="469" t="s">
        <v>16</v>
      </c>
      <c r="G29" s="788"/>
      <c r="H29" s="788"/>
      <c r="I29" s="469" t="s">
        <v>264</v>
      </c>
      <c r="J29" s="469" t="s">
        <v>439</v>
      </c>
      <c r="K29" s="469" t="s">
        <v>440</v>
      </c>
      <c r="L29" s="469"/>
      <c r="M29" s="788"/>
      <c r="N29" s="788"/>
      <c r="O29" s="470" t="s">
        <v>16</v>
      </c>
      <c r="P29" s="788"/>
      <c r="Q29" s="788"/>
      <c r="R29" s="471" t="s">
        <v>264</v>
      </c>
      <c r="S29" s="789"/>
      <c r="T29" s="790"/>
      <c r="U29" s="790"/>
      <c r="V29" s="790"/>
      <c r="W29" s="790"/>
      <c r="X29" s="790"/>
      <c r="Y29" s="791"/>
      <c r="Z29" s="786" t="str">
        <f>IF(S29="","",VLOOKUP(S29,'リスト（外来）'!C:D,2,FALSE))</f>
        <v/>
      </c>
      <c r="AA29" s="787"/>
      <c r="AB29" s="787"/>
      <c r="AC29" s="472" t="s">
        <v>276</v>
      </c>
      <c r="AD29" s="786" t="str">
        <f>IF(S29="","",VLOOKUP(S29,'リスト（外来）'!C:E,3,FALSE))</f>
        <v/>
      </c>
      <c r="AE29" s="787"/>
      <c r="AF29" s="787"/>
      <c r="AG29" s="473" t="s">
        <v>276</v>
      </c>
    </row>
    <row r="30" spans="1:34" ht="16.149999999999999" hidden="1" customHeight="1" outlineLevel="1">
      <c r="A30" s="466"/>
      <c r="B30" s="467" t="s">
        <v>442</v>
      </c>
      <c r="C30" s="468" t="s">
        <v>15</v>
      </c>
      <c r="D30" s="788"/>
      <c r="E30" s="788"/>
      <c r="F30" s="469" t="s">
        <v>16</v>
      </c>
      <c r="G30" s="788"/>
      <c r="H30" s="788"/>
      <c r="I30" s="469" t="s">
        <v>264</v>
      </c>
      <c r="J30" s="469" t="s">
        <v>439</v>
      </c>
      <c r="K30" s="469" t="s">
        <v>440</v>
      </c>
      <c r="L30" s="469"/>
      <c r="M30" s="788"/>
      <c r="N30" s="788"/>
      <c r="O30" s="470" t="s">
        <v>16</v>
      </c>
      <c r="P30" s="788"/>
      <c r="Q30" s="788"/>
      <c r="R30" s="471" t="s">
        <v>264</v>
      </c>
      <c r="S30" s="789"/>
      <c r="T30" s="790"/>
      <c r="U30" s="790"/>
      <c r="V30" s="790"/>
      <c r="W30" s="790"/>
      <c r="X30" s="790"/>
      <c r="Y30" s="791"/>
      <c r="Z30" s="786" t="str">
        <f>IF(S30="","",VLOOKUP(S30,'リスト（外来）'!C:D,2,FALSE))</f>
        <v/>
      </c>
      <c r="AA30" s="787"/>
      <c r="AB30" s="787"/>
      <c r="AC30" s="472" t="s">
        <v>276</v>
      </c>
      <c r="AD30" s="786" t="str">
        <f>IF(S30="","",VLOOKUP(S30,'リスト（外来）'!C:E,3,FALSE))</f>
        <v/>
      </c>
      <c r="AE30" s="787"/>
      <c r="AF30" s="787"/>
      <c r="AG30" s="473" t="s">
        <v>276</v>
      </c>
    </row>
    <row r="31" spans="1:34" ht="16.149999999999999" hidden="1" customHeight="1" outlineLevel="1">
      <c r="A31" s="466"/>
      <c r="B31" s="474" t="s">
        <v>443</v>
      </c>
      <c r="C31" s="468" t="s">
        <v>15</v>
      </c>
      <c r="D31" s="788"/>
      <c r="E31" s="788"/>
      <c r="F31" s="469" t="s">
        <v>16</v>
      </c>
      <c r="G31" s="788"/>
      <c r="H31" s="788"/>
      <c r="I31" s="469" t="s">
        <v>264</v>
      </c>
      <c r="J31" s="469" t="s">
        <v>439</v>
      </c>
      <c r="K31" s="469" t="s">
        <v>440</v>
      </c>
      <c r="L31" s="469"/>
      <c r="M31" s="788"/>
      <c r="N31" s="788"/>
      <c r="O31" s="470" t="s">
        <v>16</v>
      </c>
      <c r="P31" s="788"/>
      <c r="Q31" s="788"/>
      <c r="R31" s="471" t="s">
        <v>264</v>
      </c>
      <c r="S31" s="789"/>
      <c r="T31" s="790"/>
      <c r="U31" s="790"/>
      <c r="V31" s="790"/>
      <c r="W31" s="790"/>
      <c r="X31" s="790"/>
      <c r="Y31" s="791"/>
      <c r="Z31" s="786" t="str">
        <f>IF(S31="","",VLOOKUP(S31,'リスト（外来）'!C:D,2,FALSE))</f>
        <v/>
      </c>
      <c r="AA31" s="787"/>
      <c r="AB31" s="787"/>
      <c r="AC31" s="472" t="s">
        <v>276</v>
      </c>
      <c r="AD31" s="786" t="str">
        <f>IF(S31="","",VLOOKUP(S31,'リスト（外来）'!C:E,3,FALSE))</f>
        <v/>
      </c>
      <c r="AE31" s="787"/>
      <c r="AF31" s="787"/>
      <c r="AG31" s="473" t="s">
        <v>276</v>
      </c>
    </row>
    <row r="32" spans="1:34" ht="16.149999999999999" hidden="1" customHeight="1" outlineLevel="1">
      <c r="A32" s="475" t="s">
        <v>444</v>
      </c>
      <c r="B32" s="47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797"/>
      <c r="AD32" s="797"/>
      <c r="AE32" s="797"/>
      <c r="AF32" s="797"/>
      <c r="AG32" s="473"/>
    </row>
    <row r="33" spans="1:43" ht="16.149999999999999" hidden="1" customHeight="1" outlineLevel="1">
      <c r="A33" s="466"/>
      <c r="B33" s="778" t="s">
        <v>436</v>
      </c>
      <c r="C33" s="779"/>
      <c r="D33" s="779"/>
      <c r="E33" s="779"/>
      <c r="F33" s="779"/>
      <c r="G33" s="779"/>
      <c r="H33" s="779"/>
      <c r="I33" s="779"/>
      <c r="J33" s="779"/>
      <c r="K33" s="779"/>
      <c r="L33" s="779"/>
      <c r="M33" s="779"/>
      <c r="N33" s="779"/>
      <c r="O33" s="779"/>
      <c r="P33" s="779"/>
      <c r="Q33" s="779"/>
      <c r="R33" s="780"/>
      <c r="S33" s="778" t="s">
        <v>490</v>
      </c>
      <c r="T33" s="779"/>
      <c r="U33" s="779"/>
      <c r="V33" s="779"/>
      <c r="W33" s="779"/>
      <c r="X33" s="779"/>
      <c r="Y33" s="780"/>
      <c r="Z33" s="779" t="s">
        <v>491</v>
      </c>
      <c r="AA33" s="779"/>
      <c r="AB33" s="779"/>
      <c r="AC33" s="779"/>
      <c r="AD33" s="779"/>
      <c r="AE33" s="779"/>
      <c r="AF33" s="779"/>
      <c r="AG33" s="781"/>
    </row>
    <row r="34" spans="1:43" ht="16.149999999999999" hidden="1" customHeight="1" outlineLevel="1">
      <c r="A34" s="466"/>
      <c r="B34" s="467" t="s">
        <v>438</v>
      </c>
      <c r="C34" s="468" t="s">
        <v>15</v>
      </c>
      <c r="D34" s="787">
        <f>IF(D28="","",D28)</f>
        <v>0</v>
      </c>
      <c r="E34" s="787"/>
      <c r="F34" s="469" t="s">
        <v>16</v>
      </c>
      <c r="G34" s="787">
        <f>IF(G28="","",G28)</f>
        <v>0</v>
      </c>
      <c r="H34" s="787"/>
      <c r="I34" s="469" t="s">
        <v>264</v>
      </c>
      <c r="J34" s="469" t="s">
        <v>439</v>
      </c>
      <c r="K34" s="469" t="s">
        <v>440</v>
      </c>
      <c r="L34" s="469"/>
      <c r="M34" s="792" t="str">
        <f>IF(M28="","",M28)</f>
        <v/>
      </c>
      <c r="N34" s="792"/>
      <c r="O34" s="470" t="s">
        <v>16</v>
      </c>
      <c r="P34" s="792" t="str">
        <f>IF(P28="","",P28)</f>
        <v/>
      </c>
      <c r="Q34" s="792"/>
      <c r="R34" s="471" t="s">
        <v>264</v>
      </c>
      <c r="S34" s="793"/>
      <c r="T34" s="794"/>
      <c r="U34" s="794"/>
      <c r="V34" s="794"/>
      <c r="W34" s="794"/>
      <c r="X34" s="794"/>
      <c r="Y34" s="476" t="s">
        <v>278</v>
      </c>
      <c r="Z34" s="795"/>
      <c r="AA34" s="796"/>
      <c r="AB34" s="796"/>
      <c r="AC34" s="796"/>
      <c r="AD34" s="796"/>
      <c r="AE34" s="796"/>
      <c r="AF34" s="796"/>
      <c r="AG34" s="473" t="s">
        <v>278</v>
      </c>
    </row>
    <row r="35" spans="1:43" ht="16.149999999999999" hidden="1" customHeight="1" outlineLevel="1">
      <c r="A35" s="466"/>
      <c r="B35" s="467" t="s">
        <v>441</v>
      </c>
      <c r="C35" s="468" t="s">
        <v>15</v>
      </c>
      <c r="D35" s="792" t="str">
        <f>IF(D29="","",D29)</f>
        <v/>
      </c>
      <c r="E35" s="792"/>
      <c r="F35" s="469" t="s">
        <v>16</v>
      </c>
      <c r="G35" s="792" t="str">
        <f>IF(G29="","",G29)</f>
        <v/>
      </c>
      <c r="H35" s="792"/>
      <c r="I35" s="469" t="s">
        <v>264</v>
      </c>
      <c r="J35" s="469" t="s">
        <v>439</v>
      </c>
      <c r="K35" s="469" t="s">
        <v>440</v>
      </c>
      <c r="L35" s="469"/>
      <c r="M35" s="792" t="str">
        <f>IF(M29="","",M29)</f>
        <v/>
      </c>
      <c r="N35" s="792"/>
      <c r="O35" s="470" t="s">
        <v>16</v>
      </c>
      <c r="P35" s="792" t="str">
        <f>IF(P29="","",P29)</f>
        <v/>
      </c>
      <c r="Q35" s="792"/>
      <c r="R35" s="471" t="s">
        <v>264</v>
      </c>
      <c r="S35" s="793"/>
      <c r="T35" s="794"/>
      <c r="U35" s="794"/>
      <c r="V35" s="794"/>
      <c r="W35" s="794"/>
      <c r="X35" s="794"/>
      <c r="Y35" s="476" t="s">
        <v>278</v>
      </c>
      <c r="Z35" s="795"/>
      <c r="AA35" s="796"/>
      <c r="AB35" s="796"/>
      <c r="AC35" s="796"/>
      <c r="AD35" s="796"/>
      <c r="AE35" s="796"/>
      <c r="AF35" s="796"/>
      <c r="AG35" s="473" t="s">
        <v>278</v>
      </c>
    </row>
    <row r="36" spans="1:43" ht="16.149999999999999" hidden="1" customHeight="1" outlineLevel="1">
      <c r="A36" s="466"/>
      <c r="B36" s="467" t="s">
        <v>442</v>
      </c>
      <c r="C36" s="468" t="s">
        <v>15</v>
      </c>
      <c r="D36" s="792" t="str">
        <f>IF(D30="","",D30)</f>
        <v/>
      </c>
      <c r="E36" s="792"/>
      <c r="F36" s="469" t="s">
        <v>16</v>
      </c>
      <c r="G36" s="792" t="str">
        <f>IF(G30="","",G30)</f>
        <v/>
      </c>
      <c r="H36" s="792"/>
      <c r="I36" s="469" t="s">
        <v>264</v>
      </c>
      <c r="J36" s="469" t="s">
        <v>439</v>
      </c>
      <c r="K36" s="469" t="s">
        <v>440</v>
      </c>
      <c r="L36" s="469"/>
      <c r="M36" s="792" t="str">
        <f>IF(M30="","",M30)</f>
        <v/>
      </c>
      <c r="N36" s="792"/>
      <c r="O36" s="470" t="s">
        <v>16</v>
      </c>
      <c r="P36" s="792" t="str">
        <f>IF(P30="","",P30)</f>
        <v/>
      </c>
      <c r="Q36" s="792"/>
      <c r="R36" s="471" t="s">
        <v>264</v>
      </c>
      <c r="S36" s="793"/>
      <c r="T36" s="794"/>
      <c r="U36" s="794"/>
      <c r="V36" s="794"/>
      <c r="W36" s="794"/>
      <c r="X36" s="794"/>
      <c r="Y36" s="476" t="s">
        <v>278</v>
      </c>
      <c r="Z36" s="795"/>
      <c r="AA36" s="796"/>
      <c r="AB36" s="796"/>
      <c r="AC36" s="796"/>
      <c r="AD36" s="796"/>
      <c r="AE36" s="796"/>
      <c r="AF36" s="796"/>
      <c r="AG36" s="473" t="s">
        <v>278</v>
      </c>
    </row>
    <row r="37" spans="1:43" ht="16.149999999999999" hidden="1" customHeight="1" outlineLevel="1">
      <c r="A37" s="477"/>
      <c r="B37" s="474" t="s">
        <v>443</v>
      </c>
      <c r="C37" s="468" t="s">
        <v>15</v>
      </c>
      <c r="D37" s="792" t="str">
        <f>IF(D31="","",D31)</f>
        <v/>
      </c>
      <c r="E37" s="792"/>
      <c r="F37" s="469" t="s">
        <v>16</v>
      </c>
      <c r="G37" s="792" t="str">
        <f>IF(G31="","",G31)</f>
        <v/>
      </c>
      <c r="H37" s="792"/>
      <c r="I37" s="469" t="s">
        <v>264</v>
      </c>
      <c r="J37" s="469" t="s">
        <v>439</v>
      </c>
      <c r="K37" s="469" t="s">
        <v>440</v>
      </c>
      <c r="L37" s="469"/>
      <c r="M37" s="792" t="str">
        <f>IF(M31="","",M31)</f>
        <v/>
      </c>
      <c r="N37" s="792"/>
      <c r="O37" s="470" t="s">
        <v>16</v>
      </c>
      <c r="P37" s="792" t="str">
        <f>IF(P31="","",P31)</f>
        <v/>
      </c>
      <c r="Q37" s="792"/>
      <c r="R37" s="471" t="s">
        <v>264</v>
      </c>
      <c r="S37" s="793"/>
      <c r="T37" s="794"/>
      <c r="U37" s="794"/>
      <c r="V37" s="794"/>
      <c r="W37" s="794"/>
      <c r="X37" s="794"/>
      <c r="Y37" s="476" t="s">
        <v>278</v>
      </c>
      <c r="Z37" s="795"/>
      <c r="AA37" s="796"/>
      <c r="AB37" s="796"/>
      <c r="AC37" s="796"/>
      <c r="AD37" s="796"/>
      <c r="AE37" s="796"/>
      <c r="AF37" s="796"/>
      <c r="AG37" s="473" t="s">
        <v>278</v>
      </c>
    </row>
    <row r="38" spans="1:43" ht="16.149999999999999" hidden="1" customHeight="1" outlineLevel="1">
      <c r="A38" s="466"/>
      <c r="B38" s="802" t="s">
        <v>446</v>
      </c>
      <c r="C38" s="803"/>
      <c r="D38" s="803"/>
      <c r="E38" s="803"/>
      <c r="F38" s="803"/>
      <c r="G38" s="803"/>
      <c r="H38" s="803"/>
      <c r="I38" s="803"/>
      <c r="J38" s="803"/>
      <c r="K38" s="803"/>
      <c r="L38" s="803"/>
      <c r="M38" s="803"/>
      <c r="N38" s="803"/>
      <c r="O38" s="803"/>
      <c r="P38" s="803"/>
      <c r="Q38" s="803"/>
      <c r="R38" s="804"/>
      <c r="S38" s="805">
        <f>SUM(S34:X37)</f>
        <v>0</v>
      </c>
      <c r="T38" s="806"/>
      <c r="U38" s="806"/>
      <c r="V38" s="806"/>
      <c r="W38" s="806"/>
      <c r="X38" s="806"/>
      <c r="Y38" s="476" t="s">
        <v>278</v>
      </c>
      <c r="Z38" s="807">
        <f>SUM(Z34:AF37)</f>
        <v>0</v>
      </c>
      <c r="AA38" s="808"/>
      <c r="AB38" s="808"/>
      <c r="AC38" s="808"/>
      <c r="AD38" s="808"/>
      <c r="AE38" s="808"/>
      <c r="AF38" s="808"/>
      <c r="AG38" s="473" t="s">
        <v>278</v>
      </c>
    </row>
    <row r="39" spans="1:43" ht="16.149999999999999" hidden="1" customHeight="1" outlineLevel="1">
      <c r="A39" s="475" t="s">
        <v>492</v>
      </c>
      <c r="B39" s="478"/>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809"/>
      <c r="AD39" s="809"/>
      <c r="AE39" s="809"/>
      <c r="AF39" s="809"/>
      <c r="AG39" s="479"/>
    </row>
    <row r="40" spans="1:43" ht="16.149999999999999" hidden="1" customHeight="1" outlineLevel="1">
      <c r="A40" s="466"/>
      <c r="B40" s="778" t="s">
        <v>436</v>
      </c>
      <c r="C40" s="779"/>
      <c r="D40" s="779"/>
      <c r="E40" s="779"/>
      <c r="F40" s="779"/>
      <c r="G40" s="779"/>
      <c r="H40" s="779"/>
      <c r="I40" s="779"/>
      <c r="J40" s="779"/>
      <c r="K40" s="779"/>
      <c r="L40" s="779"/>
      <c r="M40" s="779"/>
      <c r="N40" s="779"/>
      <c r="O40" s="779"/>
      <c r="P40" s="779"/>
      <c r="Q40" s="779"/>
      <c r="R40" s="780"/>
      <c r="S40" s="778" t="s">
        <v>493</v>
      </c>
      <c r="T40" s="779"/>
      <c r="U40" s="779"/>
      <c r="V40" s="779"/>
      <c r="W40" s="779"/>
      <c r="X40" s="779"/>
      <c r="Y40" s="780"/>
      <c r="Z40" s="779" t="s">
        <v>494</v>
      </c>
      <c r="AA40" s="779"/>
      <c r="AB40" s="779"/>
      <c r="AC40" s="779"/>
      <c r="AD40" s="779"/>
      <c r="AE40" s="779"/>
      <c r="AF40" s="779"/>
      <c r="AG40" s="781"/>
    </row>
    <row r="41" spans="1:43" ht="16.149999999999999" hidden="1" customHeight="1" outlineLevel="1">
      <c r="A41" s="466"/>
      <c r="B41" s="467" t="s">
        <v>438</v>
      </c>
      <c r="C41" s="468" t="s">
        <v>15</v>
      </c>
      <c r="D41" s="787">
        <f>IF(D28="","",D28)</f>
        <v>0</v>
      </c>
      <c r="E41" s="787"/>
      <c r="F41" s="469" t="s">
        <v>16</v>
      </c>
      <c r="G41" s="787">
        <f>IF(G28="","",G28)</f>
        <v>0</v>
      </c>
      <c r="H41" s="787"/>
      <c r="I41" s="469" t="s">
        <v>264</v>
      </c>
      <c r="J41" s="469" t="s">
        <v>439</v>
      </c>
      <c r="K41" s="469" t="s">
        <v>440</v>
      </c>
      <c r="L41" s="469"/>
      <c r="M41" s="792" t="str">
        <f>IF(M28="","",M28)</f>
        <v/>
      </c>
      <c r="N41" s="792"/>
      <c r="O41" s="470" t="s">
        <v>16</v>
      </c>
      <c r="P41" s="792" t="str">
        <f>IF(P28="","",P28)</f>
        <v/>
      </c>
      <c r="Q41" s="792"/>
      <c r="R41" s="470" t="s">
        <v>264</v>
      </c>
      <c r="S41" s="798" t="str">
        <f>IFERROR(S34*Z28*10,"")</f>
        <v/>
      </c>
      <c r="T41" s="799"/>
      <c r="U41" s="799"/>
      <c r="V41" s="799"/>
      <c r="W41" s="799"/>
      <c r="X41" s="799"/>
      <c r="Y41" s="476" t="s">
        <v>270</v>
      </c>
      <c r="Z41" s="800" t="str">
        <f>IFERROR(Z34*AD28*10,"")</f>
        <v/>
      </c>
      <c r="AA41" s="801"/>
      <c r="AB41" s="801"/>
      <c r="AC41" s="801"/>
      <c r="AD41" s="801"/>
      <c r="AE41" s="801"/>
      <c r="AF41" s="801"/>
      <c r="AG41" s="473" t="s">
        <v>270</v>
      </c>
    </row>
    <row r="42" spans="1:43" ht="16.149999999999999" hidden="1" customHeight="1" outlineLevel="1">
      <c r="A42" s="466"/>
      <c r="B42" s="467" t="s">
        <v>441</v>
      </c>
      <c r="C42" s="468" t="s">
        <v>15</v>
      </c>
      <c r="D42" s="792" t="str">
        <f>IF(D29="","",D29)</f>
        <v/>
      </c>
      <c r="E42" s="792"/>
      <c r="F42" s="469" t="s">
        <v>16</v>
      </c>
      <c r="G42" s="792" t="str">
        <f>IF(G29="","",G29)</f>
        <v/>
      </c>
      <c r="H42" s="792"/>
      <c r="I42" s="469" t="s">
        <v>264</v>
      </c>
      <c r="J42" s="469" t="s">
        <v>439</v>
      </c>
      <c r="K42" s="469" t="s">
        <v>440</v>
      </c>
      <c r="L42" s="469"/>
      <c r="M42" s="792" t="str">
        <f>IF(M29="","",M29)</f>
        <v/>
      </c>
      <c r="N42" s="792"/>
      <c r="O42" s="470" t="s">
        <v>16</v>
      </c>
      <c r="P42" s="792" t="str">
        <f>IF(P29="","",P29)</f>
        <v/>
      </c>
      <c r="Q42" s="792"/>
      <c r="R42" s="470" t="s">
        <v>264</v>
      </c>
      <c r="S42" s="798" t="str">
        <f t="shared" ref="S42:S44" si="0">IFERROR(S35*Z29*10,"")</f>
        <v/>
      </c>
      <c r="T42" s="799"/>
      <c r="U42" s="799"/>
      <c r="V42" s="799"/>
      <c r="W42" s="799"/>
      <c r="X42" s="799"/>
      <c r="Y42" s="476" t="s">
        <v>270</v>
      </c>
      <c r="Z42" s="800" t="str">
        <f t="shared" ref="Z42:Z44" si="1">IFERROR(Z35*AD29*10,"")</f>
        <v/>
      </c>
      <c r="AA42" s="801"/>
      <c r="AB42" s="801"/>
      <c r="AC42" s="801"/>
      <c r="AD42" s="801"/>
      <c r="AE42" s="801"/>
      <c r="AF42" s="801"/>
      <c r="AG42" s="473" t="s">
        <v>270</v>
      </c>
    </row>
    <row r="43" spans="1:43" ht="16.149999999999999" hidden="1" customHeight="1" outlineLevel="1">
      <c r="A43" s="466"/>
      <c r="B43" s="467" t="s">
        <v>442</v>
      </c>
      <c r="C43" s="468" t="s">
        <v>15</v>
      </c>
      <c r="D43" s="792" t="str">
        <f>IF(D30="","",D30)</f>
        <v/>
      </c>
      <c r="E43" s="792"/>
      <c r="F43" s="469" t="s">
        <v>16</v>
      </c>
      <c r="G43" s="792" t="str">
        <f>IF(G30="","",G30)</f>
        <v/>
      </c>
      <c r="H43" s="792"/>
      <c r="I43" s="469" t="s">
        <v>264</v>
      </c>
      <c r="J43" s="469" t="s">
        <v>439</v>
      </c>
      <c r="K43" s="469" t="s">
        <v>440</v>
      </c>
      <c r="L43" s="469"/>
      <c r="M43" s="792" t="str">
        <f>IF(M30="","",M30)</f>
        <v/>
      </c>
      <c r="N43" s="792"/>
      <c r="O43" s="470" t="s">
        <v>16</v>
      </c>
      <c r="P43" s="792" t="str">
        <f>IF(P30="","",P30)</f>
        <v/>
      </c>
      <c r="Q43" s="792"/>
      <c r="R43" s="470" t="s">
        <v>264</v>
      </c>
      <c r="S43" s="798" t="str">
        <f t="shared" si="0"/>
        <v/>
      </c>
      <c r="T43" s="799"/>
      <c r="U43" s="799"/>
      <c r="V43" s="799"/>
      <c r="W43" s="799"/>
      <c r="X43" s="799"/>
      <c r="Y43" s="476" t="s">
        <v>270</v>
      </c>
      <c r="Z43" s="800" t="str">
        <f t="shared" si="1"/>
        <v/>
      </c>
      <c r="AA43" s="801"/>
      <c r="AB43" s="801"/>
      <c r="AC43" s="801"/>
      <c r="AD43" s="801"/>
      <c r="AE43" s="801"/>
      <c r="AF43" s="801"/>
      <c r="AG43" s="473" t="s">
        <v>270</v>
      </c>
    </row>
    <row r="44" spans="1:43" ht="16.149999999999999" hidden="1" customHeight="1" outlineLevel="1">
      <c r="A44" s="466"/>
      <c r="B44" s="480" t="s">
        <v>443</v>
      </c>
      <c r="C44" s="481" t="s">
        <v>15</v>
      </c>
      <c r="D44" s="792" t="str">
        <f>IF(D31="","",D31)</f>
        <v/>
      </c>
      <c r="E44" s="792"/>
      <c r="F44" s="469" t="s">
        <v>16</v>
      </c>
      <c r="G44" s="792" t="str">
        <f>IF(G31="","",G31)</f>
        <v/>
      </c>
      <c r="H44" s="792"/>
      <c r="I44" s="469" t="s">
        <v>264</v>
      </c>
      <c r="J44" s="469" t="s">
        <v>439</v>
      </c>
      <c r="K44" s="469" t="s">
        <v>440</v>
      </c>
      <c r="L44" s="469"/>
      <c r="M44" s="792" t="str">
        <f>IF(M31="","",M31)</f>
        <v/>
      </c>
      <c r="N44" s="792"/>
      <c r="O44" s="470" t="s">
        <v>16</v>
      </c>
      <c r="P44" s="792" t="str">
        <f>IF(P31="","",P31)</f>
        <v/>
      </c>
      <c r="Q44" s="792"/>
      <c r="R44" s="470" t="s">
        <v>264</v>
      </c>
      <c r="S44" s="798" t="str">
        <f t="shared" si="0"/>
        <v/>
      </c>
      <c r="T44" s="799"/>
      <c r="U44" s="799"/>
      <c r="V44" s="799"/>
      <c r="W44" s="799"/>
      <c r="X44" s="799"/>
      <c r="Y44" s="476" t="s">
        <v>270</v>
      </c>
      <c r="Z44" s="800" t="str">
        <f t="shared" si="1"/>
        <v/>
      </c>
      <c r="AA44" s="801"/>
      <c r="AB44" s="801"/>
      <c r="AC44" s="801"/>
      <c r="AD44" s="801"/>
      <c r="AE44" s="801"/>
      <c r="AF44" s="801"/>
      <c r="AG44" s="473" t="s">
        <v>270</v>
      </c>
    </row>
    <row r="45" spans="1:43" ht="16.149999999999999" hidden="1" customHeight="1" outlineLevel="1">
      <c r="A45" s="466"/>
      <c r="B45" s="480" t="s">
        <v>449</v>
      </c>
      <c r="C45" s="472" t="s">
        <v>450</v>
      </c>
      <c r="D45" s="482"/>
      <c r="E45" s="482"/>
      <c r="F45" s="472"/>
      <c r="G45" s="482"/>
      <c r="H45" s="482"/>
      <c r="I45" s="472"/>
      <c r="J45" s="472"/>
      <c r="K45" s="472"/>
      <c r="L45" s="472"/>
      <c r="M45" s="482"/>
      <c r="N45" s="482"/>
      <c r="O45" s="482"/>
      <c r="P45" s="482"/>
      <c r="Q45" s="482"/>
      <c r="R45" s="482"/>
      <c r="S45" s="482"/>
      <c r="T45" s="482"/>
      <c r="U45" s="482"/>
      <c r="V45" s="482"/>
      <c r="W45" s="482"/>
      <c r="X45" s="482"/>
      <c r="Y45" s="482"/>
      <c r="Z45" s="813"/>
      <c r="AA45" s="788"/>
      <c r="AB45" s="788"/>
      <c r="AC45" s="788"/>
      <c r="AD45" s="788"/>
      <c r="AE45" s="788"/>
      <c r="AF45" s="788"/>
      <c r="AG45" s="473" t="s">
        <v>270</v>
      </c>
    </row>
    <row r="46" spans="1:43" ht="16.149999999999999" hidden="1" customHeight="1" outlineLevel="1">
      <c r="A46" s="466"/>
      <c r="B46" s="474" t="s">
        <v>451</v>
      </c>
      <c r="C46" s="472" t="s">
        <v>452</v>
      </c>
      <c r="D46" s="482"/>
      <c r="E46" s="482"/>
      <c r="F46" s="472"/>
      <c r="G46" s="482"/>
      <c r="H46" s="482"/>
      <c r="I46" s="472"/>
      <c r="J46" s="472"/>
      <c r="K46" s="472"/>
      <c r="L46" s="472"/>
      <c r="M46" s="482"/>
      <c r="N46" s="482"/>
      <c r="O46" s="482"/>
      <c r="P46" s="482"/>
      <c r="Q46" s="482"/>
      <c r="R46" s="482"/>
      <c r="S46" s="482"/>
      <c r="T46" s="482"/>
      <c r="U46" s="482"/>
      <c r="V46" s="482"/>
      <c r="W46" s="482"/>
      <c r="X46" s="482"/>
      <c r="Y46" s="482"/>
      <c r="Z46" s="813"/>
      <c r="AA46" s="788"/>
      <c r="AB46" s="788"/>
      <c r="AC46" s="788"/>
      <c r="AD46" s="788"/>
      <c r="AE46" s="788"/>
      <c r="AF46" s="788"/>
      <c r="AG46" s="473" t="s">
        <v>270</v>
      </c>
    </row>
    <row r="47" spans="1:43" ht="16.149999999999999" hidden="1" customHeight="1" outlineLevel="1" thickBot="1">
      <c r="A47" s="483"/>
      <c r="B47" s="814" t="s">
        <v>446</v>
      </c>
      <c r="C47" s="815"/>
      <c r="D47" s="815"/>
      <c r="E47" s="815"/>
      <c r="F47" s="815"/>
      <c r="G47" s="815"/>
      <c r="H47" s="815"/>
      <c r="I47" s="815"/>
      <c r="J47" s="815"/>
      <c r="K47" s="815"/>
      <c r="L47" s="815"/>
      <c r="M47" s="815"/>
      <c r="N47" s="815"/>
      <c r="O47" s="815"/>
      <c r="P47" s="815"/>
      <c r="Q47" s="815"/>
      <c r="R47" s="815"/>
      <c r="S47" s="815"/>
      <c r="T47" s="815"/>
      <c r="U47" s="815"/>
      <c r="V47" s="815"/>
      <c r="W47" s="815"/>
      <c r="X47" s="815"/>
      <c r="Y47" s="816"/>
      <c r="Z47" s="817">
        <f>IFERROR(SUM(S41:X44)+SUM(Z41:AF44)-Z45+Z46,0)</f>
        <v>0</v>
      </c>
      <c r="AA47" s="812"/>
      <c r="AB47" s="812"/>
      <c r="AC47" s="812"/>
      <c r="AD47" s="812"/>
      <c r="AE47" s="812"/>
      <c r="AF47" s="812"/>
      <c r="AG47" s="484"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8" t="s">
        <v>1557</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59"/>
      <c r="AC49" s="759"/>
      <c r="AD49" s="759"/>
      <c r="AE49" s="759"/>
      <c r="AF49" s="759"/>
      <c r="AG49" s="37" t="s">
        <v>270</v>
      </c>
      <c r="AQ49" s="189"/>
    </row>
    <row r="50" spans="1:43" ht="16.149999999999999" customHeight="1" thickBot="1">
      <c r="A50" s="415" t="s">
        <v>1558</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60"/>
      <c r="AC50" s="760"/>
      <c r="AD50" s="760"/>
      <c r="AE50" s="760"/>
      <c r="AF50" s="760"/>
      <c r="AG50" s="376" t="s">
        <v>270</v>
      </c>
      <c r="AQ50" s="189"/>
    </row>
    <row r="51" spans="1:43" ht="16.149999999999999" customHeight="1" thickBot="1">
      <c r="A51" s="485"/>
      <c r="B51" s="485"/>
      <c r="C51" s="485"/>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6"/>
      <c r="AC51" s="486"/>
      <c r="AD51" s="486"/>
      <c r="AE51" s="486"/>
      <c r="AF51" s="486"/>
      <c r="AG51" s="485"/>
      <c r="AQ51" s="189"/>
    </row>
    <row r="52" spans="1:43" ht="16.149999999999999" customHeight="1" thickBot="1">
      <c r="A52" s="416" t="s">
        <v>1585</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61">
        <f>SUM(AB49:AF50)</f>
        <v>0</v>
      </c>
      <c r="AC52" s="761"/>
      <c r="AD52" s="761"/>
      <c r="AE52" s="761"/>
      <c r="AF52" s="761"/>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1561</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1564</v>
      </c>
      <c r="B55" s="333" t="s">
        <v>1724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8" t="s">
        <v>1586</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59"/>
      <c r="AC56" s="759"/>
      <c r="AD56" s="759"/>
      <c r="AE56" s="759"/>
      <c r="AF56" s="759"/>
      <c r="AG56" s="37" t="s">
        <v>270</v>
      </c>
      <c r="AQ56" s="189"/>
    </row>
    <row r="57" spans="1:43" ht="16.149999999999999" customHeight="1" thickBot="1">
      <c r="A57" s="415" t="s">
        <v>1587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60"/>
      <c r="AC57" s="760"/>
      <c r="AD57" s="760"/>
      <c r="AE57" s="760"/>
      <c r="AF57" s="760"/>
      <c r="AG57" s="376"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39"/>
      <c r="AC58" s="439"/>
      <c r="AD58" s="439"/>
      <c r="AE58" s="439"/>
      <c r="AF58" s="439"/>
      <c r="AG58" s="152"/>
      <c r="AQ58" s="189"/>
    </row>
    <row r="59" spans="1:43" ht="16.149999999999999" customHeight="1">
      <c r="A59" s="10" t="s">
        <v>1588</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c r="A60" s="16"/>
      <c r="B60" s="421" t="s">
        <v>1616</v>
      </c>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656">
        <f>AB52-AB56+AB57</f>
        <v>0</v>
      </c>
      <c r="AC60" s="656"/>
      <c r="AD60" s="656"/>
      <c r="AE60" s="656"/>
      <c r="AF60" s="656"/>
      <c r="AG60" s="17" t="s">
        <v>270</v>
      </c>
      <c r="AQ60" s="189"/>
    </row>
    <row r="61" spans="1:43" ht="15.6" customHeight="1" thickBot="1">
      <c r="A61" s="717" t="s">
        <v>1661</v>
      </c>
      <c r="B61" s="718"/>
      <c r="C61" s="718"/>
      <c r="D61" s="718"/>
      <c r="E61" s="718"/>
      <c r="F61" s="718"/>
      <c r="G61" s="718"/>
      <c r="H61" s="718"/>
      <c r="I61" s="718"/>
      <c r="J61" s="718"/>
      <c r="K61" s="718"/>
      <c r="L61" s="718"/>
      <c r="M61" s="718"/>
      <c r="N61" s="718"/>
      <c r="O61" s="718"/>
      <c r="P61" s="718"/>
      <c r="Q61" s="718"/>
      <c r="R61" s="718"/>
      <c r="S61" s="718"/>
      <c r="T61" s="718"/>
      <c r="U61" s="718"/>
      <c r="V61" s="718"/>
      <c r="W61" s="718"/>
      <c r="X61" s="718"/>
      <c r="Y61" s="718"/>
      <c r="Z61" s="718"/>
      <c r="AA61" s="718"/>
      <c r="AB61" s="760"/>
      <c r="AC61" s="760"/>
      <c r="AD61" s="760"/>
      <c r="AE61" s="760"/>
      <c r="AF61" s="760"/>
      <c r="AG61" s="272"/>
      <c r="AH61" s="189" t="b">
        <v>0</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820" t="str">
        <f>IF(AH61=TRUE,"問題なし","問題あり")</f>
        <v>問題あり</v>
      </c>
      <c r="AC62" s="820"/>
      <c r="AD62" s="820"/>
      <c r="AE62" s="820"/>
      <c r="AF62" s="820"/>
      <c r="AG62" s="454"/>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04" t="s">
        <v>1645</v>
      </c>
      <c r="B64" s="504"/>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89"/>
    </row>
    <row r="65" spans="1:43" ht="16.149999999999999" hidden="1" customHeight="1" outlineLevel="1" thickBot="1">
      <c r="A65" s="445" t="s">
        <v>1564</v>
      </c>
      <c r="B65" s="422" t="s">
        <v>1618</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1662</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818">
        <v>100000</v>
      </c>
      <c r="AC66" s="818"/>
      <c r="AD66" s="818"/>
      <c r="AE66" s="818"/>
      <c r="AF66" s="818"/>
      <c r="AG66" s="505" t="s">
        <v>270</v>
      </c>
    </row>
    <row r="67" spans="1:43" ht="16.149999999999999" hidden="1" customHeight="1" outlineLevel="2">
      <c r="A67" s="432"/>
      <c r="B67" s="441" t="s">
        <v>1655</v>
      </c>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819"/>
      <c r="AC67" s="819"/>
      <c r="AD67" s="819"/>
      <c r="AE67" s="819"/>
      <c r="AF67" s="819"/>
      <c r="AG67" s="487" t="s">
        <v>270</v>
      </c>
    </row>
    <row r="68" spans="1:43" ht="16.149999999999999" hidden="1" customHeight="1" outlineLevel="2">
      <c r="A68" s="432"/>
      <c r="B68" s="441" t="s">
        <v>1663</v>
      </c>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808">
        <f>Z47</f>
        <v>0</v>
      </c>
      <c r="AC68" s="808"/>
      <c r="AD68" s="808"/>
      <c r="AE68" s="808"/>
      <c r="AF68" s="808"/>
      <c r="AG68" s="487" t="s">
        <v>270</v>
      </c>
    </row>
    <row r="69" spans="1:43" ht="16.149999999999999" hidden="1" customHeight="1" outlineLevel="2">
      <c r="A69" s="432"/>
      <c r="B69" s="434" t="s">
        <v>453</v>
      </c>
      <c r="C69" s="436"/>
      <c r="D69" s="501"/>
      <c r="E69" s="501"/>
      <c r="F69" s="436"/>
      <c r="G69" s="501"/>
      <c r="H69" s="501"/>
      <c r="I69" s="436"/>
      <c r="J69" s="436"/>
      <c r="K69" s="436"/>
      <c r="L69" s="436"/>
      <c r="M69" s="501"/>
      <c r="N69" s="501"/>
      <c r="O69" s="501"/>
      <c r="P69" s="501"/>
      <c r="Q69" s="501"/>
      <c r="R69" s="501"/>
      <c r="S69" s="501"/>
      <c r="T69" s="501"/>
      <c r="U69" s="501"/>
      <c r="V69" s="501"/>
      <c r="W69" s="501"/>
      <c r="X69" s="501"/>
      <c r="Y69" s="501"/>
      <c r="Z69" s="501"/>
      <c r="AA69" s="501"/>
      <c r="AB69" s="810"/>
      <c r="AC69" s="810"/>
      <c r="AD69" s="810"/>
      <c r="AE69" s="810"/>
      <c r="AF69" s="810"/>
      <c r="AG69" s="502" t="s">
        <v>270</v>
      </c>
    </row>
    <row r="70" spans="1:43" ht="16.149999999999999" hidden="1" customHeight="1" outlineLevel="2">
      <c r="A70" s="432"/>
      <c r="B70" s="442" t="s">
        <v>495</v>
      </c>
      <c r="C70" s="436"/>
      <c r="D70" s="501"/>
      <c r="E70" s="501"/>
      <c r="F70" s="436"/>
      <c r="G70" s="501"/>
      <c r="H70" s="501"/>
      <c r="I70" s="436"/>
      <c r="J70" s="436"/>
      <c r="K70" s="436"/>
      <c r="L70" s="436"/>
      <c r="M70" s="501"/>
      <c r="N70" s="501"/>
      <c r="O70" s="501"/>
      <c r="P70" s="501"/>
      <c r="Q70" s="501"/>
      <c r="R70" s="501"/>
      <c r="S70" s="501"/>
      <c r="T70" s="501"/>
      <c r="U70" s="501"/>
      <c r="V70" s="501"/>
      <c r="W70" s="501"/>
      <c r="X70" s="501"/>
      <c r="Y70" s="501"/>
      <c r="Z70" s="501"/>
      <c r="AA70" s="501"/>
      <c r="AB70" s="810"/>
      <c r="AC70" s="810"/>
      <c r="AD70" s="810"/>
      <c r="AE70" s="810"/>
      <c r="AF70" s="810"/>
      <c r="AG70" s="502" t="s">
        <v>270</v>
      </c>
    </row>
    <row r="71" spans="1:43" ht="16.149999999999999" hidden="1" customHeight="1" outlineLevel="1" collapsed="1">
      <c r="A71" s="432"/>
      <c r="B71" s="441" t="s">
        <v>1664</v>
      </c>
      <c r="C71" s="440"/>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811">
        <v>80000</v>
      </c>
      <c r="AC71" s="811"/>
      <c r="AD71" s="811"/>
      <c r="AE71" s="811"/>
      <c r="AF71" s="811"/>
      <c r="AG71" s="487" t="s">
        <v>270</v>
      </c>
    </row>
    <row r="72" spans="1:43" ht="16.149999999999999" hidden="1" customHeight="1" outlineLevel="1">
      <c r="A72" s="432"/>
      <c r="B72" s="441" t="s">
        <v>1665</v>
      </c>
      <c r="C72" s="440"/>
      <c r="D72" s="440"/>
      <c r="E72" s="440"/>
      <c r="F72" s="440"/>
      <c r="G72" s="440"/>
      <c r="H72" s="440"/>
      <c r="I72" s="440"/>
      <c r="J72" s="440"/>
      <c r="K72" s="440"/>
      <c r="L72" s="440"/>
      <c r="M72" s="440"/>
      <c r="N72" s="440"/>
      <c r="O72" s="440"/>
      <c r="P72" s="440"/>
      <c r="Q72" s="440"/>
      <c r="R72" s="440"/>
      <c r="S72" s="440"/>
      <c r="T72" s="440"/>
      <c r="U72" s="440"/>
      <c r="V72" s="440"/>
      <c r="W72" s="440"/>
      <c r="X72" s="440"/>
      <c r="Y72" s="440"/>
      <c r="Z72" s="440"/>
      <c r="AA72" s="440"/>
      <c r="AB72" s="811">
        <v>0</v>
      </c>
      <c r="AC72" s="811"/>
      <c r="AD72" s="811"/>
      <c r="AE72" s="811"/>
      <c r="AF72" s="811"/>
      <c r="AG72" s="487" t="s">
        <v>270</v>
      </c>
    </row>
    <row r="73" spans="1:43" ht="16.149999999999999" hidden="1" customHeight="1" outlineLevel="1" thickBot="1">
      <c r="A73" s="438"/>
      <c r="B73" s="506" t="s">
        <v>1666</v>
      </c>
      <c r="C73" s="507"/>
      <c r="D73" s="507"/>
      <c r="E73" s="507"/>
      <c r="F73" s="507"/>
      <c r="G73" s="507"/>
      <c r="H73" s="507"/>
      <c r="I73" s="507"/>
      <c r="J73" s="507"/>
      <c r="K73" s="507"/>
      <c r="L73" s="507"/>
      <c r="M73" s="507"/>
      <c r="N73" s="507"/>
      <c r="O73" s="507"/>
      <c r="P73" s="507"/>
      <c r="Q73" s="507"/>
      <c r="R73" s="507"/>
      <c r="S73" s="507"/>
      <c r="T73" s="507"/>
      <c r="U73" s="507"/>
      <c r="V73" s="507"/>
      <c r="W73" s="507"/>
      <c r="X73" s="507"/>
      <c r="Y73" s="507"/>
      <c r="Z73" s="507"/>
      <c r="AA73" s="507"/>
      <c r="AB73" s="812">
        <f>AB66-SUM(AB71:AF72)</f>
        <v>20000</v>
      </c>
      <c r="AC73" s="812"/>
      <c r="AD73" s="812"/>
      <c r="AE73" s="812"/>
      <c r="AF73" s="812"/>
      <c r="AG73" s="508" t="s">
        <v>270</v>
      </c>
    </row>
    <row r="74" spans="1:43" ht="16.149999999999999" hidden="1" customHeight="1" outlineLevel="2" thickBot="1">
      <c r="A74" s="821" t="s">
        <v>455</v>
      </c>
      <c r="B74" s="822"/>
      <c r="C74" s="822"/>
      <c r="D74" s="822"/>
      <c r="E74" s="822"/>
      <c r="F74" s="822"/>
      <c r="G74" s="822"/>
      <c r="H74" s="822"/>
      <c r="I74" s="822"/>
      <c r="J74" s="822"/>
      <c r="K74" s="822"/>
      <c r="L74" s="822"/>
      <c r="M74" s="822"/>
      <c r="N74" s="822"/>
      <c r="O74" s="822"/>
      <c r="P74" s="822"/>
      <c r="Q74" s="822"/>
      <c r="R74" s="822"/>
      <c r="S74" s="822"/>
      <c r="T74" s="822"/>
      <c r="U74" s="822"/>
      <c r="V74" s="822"/>
      <c r="W74" s="822"/>
      <c r="X74" s="822"/>
      <c r="Y74" s="822"/>
      <c r="Z74" s="822"/>
      <c r="AA74" s="822"/>
      <c r="AB74" s="823"/>
      <c r="AC74" s="823"/>
      <c r="AD74" s="823"/>
      <c r="AE74" s="823"/>
      <c r="AF74" s="823"/>
      <c r="AG74" s="488"/>
      <c r="AH74" s="443"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824" t="str">
        <f>IF(AH74=TRUE,"問題なし","問題あり")</f>
        <v>問題あり</v>
      </c>
      <c r="AC75" s="824"/>
      <c r="AD75" s="824"/>
      <c r="AE75" s="824"/>
      <c r="AF75" s="824"/>
      <c r="AG75" s="489"/>
      <c r="AH75" s="443"/>
    </row>
    <row r="76" spans="1:43" ht="16.149999999999999" hidden="1" customHeight="1" outlineLevel="1" collapsed="1">
      <c r="A76" s="445" t="s">
        <v>1564</v>
      </c>
      <c r="B76" s="422" t="s">
        <v>1667</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1565</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45" t="s">
        <v>1564</v>
      </c>
      <c r="B78" s="422" t="s">
        <v>1567</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1566</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45" t="s">
        <v>1564</v>
      </c>
      <c r="B80" s="509" t="s">
        <v>1668</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1657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489" t="s">
        <v>1564</v>
      </c>
      <c r="B82" s="509" t="s">
        <v>1669</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10"/>
      <c r="AC82" s="510"/>
      <c r="AD82" s="510"/>
      <c r="AE82" s="510"/>
      <c r="AF82" s="510"/>
      <c r="AG82" s="427"/>
      <c r="AQ82" s="189"/>
    </row>
    <row r="83" spans="1:43" ht="16.149999999999999" hidden="1" customHeight="1" outlineLevel="1">
      <c r="A83" s="489"/>
      <c r="B83" s="509" t="s">
        <v>1591</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10"/>
      <c r="AC83" s="510"/>
      <c r="AD83" s="510"/>
      <c r="AE83" s="510"/>
      <c r="AF83" s="510"/>
      <c r="AG83" s="427"/>
      <c r="AQ83" s="189"/>
    </row>
    <row r="84" spans="1:43" ht="16.149999999999999" hidden="1" customHeight="1" outlineLevel="1">
      <c r="A84" s="489"/>
      <c r="B84" s="509" t="s">
        <v>1592</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10"/>
      <c r="AC84" s="510"/>
      <c r="AD84" s="510"/>
      <c r="AE84" s="510"/>
      <c r="AF84" s="510"/>
      <c r="AG84" s="427"/>
      <c r="AQ84" s="189"/>
    </row>
    <row r="85" spans="1:43" ht="16.149999999999999" hidden="1" customHeight="1" outlineLevel="1">
      <c r="A85" s="489" t="s">
        <v>1564</v>
      </c>
      <c r="B85" s="509" t="s">
        <v>1670</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10"/>
      <c r="AC85" s="510"/>
      <c r="AD85" s="510"/>
      <c r="AE85" s="510"/>
      <c r="AF85" s="510"/>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54"/>
      <c r="AB86" s="454"/>
      <c r="AC86" s="454"/>
      <c r="AD86" s="454"/>
      <c r="AE86" s="454"/>
      <c r="AF86" s="49"/>
      <c r="AG86" s="4"/>
    </row>
    <row r="87" spans="1:43" ht="16.149999999999999" customHeight="1" collapsed="1">
      <c r="A87" s="164" t="s">
        <v>1522</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54"/>
      <c r="AB87" s="454"/>
      <c r="AC87" s="454"/>
      <c r="AD87" s="454"/>
      <c r="AE87" s="454"/>
      <c r="AF87" s="49"/>
      <c r="AG87" s="4"/>
    </row>
    <row r="88" spans="1:43" ht="16.149999999999999" customHeight="1">
      <c r="A88" s="332" t="s">
        <v>1564</v>
      </c>
      <c r="B88" s="425" t="s">
        <v>1572</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03" t="s">
        <v>1564</v>
      </c>
      <c r="B89" s="333" t="s">
        <v>1725</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1564</v>
      </c>
      <c r="B90" s="425" t="s">
        <v>1692</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hidden="1" customHeight="1" outlineLevel="1">
      <c r="A91" s="332" t="s">
        <v>1564</v>
      </c>
      <c r="B91" s="333" t="s">
        <v>1577</v>
      </c>
      <c r="C91" s="3"/>
      <c r="D91" s="3"/>
      <c r="E91" s="3"/>
      <c r="F91" s="3"/>
      <c r="G91" s="3"/>
      <c r="H91" s="3"/>
      <c r="I91" s="3"/>
      <c r="J91" s="3"/>
      <c r="K91" s="3"/>
      <c r="L91" s="3"/>
      <c r="M91" s="3"/>
      <c r="N91" s="3"/>
      <c r="O91" s="3"/>
      <c r="P91" s="3"/>
      <c r="Q91" s="3"/>
      <c r="R91" s="3"/>
      <c r="S91" s="3"/>
      <c r="T91" s="3"/>
      <c r="U91" s="3"/>
      <c r="V91" s="3"/>
      <c r="W91" s="3"/>
      <c r="X91" s="3"/>
      <c r="Y91" s="3"/>
      <c r="Z91" s="3"/>
      <c r="AA91" s="454"/>
      <c r="AB91" s="454"/>
      <c r="AC91" s="454"/>
      <c r="AD91" s="454"/>
      <c r="AE91" s="454"/>
      <c r="AF91" s="3"/>
      <c r="AG91" s="4"/>
      <c r="AQ91" s="189"/>
    </row>
    <row r="92" spans="1:43" ht="16.149999999999999" hidden="1" customHeight="1" outlineLevel="1">
      <c r="A92" s="164"/>
      <c r="B92" s="333" t="s">
        <v>1574</v>
      </c>
      <c r="C92" s="3"/>
      <c r="D92" s="3"/>
      <c r="E92" s="3"/>
      <c r="F92" s="3"/>
      <c r="G92" s="3"/>
      <c r="H92" s="3"/>
      <c r="I92" s="3"/>
      <c r="J92" s="3"/>
      <c r="K92" s="3"/>
      <c r="L92" s="3"/>
      <c r="M92" s="3"/>
      <c r="N92" s="3"/>
      <c r="O92" s="3"/>
      <c r="P92" s="3"/>
      <c r="Q92" s="3"/>
      <c r="R92" s="3"/>
      <c r="S92" s="3"/>
      <c r="T92" s="3"/>
      <c r="U92" s="3"/>
      <c r="V92" s="3"/>
      <c r="W92" s="3"/>
      <c r="X92" s="3"/>
      <c r="Y92" s="3"/>
      <c r="Z92" s="3"/>
      <c r="AA92" s="454"/>
      <c r="AB92" s="454"/>
      <c r="AC92" s="454"/>
      <c r="AD92" s="454"/>
      <c r="AE92" s="454"/>
      <c r="AF92" s="3"/>
      <c r="AG92" s="4"/>
      <c r="AQ92" s="189"/>
    </row>
    <row r="93" spans="1:43" ht="16.149999999999999" customHeight="1" collapsed="1">
      <c r="A93" s="490" t="s">
        <v>1619</v>
      </c>
      <c r="B93" s="333"/>
      <c r="C93" s="3"/>
      <c r="D93" s="3"/>
      <c r="E93" s="3"/>
      <c r="F93" s="3"/>
      <c r="G93" s="3"/>
      <c r="H93" s="3"/>
      <c r="I93" s="3"/>
      <c r="J93" s="3"/>
      <c r="K93" s="3"/>
      <c r="L93" s="3"/>
      <c r="M93" s="3"/>
      <c r="N93" s="3"/>
      <c r="O93" s="3"/>
      <c r="P93" s="3"/>
      <c r="Q93" s="3"/>
      <c r="R93" s="3"/>
      <c r="S93" s="3"/>
      <c r="T93" s="3"/>
      <c r="U93" s="3"/>
      <c r="V93" s="3"/>
      <c r="W93" s="3"/>
      <c r="X93" s="3"/>
      <c r="Y93" s="3"/>
      <c r="Z93" s="3"/>
      <c r="AA93" s="454"/>
      <c r="AB93" s="454"/>
      <c r="AC93" s="454"/>
      <c r="AD93" s="454"/>
      <c r="AE93" s="454"/>
      <c r="AF93" s="3"/>
      <c r="AG93" s="4"/>
      <c r="AQ93" s="189"/>
    </row>
    <row r="94" spans="1:43" ht="16.149999999999999" customHeight="1" thickBot="1">
      <c r="A94" s="2" t="s">
        <v>1703</v>
      </c>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177"/>
      <c r="AB94" s="177"/>
      <c r="AC94" s="177"/>
      <c r="AD94" s="177"/>
      <c r="AE94" s="177"/>
      <c r="AF94" s="177"/>
      <c r="AG94" s="102"/>
    </row>
    <row r="95" spans="1:43" ht="16.149999999999999" customHeight="1">
      <c r="A95" s="115" t="s">
        <v>1676</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47"/>
      <c r="AC95" s="647"/>
      <c r="AD95" s="647"/>
      <c r="AE95" s="647"/>
      <c r="AF95" s="647"/>
      <c r="AG95" s="79" t="s">
        <v>291</v>
      </c>
    </row>
    <row r="96" spans="1:43" ht="16.149999999999999" hidden="1" customHeight="1" outlineLevel="1">
      <c r="A96" s="1" t="s">
        <v>1671</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831"/>
      <c r="AC96" s="831"/>
      <c r="AD96" s="831"/>
      <c r="AE96" s="831"/>
      <c r="AF96" s="831"/>
      <c r="AG96" s="126" t="s">
        <v>270</v>
      </c>
    </row>
    <row r="97" spans="1:33" ht="16.149999999999999" customHeight="1" collapsed="1">
      <c r="A97" s="1" t="s">
        <v>1677</v>
      </c>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650"/>
      <c r="AC97" s="650"/>
      <c r="AD97" s="650"/>
      <c r="AE97" s="650"/>
      <c r="AF97" s="650"/>
      <c r="AG97" s="181" t="s">
        <v>270</v>
      </c>
    </row>
    <row r="98" spans="1:33" ht="16.149999999999999" customHeight="1" thickBot="1">
      <c r="A98" s="22" t="s">
        <v>1691</v>
      </c>
      <c r="B98" s="5"/>
      <c r="C98" s="5"/>
      <c r="D98" s="5"/>
      <c r="E98" s="5"/>
      <c r="F98" s="5"/>
      <c r="G98" s="5"/>
      <c r="H98" s="5"/>
      <c r="I98" s="5"/>
      <c r="J98" s="5"/>
      <c r="K98" s="5"/>
      <c r="L98" s="5"/>
      <c r="M98" s="5"/>
      <c r="N98" s="5"/>
      <c r="O98" s="5"/>
      <c r="P98" s="5"/>
      <c r="Q98" s="5"/>
      <c r="R98" s="5"/>
      <c r="S98" s="5"/>
      <c r="T98" s="5"/>
      <c r="U98" s="5"/>
      <c r="V98" s="5"/>
      <c r="W98" s="5"/>
      <c r="X98" s="5"/>
      <c r="Y98" s="5"/>
      <c r="Z98" s="5"/>
      <c r="AA98" s="5"/>
      <c r="AB98" s="682"/>
      <c r="AC98" s="682"/>
      <c r="AD98" s="682"/>
      <c r="AE98" s="682"/>
      <c r="AF98" s="682"/>
      <c r="AG98" s="181" t="s">
        <v>270</v>
      </c>
    </row>
    <row r="99" spans="1:33" ht="16.149999999999999" hidden="1" customHeight="1" outlineLevel="1">
      <c r="A99" s="16"/>
      <c r="B99" s="39" t="s">
        <v>1672</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45">
        <v>0</v>
      </c>
      <c r="AC99" s="645"/>
      <c r="AD99" s="645"/>
      <c r="AE99" s="645"/>
      <c r="AF99" s="645"/>
      <c r="AG99" s="128" t="s">
        <v>270</v>
      </c>
    </row>
    <row r="100" spans="1:33" ht="16.149999999999999" hidden="1" customHeight="1" outlineLevel="1" thickBot="1">
      <c r="A100" s="40"/>
      <c r="B100" s="104" t="s">
        <v>1673</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6">
        <f>AB98-AB99</f>
        <v>0</v>
      </c>
      <c r="AC100" s="646"/>
      <c r="AD100" s="646"/>
      <c r="AE100" s="646"/>
      <c r="AF100" s="646"/>
      <c r="AG100" s="128" t="s">
        <v>297</v>
      </c>
    </row>
    <row r="101" spans="1:33" ht="16.149999999999999" customHeight="1" collapsed="1" thickTop="1" thickBot="1">
      <c r="A101" s="90"/>
      <c r="B101" s="105" t="s">
        <v>1686</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673">
        <f>IFERROR(AB98/(AB97-AB98)*100,0)</f>
        <v>0</v>
      </c>
      <c r="AC101" s="673"/>
      <c r="AD101" s="673"/>
      <c r="AE101" s="673"/>
      <c r="AF101" s="673"/>
      <c r="AG101" s="162" t="s">
        <v>299</v>
      </c>
    </row>
    <row r="102" spans="1:33" ht="16.149999999999999" customHeight="1">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33" ht="16.149999999999999" hidden="1" customHeight="1" outlineLevel="1" thickBot="1">
      <c r="A103" s="460" t="s">
        <v>386</v>
      </c>
      <c r="B103" s="427"/>
      <c r="C103" s="427"/>
      <c r="D103" s="427"/>
      <c r="E103" s="427"/>
      <c r="F103" s="427"/>
      <c r="G103" s="427"/>
      <c r="H103" s="427"/>
      <c r="I103" s="427"/>
      <c r="J103" s="427"/>
      <c r="K103" s="427"/>
      <c r="L103" s="427"/>
      <c r="M103" s="427"/>
      <c r="N103" s="427"/>
      <c r="O103" s="427"/>
      <c r="P103" s="427"/>
      <c r="Q103" s="427"/>
      <c r="R103" s="427"/>
      <c r="S103" s="427"/>
      <c r="T103" s="427"/>
      <c r="U103" s="427"/>
      <c r="V103" s="427"/>
      <c r="W103" s="427"/>
      <c r="X103" s="427"/>
      <c r="Y103" s="427"/>
      <c r="Z103" s="427"/>
      <c r="AA103" s="829"/>
      <c r="AB103" s="829"/>
      <c r="AC103" s="829"/>
      <c r="AD103" s="829"/>
      <c r="AE103" s="829"/>
      <c r="AF103" s="829"/>
      <c r="AG103" s="829"/>
    </row>
    <row r="104" spans="1:33" ht="16.149999999999999" hidden="1" customHeight="1" outlineLevel="1">
      <c r="A104" s="491" t="s">
        <v>456</v>
      </c>
      <c r="B104" s="464"/>
      <c r="C104" s="431"/>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1"/>
      <c r="Z104" s="431"/>
      <c r="AA104" s="492"/>
      <c r="AB104" s="830">
        <f>'（別添）_計画書（無床診療所及びⅡを算定する有床診療所）'!AB78</f>
        <v>0</v>
      </c>
      <c r="AC104" s="830"/>
      <c r="AD104" s="830"/>
      <c r="AE104" s="830"/>
      <c r="AF104" s="830"/>
      <c r="AG104" s="465" t="s">
        <v>291</v>
      </c>
    </row>
    <row r="105" spans="1:33" ht="16.149999999999999" hidden="1" customHeight="1" outlineLevel="1">
      <c r="A105" s="493" t="s">
        <v>457</v>
      </c>
      <c r="B105" s="469"/>
      <c r="C105" s="433"/>
      <c r="D105" s="433"/>
      <c r="E105" s="433"/>
      <c r="F105" s="433"/>
      <c r="G105" s="433"/>
      <c r="H105" s="433"/>
      <c r="I105" s="433"/>
      <c r="J105" s="433"/>
      <c r="K105" s="433"/>
      <c r="L105" s="433"/>
      <c r="M105" s="433"/>
      <c r="N105" s="433"/>
      <c r="O105" s="433"/>
      <c r="P105" s="433"/>
      <c r="Q105" s="433"/>
      <c r="R105" s="433"/>
      <c r="S105" s="433"/>
      <c r="T105" s="433"/>
      <c r="U105" s="433"/>
      <c r="V105" s="433"/>
      <c r="W105" s="433"/>
      <c r="X105" s="433"/>
      <c r="Y105" s="433"/>
      <c r="Z105" s="433"/>
      <c r="AA105" s="494"/>
      <c r="AB105" s="808">
        <f>'（別添）_計画書（無床診療所及びⅡを算定する有床診療所）'!AB79</f>
        <v>0</v>
      </c>
      <c r="AC105" s="808"/>
      <c r="AD105" s="808"/>
      <c r="AE105" s="808"/>
      <c r="AF105" s="808"/>
      <c r="AG105" s="495" t="s">
        <v>270</v>
      </c>
    </row>
    <row r="106" spans="1:33" ht="16.149999999999999" hidden="1" customHeight="1" outlineLevel="1">
      <c r="A106" s="493" t="s">
        <v>458</v>
      </c>
      <c r="B106" s="427"/>
      <c r="C106" s="427"/>
      <c r="D106" s="427"/>
      <c r="E106" s="427"/>
      <c r="F106" s="427"/>
      <c r="G106" s="427"/>
      <c r="H106" s="427"/>
      <c r="I106" s="427"/>
      <c r="J106" s="427"/>
      <c r="K106" s="427"/>
      <c r="L106" s="427"/>
      <c r="M106" s="427"/>
      <c r="N106" s="427"/>
      <c r="O106" s="427"/>
      <c r="P106" s="427"/>
      <c r="Q106" s="427"/>
      <c r="R106" s="427"/>
      <c r="S106" s="427"/>
      <c r="T106" s="427"/>
      <c r="U106" s="427"/>
      <c r="V106" s="427"/>
      <c r="W106" s="427"/>
      <c r="X106" s="427"/>
      <c r="Y106" s="427"/>
      <c r="Z106" s="427"/>
      <c r="AA106" s="427"/>
      <c r="AB106" s="825"/>
      <c r="AC106" s="825"/>
      <c r="AD106" s="825"/>
      <c r="AE106" s="825"/>
      <c r="AF106" s="825"/>
      <c r="AG106" s="456" t="s">
        <v>270</v>
      </c>
    </row>
    <row r="107" spans="1:33" ht="16.149999999999999" hidden="1" customHeight="1" outlineLevel="1">
      <c r="A107" s="435" t="s">
        <v>1697</v>
      </c>
      <c r="B107" s="436"/>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826">
        <f>AB106-AB105</f>
        <v>0</v>
      </c>
      <c r="AC107" s="826"/>
      <c r="AD107" s="826"/>
      <c r="AE107" s="826"/>
      <c r="AF107" s="826"/>
      <c r="AG107" s="456" t="s">
        <v>270</v>
      </c>
    </row>
    <row r="108" spans="1:33" ht="16.149999999999999" hidden="1" customHeight="1" outlineLevel="1">
      <c r="A108" s="432"/>
      <c r="B108" s="434" t="s">
        <v>460</v>
      </c>
      <c r="C108" s="440"/>
      <c r="D108" s="440"/>
      <c r="E108" s="440"/>
      <c r="F108" s="440"/>
      <c r="G108" s="440"/>
      <c r="H108" s="440"/>
      <c r="I108" s="440"/>
      <c r="J108" s="440"/>
      <c r="K108" s="440"/>
      <c r="L108" s="440"/>
      <c r="M108" s="440"/>
      <c r="N108" s="440"/>
      <c r="O108" s="440"/>
      <c r="P108" s="440"/>
      <c r="Q108" s="440"/>
      <c r="R108" s="440"/>
      <c r="S108" s="440"/>
      <c r="T108" s="440"/>
      <c r="U108" s="440"/>
      <c r="V108" s="440"/>
      <c r="W108" s="440"/>
      <c r="X108" s="440"/>
      <c r="Y108" s="440"/>
      <c r="Z108" s="440"/>
      <c r="AA108" s="440"/>
      <c r="AB108" s="819"/>
      <c r="AC108" s="819"/>
      <c r="AD108" s="819"/>
      <c r="AE108" s="819"/>
      <c r="AF108" s="819"/>
      <c r="AG108" s="487" t="s">
        <v>270</v>
      </c>
    </row>
    <row r="109" spans="1:33" ht="16.149999999999999" hidden="1" customHeight="1" outlineLevel="1" thickBot="1">
      <c r="A109" s="437"/>
      <c r="B109" s="496" t="s">
        <v>461</v>
      </c>
      <c r="C109" s="440"/>
      <c r="D109" s="440"/>
      <c r="E109" s="440"/>
      <c r="F109" s="440"/>
      <c r="G109" s="440"/>
      <c r="H109" s="440"/>
      <c r="I109" s="440"/>
      <c r="J109" s="440"/>
      <c r="K109" s="440"/>
      <c r="L109" s="440"/>
      <c r="M109" s="440"/>
      <c r="N109" s="440"/>
      <c r="O109" s="440"/>
      <c r="P109" s="440"/>
      <c r="Q109" s="440"/>
      <c r="R109" s="440"/>
      <c r="S109" s="440"/>
      <c r="T109" s="440"/>
      <c r="U109" s="440"/>
      <c r="V109" s="440"/>
      <c r="W109" s="440"/>
      <c r="X109" s="440"/>
      <c r="Y109" s="440"/>
      <c r="Z109" s="440"/>
      <c r="AA109" s="440"/>
      <c r="AB109" s="827"/>
      <c r="AC109" s="827"/>
      <c r="AD109" s="827"/>
      <c r="AE109" s="827"/>
      <c r="AF109" s="827"/>
      <c r="AG109" s="487" t="s">
        <v>297</v>
      </c>
    </row>
    <row r="110" spans="1:33" ht="16.350000000000001" hidden="1" customHeight="1" outlineLevel="1" thickTop="1" thickBot="1">
      <c r="A110" s="497"/>
      <c r="B110" s="498" t="s">
        <v>462</v>
      </c>
      <c r="C110" s="499"/>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828">
        <f>IFERROR(AB109/AB105*100,0)</f>
        <v>0</v>
      </c>
      <c r="AC110" s="828"/>
      <c r="AD110" s="828"/>
      <c r="AE110" s="828"/>
      <c r="AF110" s="828"/>
      <c r="AG110" s="500" t="s">
        <v>299</v>
      </c>
    </row>
    <row r="111" spans="1:33" ht="16.350000000000001" hidden="1" customHeight="1" outlineLevel="1">
      <c r="A111" s="444"/>
      <c r="B111" s="444"/>
      <c r="C111" s="444"/>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62"/>
    </row>
    <row r="112" spans="1:33" ht="16.149999999999999" hidden="1" customHeight="1" outlineLevel="1" thickBot="1">
      <c r="A112" s="460" t="s">
        <v>387</v>
      </c>
      <c r="B112" s="427"/>
      <c r="C112" s="427"/>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829"/>
      <c r="AB112" s="829"/>
      <c r="AC112" s="829"/>
      <c r="AD112" s="829"/>
      <c r="AE112" s="829"/>
      <c r="AF112" s="829"/>
      <c r="AG112" s="829"/>
    </row>
    <row r="113" spans="1:33" ht="16.149999999999999" hidden="1" customHeight="1" outlineLevel="1">
      <c r="A113" s="491" t="s">
        <v>463</v>
      </c>
      <c r="B113" s="464"/>
      <c r="C113" s="431"/>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92"/>
      <c r="AB113" s="830">
        <f>'（別添）_計画書（無床診療所及びⅡを算定する有床診療所）'!AB87</f>
        <v>0</v>
      </c>
      <c r="AC113" s="830"/>
      <c r="AD113" s="830"/>
      <c r="AE113" s="830"/>
      <c r="AF113" s="830"/>
      <c r="AG113" s="465" t="s">
        <v>291</v>
      </c>
    </row>
    <row r="114" spans="1:33" ht="16.149999999999999" hidden="1" customHeight="1" outlineLevel="1">
      <c r="A114" s="493" t="s">
        <v>464</v>
      </c>
      <c r="B114" s="469"/>
      <c r="C114" s="433"/>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94"/>
      <c r="AB114" s="808">
        <f>'（別添）_計画書（無床診療所及びⅡを算定する有床診療所）'!AB88</f>
        <v>0</v>
      </c>
      <c r="AC114" s="808"/>
      <c r="AD114" s="808"/>
      <c r="AE114" s="808"/>
      <c r="AF114" s="808"/>
      <c r="AG114" s="495" t="s">
        <v>270</v>
      </c>
    </row>
    <row r="115" spans="1:33" ht="16.149999999999999" hidden="1" customHeight="1" outlineLevel="1">
      <c r="A115" s="493" t="s">
        <v>465</v>
      </c>
      <c r="B115" s="427"/>
      <c r="C115" s="427"/>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825"/>
      <c r="AC115" s="825"/>
      <c r="AD115" s="825"/>
      <c r="AE115" s="825"/>
      <c r="AF115" s="825"/>
      <c r="AG115" s="456" t="s">
        <v>270</v>
      </c>
    </row>
    <row r="116" spans="1:33" ht="16.149999999999999" hidden="1" customHeight="1" outlineLevel="1">
      <c r="A116" s="435" t="s">
        <v>1698</v>
      </c>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826">
        <f>AB115-AB114</f>
        <v>0</v>
      </c>
      <c r="AC116" s="826"/>
      <c r="AD116" s="826"/>
      <c r="AE116" s="826"/>
      <c r="AF116" s="826"/>
      <c r="AG116" s="456" t="s">
        <v>270</v>
      </c>
    </row>
    <row r="117" spans="1:33" ht="16.149999999999999" hidden="1" customHeight="1" outlineLevel="1">
      <c r="A117" s="432"/>
      <c r="B117" s="434" t="s">
        <v>467</v>
      </c>
      <c r="C117" s="440"/>
      <c r="D117" s="440"/>
      <c r="E117" s="440"/>
      <c r="F117" s="440"/>
      <c r="G117" s="440"/>
      <c r="H117" s="440"/>
      <c r="I117" s="440"/>
      <c r="J117" s="440"/>
      <c r="K117" s="440"/>
      <c r="L117" s="440"/>
      <c r="M117" s="440"/>
      <c r="N117" s="440"/>
      <c r="O117" s="440"/>
      <c r="P117" s="440"/>
      <c r="Q117" s="440"/>
      <c r="R117" s="440"/>
      <c r="S117" s="440"/>
      <c r="T117" s="440"/>
      <c r="U117" s="440"/>
      <c r="V117" s="440"/>
      <c r="W117" s="440"/>
      <c r="X117" s="440"/>
      <c r="Y117" s="440"/>
      <c r="Z117" s="440"/>
      <c r="AA117" s="440"/>
      <c r="AB117" s="819"/>
      <c r="AC117" s="819"/>
      <c r="AD117" s="819"/>
      <c r="AE117" s="819"/>
      <c r="AF117" s="819"/>
      <c r="AG117" s="487" t="s">
        <v>270</v>
      </c>
    </row>
    <row r="118" spans="1:33" ht="16.149999999999999" hidden="1" customHeight="1" outlineLevel="1" thickBot="1">
      <c r="A118" s="437"/>
      <c r="B118" s="496" t="s">
        <v>468</v>
      </c>
      <c r="C118" s="440"/>
      <c r="D118" s="440"/>
      <c r="E118" s="440"/>
      <c r="F118" s="440"/>
      <c r="G118" s="440"/>
      <c r="H118" s="440"/>
      <c r="I118" s="440"/>
      <c r="J118" s="440"/>
      <c r="K118" s="440"/>
      <c r="L118" s="440"/>
      <c r="M118" s="440"/>
      <c r="N118" s="440"/>
      <c r="O118" s="440"/>
      <c r="P118" s="440"/>
      <c r="Q118" s="440"/>
      <c r="R118" s="440"/>
      <c r="S118" s="440"/>
      <c r="T118" s="440"/>
      <c r="U118" s="440"/>
      <c r="V118" s="440"/>
      <c r="W118" s="440"/>
      <c r="X118" s="440"/>
      <c r="Y118" s="440"/>
      <c r="Z118" s="440"/>
      <c r="AA118" s="440"/>
      <c r="AB118" s="827"/>
      <c r="AC118" s="827"/>
      <c r="AD118" s="827"/>
      <c r="AE118" s="827"/>
      <c r="AF118" s="827"/>
      <c r="AG118" s="487" t="s">
        <v>297</v>
      </c>
    </row>
    <row r="119" spans="1:33" ht="16.350000000000001" hidden="1" customHeight="1" outlineLevel="1" thickTop="1" thickBot="1">
      <c r="A119" s="497"/>
      <c r="B119" s="498" t="s">
        <v>469</v>
      </c>
      <c r="C119" s="499"/>
      <c r="D119" s="499"/>
      <c r="E119" s="499"/>
      <c r="F119" s="499"/>
      <c r="G119" s="499"/>
      <c r="H119" s="499"/>
      <c r="I119" s="499"/>
      <c r="J119" s="499"/>
      <c r="K119" s="499"/>
      <c r="L119" s="499"/>
      <c r="M119" s="499"/>
      <c r="N119" s="499"/>
      <c r="O119" s="499"/>
      <c r="P119" s="499"/>
      <c r="Q119" s="499"/>
      <c r="R119" s="499"/>
      <c r="S119" s="499"/>
      <c r="T119" s="499"/>
      <c r="U119" s="499"/>
      <c r="V119" s="499"/>
      <c r="W119" s="499"/>
      <c r="X119" s="499"/>
      <c r="Y119" s="499"/>
      <c r="Z119" s="499"/>
      <c r="AA119" s="499"/>
      <c r="AB119" s="828">
        <f>IFERROR(AB118/AB114*100,0)</f>
        <v>0</v>
      </c>
      <c r="AC119" s="828"/>
      <c r="AD119" s="828"/>
      <c r="AE119" s="828"/>
      <c r="AF119" s="828"/>
      <c r="AG119" s="500" t="s">
        <v>299</v>
      </c>
    </row>
    <row r="120" spans="1:33" ht="16.350000000000001" hidden="1" customHeight="1" outlineLevel="1">
      <c r="A120" s="444"/>
      <c r="B120" s="444"/>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62"/>
    </row>
    <row r="121" spans="1:33" ht="16.149999999999999" hidden="1" customHeight="1" outlineLevel="1" thickBot="1">
      <c r="A121" s="460" t="s">
        <v>388</v>
      </c>
      <c r="B121" s="427"/>
      <c r="C121" s="427"/>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829"/>
      <c r="AB121" s="829"/>
      <c r="AC121" s="829"/>
      <c r="AD121" s="829"/>
      <c r="AE121" s="829"/>
      <c r="AF121" s="829"/>
      <c r="AG121" s="829"/>
    </row>
    <row r="122" spans="1:33" ht="16.149999999999999" hidden="1" customHeight="1" outlineLevel="1">
      <c r="A122" s="491" t="s">
        <v>470</v>
      </c>
      <c r="B122" s="464"/>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92"/>
      <c r="AB122" s="830">
        <f>'（別添）_計画書（無床診療所及びⅡを算定する有床診療所）'!AB96</f>
        <v>0</v>
      </c>
      <c r="AC122" s="830"/>
      <c r="AD122" s="830"/>
      <c r="AE122" s="830"/>
      <c r="AF122" s="830"/>
      <c r="AG122" s="465" t="s">
        <v>291</v>
      </c>
    </row>
    <row r="123" spans="1:33" ht="16.149999999999999" hidden="1" customHeight="1" outlineLevel="1">
      <c r="A123" s="493" t="s">
        <v>471</v>
      </c>
      <c r="B123" s="469"/>
      <c r="C123" s="433"/>
      <c r="D123" s="433"/>
      <c r="E123" s="433"/>
      <c r="F123" s="433"/>
      <c r="G123" s="433"/>
      <c r="H123" s="433"/>
      <c r="I123" s="433"/>
      <c r="J123" s="433"/>
      <c r="K123" s="433"/>
      <c r="L123" s="433"/>
      <c r="M123" s="433"/>
      <c r="N123" s="433"/>
      <c r="O123" s="433"/>
      <c r="P123" s="433"/>
      <c r="Q123" s="433"/>
      <c r="R123" s="433"/>
      <c r="S123" s="433"/>
      <c r="T123" s="433"/>
      <c r="U123" s="433"/>
      <c r="V123" s="433"/>
      <c r="W123" s="433"/>
      <c r="X123" s="433"/>
      <c r="Y123" s="433"/>
      <c r="Z123" s="433"/>
      <c r="AA123" s="494"/>
      <c r="AB123" s="808">
        <f>'（別添）_計画書（無床診療所及びⅡを算定する有床診療所）'!AB97</f>
        <v>0</v>
      </c>
      <c r="AC123" s="808"/>
      <c r="AD123" s="808"/>
      <c r="AE123" s="808"/>
      <c r="AF123" s="808"/>
      <c r="AG123" s="495" t="s">
        <v>270</v>
      </c>
    </row>
    <row r="124" spans="1:33" ht="16.149999999999999" hidden="1" customHeight="1" outlineLevel="1">
      <c r="A124" s="493" t="s">
        <v>472</v>
      </c>
      <c r="B124" s="427"/>
      <c r="C124" s="427"/>
      <c r="D124" s="427"/>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825"/>
      <c r="AC124" s="825"/>
      <c r="AD124" s="825"/>
      <c r="AE124" s="825"/>
      <c r="AF124" s="825"/>
      <c r="AG124" s="456" t="s">
        <v>270</v>
      </c>
    </row>
    <row r="125" spans="1:33" ht="16.149999999999999" hidden="1" customHeight="1" outlineLevel="1">
      <c r="A125" s="435" t="s">
        <v>1699</v>
      </c>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826">
        <f>AB124-AB123</f>
        <v>0</v>
      </c>
      <c r="AC125" s="826"/>
      <c r="AD125" s="826"/>
      <c r="AE125" s="826"/>
      <c r="AF125" s="826"/>
      <c r="AG125" s="456" t="s">
        <v>270</v>
      </c>
    </row>
    <row r="126" spans="1:33" ht="16.149999999999999" hidden="1" customHeight="1" outlineLevel="1">
      <c r="A126" s="432"/>
      <c r="B126" s="434" t="s">
        <v>474</v>
      </c>
      <c r="C126" s="440"/>
      <c r="D126" s="440"/>
      <c r="E126" s="440"/>
      <c r="F126" s="440"/>
      <c r="G126" s="440"/>
      <c r="H126" s="440"/>
      <c r="I126" s="440"/>
      <c r="J126" s="440"/>
      <c r="K126" s="440"/>
      <c r="L126" s="440"/>
      <c r="M126" s="440"/>
      <c r="N126" s="440"/>
      <c r="O126" s="440"/>
      <c r="P126" s="440"/>
      <c r="Q126" s="440"/>
      <c r="R126" s="440"/>
      <c r="S126" s="440"/>
      <c r="T126" s="440"/>
      <c r="U126" s="440"/>
      <c r="V126" s="440"/>
      <c r="W126" s="440"/>
      <c r="X126" s="440"/>
      <c r="Y126" s="440"/>
      <c r="Z126" s="440"/>
      <c r="AA126" s="440"/>
      <c r="AB126" s="819"/>
      <c r="AC126" s="819"/>
      <c r="AD126" s="819"/>
      <c r="AE126" s="819"/>
      <c r="AF126" s="819"/>
      <c r="AG126" s="487" t="s">
        <v>270</v>
      </c>
    </row>
    <row r="127" spans="1:33" ht="16.350000000000001" hidden="1" customHeight="1" outlineLevel="1" thickBot="1">
      <c r="A127" s="437"/>
      <c r="B127" s="496" t="s">
        <v>475</v>
      </c>
      <c r="C127" s="440"/>
      <c r="D127" s="440"/>
      <c r="E127" s="440"/>
      <c r="F127" s="440"/>
      <c r="G127" s="440"/>
      <c r="H127" s="440"/>
      <c r="I127" s="440"/>
      <c r="J127" s="440"/>
      <c r="K127" s="440"/>
      <c r="L127" s="440"/>
      <c r="M127" s="440"/>
      <c r="N127" s="440"/>
      <c r="O127" s="440"/>
      <c r="P127" s="440"/>
      <c r="Q127" s="440"/>
      <c r="R127" s="440"/>
      <c r="S127" s="440"/>
      <c r="T127" s="440"/>
      <c r="U127" s="440"/>
      <c r="V127" s="440"/>
      <c r="W127" s="440"/>
      <c r="X127" s="440"/>
      <c r="Y127" s="440"/>
      <c r="Z127" s="440"/>
      <c r="AA127" s="440"/>
      <c r="AB127" s="827"/>
      <c r="AC127" s="827"/>
      <c r="AD127" s="827"/>
      <c r="AE127" s="827"/>
      <c r="AF127" s="827"/>
      <c r="AG127" s="487" t="s">
        <v>297</v>
      </c>
    </row>
    <row r="128" spans="1:33" ht="16.350000000000001" hidden="1" customHeight="1" outlineLevel="1" thickTop="1" thickBot="1">
      <c r="A128" s="497"/>
      <c r="B128" s="498" t="s">
        <v>476</v>
      </c>
      <c r="C128" s="499"/>
      <c r="D128" s="499"/>
      <c r="E128" s="499"/>
      <c r="F128" s="499"/>
      <c r="G128" s="499"/>
      <c r="H128" s="499"/>
      <c r="I128" s="499"/>
      <c r="J128" s="499"/>
      <c r="K128" s="499"/>
      <c r="L128" s="499"/>
      <c r="M128" s="499"/>
      <c r="N128" s="499"/>
      <c r="O128" s="499"/>
      <c r="P128" s="499"/>
      <c r="Q128" s="499"/>
      <c r="R128" s="499"/>
      <c r="S128" s="499"/>
      <c r="T128" s="499"/>
      <c r="U128" s="499"/>
      <c r="V128" s="499"/>
      <c r="W128" s="499"/>
      <c r="X128" s="499"/>
      <c r="Y128" s="499"/>
      <c r="Z128" s="499"/>
      <c r="AA128" s="499"/>
      <c r="AB128" s="828">
        <f>IFERROR(AB127/AB123*100,0)</f>
        <v>0</v>
      </c>
      <c r="AC128" s="828"/>
      <c r="AD128" s="828"/>
      <c r="AE128" s="828"/>
      <c r="AF128" s="828"/>
      <c r="AG128" s="500" t="s">
        <v>299</v>
      </c>
    </row>
    <row r="129" spans="1:33" ht="16.350000000000001" hidden="1" customHeight="1" outlineLevel="1">
      <c r="A129" s="444"/>
      <c r="B129" s="444"/>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62"/>
    </row>
    <row r="130" spans="1:33" ht="16.149999999999999" hidden="1" customHeight="1" outlineLevel="1" thickBot="1">
      <c r="A130" s="460" t="s">
        <v>332</v>
      </c>
      <c r="B130" s="427"/>
      <c r="C130" s="427"/>
      <c r="D130" s="427"/>
      <c r="E130" s="427"/>
      <c r="F130" s="427"/>
      <c r="G130" s="427"/>
      <c r="H130" s="427"/>
      <c r="I130" s="427"/>
      <c r="J130" s="427"/>
      <c r="K130" s="427"/>
      <c r="L130" s="427"/>
      <c r="M130" s="427"/>
      <c r="N130" s="427"/>
      <c r="O130" s="427"/>
      <c r="P130" s="427"/>
      <c r="Q130" s="427"/>
      <c r="R130" s="427"/>
      <c r="S130" s="427"/>
      <c r="T130" s="427"/>
      <c r="U130" s="427"/>
      <c r="V130" s="427"/>
      <c r="W130" s="427"/>
      <c r="X130" s="427"/>
      <c r="Y130" s="427"/>
      <c r="Z130" s="427"/>
      <c r="AA130" s="829"/>
      <c r="AB130" s="829"/>
      <c r="AC130" s="829"/>
      <c r="AD130" s="829"/>
      <c r="AE130" s="829"/>
      <c r="AF130" s="829"/>
      <c r="AG130" s="829"/>
    </row>
    <row r="131" spans="1:33" ht="16.149999999999999" hidden="1" customHeight="1" outlineLevel="1">
      <c r="A131" s="491" t="s">
        <v>496</v>
      </c>
      <c r="B131" s="464"/>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92"/>
      <c r="AB131" s="830">
        <f>'（別添）_計画書（無床診療所及びⅡを算定する有床診療所）'!AB105</f>
        <v>0</v>
      </c>
      <c r="AC131" s="830"/>
      <c r="AD131" s="830"/>
      <c r="AE131" s="830"/>
      <c r="AF131" s="830"/>
      <c r="AG131" s="465" t="s">
        <v>291</v>
      </c>
    </row>
    <row r="132" spans="1:33" ht="16.149999999999999" hidden="1" customHeight="1" outlineLevel="1">
      <c r="A132" s="493" t="s">
        <v>497</v>
      </c>
      <c r="B132" s="469"/>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94"/>
      <c r="AB132" s="808">
        <f>'（別添）_計画書（無床診療所及びⅡを算定する有床診療所）'!AB106</f>
        <v>0</v>
      </c>
      <c r="AC132" s="808"/>
      <c r="AD132" s="808"/>
      <c r="AE132" s="808"/>
      <c r="AF132" s="808"/>
      <c r="AG132" s="495" t="s">
        <v>270</v>
      </c>
    </row>
    <row r="133" spans="1:33" ht="16.149999999999999" hidden="1" customHeight="1" outlineLevel="1">
      <c r="A133" s="493" t="s">
        <v>498</v>
      </c>
      <c r="B133" s="427"/>
      <c r="C133" s="427"/>
      <c r="D133" s="427"/>
      <c r="E133" s="427"/>
      <c r="F133" s="427"/>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825"/>
      <c r="AC133" s="825"/>
      <c r="AD133" s="825"/>
      <c r="AE133" s="825"/>
      <c r="AF133" s="825"/>
      <c r="AG133" s="456" t="s">
        <v>270</v>
      </c>
    </row>
    <row r="134" spans="1:33" ht="16.149999999999999" hidden="1" customHeight="1" outlineLevel="1">
      <c r="A134" s="435" t="s">
        <v>1700</v>
      </c>
      <c r="B134" s="436"/>
      <c r="C134" s="436"/>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826">
        <f>AB133-AB132</f>
        <v>0</v>
      </c>
      <c r="AC134" s="826"/>
      <c r="AD134" s="826"/>
      <c r="AE134" s="826"/>
      <c r="AF134" s="826"/>
      <c r="AG134" s="456" t="s">
        <v>270</v>
      </c>
    </row>
    <row r="135" spans="1:33" ht="16.149999999999999" hidden="1" customHeight="1" outlineLevel="1">
      <c r="A135" s="432"/>
      <c r="B135" s="434" t="s">
        <v>478</v>
      </c>
      <c r="C135" s="440"/>
      <c r="D135" s="440"/>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819"/>
      <c r="AC135" s="819"/>
      <c r="AD135" s="819"/>
      <c r="AE135" s="819"/>
      <c r="AF135" s="819"/>
      <c r="AG135" s="487" t="s">
        <v>270</v>
      </c>
    </row>
    <row r="136" spans="1:33" ht="16.149999999999999" hidden="1" customHeight="1" outlineLevel="1" thickBot="1">
      <c r="A136" s="437"/>
      <c r="B136" s="496" t="s">
        <v>479</v>
      </c>
      <c r="C136" s="440"/>
      <c r="D136" s="440"/>
      <c r="E136" s="440"/>
      <c r="F136" s="440"/>
      <c r="G136" s="440"/>
      <c r="H136" s="440"/>
      <c r="I136" s="440"/>
      <c r="J136" s="440"/>
      <c r="K136" s="440"/>
      <c r="L136" s="440"/>
      <c r="M136" s="440"/>
      <c r="N136" s="440"/>
      <c r="O136" s="440"/>
      <c r="P136" s="440"/>
      <c r="Q136" s="440"/>
      <c r="R136" s="440"/>
      <c r="S136" s="440"/>
      <c r="T136" s="440"/>
      <c r="U136" s="440"/>
      <c r="V136" s="440"/>
      <c r="W136" s="440"/>
      <c r="X136" s="440"/>
      <c r="Y136" s="440"/>
      <c r="Z136" s="440"/>
      <c r="AA136" s="440"/>
      <c r="AB136" s="827"/>
      <c r="AC136" s="827"/>
      <c r="AD136" s="827"/>
      <c r="AE136" s="827"/>
      <c r="AF136" s="827"/>
      <c r="AG136" s="487" t="s">
        <v>297</v>
      </c>
    </row>
    <row r="137" spans="1:33" ht="16.350000000000001" hidden="1" customHeight="1" outlineLevel="1" thickTop="1" thickBot="1">
      <c r="A137" s="497"/>
      <c r="B137" s="498" t="s">
        <v>480</v>
      </c>
      <c r="C137" s="499"/>
      <c r="D137" s="499"/>
      <c r="E137" s="499"/>
      <c r="F137" s="499"/>
      <c r="G137" s="499"/>
      <c r="H137" s="499"/>
      <c r="I137" s="499"/>
      <c r="J137" s="499"/>
      <c r="K137" s="499"/>
      <c r="L137" s="499"/>
      <c r="M137" s="499"/>
      <c r="N137" s="499"/>
      <c r="O137" s="499"/>
      <c r="P137" s="499"/>
      <c r="Q137" s="499"/>
      <c r="R137" s="499"/>
      <c r="S137" s="499"/>
      <c r="T137" s="499"/>
      <c r="U137" s="499"/>
      <c r="V137" s="499"/>
      <c r="W137" s="499"/>
      <c r="X137" s="499"/>
      <c r="Y137" s="499"/>
      <c r="Z137" s="499"/>
      <c r="AA137" s="499"/>
      <c r="AB137" s="828">
        <f>IFERROR(AB136/AB132*100,0)</f>
        <v>0</v>
      </c>
      <c r="AC137" s="828"/>
      <c r="AD137" s="828"/>
      <c r="AE137" s="828"/>
      <c r="AF137" s="828"/>
      <c r="AG137" s="500" t="s">
        <v>299</v>
      </c>
    </row>
    <row r="138" spans="1:33" ht="16.350000000000001" hidden="1" customHeight="1" outlineLevel="1"/>
    <row r="139" spans="1:33" ht="16.350000000000001" customHeight="1" collapsed="1">
      <c r="A139" s="64" t="s">
        <v>340</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131"/>
    </row>
    <row r="140" spans="1:33" ht="16.350000000000001" customHeight="1">
      <c r="A140" s="511" t="s">
        <v>1706</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131"/>
    </row>
    <row r="141" spans="1:33" ht="16.350000000000001" customHeight="1">
      <c r="A141" s="511"/>
      <c r="B141" s="512"/>
      <c r="C141" s="65" t="s">
        <v>1688</v>
      </c>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50000000000001" customHeight="1">
      <c r="A142" s="511"/>
      <c r="B142" s="512"/>
      <c r="C142" s="65" t="s">
        <v>1689</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50000000000001" customHeight="1">
      <c r="A143" s="511"/>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50000000000001" customHeight="1">
      <c r="A144" s="516" t="s">
        <v>1564</v>
      </c>
      <c r="B144" s="65" t="s">
        <v>1690</v>
      </c>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515"/>
      <c r="AC144" s="514"/>
      <c r="AD144" s="513"/>
      <c r="AE144" s="513"/>
      <c r="AF144" s="513"/>
      <c r="AG144" s="131"/>
    </row>
    <row r="145" spans="1:35" ht="16.149999999999999" customHeight="1" thickBot="1">
      <c r="A145" s="64" t="s">
        <v>1704</v>
      </c>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40"/>
      <c r="AB145" s="640"/>
      <c r="AC145" s="640"/>
      <c r="AD145" s="640"/>
      <c r="AE145" s="640"/>
      <c r="AF145" s="640"/>
      <c r="AG145" s="640"/>
      <c r="AH145" s="204"/>
      <c r="AI145" s="204"/>
    </row>
    <row r="146" spans="1:35" ht="16.149999999999999" customHeight="1">
      <c r="A146" s="114" t="s">
        <v>1679</v>
      </c>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80"/>
      <c r="AB146" s="647"/>
      <c r="AC146" s="647"/>
      <c r="AD146" s="647"/>
      <c r="AE146" s="647"/>
      <c r="AF146" s="647"/>
      <c r="AG146" s="82" t="s">
        <v>291</v>
      </c>
      <c r="AH146" s="194"/>
      <c r="AI146" s="194"/>
    </row>
    <row r="147" spans="1:35" ht="16.149999999999999" hidden="1" customHeight="1" outlineLevel="1">
      <c r="A147" s="446" t="s">
        <v>499</v>
      </c>
      <c r="B147" s="447"/>
      <c r="C147" s="447"/>
      <c r="D147" s="447"/>
      <c r="E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8"/>
      <c r="AB147" s="835"/>
      <c r="AC147" s="835"/>
      <c r="AD147" s="835"/>
      <c r="AE147" s="835"/>
      <c r="AF147" s="835"/>
      <c r="AG147" s="449" t="s">
        <v>270</v>
      </c>
      <c r="AH147" s="194"/>
      <c r="AI147" s="194"/>
    </row>
    <row r="148" spans="1:35" ht="16.149999999999999" hidden="1" customHeight="1" outlineLevel="1" collapsed="1">
      <c r="A148" s="103" t="s">
        <v>1678</v>
      </c>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831"/>
      <c r="AC148" s="831"/>
      <c r="AD148" s="831"/>
      <c r="AE148" s="831"/>
      <c r="AF148" s="831"/>
      <c r="AG148" s="120" t="s">
        <v>270</v>
      </c>
    </row>
    <row r="149" spans="1:35" ht="16.149999999999999" hidden="1" customHeight="1" outlineLevel="1">
      <c r="A149" s="446" t="s">
        <v>500</v>
      </c>
      <c r="B149" s="450"/>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836"/>
      <c r="AC149" s="836"/>
      <c r="AD149" s="836"/>
      <c r="AE149" s="836"/>
      <c r="AF149" s="836"/>
      <c r="AG149" s="451" t="s">
        <v>270</v>
      </c>
    </row>
    <row r="150" spans="1:35" ht="16.149999999999999" customHeight="1" collapsed="1">
      <c r="A150" s="103" t="s">
        <v>1680</v>
      </c>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42"/>
      <c r="AC150" s="642"/>
      <c r="AD150" s="642"/>
      <c r="AE150" s="642"/>
      <c r="AF150" s="642"/>
      <c r="AG150" s="132" t="s">
        <v>270</v>
      </c>
    </row>
    <row r="151" spans="1:35" ht="16.149999999999999" hidden="1" customHeight="1" outlineLevel="1">
      <c r="A151" s="452" t="s">
        <v>1701</v>
      </c>
      <c r="B151" s="453"/>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832"/>
      <c r="AC151" s="832"/>
      <c r="AD151" s="832"/>
      <c r="AE151" s="832"/>
      <c r="AF151" s="832"/>
      <c r="AG151" s="451" t="s">
        <v>270</v>
      </c>
    </row>
    <row r="152" spans="1:35" ht="16.149999999999999" customHeight="1" collapsed="1" thickBot="1">
      <c r="A152" s="107" t="s">
        <v>1693</v>
      </c>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66"/>
      <c r="AC152" s="766"/>
      <c r="AD152" s="766"/>
      <c r="AE152" s="766"/>
      <c r="AF152" s="766"/>
      <c r="AG152" s="132" t="s">
        <v>270</v>
      </c>
    </row>
    <row r="153" spans="1:35" ht="16.149999999999999" hidden="1" customHeight="1" outlineLevel="1">
      <c r="A153" s="95"/>
      <c r="B153" s="96" t="s">
        <v>1674</v>
      </c>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642">
        <v>0</v>
      </c>
      <c r="AC153" s="642"/>
      <c r="AD153" s="642"/>
      <c r="AE153" s="642"/>
      <c r="AF153" s="642"/>
      <c r="AG153" s="135" t="s">
        <v>270</v>
      </c>
    </row>
    <row r="154" spans="1:35" ht="16.149999999999999" hidden="1" customHeight="1" outlineLevel="1" thickBot="1">
      <c r="A154" s="97"/>
      <c r="B154" s="109" t="s">
        <v>1675</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833">
        <f>AB152</f>
        <v>0</v>
      </c>
      <c r="AC154" s="833"/>
      <c r="AD154" s="833"/>
      <c r="AE154" s="833"/>
      <c r="AF154" s="833"/>
      <c r="AG154" s="135" t="s">
        <v>297</v>
      </c>
    </row>
    <row r="155" spans="1:35" ht="16.350000000000001" customHeight="1" collapsed="1" thickTop="1" thickBot="1">
      <c r="A155" s="98"/>
      <c r="B155" s="110" t="s">
        <v>1687</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834">
        <f>IFERROR(AB154/AB148*100,0)</f>
        <v>0</v>
      </c>
      <c r="AC155" s="834"/>
      <c r="AD155" s="834"/>
      <c r="AE155" s="834"/>
      <c r="AF155" s="834"/>
      <c r="AG155" s="136" t="s">
        <v>299</v>
      </c>
    </row>
    <row r="156" spans="1:35" ht="16.350000000000001"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131"/>
    </row>
    <row r="157" spans="1:35" ht="16.149999999999999" customHeight="1" thickBot="1">
      <c r="A157" s="64" t="s">
        <v>1705</v>
      </c>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40"/>
      <c r="AB157" s="640"/>
      <c r="AC157" s="640"/>
      <c r="AD157" s="640"/>
      <c r="AE157" s="640"/>
      <c r="AF157" s="640"/>
      <c r="AG157" s="640"/>
      <c r="AH157" s="204"/>
      <c r="AI157" s="204"/>
    </row>
    <row r="158" spans="1:35" ht="16.149999999999999" customHeight="1">
      <c r="A158" s="114" t="s">
        <v>1681</v>
      </c>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80"/>
      <c r="AB158" s="647"/>
      <c r="AC158" s="647"/>
      <c r="AD158" s="647"/>
      <c r="AE158" s="647"/>
      <c r="AF158" s="647"/>
      <c r="AG158" s="82" t="s">
        <v>291</v>
      </c>
      <c r="AH158" s="194"/>
      <c r="AI158" s="194"/>
    </row>
    <row r="159" spans="1:35" ht="16.149999999999999" hidden="1" customHeight="1" outlineLevel="1">
      <c r="A159" s="446" t="s">
        <v>502</v>
      </c>
      <c r="B159" s="447"/>
      <c r="C159" s="447"/>
      <c r="D159" s="447"/>
      <c r="E159" s="447"/>
      <c r="F159" s="447"/>
      <c r="G159" s="447"/>
      <c r="H159" s="447"/>
      <c r="I159" s="447"/>
      <c r="J159" s="447"/>
      <c r="K159" s="447"/>
      <c r="L159" s="447"/>
      <c r="M159" s="447"/>
      <c r="N159" s="447"/>
      <c r="O159" s="447"/>
      <c r="P159" s="447"/>
      <c r="Q159" s="447"/>
      <c r="R159" s="447"/>
      <c r="S159" s="447"/>
      <c r="T159" s="447"/>
      <c r="U159" s="447"/>
      <c r="V159" s="447"/>
      <c r="W159" s="447"/>
      <c r="X159" s="447"/>
      <c r="Y159" s="447"/>
      <c r="Z159" s="447"/>
      <c r="AA159" s="448"/>
      <c r="AB159" s="835"/>
      <c r="AC159" s="835"/>
      <c r="AD159" s="835"/>
      <c r="AE159" s="835"/>
      <c r="AF159" s="835"/>
      <c r="AG159" s="449" t="s">
        <v>270</v>
      </c>
      <c r="AH159" s="194"/>
      <c r="AI159" s="194"/>
    </row>
    <row r="160" spans="1:35" ht="16.149999999999999" hidden="1" customHeight="1" outlineLevel="1" collapsed="1">
      <c r="A160" s="103" t="s">
        <v>1682</v>
      </c>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81"/>
      <c r="AB160" s="831"/>
      <c r="AC160" s="831"/>
      <c r="AD160" s="831"/>
      <c r="AE160" s="831"/>
      <c r="AF160" s="831"/>
      <c r="AG160" s="120" t="s">
        <v>270</v>
      </c>
    </row>
    <row r="161" spans="1:34" ht="16.149999999999999" hidden="1" customHeight="1" outlineLevel="1">
      <c r="A161" s="446" t="s">
        <v>503</v>
      </c>
      <c r="B161" s="450"/>
      <c r="C161" s="450"/>
      <c r="D161" s="450"/>
      <c r="E161" s="450"/>
      <c r="F161" s="450"/>
      <c r="G161" s="450"/>
      <c r="H161" s="450"/>
      <c r="I161" s="450"/>
      <c r="J161" s="450"/>
      <c r="K161" s="450"/>
      <c r="L161" s="450"/>
      <c r="M161" s="450"/>
      <c r="N161" s="450"/>
      <c r="O161" s="450"/>
      <c r="P161" s="450"/>
      <c r="Q161" s="450"/>
      <c r="R161" s="450"/>
      <c r="S161" s="450"/>
      <c r="T161" s="450"/>
      <c r="U161" s="450"/>
      <c r="V161" s="450"/>
      <c r="W161" s="450"/>
      <c r="X161" s="450"/>
      <c r="Y161" s="450"/>
      <c r="Z161" s="450"/>
      <c r="AA161" s="450"/>
      <c r="AB161" s="836"/>
      <c r="AC161" s="836"/>
      <c r="AD161" s="836"/>
      <c r="AE161" s="836"/>
      <c r="AF161" s="836"/>
      <c r="AG161" s="451" t="s">
        <v>270</v>
      </c>
    </row>
    <row r="162" spans="1:34" ht="16.149999999999999" customHeight="1" collapsed="1">
      <c r="A162" s="103" t="s">
        <v>1685</v>
      </c>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642"/>
      <c r="AC162" s="642"/>
      <c r="AD162" s="642"/>
      <c r="AE162" s="642"/>
      <c r="AF162" s="642"/>
      <c r="AG162" s="132" t="s">
        <v>270</v>
      </c>
    </row>
    <row r="163" spans="1:34" ht="16.149999999999999" hidden="1" customHeight="1" outlineLevel="1">
      <c r="A163" s="452" t="s">
        <v>1702</v>
      </c>
      <c r="B163" s="453"/>
      <c r="C163" s="453"/>
      <c r="D163" s="453"/>
      <c r="E163" s="453"/>
      <c r="F163" s="453"/>
      <c r="G163" s="453"/>
      <c r="H163" s="453"/>
      <c r="I163" s="453"/>
      <c r="J163" s="453"/>
      <c r="K163" s="453"/>
      <c r="L163" s="453"/>
      <c r="M163" s="453"/>
      <c r="N163" s="453"/>
      <c r="O163" s="453"/>
      <c r="P163" s="453"/>
      <c r="Q163" s="453"/>
      <c r="R163" s="453"/>
      <c r="S163" s="453"/>
      <c r="T163" s="453"/>
      <c r="U163" s="453"/>
      <c r="V163" s="453"/>
      <c r="W163" s="453"/>
      <c r="X163" s="453"/>
      <c r="Y163" s="453"/>
      <c r="Z163" s="453"/>
      <c r="AA163" s="453"/>
      <c r="AB163" s="832"/>
      <c r="AC163" s="832"/>
      <c r="AD163" s="832"/>
      <c r="AE163" s="832"/>
      <c r="AF163" s="832"/>
      <c r="AG163" s="451" t="s">
        <v>270</v>
      </c>
    </row>
    <row r="164" spans="1:34" ht="16.149999999999999" customHeight="1" collapsed="1" thickBot="1">
      <c r="A164" s="107" t="s">
        <v>1694</v>
      </c>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66"/>
      <c r="AC164" s="766"/>
      <c r="AD164" s="766"/>
      <c r="AE164" s="766"/>
      <c r="AF164" s="766"/>
      <c r="AG164" s="132" t="s">
        <v>270</v>
      </c>
    </row>
    <row r="165" spans="1:34" ht="16.149999999999999" hidden="1" customHeight="1" outlineLevel="1">
      <c r="A165" s="95"/>
      <c r="B165" s="96" t="s">
        <v>1683</v>
      </c>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642">
        <v>0</v>
      </c>
      <c r="AC165" s="642"/>
      <c r="AD165" s="642"/>
      <c r="AE165" s="642"/>
      <c r="AF165" s="642"/>
      <c r="AG165" s="135" t="s">
        <v>270</v>
      </c>
    </row>
    <row r="166" spans="1:34" ht="16.149999999999999" hidden="1" customHeight="1" outlineLevel="1" thickBot="1">
      <c r="A166" s="97"/>
      <c r="B166" s="109" t="s">
        <v>1684</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833">
        <f>AB164</f>
        <v>0</v>
      </c>
      <c r="AC166" s="833"/>
      <c r="AD166" s="833"/>
      <c r="AE166" s="833"/>
      <c r="AF166" s="833"/>
      <c r="AG166" s="135" t="s">
        <v>297</v>
      </c>
    </row>
    <row r="167" spans="1:34" ht="16.350000000000001" customHeight="1" collapsed="1" thickTop="1" thickBot="1">
      <c r="A167" s="98"/>
      <c r="B167" s="110" t="s">
        <v>1759</v>
      </c>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834">
        <f>IFERROR(AB166/AB160*100,0)</f>
        <v>0</v>
      </c>
      <c r="AC167" s="834"/>
      <c r="AD167" s="834"/>
      <c r="AE167" s="834"/>
      <c r="AF167" s="834"/>
      <c r="AG167" s="136" t="s">
        <v>299</v>
      </c>
    </row>
    <row r="168" spans="1:34" ht="4.1500000000000004"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54"/>
    </row>
    <row r="169" spans="1:34" ht="14.45" customHeight="1">
      <c r="A169" s="49" t="s">
        <v>485</v>
      </c>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54"/>
    </row>
    <row r="170" spans="1:34">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54"/>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54"/>
    </row>
    <row r="172" spans="1:34">
      <c r="A172" s="49"/>
      <c r="B172" s="49"/>
      <c r="C172" s="49"/>
      <c r="D172" s="49" t="s">
        <v>15</v>
      </c>
      <c r="E172" s="49"/>
      <c r="F172" s="654"/>
      <c r="G172" s="654"/>
      <c r="H172" s="49" t="s">
        <v>16</v>
      </c>
      <c r="I172" s="654"/>
      <c r="J172" s="654"/>
      <c r="K172" s="49" t="s">
        <v>264</v>
      </c>
      <c r="L172" s="654"/>
      <c r="M172" s="654"/>
      <c r="N172" s="49" t="s">
        <v>18</v>
      </c>
      <c r="O172" s="49"/>
      <c r="P172" s="49"/>
      <c r="Q172" s="49" t="s">
        <v>486</v>
      </c>
      <c r="R172" s="49"/>
      <c r="S172" s="49"/>
      <c r="T172" s="49"/>
      <c r="U172" s="655"/>
      <c r="V172" s="655"/>
      <c r="W172" s="655"/>
      <c r="X172" s="655"/>
      <c r="Y172" s="655"/>
      <c r="Z172" s="655"/>
      <c r="AA172" s="655"/>
      <c r="AB172" s="655"/>
      <c r="AC172" s="655"/>
      <c r="AD172" s="655"/>
      <c r="AE172" s="655"/>
      <c r="AF172" s="655"/>
      <c r="AG172" s="454"/>
    </row>
    <row r="173" spans="1:34" ht="10.9" customHeight="1">
      <c r="A173" s="49"/>
      <c r="B173" s="49"/>
      <c r="C173" s="49"/>
      <c r="D173" s="49"/>
      <c r="E173" s="49"/>
      <c r="F173" s="454"/>
      <c r="G173" s="454"/>
      <c r="H173" s="49"/>
      <c r="I173" s="454"/>
      <c r="J173" s="454"/>
      <c r="K173" s="49"/>
      <c r="L173" s="454"/>
      <c r="M173" s="454"/>
      <c r="N173" s="49"/>
      <c r="O173" s="49"/>
      <c r="P173" s="49"/>
      <c r="Q173" s="49"/>
      <c r="R173" s="49"/>
      <c r="S173" s="49"/>
      <c r="T173" s="49"/>
      <c r="U173" s="454"/>
      <c r="V173" s="454"/>
      <c r="W173" s="454"/>
      <c r="X173" s="454"/>
      <c r="Y173" s="454"/>
      <c r="Z173" s="454"/>
      <c r="AA173" s="454"/>
      <c r="AB173" s="454"/>
      <c r="AC173" s="454"/>
      <c r="AD173" s="454"/>
      <c r="AE173" s="454"/>
      <c r="AF173" s="454"/>
      <c r="AG173" s="454"/>
    </row>
    <row r="174" spans="1:34" ht="16.899999999999999" customHeight="1">
      <c r="A174" s="49" t="s">
        <v>370</v>
      </c>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54"/>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1"/>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1"/>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1"/>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9"/>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9"/>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9"/>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row>
    <row r="193" spans="1:33"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row>
    <row r="194" spans="1:33"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row>
    <row r="195" spans="1:33"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row>
    <row r="196" spans="1:33"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63"/>
    </row>
    <row r="197" spans="1:33"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3"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3">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3">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3">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3">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3">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3">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3">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3">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3">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3">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sheetData>
  <mergeCells count="202">
    <mergeCell ref="AB164:AF164"/>
    <mergeCell ref="AB165:AF165"/>
    <mergeCell ref="AB166:AF166"/>
    <mergeCell ref="AB167:AF167"/>
    <mergeCell ref="F172:G172"/>
    <mergeCell ref="I172:J172"/>
    <mergeCell ref="L172:M172"/>
    <mergeCell ref="U172:AF172"/>
    <mergeCell ref="AB158:AF158"/>
    <mergeCell ref="AB159:AF159"/>
    <mergeCell ref="AB160:AF160"/>
    <mergeCell ref="AB161:AF161"/>
    <mergeCell ref="AB162:AF162"/>
    <mergeCell ref="AB163:AF163"/>
    <mergeCell ref="AB151:AF151"/>
    <mergeCell ref="AB152:AF152"/>
    <mergeCell ref="AB153:AF153"/>
    <mergeCell ref="AB154:AF154"/>
    <mergeCell ref="AB155:AF155"/>
    <mergeCell ref="AA157:AG157"/>
    <mergeCell ref="AA145:AG145"/>
    <mergeCell ref="AB146:AF146"/>
    <mergeCell ref="AB147:AF147"/>
    <mergeCell ref="AB148:AF148"/>
    <mergeCell ref="AB149:AF149"/>
    <mergeCell ref="AB150:AF150"/>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8:AF118"/>
    <mergeCell ref="AB119:AF119"/>
    <mergeCell ref="AA121:AG121"/>
    <mergeCell ref="AB122:AF122"/>
    <mergeCell ref="AB123:AF123"/>
    <mergeCell ref="AB124:AF124"/>
    <mergeCell ref="AA112:AG112"/>
    <mergeCell ref="AB113:AF113"/>
    <mergeCell ref="AB114:AF114"/>
    <mergeCell ref="AB115:AF115"/>
    <mergeCell ref="AB116:AF116"/>
    <mergeCell ref="AB117:AF117"/>
    <mergeCell ref="A74:AA74"/>
    <mergeCell ref="AB74:AF74"/>
    <mergeCell ref="AB75:AF75"/>
    <mergeCell ref="AB105:AF105"/>
    <mergeCell ref="AB106:AF106"/>
    <mergeCell ref="AB107:AF107"/>
    <mergeCell ref="AB108:AF108"/>
    <mergeCell ref="AB109:AF109"/>
    <mergeCell ref="AB110:AF110"/>
    <mergeCell ref="AB98:AF98"/>
    <mergeCell ref="AB99:AF99"/>
    <mergeCell ref="AB100:AF100"/>
    <mergeCell ref="AB101:AF101"/>
    <mergeCell ref="AA103:AG103"/>
    <mergeCell ref="AB104:AF104"/>
    <mergeCell ref="AB95:AF95"/>
    <mergeCell ref="AB96:AF96"/>
    <mergeCell ref="AB97:AF97"/>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X23:Y23"/>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5:C15"/>
    <mergeCell ref="D15:Z15"/>
    <mergeCell ref="B18:D18"/>
    <mergeCell ref="E18:F18"/>
    <mergeCell ref="H18:I18"/>
    <mergeCell ref="O18:P18"/>
    <mergeCell ref="R18:S18"/>
    <mergeCell ref="V18:Y18"/>
    <mergeCell ref="A2:S2"/>
    <mergeCell ref="T2:U2"/>
    <mergeCell ref="B14:C14"/>
    <mergeCell ref="D14:Z14"/>
  </mergeCells>
  <phoneticPr fontId="1"/>
  <conditionalFormatting sqref="A25:AG47">
    <cfRule type="expression" dxfId="11" priority="6">
      <formula>$AH$23=FALSE</formula>
    </cfRule>
  </conditionalFormatting>
  <conditionalFormatting sqref="A146:AG155 A158:AG167">
    <cfRule type="expression" dxfId="10" priority="1">
      <formula>$AH$141=2</formula>
    </cfRule>
  </conditionalFormatting>
  <conditionalFormatting sqref="AA86:AE93">
    <cfRule type="containsText" dxfId="9" priority="2" operator="containsText" text="問題あり">
      <formula>NOT(ISERROR(SEARCH("問題あり",AA86)))</formula>
    </cfRule>
  </conditionalFormatting>
  <conditionalFormatting sqref="AB62:AF62">
    <cfRule type="containsText" dxfId="8" priority="11" operator="containsText" text="問題あり">
      <formula>NOT(ISERROR(SEARCH("問題あり",AB62)))</formula>
    </cfRule>
  </conditionalFormatting>
  <conditionalFormatting sqref="AB75:AF85">
    <cfRule type="containsText" dxfId="7" priority="3" operator="containsText" text="問題あり">
      <formula>NOT(ISERROR(SEARCH("問題あり",AB75)))</formula>
    </cfRule>
  </conditionalFormatting>
  <dataValidations count="2">
    <dataValidation type="list" allowBlank="1" showInputMessage="1" showErrorMessage="1" sqref="R21:S21" xr:uid="{87652E60-24AA-4CFF-949D-816139EDBBDA}">
      <formula1>"   ,1,2,3,4,5,6,7,8,9,10,11,12"</formula1>
    </dataValidation>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80" r:id="rId5" name="Option Button 8">
              <controlPr defaultSize="0" autoFill="0" autoLine="0" autoPict="0">
                <anchor moveWithCells="1">
                  <from>
                    <xdr:col>1</xdr:col>
                    <xdr:colOff>38100</xdr:colOff>
                    <xdr:row>139</xdr:row>
                    <xdr:rowOff>180975</xdr:rowOff>
                  </from>
                  <to>
                    <xdr:col>2</xdr:col>
                    <xdr:colOff>85725</xdr:colOff>
                    <xdr:row>141</xdr:row>
                    <xdr:rowOff>38100</xdr:rowOff>
                  </to>
                </anchor>
              </controlPr>
            </control>
          </mc:Choice>
        </mc:AlternateContent>
        <mc:AlternateContent xmlns:mc="http://schemas.openxmlformats.org/markup-compatibility/2006">
          <mc:Choice Requires="x14">
            <control shapeId="54281" r:id="rId6" name="Option Button 9">
              <controlPr defaultSize="0" autoFill="0" autoLine="0" autoPict="0">
                <anchor moveWithCells="1">
                  <from>
                    <xdr:col>1</xdr:col>
                    <xdr:colOff>38100</xdr:colOff>
                    <xdr:row>140</xdr:row>
                    <xdr:rowOff>171450</xdr:rowOff>
                  </from>
                  <to>
                    <xdr:col>2</xdr:col>
                    <xdr:colOff>85725</xdr:colOff>
                    <xdr:row>142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S28:Y31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74" t="s">
        <v>505</v>
      </c>
      <c r="B2" s="674"/>
      <c r="C2" s="674"/>
      <c r="D2" s="674"/>
      <c r="E2" s="674"/>
      <c r="F2" s="674"/>
      <c r="G2" s="674"/>
      <c r="H2" s="674"/>
      <c r="I2" s="674"/>
      <c r="J2" s="674"/>
      <c r="K2" s="674"/>
      <c r="L2" s="674"/>
      <c r="M2" s="674"/>
      <c r="N2" s="674"/>
      <c r="O2" s="674"/>
      <c r="P2" s="674"/>
      <c r="Q2" s="674"/>
      <c r="R2" s="674"/>
      <c r="S2" s="674"/>
      <c r="T2" s="675"/>
      <c r="U2" s="675"/>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68" t="s">
        <v>257</v>
      </c>
      <c r="T4" s="668"/>
      <c r="U4" s="668"/>
      <c r="V4" s="668"/>
      <c r="W4" s="668"/>
      <c r="X4" s="698" t="str">
        <f>IF('様式95_外来・在宅ベースアップ評価料（Ⅰ）'!H5=0,"",'様式95_外来・在宅ベースアップ評価料（Ⅰ）'!H5)</f>
        <v/>
      </c>
      <c r="Y4" s="840"/>
      <c r="Z4" s="840"/>
      <c r="AA4" s="840"/>
      <c r="AB4" s="840"/>
      <c r="AC4" s="840"/>
      <c r="AD4" s="840"/>
      <c r="AE4" s="840"/>
      <c r="AF4" s="840"/>
      <c r="AG4" s="841"/>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98" t="str">
        <f>IF('様式95_外来・在宅ベースアップ評価料（Ⅰ）'!H6=0,"",'様式95_外来・在宅ベースアップ評価料（Ⅰ）'!H6)</f>
        <v/>
      </c>
      <c r="Y5" s="840"/>
      <c r="Z5" s="840"/>
      <c r="AA5" s="840"/>
      <c r="AB5" s="840"/>
      <c r="AC5" s="840"/>
      <c r="AD5" s="840"/>
      <c r="AE5" s="840"/>
      <c r="AF5" s="840"/>
      <c r="AG5" s="841"/>
    </row>
    <row r="6" spans="1:33" ht="16.149999999999999" customHeight="1">
      <c r="A6" s="2" t="s">
        <v>1634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721" t="s">
        <v>1546</v>
      </c>
      <c r="C8" s="722"/>
      <c r="D8" s="842" t="s">
        <v>261</v>
      </c>
      <c r="E8" s="843"/>
      <c r="F8" s="843"/>
      <c r="G8" s="843"/>
      <c r="H8" s="843"/>
      <c r="I8" s="843"/>
      <c r="J8" s="843"/>
      <c r="K8" s="843"/>
      <c r="L8" s="843"/>
      <c r="M8" s="843"/>
      <c r="N8" s="843"/>
      <c r="O8" s="843"/>
      <c r="P8" s="843"/>
      <c r="Q8" s="843"/>
      <c r="R8" s="843"/>
      <c r="S8" s="843"/>
      <c r="T8" s="843"/>
      <c r="U8" s="843"/>
      <c r="V8" s="843"/>
      <c r="W8" s="843"/>
      <c r="X8" s="843"/>
      <c r="Y8" s="843"/>
      <c r="Z8" s="843"/>
      <c r="AA8" s="3"/>
      <c r="AB8" s="3"/>
      <c r="AC8" s="3"/>
      <c r="AD8" s="3"/>
      <c r="AE8" s="3"/>
      <c r="AF8" s="3"/>
      <c r="AG8" s="19"/>
    </row>
    <row r="9" spans="1:33" ht="16.149999999999999" hidden="1" customHeight="1" outlineLevel="1" thickBot="1">
      <c r="A9" s="317"/>
      <c r="B9" s="721" t="s">
        <v>1546</v>
      </c>
      <c r="C9" s="722"/>
      <c r="D9" s="837" t="s">
        <v>262</v>
      </c>
      <c r="E9" s="838"/>
      <c r="F9" s="838"/>
      <c r="G9" s="838"/>
      <c r="H9" s="838"/>
      <c r="I9" s="838"/>
      <c r="J9" s="838"/>
      <c r="K9" s="838"/>
      <c r="L9" s="838"/>
      <c r="M9" s="838"/>
      <c r="N9" s="838"/>
      <c r="O9" s="838"/>
      <c r="P9" s="838"/>
      <c r="Q9" s="838"/>
      <c r="R9" s="838"/>
      <c r="S9" s="838"/>
      <c r="T9" s="838"/>
      <c r="U9" s="838"/>
      <c r="V9" s="838"/>
      <c r="W9" s="838"/>
      <c r="X9" s="838"/>
      <c r="Y9" s="838"/>
      <c r="Z9" s="838"/>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1547</v>
      </c>
      <c r="B11" s="3"/>
      <c r="C11" s="3"/>
      <c r="D11" s="3"/>
      <c r="E11" s="3"/>
      <c r="F11" s="3"/>
      <c r="L11" s="3"/>
      <c r="M11" s="3"/>
      <c r="N11" s="3"/>
      <c r="O11" s="3"/>
      <c r="P11" s="3"/>
      <c r="Q11" s="3"/>
      <c r="R11" s="3"/>
      <c r="S11" s="3"/>
      <c r="T11" s="3"/>
      <c r="U11" s="3"/>
      <c r="V11" s="3"/>
      <c r="AE11" s="3"/>
      <c r="AF11" s="3"/>
      <c r="AG11" s="19"/>
    </row>
    <row r="12" spans="1:33" ht="16.149999999999999" customHeight="1" thickBot="1">
      <c r="B12" s="666" t="s">
        <v>15</v>
      </c>
      <c r="C12" s="704"/>
      <c r="D12" s="704"/>
      <c r="E12" s="839" t="str">
        <f>IF('（別添）_計画書（歯科診療所及びⅡを算定する有床診療所）'!E16=0,"",'（別添）_計画書（歯科診療所及びⅡを算定する有床診療所）'!E16)</f>
        <v/>
      </c>
      <c r="F12" s="839"/>
      <c r="G12" s="20" t="s">
        <v>16</v>
      </c>
      <c r="H12" s="839" t="str">
        <f>IF('（別添）_計画書（歯科診療所及びⅡを算定する有床診療所）'!H16=0,"",'（別添）_計画書（歯科診療所及びⅡを算定する有床診療所）'!H16)</f>
        <v/>
      </c>
      <c r="I12" s="839"/>
      <c r="J12" s="20" t="s">
        <v>264</v>
      </c>
      <c r="K12" s="20"/>
      <c r="L12" s="20" t="s">
        <v>265</v>
      </c>
      <c r="M12" s="20" t="s">
        <v>15</v>
      </c>
      <c r="N12" s="20"/>
      <c r="O12" s="839" t="str">
        <f>IF('（別添）_計画書（歯科診療所及びⅡを算定する有床診療所）'!O16=0,"",'（別添）_計画書（歯科診療所及びⅡを算定する有床診療所）'!O16)</f>
        <v/>
      </c>
      <c r="P12" s="839"/>
      <c r="Q12" s="20" t="s">
        <v>16</v>
      </c>
      <c r="R12" s="839" t="str">
        <f>IF('（別添）_計画書（歯科診療所及びⅡを算定する有床診療所）'!R16=0,"",'（別添）_計画書（歯科診療所及びⅡを算定する有床診療所）'!R16)</f>
        <v/>
      </c>
      <c r="S12" s="839"/>
      <c r="T12" s="21" t="s">
        <v>264</v>
      </c>
      <c r="V12" s="719">
        <f>'（別添）_計画書（歯科診療所及びⅡを算定する有床診療所）'!V16</f>
        <v>1</v>
      </c>
      <c r="W12" s="719"/>
      <c r="X12" s="719"/>
      <c r="Y12" s="720"/>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1581</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66" t="s">
        <v>15</v>
      </c>
      <c r="C15" s="704"/>
      <c r="D15" s="704"/>
      <c r="E15" s="839" t="str">
        <f>IF('（別添）_計画書（歯科診療所及びⅡを算定する有床診療所）'!E21=0,"",'（別添）_計画書（歯科診療所及びⅡを算定する有床診療所）'!E21)</f>
        <v/>
      </c>
      <c r="F15" s="839"/>
      <c r="G15" s="20" t="s">
        <v>16</v>
      </c>
      <c r="H15" s="839" t="str">
        <f>IF('（別添）_計画書（歯科診療所及びⅡを算定する有床診療所）'!H21=0,"",'（別添）_計画書（歯科診療所及びⅡを算定する有床診療所）'!H21)</f>
        <v/>
      </c>
      <c r="I15" s="839"/>
      <c r="J15" s="20" t="s">
        <v>264</v>
      </c>
      <c r="K15" s="20"/>
      <c r="L15" s="20" t="s">
        <v>265</v>
      </c>
      <c r="M15" s="20" t="s">
        <v>15</v>
      </c>
      <c r="N15" s="20"/>
      <c r="O15" s="667"/>
      <c r="P15" s="667"/>
      <c r="Q15" s="20" t="s">
        <v>16</v>
      </c>
      <c r="R15" s="667"/>
      <c r="S15" s="667"/>
      <c r="T15" s="21" t="s">
        <v>264</v>
      </c>
      <c r="V15" s="719">
        <f>IFERROR(IF(E15=O15,R15-H15+1,IF(O15-E15=1,12-H15+1+R15,IF(O15-E15=2,12-H15+1+R15+12,"エラー"))),1)</f>
        <v>1</v>
      </c>
      <c r="W15" s="719"/>
      <c r="X15" s="719"/>
      <c r="Y15" s="720"/>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1583</v>
      </c>
      <c r="B17" s="2"/>
      <c r="C17" s="3"/>
      <c r="D17" s="3"/>
      <c r="E17" s="3"/>
      <c r="F17" s="3"/>
      <c r="G17" s="3"/>
      <c r="H17" s="3"/>
      <c r="I17" s="3"/>
      <c r="J17" s="3"/>
      <c r="K17" s="3"/>
      <c r="L17" s="3"/>
      <c r="M17" s="3"/>
      <c r="N17" s="3"/>
      <c r="O17" s="3"/>
      <c r="P17" s="3"/>
      <c r="Q17" s="3"/>
      <c r="R17" s="3"/>
      <c r="S17" s="3"/>
      <c r="T17" s="3"/>
      <c r="U17" s="3"/>
      <c r="W17" s="398"/>
      <c r="X17" s="854"/>
      <c r="Y17" s="854"/>
      <c r="Z17" s="3"/>
      <c r="AA17" s="3"/>
      <c r="AB17" s="3"/>
      <c r="AC17" s="3"/>
      <c r="AD17" s="3"/>
      <c r="AE17" s="3"/>
      <c r="AF17" s="3"/>
      <c r="AG17" s="381"/>
    </row>
    <row r="18" spans="1:36" ht="16.149999999999999" hidden="1" customHeight="1" outlineLevel="1" thickBot="1">
      <c r="A18" s="373" t="s">
        <v>410</v>
      </c>
      <c r="B18" s="373"/>
      <c r="C18" s="307"/>
      <c r="D18" s="307"/>
      <c r="E18" s="307"/>
      <c r="F18" s="307"/>
      <c r="G18" s="307"/>
      <c r="H18" s="307"/>
      <c r="I18" s="307"/>
      <c r="J18" s="307"/>
      <c r="K18" s="307"/>
      <c r="L18" s="307"/>
      <c r="M18" s="307"/>
      <c r="N18" s="307"/>
      <c r="O18" s="307"/>
      <c r="P18" s="307"/>
      <c r="Q18" s="307"/>
      <c r="R18" s="3"/>
      <c r="S18" s="3"/>
      <c r="T18" s="3"/>
      <c r="U18" s="3"/>
      <c r="W18" s="397" t="s">
        <v>1584</v>
      </c>
      <c r="X18" s="844" t="s">
        <v>375</v>
      </c>
      <c r="Y18" s="845"/>
      <c r="Z18" s="3"/>
      <c r="AA18" s="3"/>
      <c r="AB18" s="3"/>
      <c r="AC18" s="3"/>
      <c r="AD18" s="3"/>
      <c r="AE18" s="3"/>
      <c r="AF18" s="3"/>
      <c r="AG18" s="19"/>
      <c r="AH18" s="189" t="b">
        <v>0</v>
      </c>
    </row>
    <row r="19" spans="1:36" ht="16.149999999999999" hidden="1" customHeight="1" outlineLevel="1" thickBot="1">
      <c r="A19" s="352" t="s">
        <v>488</v>
      </c>
      <c r="B19" s="353"/>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4"/>
    </row>
    <row r="20" spans="1:36" ht="16.149999999999999" hidden="1" customHeight="1" outlineLevel="1">
      <c r="A20" s="355" t="s">
        <v>506</v>
      </c>
      <c r="B20" s="323"/>
      <c r="C20" s="323"/>
      <c r="D20" s="323"/>
      <c r="E20" s="323"/>
      <c r="F20" s="323"/>
      <c r="G20" s="323"/>
      <c r="H20" s="323"/>
      <c r="I20" s="323"/>
      <c r="J20" s="323"/>
      <c r="K20" s="323"/>
      <c r="L20" s="323"/>
      <c r="M20" s="323"/>
      <c r="N20" s="323"/>
      <c r="O20" s="323"/>
      <c r="P20" s="323"/>
      <c r="Q20" s="323"/>
      <c r="R20" s="846"/>
      <c r="S20" s="847"/>
      <c r="T20" s="847"/>
      <c r="U20" s="847"/>
      <c r="V20" s="847"/>
      <c r="W20" s="847"/>
      <c r="X20" s="847"/>
      <c r="Y20" s="356"/>
      <c r="Z20" s="356"/>
      <c r="AA20" s="356"/>
      <c r="AB20" s="356"/>
      <c r="AC20" s="848"/>
      <c r="AD20" s="848"/>
      <c r="AE20" s="848"/>
      <c r="AF20" s="848"/>
      <c r="AG20" s="357"/>
    </row>
    <row r="21" spans="1:36" ht="16.149999999999999" hidden="1" customHeight="1" outlineLevel="1">
      <c r="A21" s="358"/>
      <c r="B21" s="849" t="s">
        <v>436</v>
      </c>
      <c r="C21" s="849"/>
      <c r="D21" s="849"/>
      <c r="E21" s="849"/>
      <c r="F21" s="849"/>
      <c r="G21" s="849"/>
      <c r="H21" s="849"/>
      <c r="I21" s="849"/>
      <c r="J21" s="849"/>
      <c r="K21" s="849"/>
      <c r="L21" s="849"/>
      <c r="M21" s="849"/>
      <c r="N21" s="849"/>
      <c r="O21" s="849"/>
      <c r="P21" s="849"/>
      <c r="Q21" s="849"/>
      <c r="R21" s="849"/>
      <c r="S21" s="850" t="s">
        <v>437</v>
      </c>
      <c r="T21" s="851"/>
      <c r="U21" s="851"/>
      <c r="V21" s="851"/>
      <c r="W21" s="851"/>
      <c r="X21" s="851"/>
      <c r="Y21" s="852"/>
      <c r="Z21" s="850" t="s">
        <v>380</v>
      </c>
      <c r="AA21" s="851"/>
      <c r="AB21" s="851"/>
      <c r="AC21" s="852"/>
      <c r="AD21" s="850" t="s">
        <v>381</v>
      </c>
      <c r="AE21" s="851"/>
      <c r="AF21" s="851"/>
      <c r="AG21" s="853"/>
    </row>
    <row r="22" spans="1:36" ht="16.149999999999999" hidden="1" customHeight="1" outlineLevel="1">
      <c r="A22" s="358"/>
      <c r="B22" s="359" t="s">
        <v>438</v>
      </c>
      <c r="C22" s="360" t="s">
        <v>15</v>
      </c>
      <c r="D22" s="741" t="str">
        <f>E15</f>
        <v/>
      </c>
      <c r="E22" s="741"/>
      <c r="F22" s="361" t="s">
        <v>16</v>
      </c>
      <c r="G22" s="741" t="str">
        <f>H15</f>
        <v/>
      </c>
      <c r="H22" s="741"/>
      <c r="I22" s="361" t="s">
        <v>264</v>
      </c>
      <c r="J22" s="361" t="s">
        <v>439</v>
      </c>
      <c r="K22" s="361" t="s">
        <v>440</v>
      </c>
      <c r="L22" s="361"/>
      <c r="M22" s="742"/>
      <c r="N22" s="742"/>
      <c r="O22" s="362" t="s">
        <v>16</v>
      </c>
      <c r="P22" s="742"/>
      <c r="Q22" s="742"/>
      <c r="R22" s="363" t="s">
        <v>264</v>
      </c>
      <c r="S22" s="856"/>
      <c r="T22" s="744"/>
      <c r="U22" s="744"/>
      <c r="V22" s="744"/>
      <c r="W22" s="744"/>
      <c r="X22" s="744"/>
      <c r="Y22" s="857"/>
      <c r="Z22" s="855" t="str">
        <f>IF(S22="","",VLOOKUP(S22,'リスト（外来）'!C:D,2,FALSE))</f>
        <v/>
      </c>
      <c r="AA22" s="741"/>
      <c r="AB22" s="741"/>
      <c r="AC22" s="364" t="s">
        <v>276</v>
      </c>
      <c r="AD22" s="855" t="str">
        <f>IF(S22="","",VLOOKUP(S22,'リスト（外来）'!C:E,3,FALSE))</f>
        <v/>
      </c>
      <c r="AE22" s="741"/>
      <c r="AF22" s="741"/>
      <c r="AG22" s="386" t="s">
        <v>276</v>
      </c>
    </row>
    <row r="23" spans="1:36" ht="16.149999999999999" hidden="1" customHeight="1" outlineLevel="1">
      <c r="A23" s="358"/>
      <c r="B23" s="359" t="s">
        <v>441</v>
      </c>
      <c r="C23" s="360" t="s">
        <v>15</v>
      </c>
      <c r="D23" s="742"/>
      <c r="E23" s="742"/>
      <c r="F23" s="361" t="s">
        <v>16</v>
      </c>
      <c r="G23" s="742"/>
      <c r="H23" s="742"/>
      <c r="I23" s="361" t="s">
        <v>264</v>
      </c>
      <c r="J23" s="361" t="s">
        <v>439</v>
      </c>
      <c r="K23" s="361" t="s">
        <v>440</v>
      </c>
      <c r="L23" s="361"/>
      <c r="M23" s="742"/>
      <c r="N23" s="742"/>
      <c r="O23" s="362" t="s">
        <v>16</v>
      </c>
      <c r="P23" s="742"/>
      <c r="Q23" s="742"/>
      <c r="R23" s="363" t="s">
        <v>264</v>
      </c>
      <c r="S23" s="856"/>
      <c r="T23" s="744"/>
      <c r="U23" s="744"/>
      <c r="V23" s="744"/>
      <c r="W23" s="744"/>
      <c r="X23" s="744"/>
      <c r="Y23" s="857"/>
      <c r="Z23" s="855" t="str">
        <f>IF(S23="","",VLOOKUP(S23,'リスト（外来）'!C:D,2,FALSE))</f>
        <v/>
      </c>
      <c r="AA23" s="741"/>
      <c r="AB23" s="741"/>
      <c r="AC23" s="364" t="s">
        <v>276</v>
      </c>
      <c r="AD23" s="855" t="str">
        <f>IF(S23="","",VLOOKUP(S23,'リスト（外来）'!C:E,3,FALSE))</f>
        <v/>
      </c>
      <c r="AE23" s="741"/>
      <c r="AF23" s="741"/>
      <c r="AG23" s="386" t="s">
        <v>276</v>
      </c>
    </row>
    <row r="24" spans="1:36" ht="16.149999999999999" hidden="1" customHeight="1" outlineLevel="1">
      <c r="A24" s="358"/>
      <c r="B24" s="359" t="s">
        <v>442</v>
      </c>
      <c r="C24" s="360" t="s">
        <v>15</v>
      </c>
      <c r="D24" s="742"/>
      <c r="E24" s="742"/>
      <c r="F24" s="361" t="s">
        <v>16</v>
      </c>
      <c r="G24" s="742"/>
      <c r="H24" s="742"/>
      <c r="I24" s="361" t="s">
        <v>264</v>
      </c>
      <c r="J24" s="361" t="s">
        <v>439</v>
      </c>
      <c r="K24" s="361" t="s">
        <v>440</v>
      </c>
      <c r="L24" s="361"/>
      <c r="M24" s="742"/>
      <c r="N24" s="742"/>
      <c r="O24" s="362" t="s">
        <v>16</v>
      </c>
      <c r="P24" s="742"/>
      <c r="Q24" s="742"/>
      <c r="R24" s="363" t="s">
        <v>264</v>
      </c>
      <c r="S24" s="856"/>
      <c r="T24" s="744"/>
      <c r="U24" s="744"/>
      <c r="V24" s="744"/>
      <c r="W24" s="744"/>
      <c r="X24" s="744"/>
      <c r="Y24" s="857"/>
      <c r="Z24" s="855" t="str">
        <f>IF(S24="","",VLOOKUP(S24,'リスト（外来）'!C:D,2,FALSE))</f>
        <v/>
      </c>
      <c r="AA24" s="741"/>
      <c r="AB24" s="741"/>
      <c r="AC24" s="364" t="s">
        <v>276</v>
      </c>
      <c r="AD24" s="855" t="str">
        <f>IF(S24="","",VLOOKUP(S24,'リスト（外来）'!C:E,3,FALSE))</f>
        <v/>
      </c>
      <c r="AE24" s="741"/>
      <c r="AF24" s="741"/>
      <c r="AG24" s="386" t="s">
        <v>276</v>
      </c>
    </row>
    <row r="25" spans="1:36" ht="16.149999999999999" hidden="1" customHeight="1" outlineLevel="1">
      <c r="A25" s="358"/>
      <c r="B25" s="387" t="s">
        <v>443</v>
      </c>
      <c r="C25" s="360" t="s">
        <v>15</v>
      </c>
      <c r="D25" s="742"/>
      <c r="E25" s="742"/>
      <c r="F25" s="361" t="s">
        <v>16</v>
      </c>
      <c r="G25" s="742"/>
      <c r="H25" s="742"/>
      <c r="I25" s="361" t="s">
        <v>264</v>
      </c>
      <c r="J25" s="361" t="s">
        <v>439</v>
      </c>
      <c r="K25" s="361" t="s">
        <v>440</v>
      </c>
      <c r="L25" s="361"/>
      <c r="M25" s="742"/>
      <c r="N25" s="742"/>
      <c r="O25" s="362" t="s">
        <v>16</v>
      </c>
      <c r="P25" s="742"/>
      <c r="Q25" s="742"/>
      <c r="R25" s="363" t="s">
        <v>264</v>
      </c>
      <c r="S25" s="856"/>
      <c r="T25" s="744"/>
      <c r="U25" s="744"/>
      <c r="V25" s="744"/>
      <c r="W25" s="744"/>
      <c r="X25" s="744"/>
      <c r="Y25" s="857"/>
      <c r="Z25" s="855" t="str">
        <f>IF(S25="","",VLOOKUP(S25,'リスト（外来）'!C:D,2,FALSE))</f>
        <v/>
      </c>
      <c r="AA25" s="741"/>
      <c r="AB25" s="741"/>
      <c r="AC25" s="364" t="s">
        <v>276</v>
      </c>
      <c r="AD25" s="855" t="str">
        <f>IF(S25="","",VLOOKUP(S25,'リスト（外来）'!C:E,3,FALSE))</f>
        <v/>
      </c>
      <c r="AE25" s="741"/>
      <c r="AF25" s="741"/>
      <c r="AG25" s="386" t="s">
        <v>276</v>
      </c>
    </row>
    <row r="26" spans="1:36" ht="16.149999999999999" hidden="1" customHeight="1" outlineLevel="1">
      <c r="A26" s="365" t="s">
        <v>444</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863"/>
      <c r="AD26" s="863"/>
      <c r="AE26" s="863"/>
      <c r="AF26" s="863"/>
      <c r="AG26" s="386"/>
      <c r="AJ26" s="401"/>
    </row>
    <row r="27" spans="1:36" ht="16.149999999999999" hidden="1" customHeight="1" outlineLevel="1">
      <c r="A27" s="358"/>
      <c r="B27" s="850" t="s">
        <v>436</v>
      </c>
      <c r="C27" s="851"/>
      <c r="D27" s="851"/>
      <c r="E27" s="851"/>
      <c r="F27" s="851"/>
      <c r="G27" s="851"/>
      <c r="H27" s="851"/>
      <c r="I27" s="851"/>
      <c r="J27" s="851"/>
      <c r="K27" s="851"/>
      <c r="L27" s="851"/>
      <c r="M27" s="851"/>
      <c r="N27" s="851"/>
      <c r="O27" s="851"/>
      <c r="P27" s="851"/>
      <c r="Q27" s="851"/>
      <c r="R27" s="852"/>
      <c r="S27" s="850" t="s">
        <v>490</v>
      </c>
      <c r="T27" s="851"/>
      <c r="U27" s="851"/>
      <c r="V27" s="851"/>
      <c r="W27" s="851"/>
      <c r="X27" s="851"/>
      <c r="Y27" s="852"/>
      <c r="Z27" s="851" t="s">
        <v>491</v>
      </c>
      <c r="AA27" s="851"/>
      <c r="AB27" s="851"/>
      <c r="AC27" s="851"/>
      <c r="AD27" s="851"/>
      <c r="AE27" s="851"/>
      <c r="AF27" s="851"/>
      <c r="AG27" s="853"/>
    </row>
    <row r="28" spans="1:36" ht="16.149999999999999" hidden="1" customHeight="1" outlineLevel="1">
      <c r="A28" s="358"/>
      <c r="B28" s="359" t="s">
        <v>438</v>
      </c>
      <c r="C28" s="360" t="s">
        <v>15</v>
      </c>
      <c r="D28" s="741" t="str">
        <f>IF(D22="","",D22)</f>
        <v/>
      </c>
      <c r="E28" s="741"/>
      <c r="F28" s="361" t="s">
        <v>16</v>
      </c>
      <c r="G28" s="741" t="str">
        <f>IF(G22="","",G22)</f>
        <v/>
      </c>
      <c r="H28" s="741"/>
      <c r="I28" s="361" t="s">
        <v>264</v>
      </c>
      <c r="J28" s="361" t="s">
        <v>439</v>
      </c>
      <c r="K28" s="361" t="s">
        <v>440</v>
      </c>
      <c r="L28" s="361"/>
      <c r="M28" s="858" t="str">
        <f>IF(M22="","",M22)</f>
        <v/>
      </c>
      <c r="N28" s="858"/>
      <c r="O28" s="362" t="s">
        <v>16</v>
      </c>
      <c r="P28" s="858" t="str">
        <f>IF(P22="","",P22)</f>
        <v/>
      </c>
      <c r="Q28" s="858"/>
      <c r="R28" s="363" t="s">
        <v>264</v>
      </c>
      <c r="S28" s="859"/>
      <c r="T28" s="860"/>
      <c r="U28" s="860"/>
      <c r="V28" s="860"/>
      <c r="W28" s="860"/>
      <c r="X28" s="860"/>
      <c r="Y28" s="385" t="s">
        <v>278</v>
      </c>
      <c r="Z28" s="861"/>
      <c r="AA28" s="862"/>
      <c r="AB28" s="862"/>
      <c r="AC28" s="862"/>
      <c r="AD28" s="862"/>
      <c r="AE28" s="862"/>
      <c r="AF28" s="862"/>
      <c r="AG28" s="386" t="s">
        <v>278</v>
      </c>
    </row>
    <row r="29" spans="1:36" ht="16.149999999999999" hidden="1" customHeight="1" outlineLevel="1">
      <c r="A29" s="358"/>
      <c r="B29" s="359" t="s">
        <v>441</v>
      </c>
      <c r="C29" s="360" t="s">
        <v>15</v>
      </c>
      <c r="D29" s="858" t="str">
        <f>IF(D23="","",D23)</f>
        <v/>
      </c>
      <c r="E29" s="858"/>
      <c r="F29" s="361" t="s">
        <v>16</v>
      </c>
      <c r="G29" s="858" t="str">
        <f>IF(G23="","",G23)</f>
        <v/>
      </c>
      <c r="H29" s="858"/>
      <c r="I29" s="361" t="s">
        <v>264</v>
      </c>
      <c r="J29" s="361" t="s">
        <v>439</v>
      </c>
      <c r="K29" s="361" t="s">
        <v>440</v>
      </c>
      <c r="L29" s="361"/>
      <c r="M29" s="858" t="str">
        <f>IF(M23="","",M23)</f>
        <v/>
      </c>
      <c r="N29" s="858"/>
      <c r="O29" s="362" t="s">
        <v>16</v>
      </c>
      <c r="P29" s="858" t="str">
        <f>IF(P23="","",P23)</f>
        <v/>
      </c>
      <c r="Q29" s="858"/>
      <c r="R29" s="363" t="s">
        <v>264</v>
      </c>
      <c r="S29" s="859"/>
      <c r="T29" s="860"/>
      <c r="U29" s="860"/>
      <c r="V29" s="860"/>
      <c r="W29" s="860"/>
      <c r="X29" s="860"/>
      <c r="Y29" s="385" t="s">
        <v>278</v>
      </c>
      <c r="Z29" s="861"/>
      <c r="AA29" s="862"/>
      <c r="AB29" s="862"/>
      <c r="AC29" s="862"/>
      <c r="AD29" s="862"/>
      <c r="AE29" s="862"/>
      <c r="AF29" s="862"/>
      <c r="AG29" s="386" t="s">
        <v>278</v>
      </c>
    </row>
    <row r="30" spans="1:36" ht="16.149999999999999" hidden="1" customHeight="1" outlineLevel="1">
      <c r="A30" s="358"/>
      <c r="B30" s="359" t="s">
        <v>442</v>
      </c>
      <c r="C30" s="360" t="s">
        <v>15</v>
      </c>
      <c r="D30" s="858" t="str">
        <f>IF(D24="","",D24)</f>
        <v/>
      </c>
      <c r="E30" s="858"/>
      <c r="F30" s="361" t="s">
        <v>16</v>
      </c>
      <c r="G30" s="858" t="str">
        <f>IF(G24="","",G24)</f>
        <v/>
      </c>
      <c r="H30" s="858"/>
      <c r="I30" s="361" t="s">
        <v>264</v>
      </c>
      <c r="J30" s="361" t="s">
        <v>439</v>
      </c>
      <c r="K30" s="361" t="s">
        <v>440</v>
      </c>
      <c r="L30" s="361"/>
      <c r="M30" s="858" t="str">
        <f>IF(M24="","",M24)</f>
        <v/>
      </c>
      <c r="N30" s="858"/>
      <c r="O30" s="362" t="s">
        <v>16</v>
      </c>
      <c r="P30" s="858" t="str">
        <f>IF(P24="","",P24)</f>
        <v/>
      </c>
      <c r="Q30" s="858"/>
      <c r="R30" s="363" t="s">
        <v>264</v>
      </c>
      <c r="S30" s="859"/>
      <c r="T30" s="860"/>
      <c r="U30" s="860"/>
      <c r="V30" s="860"/>
      <c r="W30" s="860"/>
      <c r="X30" s="860"/>
      <c r="Y30" s="385" t="s">
        <v>278</v>
      </c>
      <c r="Z30" s="861"/>
      <c r="AA30" s="862"/>
      <c r="AB30" s="862"/>
      <c r="AC30" s="862"/>
      <c r="AD30" s="862"/>
      <c r="AE30" s="862"/>
      <c r="AF30" s="862"/>
      <c r="AG30" s="386" t="s">
        <v>278</v>
      </c>
    </row>
    <row r="31" spans="1:36" ht="16.149999999999999" hidden="1" customHeight="1" outlineLevel="1">
      <c r="A31" s="366"/>
      <c r="B31" s="387" t="s">
        <v>443</v>
      </c>
      <c r="C31" s="360" t="s">
        <v>15</v>
      </c>
      <c r="D31" s="858" t="str">
        <f>IF(D25="","",D25)</f>
        <v/>
      </c>
      <c r="E31" s="858"/>
      <c r="F31" s="361" t="s">
        <v>16</v>
      </c>
      <c r="G31" s="858" t="str">
        <f>IF(G25="","",G25)</f>
        <v/>
      </c>
      <c r="H31" s="858"/>
      <c r="I31" s="361" t="s">
        <v>264</v>
      </c>
      <c r="J31" s="361" t="s">
        <v>439</v>
      </c>
      <c r="K31" s="361" t="s">
        <v>440</v>
      </c>
      <c r="L31" s="361"/>
      <c r="M31" s="858" t="str">
        <f>IF(M25="","",M25)</f>
        <v/>
      </c>
      <c r="N31" s="858"/>
      <c r="O31" s="362" t="s">
        <v>16</v>
      </c>
      <c r="P31" s="858" t="str">
        <f>IF(P25="","",P25)</f>
        <v/>
      </c>
      <c r="Q31" s="858"/>
      <c r="R31" s="363" t="s">
        <v>264</v>
      </c>
      <c r="S31" s="859"/>
      <c r="T31" s="860"/>
      <c r="U31" s="860"/>
      <c r="V31" s="860"/>
      <c r="W31" s="860"/>
      <c r="X31" s="860"/>
      <c r="Y31" s="385" t="s">
        <v>278</v>
      </c>
      <c r="Z31" s="861"/>
      <c r="AA31" s="862"/>
      <c r="AB31" s="862"/>
      <c r="AC31" s="862"/>
      <c r="AD31" s="862"/>
      <c r="AE31" s="862"/>
      <c r="AF31" s="862"/>
      <c r="AG31" s="386" t="s">
        <v>278</v>
      </c>
    </row>
    <row r="32" spans="1:36" ht="16.149999999999999" hidden="1" customHeight="1" outlineLevel="1">
      <c r="A32" s="358"/>
      <c r="B32" s="868" t="s">
        <v>446</v>
      </c>
      <c r="C32" s="869"/>
      <c r="D32" s="869"/>
      <c r="E32" s="869"/>
      <c r="F32" s="869"/>
      <c r="G32" s="869"/>
      <c r="H32" s="869"/>
      <c r="I32" s="869"/>
      <c r="J32" s="869"/>
      <c r="K32" s="869"/>
      <c r="L32" s="869"/>
      <c r="M32" s="869"/>
      <c r="N32" s="869"/>
      <c r="O32" s="869"/>
      <c r="P32" s="869"/>
      <c r="Q32" s="869"/>
      <c r="R32" s="870"/>
      <c r="S32" s="871">
        <f>SUM(S28:X31)</f>
        <v>0</v>
      </c>
      <c r="T32" s="872"/>
      <c r="U32" s="872"/>
      <c r="V32" s="872"/>
      <c r="W32" s="872"/>
      <c r="X32" s="872"/>
      <c r="Y32" s="385" t="s">
        <v>278</v>
      </c>
      <c r="Z32" s="873">
        <f>SUM(Z28:AF31)</f>
        <v>0</v>
      </c>
      <c r="AA32" s="749"/>
      <c r="AB32" s="749"/>
      <c r="AC32" s="749"/>
      <c r="AD32" s="749"/>
      <c r="AE32" s="749"/>
      <c r="AF32" s="749"/>
      <c r="AG32" s="386" t="s">
        <v>278</v>
      </c>
    </row>
    <row r="33" spans="1:43" ht="16.149999999999999" hidden="1" customHeight="1" outlineLevel="1">
      <c r="A33" s="365" t="s">
        <v>507</v>
      </c>
      <c r="B33" s="367"/>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874"/>
      <c r="AD33" s="874"/>
      <c r="AE33" s="874"/>
      <c r="AF33" s="874"/>
      <c r="AG33" s="368"/>
    </row>
    <row r="34" spans="1:43" ht="16.149999999999999" hidden="1" customHeight="1" outlineLevel="1">
      <c r="A34" s="358"/>
      <c r="B34" s="850" t="s">
        <v>436</v>
      </c>
      <c r="C34" s="851"/>
      <c r="D34" s="851"/>
      <c r="E34" s="851"/>
      <c r="F34" s="851"/>
      <c r="G34" s="851"/>
      <c r="H34" s="851"/>
      <c r="I34" s="851"/>
      <c r="J34" s="851"/>
      <c r="K34" s="851"/>
      <c r="L34" s="851"/>
      <c r="M34" s="851"/>
      <c r="N34" s="851"/>
      <c r="O34" s="851"/>
      <c r="P34" s="851"/>
      <c r="Q34" s="851"/>
      <c r="R34" s="852"/>
      <c r="S34" s="850" t="s">
        <v>493</v>
      </c>
      <c r="T34" s="851"/>
      <c r="U34" s="851"/>
      <c r="V34" s="851"/>
      <c r="W34" s="851"/>
      <c r="X34" s="851"/>
      <c r="Y34" s="852"/>
      <c r="Z34" s="851" t="s">
        <v>494</v>
      </c>
      <c r="AA34" s="851"/>
      <c r="AB34" s="851"/>
      <c r="AC34" s="851"/>
      <c r="AD34" s="851"/>
      <c r="AE34" s="851"/>
      <c r="AF34" s="851"/>
      <c r="AG34" s="853"/>
    </row>
    <row r="35" spans="1:43" ht="16.149999999999999" hidden="1" customHeight="1" outlineLevel="1">
      <c r="A35" s="358"/>
      <c r="B35" s="359" t="s">
        <v>438</v>
      </c>
      <c r="C35" s="360" t="s">
        <v>15</v>
      </c>
      <c r="D35" s="741" t="str">
        <f>IF(D22="","",D22)</f>
        <v/>
      </c>
      <c r="E35" s="741"/>
      <c r="F35" s="361" t="s">
        <v>16</v>
      </c>
      <c r="G35" s="741" t="str">
        <f>IF(G22="","",G22)</f>
        <v/>
      </c>
      <c r="H35" s="741"/>
      <c r="I35" s="361" t="s">
        <v>264</v>
      </c>
      <c r="J35" s="361" t="s">
        <v>439</v>
      </c>
      <c r="K35" s="361" t="s">
        <v>440</v>
      </c>
      <c r="L35" s="361"/>
      <c r="M35" s="858" t="str">
        <f>IF(M22="","",M22)</f>
        <v/>
      </c>
      <c r="N35" s="858"/>
      <c r="O35" s="362" t="s">
        <v>16</v>
      </c>
      <c r="P35" s="858" t="str">
        <f>IF(P22="","",P22)</f>
        <v/>
      </c>
      <c r="Q35" s="858"/>
      <c r="R35" s="362" t="s">
        <v>264</v>
      </c>
      <c r="S35" s="864" t="str">
        <f>IFERROR(S28*Z22*10,"")</f>
        <v/>
      </c>
      <c r="T35" s="865"/>
      <c r="U35" s="865"/>
      <c r="V35" s="865"/>
      <c r="W35" s="865"/>
      <c r="X35" s="865"/>
      <c r="Y35" s="385" t="s">
        <v>270</v>
      </c>
      <c r="Z35" s="866" t="str">
        <f>IFERROR(Z28*AD22*10,"")</f>
        <v/>
      </c>
      <c r="AA35" s="867"/>
      <c r="AB35" s="867"/>
      <c r="AC35" s="867"/>
      <c r="AD35" s="867"/>
      <c r="AE35" s="867"/>
      <c r="AF35" s="867"/>
      <c r="AG35" s="386" t="s">
        <v>270</v>
      </c>
    </row>
    <row r="36" spans="1:43" ht="16.149999999999999" hidden="1" customHeight="1" outlineLevel="1">
      <c r="A36" s="358"/>
      <c r="B36" s="359" t="s">
        <v>441</v>
      </c>
      <c r="C36" s="360" t="s">
        <v>15</v>
      </c>
      <c r="D36" s="858" t="str">
        <f>IF(D23="","",D23)</f>
        <v/>
      </c>
      <c r="E36" s="858"/>
      <c r="F36" s="361" t="s">
        <v>16</v>
      </c>
      <c r="G36" s="858" t="str">
        <f>IF(G23="","",G23)</f>
        <v/>
      </c>
      <c r="H36" s="858"/>
      <c r="I36" s="361" t="s">
        <v>264</v>
      </c>
      <c r="J36" s="361" t="s">
        <v>439</v>
      </c>
      <c r="K36" s="361" t="s">
        <v>440</v>
      </c>
      <c r="L36" s="361"/>
      <c r="M36" s="858" t="str">
        <f>IF(M23="","",M23)</f>
        <v/>
      </c>
      <c r="N36" s="858"/>
      <c r="O36" s="362" t="s">
        <v>16</v>
      </c>
      <c r="P36" s="858" t="str">
        <f>IF(P23="","",P23)</f>
        <v/>
      </c>
      <c r="Q36" s="858"/>
      <c r="R36" s="362" t="s">
        <v>264</v>
      </c>
      <c r="S36" s="864" t="str">
        <f t="shared" ref="S36:S38" si="0">IFERROR(S29*Z23*10,"")</f>
        <v/>
      </c>
      <c r="T36" s="865"/>
      <c r="U36" s="865"/>
      <c r="V36" s="865"/>
      <c r="W36" s="865"/>
      <c r="X36" s="865"/>
      <c r="Y36" s="385" t="s">
        <v>270</v>
      </c>
      <c r="Z36" s="866" t="str">
        <f t="shared" ref="Z36:Z37" si="1">IFERROR(Z29*AD23*10,"")</f>
        <v/>
      </c>
      <c r="AA36" s="867"/>
      <c r="AB36" s="867"/>
      <c r="AC36" s="867"/>
      <c r="AD36" s="867"/>
      <c r="AE36" s="867"/>
      <c r="AF36" s="867"/>
      <c r="AG36" s="386" t="s">
        <v>270</v>
      </c>
    </row>
    <row r="37" spans="1:43" ht="16.149999999999999" hidden="1" customHeight="1" outlineLevel="1">
      <c r="A37" s="358"/>
      <c r="B37" s="359" t="s">
        <v>442</v>
      </c>
      <c r="C37" s="360" t="s">
        <v>15</v>
      </c>
      <c r="D37" s="858" t="str">
        <f>IF(D24="","",D24)</f>
        <v/>
      </c>
      <c r="E37" s="858"/>
      <c r="F37" s="361" t="s">
        <v>16</v>
      </c>
      <c r="G37" s="858" t="str">
        <f>IF(G24="","",G24)</f>
        <v/>
      </c>
      <c r="H37" s="858"/>
      <c r="I37" s="361" t="s">
        <v>264</v>
      </c>
      <c r="J37" s="361" t="s">
        <v>439</v>
      </c>
      <c r="K37" s="361" t="s">
        <v>440</v>
      </c>
      <c r="L37" s="361"/>
      <c r="M37" s="858" t="str">
        <f>IF(M24="","",M24)</f>
        <v/>
      </c>
      <c r="N37" s="858"/>
      <c r="O37" s="362" t="s">
        <v>16</v>
      </c>
      <c r="P37" s="858" t="str">
        <f>IF(P24="","",P24)</f>
        <v/>
      </c>
      <c r="Q37" s="858"/>
      <c r="R37" s="362" t="s">
        <v>264</v>
      </c>
      <c r="S37" s="864" t="str">
        <f t="shared" si="0"/>
        <v/>
      </c>
      <c r="T37" s="865"/>
      <c r="U37" s="865"/>
      <c r="V37" s="865"/>
      <c r="W37" s="865"/>
      <c r="X37" s="865"/>
      <c r="Y37" s="385" t="s">
        <v>270</v>
      </c>
      <c r="Z37" s="866" t="str">
        <f t="shared" si="1"/>
        <v/>
      </c>
      <c r="AA37" s="867"/>
      <c r="AB37" s="867"/>
      <c r="AC37" s="867"/>
      <c r="AD37" s="867"/>
      <c r="AE37" s="867"/>
      <c r="AF37" s="867"/>
      <c r="AG37" s="386" t="s">
        <v>270</v>
      </c>
    </row>
    <row r="38" spans="1:43" ht="16.149999999999999" hidden="1" customHeight="1" outlineLevel="1">
      <c r="A38" s="358"/>
      <c r="B38" s="369" t="s">
        <v>443</v>
      </c>
      <c r="C38" s="370" t="s">
        <v>15</v>
      </c>
      <c r="D38" s="858" t="str">
        <f>IF(D25="","",D25)</f>
        <v/>
      </c>
      <c r="E38" s="858"/>
      <c r="F38" s="361" t="s">
        <v>16</v>
      </c>
      <c r="G38" s="858" t="str">
        <f>IF(G25="","",G25)</f>
        <v/>
      </c>
      <c r="H38" s="858"/>
      <c r="I38" s="361" t="s">
        <v>264</v>
      </c>
      <c r="J38" s="361" t="s">
        <v>439</v>
      </c>
      <c r="K38" s="361" t="s">
        <v>440</v>
      </c>
      <c r="L38" s="361"/>
      <c r="M38" s="858" t="str">
        <f>IF(M25="","",M25)</f>
        <v/>
      </c>
      <c r="N38" s="858"/>
      <c r="O38" s="362" t="s">
        <v>16</v>
      </c>
      <c r="P38" s="858" t="str">
        <f>IF(P25="","",P25)</f>
        <v/>
      </c>
      <c r="Q38" s="858"/>
      <c r="R38" s="362" t="s">
        <v>264</v>
      </c>
      <c r="S38" s="864" t="str">
        <f t="shared" si="0"/>
        <v/>
      </c>
      <c r="T38" s="865"/>
      <c r="U38" s="865"/>
      <c r="V38" s="865"/>
      <c r="W38" s="865"/>
      <c r="X38" s="865"/>
      <c r="Y38" s="385" t="s">
        <v>270</v>
      </c>
      <c r="Z38" s="866" t="str">
        <f>IFERROR(Z31*AD25*10,"")</f>
        <v/>
      </c>
      <c r="AA38" s="867"/>
      <c r="AB38" s="867"/>
      <c r="AC38" s="867"/>
      <c r="AD38" s="867"/>
      <c r="AE38" s="867"/>
      <c r="AF38" s="867"/>
      <c r="AG38" s="386" t="s">
        <v>270</v>
      </c>
    </row>
    <row r="39" spans="1:43" s="50" customFormat="1" ht="16.149999999999999" hidden="1" customHeight="1" outlineLevel="1">
      <c r="A39" s="358"/>
      <c r="B39" s="369" t="s">
        <v>449</v>
      </c>
      <c r="C39" s="364" t="s">
        <v>450</v>
      </c>
      <c r="D39" s="384"/>
      <c r="E39" s="384"/>
      <c r="F39" s="364"/>
      <c r="G39" s="384"/>
      <c r="H39" s="384"/>
      <c r="I39" s="364"/>
      <c r="J39" s="364"/>
      <c r="K39" s="364"/>
      <c r="L39" s="364"/>
      <c r="M39" s="384"/>
      <c r="N39" s="384"/>
      <c r="O39" s="384"/>
      <c r="P39" s="384"/>
      <c r="Q39" s="384"/>
      <c r="R39" s="384"/>
      <c r="S39" s="384"/>
      <c r="T39" s="384"/>
      <c r="U39" s="384"/>
      <c r="V39" s="384"/>
      <c r="W39" s="384"/>
      <c r="X39" s="384"/>
      <c r="Y39" s="384"/>
      <c r="Z39" s="875">
        <v>1</v>
      </c>
      <c r="AA39" s="742"/>
      <c r="AB39" s="742"/>
      <c r="AC39" s="742"/>
      <c r="AD39" s="742"/>
      <c r="AE39" s="742"/>
      <c r="AF39" s="742"/>
      <c r="AG39" s="386" t="s">
        <v>270</v>
      </c>
      <c r="AH39" s="215"/>
      <c r="AI39" s="215"/>
      <c r="AJ39" s="215"/>
      <c r="AK39" s="215"/>
      <c r="AL39" s="215"/>
      <c r="AM39" s="215"/>
      <c r="AN39" s="215"/>
      <c r="AO39" s="215"/>
      <c r="AP39" s="215"/>
      <c r="AQ39" s="215"/>
    </row>
    <row r="40" spans="1:43" s="50" customFormat="1" ht="16.149999999999999" hidden="1" customHeight="1" outlineLevel="1">
      <c r="A40" s="358"/>
      <c r="B40" s="387" t="s">
        <v>451</v>
      </c>
      <c r="C40" s="364" t="s">
        <v>508</v>
      </c>
      <c r="D40" s="384"/>
      <c r="E40" s="384"/>
      <c r="F40" s="364"/>
      <c r="G40" s="384"/>
      <c r="H40" s="384"/>
      <c r="I40" s="364"/>
      <c r="J40" s="364"/>
      <c r="K40" s="364"/>
      <c r="L40" s="364"/>
      <c r="M40" s="384"/>
      <c r="N40" s="384"/>
      <c r="O40" s="384"/>
      <c r="P40" s="384"/>
      <c r="Q40" s="384"/>
      <c r="R40" s="384"/>
      <c r="S40" s="384"/>
      <c r="T40" s="384"/>
      <c r="U40" s="384"/>
      <c r="V40" s="384"/>
      <c r="W40" s="384"/>
      <c r="X40" s="384"/>
      <c r="Y40" s="384"/>
      <c r="Z40" s="875">
        <v>2</v>
      </c>
      <c r="AA40" s="742"/>
      <c r="AB40" s="742"/>
      <c r="AC40" s="742"/>
      <c r="AD40" s="742"/>
      <c r="AE40" s="742"/>
      <c r="AF40" s="742"/>
      <c r="AG40" s="386" t="s">
        <v>270</v>
      </c>
      <c r="AH40" s="215"/>
      <c r="AI40" s="215"/>
      <c r="AJ40" s="215"/>
      <c r="AK40" s="215"/>
      <c r="AL40" s="215"/>
      <c r="AM40" s="215"/>
      <c r="AN40" s="215"/>
      <c r="AO40" s="215"/>
      <c r="AP40" s="215"/>
      <c r="AQ40" s="215"/>
    </row>
    <row r="41" spans="1:43" ht="16.149999999999999" hidden="1" customHeight="1" outlineLevel="1" thickBot="1">
      <c r="A41" s="371"/>
      <c r="B41" s="876" t="s">
        <v>446</v>
      </c>
      <c r="C41" s="877"/>
      <c r="D41" s="877"/>
      <c r="E41" s="877"/>
      <c r="F41" s="877"/>
      <c r="G41" s="877"/>
      <c r="H41" s="877"/>
      <c r="I41" s="877"/>
      <c r="J41" s="877"/>
      <c r="K41" s="877"/>
      <c r="L41" s="877"/>
      <c r="M41" s="877"/>
      <c r="N41" s="877"/>
      <c r="O41" s="877"/>
      <c r="P41" s="877"/>
      <c r="Q41" s="877"/>
      <c r="R41" s="877"/>
      <c r="S41" s="877"/>
      <c r="T41" s="877"/>
      <c r="U41" s="877"/>
      <c r="V41" s="877"/>
      <c r="W41" s="877"/>
      <c r="X41" s="877"/>
      <c r="Y41" s="878"/>
      <c r="Z41" s="879">
        <f>IFERROR(SUM(S35:X38)+SUM(Z35:AF38)-Z39+Z40,0)</f>
        <v>1</v>
      </c>
      <c r="AA41" s="753"/>
      <c r="AB41" s="753"/>
      <c r="AC41" s="753"/>
      <c r="AD41" s="753"/>
      <c r="AE41" s="753"/>
      <c r="AF41" s="753"/>
      <c r="AG41" s="372"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1621</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80"/>
      <c r="AC43" s="880"/>
      <c r="AD43" s="880"/>
      <c r="AE43" s="880"/>
      <c r="AF43" s="880"/>
      <c r="AG43" s="310" t="s">
        <v>270</v>
      </c>
    </row>
    <row r="44" spans="1:43" ht="15.6" customHeight="1" thickBot="1">
      <c r="A44" s="311" t="s">
        <v>1622</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81"/>
      <c r="AC44" s="881"/>
      <c r="AD44" s="881"/>
      <c r="AE44" s="881"/>
      <c r="AF44" s="881"/>
      <c r="AG44" s="313" t="s">
        <v>270</v>
      </c>
    </row>
    <row r="45" spans="1:43" ht="15.6" customHeight="1" thickBot="1">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80"/>
      <c r="AC45" s="380"/>
      <c r="AD45" s="380"/>
      <c r="AE45" s="380"/>
      <c r="AF45" s="380"/>
      <c r="AG45" s="379"/>
    </row>
    <row r="46" spans="1:43" ht="15.6" customHeight="1" thickBot="1">
      <c r="A46" s="314" t="s">
        <v>1585</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82">
        <f>SUM(AB43:AF44)</f>
        <v>0</v>
      </c>
      <c r="AC46" s="882"/>
      <c r="AD46" s="882"/>
      <c r="AE46" s="882"/>
      <c r="AF46" s="882"/>
      <c r="AG46" s="316" t="s">
        <v>270</v>
      </c>
    </row>
    <row r="47" spans="1:43" ht="15.6" customHeight="1">
      <c r="A47" s="389"/>
      <c r="B47" s="389"/>
      <c r="C47" s="389"/>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90"/>
      <c r="AB47" s="391"/>
      <c r="AC47" s="391"/>
      <c r="AD47" s="391"/>
      <c r="AE47" s="391"/>
      <c r="AF47" s="391"/>
      <c r="AG47" s="389"/>
    </row>
    <row r="48" spans="1:43" ht="15.6" customHeight="1" thickBot="1">
      <c r="A48" s="318" t="s">
        <v>1561</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1586</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80"/>
      <c r="AC49" s="880"/>
      <c r="AD49" s="880"/>
      <c r="AE49" s="880"/>
      <c r="AF49" s="880"/>
      <c r="AG49" s="310" t="s">
        <v>270</v>
      </c>
    </row>
    <row r="50" spans="1:43" ht="15.6" customHeight="1" thickBot="1">
      <c r="A50" s="311" t="s">
        <v>1587</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81"/>
      <c r="AC50" s="881"/>
      <c r="AD50" s="881"/>
      <c r="AE50" s="881"/>
      <c r="AF50" s="881"/>
      <c r="AG50" s="313" t="s">
        <v>270</v>
      </c>
    </row>
    <row r="51" spans="1:43" ht="15.6" customHeight="1" thickBot="1">
      <c r="A51" s="377"/>
      <c r="B51" s="377"/>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8"/>
      <c r="AC51" s="378"/>
      <c r="AD51" s="378"/>
      <c r="AE51" s="378"/>
      <c r="AF51" s="378"/>
      <c r="AG51" s="377"/>
    </row>
    <row r="52" spans="1:43" ht="15.6" customHeight="1">
      <c r="A52" s="319" t="s">
        <v>1588</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2"/>
      <c r="B53" s="389" t="s">
        <v>1616</v>
      </c>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883">
        <f>AB46-AB49+AB50</f>
        <v>0</v>
      </c>
      <c r="AC53" s="883"/>
      <c r="AD53" s="883"/>
      <c r="AE53" s="883"/>
      <c r="AF53" s="883"/>
      <c r="AG53" s="393" t="s">
        <v>270</v>
      </c>
    </row>
    <row r="54" spans="1:43" ht="15.6" customHeight="1" thickBot="1">
      <c r="A54" s="884" t="s">
        <v>1620</v>
      </c>
      <c r="B54" s="718"/>
      <c r="C54" s="718"/>
      <c r="D54" s="718"/>
      <c r="E54" s="718"/>
      <c r="F54" s="718"/>
      <c r="G54" s="718"/>
      <c r="H54" s="718"/>
      <c r="I54" s="718"/>
      <c r="J54" s="718"/>
      <c r="K54" s="718"/>
      <c r="L54" s="718"/>
      <c r="M54" s="718"/>
      <c r="N54" s="718"/>
      <c r="O54" s="718"/>
      <c r="P54" s="718"/>
      <c r="Q54" s="718"/>
      <c r="R54" s="718"/>
      <c r="S54" s="718"/>
      <c r="T54" s="718"/>
      <c r="U54" s="718"/>
      <c r="V54" s="718"/>
      <c r="W54" s="718"/>
      <c r="X54" s="718"/>
      <c r="Y54" s="718"/>
      <c r="Z54" s="718"/>
      <c r="AA54" s="718"/>
      <c r="AB54" s="885"/>
      <c r="AC54" s="885"/>
      <c r="AD54" s="885"/>
      <c r="AE54" s="885"/>
      <c r="AF54" s="885"/>
      <c r="AG54" s="143"/>
      <c r="AH54" s="189" t="b">
        <v>0</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820" t="str">
        <f>IF(AH54=TRUE,"問題なし","問題あり")</f>
        <v>問題あり</v>
      </c>
      <c r="AC55" s="820"/>
      <c r="AD55" s="820"/>
      <c r="AE55" s="820"/>
      <c r="AF55" s="820"/>
      <c r="AG55" s="381"/>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400"/>
      <c r="AC56" s="400"/>
      <c r="AD56" s="400"/>
      <c r="AE56" s="400"/>
      <c r="AF56" s="400"/>
      <c r="AG56" s="381"/>
    </row>
    <row r="57" spans="1:43" ht="16.149999999999999" customHeight="1">
      <c r="A57" s="2" t="s">
        <v>1570</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1564</v>
      </c>
      <c r="B58" s="336" t="s">
        <v>1618</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1"/>
    </row>
    <row r="59" spans="1:43" ht="16.149999999999999" customHeight="1">
      <c r="A59" s="10" t="s">
        <v>1563</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85"/>
      <c r="AC59" s="685"/>
      <c r="AD59" s="685"/>
      <c r="AE59" s="685"/>
      <c r="AF59" s="685"/>
      <c r="AG59" s="127" t="s">
        <v>270</v>
      </c>
    </row>
    <row r="60" spans="1:43" ht="16.149999999999999" hidden="1" customHeight="1" outlineLevel="1">
      <c r="A60" s="16"/>
      <c r="B60" s="328" t="s">
        <v>1629</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747"/>
      <c r="AC60" s="747"/>
      <c r="AD60" s="747"/>
      <c r="AE60" s="747"/>
      <c r="AF60" s="747"/>
      <c r="AG60" s="375" t="s">
        <v>270</v>
      </c>
    </row>
    <row r="61" spans="1:43" ht="16.149999999999999" hidden="1" customHeight="1" outlineLevel="1">
      <c r="A61" s="16"/>
      <c r="B61" s="328" t="s">
        <v>1630</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749"/>
      <c r="AC61" s="749"/>
      <c r="AD61" s="749"/>
      <c r="AE61" s="749"/>
      <c r="AF61" s="749"/>
      <c r="AG61" s="375" t="s">
        <v>270</v>
      </c>
    </row>
    <row r="62" spans="1:43" s="50" customFormat="1" ht="16.149999999999999" hidden="1" customHeight="1" outlineLevel="1">
      <c r="A62" s="48"/>
      <c r="B62" s="324" t="s">
        <v>453</v>
      </c>
      <c r="C62" s="325"/>
      <c r="D62" s="382"/>
      <c r="E62" s="382"/>
      <c r="F62" s="325"/>
      <c r="G62" s="382"/>
      <c r="H62" s="382"/>
      <c r="I62" s="325"/>
      <c r="J62" s="325"/>
      <c r="K62" s="325"/>
      <c r="L62" s="325"/>
      <c r="M62" s="382"/>
      <c r="N62" s="382"/>
      <c r="O62" s="382"/>
      <c r="P62" s="382"/>
      <c r="Q62" s="382"/>
      <c r="R62" s="382"/>
      <c r="S62" s="382"/>
      <c r="T62" s="382"/>
      <c r="U62" s="382"/>
      <c r="V62" s="382"/>
      <c r="W62" s="382"/>
      <c r="X62" s="382"/>
      <c r="Y62" s="382"/>
      <c r="Z62" s="382"/>
      <c r="AA62" s="382"/>
      <c r="AB62" s="887"/>
      <c r="AC62" s="887"/>
      <c r="AD62" s="887"/>
      <c r="AE62" s="887"/>
      <c r="AF62" s="887"/>
      <c r="AG62" s="383" t="s">
        <v>270</v>
      </c>
      <c r="AH62" s="215"/>
      <c r="AI62" s="215"/>
      <c r="AJ62" s="215"/>
      <c r="AK62" s="215"/>
      <c r="AL62" s="215"/>
      <c r="AM62" s="215"/>
      <c r="AN62" s="215"/>
      <c r="AO62" s="215"/>
      <c r="AP62" s="215"/>
      <c r="AQ62" s="215"/>
    </row>
    <row r="63" spans="1:43" s="50" customFormat="1" ht="16.149999999999999" hidden="1" customHeight="1" outlineLevel="1">
      <c r="A63" s="48"/>
      <c r="B63" s="330" t="s">
        <v>495</v>
      </c>
      <c r="C63" s="325"/>
      <c r="D63" s="382"/>
      <c r="E63" s="382"/>
      <c r="F63" s="325"/>
      <c r="G63" s="382"/>
      <c r="H63" s="382"/>
      <c r="I63" s="325"/>
      <c r="J63" s="325"/>
      <c r="K63" s="325"/>
      <c r="L63" s="325"/>
      <c r="M63" s="382"/>
      <c r="N63" s="382"/>
      <c r="O63" s="382"/>
      <c r="P63" s="382"/>
      <c r="Q63" s="382"/>
      <c r="R63" s="382"/>
      <c r="S63" s="382"/>
      <c r="T63" s="382"/>
      <c r="U63" s="382"/>
      <c r="V63" s="382"/>
      <c r="W63" s="382"/>
      <c r="X63" s="382"/>
      <c r="Y63" s="382"/>
      <c r="Z63" s="382"/>
      <c r="AA63" s="382"/>
      <c r="AB63" s="887"/>
      <c r="AC63" s="887"/>
      <c r="AD63" s="887"/>
      <c r="AE63" s="887"/>
      <c r="AF63" s="887"/>
      <c r="AG63" s="383" t="s">
        <v>270</v>
      </c>
      <c r="AH63" s="215"/>
      <c r="AI63" s="215"/>
      <c r="AJ63" s="215"/>
      <c r="AK63" s="215"/>
      <c r="AL63" s="215"/>
      <c r="AM63" s="215"/>
      <c r="AN63" s="215"/>
      <c r="AO63" s="215"/>
      <c r="AP63" s="215"/>
      <c r="AQ63" s="215"/>
    </row>
    <row r="64" spans="1:43" ht="16.149999999999999" customHeight="1" collapsed="1">
      <c r="A64" s="16"/>
      <c r="B64" s="86" t="s">
        <v>1626</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82"/>
      <c r="AC64" s="682"/>
      <c r="AD64" s="682"/>
      <c r="AE64" s="682"/>
      <c r="AF64" s="682"/>
      <c r="AG64" s="128" t="s">
        <v>270</v>
      </c>
    </row>
    <row r="65" spans="1:72" ht="16.149999999999999" customHeight="1">
      <c r="A65" s="16"/>
      <c r="B65" s="57" t="s">
        <v>1627</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82"/>
      <c r="AC65" s="682"/>
      <c r="AD65" s="682"/>
      <c r="AE65" s="682"/>
      <c r="AF65" s="682"/>
      <c r="AG65" s="128" t="s">
        <v>270</v>
      </c>
    </row>
    <row r="66" spans="1:72" ht="16.149999999999999" customHeight="1" thickBot="1">
      <c r="A66" s="7"/>
      <c r="B66" s="78" t="s">
        <v>1628</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88">
        <f>AB59-SUM(AB64:AF65)</f>
        <v>0</v>
      </c>
      <c r="AC66" s="888"/>
      <c r="AD66" s="888"/>
      <c r="AE66" s="888"/>
      <c r="AF66" s="888"/>
      <c r="AG66" s="376" t="s">
        <v>270</v>
      </c>
    </row>
    <row r="67" spans="1:72" ht="16.149999999999999" hidden="1" customHeight="1" outlineLevel="1" thickBot="1">
      <c r="A67" s="399"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754"/>
      <c r="AC67" s="754"/>
      <c r="AD67" s="754"/>
      <c r="AE67" s="754"/>
      <c r="AF67" s="754"/>
      <c r="AG67" s="396"/>
      <c r="AH67" s="388"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733" t="str">
        <f>IF(AH67=TRUE,"問題なし","問題あり")</f>
        <v>問題あり</v>
      </c>
      <c r="AC68" s="733"/>
      <c r="AD68" s="733"/>
      <c r="AE68" s="733"/>
      <c r="AF68" s="733"/>
      <c r="AG68" s="395"/>
      <c r="AH68" s="388"/>
    </row>
    <row r="69" spans="1:72" ht="16.149999999999999" customHeight="1" collapsed="1">
      <c r="A69" s="332" t="s">
        <v>1564</v>
      </c>
      <c r="B69" s="333" t="s">
        <v>1568</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1565</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1564</v>
      </c>
      <c r="B71" s="338" t="s">
        <v>1567</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1566</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1564</v>
      </c>
      <c r="B73" s="235" t="s">
        <v>1569</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1617</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1" t="s">
        <v>1564</v>
      </c>
      <c r="B75" s="235" t="s">
        <v>1632</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1"/>
      <c r="B76" s="235" t="s">
        <v>1591</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1"/>
      <c r="B77" s="235" t="s">
        <v>1592</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1" t="s">
        <v>1564</v>
      </c>
      <c r="B78" s="235" t="s">
        <v>1631</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1571</v>
      </c>
      <c r="B80" s="3"/>
      <c r="C80" s="3"/>
      <c r="D80" s="3"/>
      <c r="E80" s="3"/>
      <c r="F80" s="3"/>
      <c r="G80" s="3"/>
      <c r="H80" s="3"/>
      <c r="I80" s="3"/>
      <c r="J80" s="3"/>
      <c r="K80" s="3"/>
      <c r="L80" s="3"/>
      <c r="M80" s="3"/>
      <c r="N80" s="3"/>
      <c r="O80" s="3"/>
      <c r="P80" s="3"/>
      <c r="Q80" s="3"/>
      <c r="R80" s="3"/>
      <c r="S80" s="3"/>
      <c r="T80" s="3"/>
      <c r="U80" s="3"/>
      <c r="V80" s="3"/>
      <c r="W80" s="3"/>
      <c r="X80" s="3"/>
      <c r="Y80" s="3"/>
      <c r="Z80" s="3"/>
      <c r="AA80" s="381"/>
      <c r="AB80" s="381"/>
      <c r="AC80" s="381"/>
      <c r="AD80" s="381"/>
      <c r="AE80" s="381"/>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1564</v>
      </c>
      <c r="B81" s="345" t="s">
        <v>1572</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1564</v>
      </c>
      <c r="B82" s="345" t="s">
        <v>1573</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1575</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1576</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1564</v>
      </c>
      <c r="B85" s="336" t="s">
        <v>1577</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1574</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4" t="s">
        <v>1619</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1633</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1611</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86">
        <f>'（別添）_計画書（歯科診療所及びⅡを算定する有床診療所）'!AB69</f>
        <v>0</v>
      </c>
      <c r="AC89" s="886"/>
      <c r="AD89" s="886"/>
      <c r="AE89" s="886"/>
      <c r="AF89" s="886"/>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1612</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86">
        <f>'（別添）_計画書（歯科診療所及びⅡを算定する有床診療所）'!AB70</f>
        <v>0</v>
      </c>
      <c r="AC90" s="686"/>
      <c r="AD90" s="686"/>
      <c r="AE90" s="686"/>
      <c r="AF90" s="686"/>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1613</v>
      </c>
      <c r="B91" s="3"/>
      <c r="C91" s="3"/>
      <c r="D91" s="3"/>
      <c r="E91" s="3"/>
      <c r="F91" s="3"/>
      <c r="G91" s="3"/>
      <c r="H91" s="3"/>
      <c r="I91" s="3"/>
      <c r="J91" s="3"/>
      <c r="K91" s="3"/>
      <c r="L91" s="3"/>
      <c r="M91" s="3"/>
      <c r="N91" s="3"/>
      <c r="O91" s="3"/>
      <c r="P91" s="3"/>
      <c r="Q91" s="3"/>
      <c r="R91" s="3"/>
      <c r="S91" s="3"/>
      <c r="T91" s="3"/>
      <c r="U91" s="3"/>
      <c r="V91" s="3"/>
      <c r="W91" s="3"/>
      <c r="X91" s="3"/>
      <c r="Y91" s="3"/>
      <c r="Z91" s="3"/>
      <c r="AA91" s="3"/>
      <c r="AB91" s="650"/>
      <c r="AC91" s="650"/>
      <c r="AD91" s="650"/>
      <c r="AE91" s="650"/>
      <c r="AF91" s="650"/>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1595</v>
      </c>
      <c r="B92" s="5"/>
      <c r="C92" s="5"/>
      <c r="D92" s="5"/>
      <c r="E92" s="5"/>
      <c r="F92" s="5"/>
      <c r="G92" s="5"/>
      <c r="H92" s="5"/>
      <c r="I92" s="5"/>
      <c r="J92" s="5"/>
      <c r="K92" s="5"/>
      <c r="L92" s="5"/>
      <c r="M92" s="5"/>
      <c r="N92" s="5"/>
      <c r="O92" s="5"/>
      <c r="P92" s="5"/>
      <c r="Q92" s="5"/>
      <c r="R92" s="5"/>
      <c r="S92" s="5"/>
      <c r="T92" s="5"/>
      <c r="U92" s="5"/>
      <c r="V92" s="5"/>
      <c r="W92" s="5"/>
      <c r="X92" s="5"/>
      <c r="Y92" s="5"/>
      <c r="Z92" s="5"/>
      <c r="AA92" s="5"/>
      <c r="AB92" s="651">
        <f>AB91-AB90</f>
        <v>0</v>
      </c>
      <c r="AC92" s="651"/>
      <c r="AD92" s="651"/>
      <c r="AE92" s="651"/>
      <c r="AF92" s="651"/>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1593</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9"/>
      <c r="AC93" s="889"/>
      <c r="AD93" s="889"/>
      <c r="AE93" s="889"/>
      <c r="AF93" s="889"/>
      <c r="AG93" s="129" t="s">
        <v>270</v>
      </c>
    </row>
    <row r="94" spans="1:72" ht="16.149999999999999" customHeight="1" thickBot="1">
      <c r="A94" s="40"/>
      <c r="B94" s="91" t="s">
        <v>1594</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90"/>
      <c r="AC94" s="890"/>
      <c r="AD94" s="890"/>
      <c r="AE94" s="890"/>
      <c r="AF94" s="890"/>
      <c r="AG94" s="129" t="s">
        <v>297</v>
      </c>
    </row>
    <row r="95" spans="1:72" ht="16.149999999999999" customHeight="1" thickTop="1" thickBot="1">
      <c r="A95" s="90"/>
      <c r="B95" s="92" t="s">
        <v>1596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63">
        <f>IFERROR(AB94/AB90*100,0)</f>
        <v>0</v>
      </c>
      <c r="AC95" s="763"/>
      <c r="AD95" s="763"/>
      <c r="AE95" s="763"/>
      <c r="AF95" s="763"/>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509</v>
      </c>
      <c r="B97" s="3"/>
      <c r="C97" s="3"/>
      <c r="D97" s="3"/>
      <c r="E97" s="3"/>
      <c r="F97" s="3"/>
      <c r="G97" s="3"/>
      <c r="H97" s="3"/>
      <c r="I97" s="3"/>
      <c r="J97" s="3"/>
      <c r="K97" s="3"/>
      <c r="L97" s="3"/>
      <c r="M97" s="3"/>
      <c r="N97" s="3"/>
      <c r="O97" s="3"/>
      <c r="P97" s="3"/>
      <c r="Q97" s="3"/>
      <c r="R97" s="3"/>
      <c r="S97" s="3"/>
      <c r="T97" s="3"/>
      <c r="U97" s="3"/>
      <c r="V97" s="3"/>
      <c r="W97" s="3"/>
      <c r="X97" s="3"/>
      <c r="Y97" s="3"/>
      <c r="Z97" s="3"/>
      <c r="AA97" s="644"/>
      <c r="AB97" s="644"/>
      <c r="AC97" s="644"/>
      <c r="AD97" s="644"/>
      <c r="AE97" s="644"/>
      <c r="AF97" s="644"/>
      <c r="AG97" s="644"/>
    </row>
    <row r="98" spans="1:33" ht="16.149999999999999" hidden="1" customHeight="1" outlineLevel="1">
      <c r="A98" s="115" t="s">
        <v>510</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86">
        <f>'（別添）_計画書（歯科診療所及びⅡを算定する有床診療所）'!AB78</f>
        <v>0</v>
      </c>
      <c r="AC98" s="886"/>
      <c r="AD98" s="886"/>
      <c r="AE98" s="886"/>
      <c r="AF98" s="886"/>
      <c r="AG98" s="79" t="s">
        <v>291</v>
      </c>
    </row>
    <row r="99" spans="1:33" ht="16.149999999999999" hidden="1" customHeight="1" outlineLevel="1">
      <c r="A99" s="1" t="s">
        <v>511</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86">
        <f>'（別添）_計画書（歯科診療所及びⅡを算定する有床診療所）'!AB79</f>
        <v>0</v>
      </c>
      <c r="AC99" s="686"/>
      <c r="AD99" s="686"/>
      <c r="AE99" s="686"/>
      <c r="AF99" s="686"/>
      <c r="AG99" s="126" t="s">
        <v>270</v>
      </c>
    </row>
    <row r="100" spans="1:33" ht="16.149999999999999" hidden="1" customHeight="1" outlineLevel="1">
      <c r="A100" s="1" t="s">
        <v>512</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50"/>
      <c r="AC100" s="650"/>
      <c r="AD100" s="650"/>
      <c r="AE100" s="650"/>
      <c r="AF100" s="650"/>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51">
        <f>AB100-AB99</f>
        <v>0</v>
      </c>
      <c r="AC101" s="651"/>
      <c r="AD101" s="651"/>
      <c r="AE101" s="651"/>
      <c r="AF101" s="651"/>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9"/>
      <c r="AC102" s="889"/>
      <c r="AD102" s="889"/>
      <c r="AE102" s="889"/>
      <c r="AF102" s="889"/>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90"/>
      <c r="AC103" s="890"/>
      <c r="AD103" s="890"/>
      <c r="AE103" s="890"/>
      <c r="AF103" s="890"/>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63">
        <f>IFERROR(AB103/AB99*100,0)</f>
        <v>0</v>
      </c>
      <c r="AC104" s="763"/>
      <c r="AD104" s="763"/>
      <c r="AE104" s="763"/>
      <c r="AF104" s="763"/>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44"/>
      <c r="AB106" s="644"/>
      <c r="AC106" s="644"/>
      <c r="AD106" s="644"/>
      <c r="AE106" s="644"/>
      <c r="AF106" s="644"/>
      <c r="AG106" s="644"/>
    </row>
    <row r="107" spans="1:33" ht="16.149999999999999" hidden="1" customHeight="1" outlineLevel="1">
      <c r="A107" s="115" t="s">
        <v>513</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86">
        <f>'（別添）_計画書（歯科診療所及びⅡを算定する有床診療所）'!AB87</f>
        <v>0</v>
      </c>
      <c r="AC107" s="886"/>
      <c r="AD107" s="886"/>
      <c r="AE107" s="886"/>
      <c r="AF107" s="886"/>
      <c r="AG107" s="79" t="s">
        <v>291</v>
      </c>
    </row>
    <row r="108" spans="1:33" ht="16.149999999999999" hidden="1" customHeight="1" outlineLevel="1">
      <c r="A108" s="1" t="s">
        <v>514</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86">
        <f>'（別添）_計画書（歯科診療所及びⅡを算定する有床診療所）'!AB88</f>
        <v>0</v>
      </c>
      <c r="AC108" s="686"/>
      <c r="AD108" s="686"/>
      <c r="AE108" s="686"/>
      <c r="AF108" s="686"/>
      <c r="AG108" s="126" t="s">
        <v>270</v>
      </c>
    </row>
    <row r="109" spans="1:33" ht="16.149999999999999" hidden="1" customHeight="1" outlineLevel="1">
      <c r="A109" s="1" t="s">
        <v>515</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50"/>
      <c r="AC109" s="650"/>
      <c r="AD109" s="650"/>
      <c r="AE109" s="650"/>
      <c r="AF109" s="650"/>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51">
        <f>AB109-AB108</f>
        <v>0</v>
      </c>
      <c r="AC110" s="651"/>
      <c r="AD110" s="651"/>
      <c r="AE110" s="651"/>
      <c r="AF110" s="651"/>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9"/>
      <c r="AC111" s="889"/>
      <c r="AD111" s="889"/>
      <c r="AE111" s="889"/>
      <c r="AF111" s="889"/>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90"/>
      <c r="AC112" s="890"/>
      <c r="AD112" s="890"/>
      <c r="AE112" s="890"/>
      <c r="AF112" s="890"/>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63">
        <f>IFERROR(AB112/AB108*100,0)</f>
        <v>0</v>
      </c>
      <c r="AC113" s="763"/>
      <c r="AD113" s="763"/>
      <c r="AE113" s="763"/>
      <c r="AF113" s="763"/>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44"/>
      <c r="AB115" s="644"/>
      <c r="AC115" s="644"/>
      <c r="AD115" s="644"/>
      <c r="AE115" s="644"/>
      <c r="AF115" s="644"/>
      <c r="AG115" s="644"/>
    </row>
    <row r="116" spans="1:33" ht="16.149999999999999" hidden="1" customHeight="1" outlineLevel="1">
      <c r="A116" s="115" t="s">
        <v>516</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86">
        <f>'（別添）_計画書（歯科診療所及びⅡを算定する有床診療所）'!AB96</f>
        <v>0</v>
      </c>
      <c r="AC116" s="886"/>
      <c r="AD116" s="886"/>
      <c r="AE116" s="886"/>
      <c r="AF116" s="886"/>
      <c r="AG116" s="79" t="s">
        <v>291</v>
      </c>
    </row>
    <row r="117" spans="1:33" ht="16.149999999999999" hidden="1" customHeight="1" outlineLevel="1">
      <c r="A117" s="1" t="s">
        <v>517</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86">
        <f>'（別添）_計画書（歯科診療所及びⅡを算定する有床診療所）'!AB97</f>
        <v>0</v>
      </c>
      <c r="AC117" s="686"/>
      <c r="AD117" s="686"/>
      <c r="AE117" s="686"/>
      <c r="AF117" s="686"/>
      <c r="AG117" s="126" t="s">
        <v>270</v>
      </c>
    </row>
    <row r="118" spans="1:33" ht="16.149999999999999" hidden="1" customHeight="1" outlineLevel="1">
      <c r="A118" s="1" t="s">
        <v>518</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50"/>
      <c r="AC118" s="650"/>
      <c r="AD118" s="650"/>
      <c r="AE118" s="650"/>
      <c r="AF118" s="650"/>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51">
        <f>AB118-AB117</f>
        <v>0</v>
      </c>
      <c r="AC119" s="651"/>
      <c r="AD119" s="651"/>
      <c r="AE119" s="651"/>
      <c r="AF119" s="651"/>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9"/>
      <c r="AC120" s="889"/>
      <c r="AD120" s="889"/>
      <c r="AE120" s="889"/>
      <c r="AF120" s="889"/>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90"/>
      <c r="AC121" s="890"/>
      <c r="AD121" s="890"/>
      <c r="AE121" s="890"/>
      <c r="AF121" s="890"/>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63">
        <f>IFERROR(AB121/AB117*100,0)</f>
        <v>0</v>
      </c>
      <c r="AC122" s="763"/>
      <c r="AD122" s="763"/>
      <c r="AE122" s="763"/>
      <c r="AF122" s="763"/>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44"/>
      <c r="AB124" s="644"/>
      <c r="AC124" s="644"/>
      <c r="AD124" s="644"/>
      <c r="AE124" s="644"/>
      <c r="AF124" s="644"/>
      <c r="AG124" s="644"/>
    </row>
    <row r="125" spans="1:33" ht="16.149999999999999" hidden="1" customHeight="1" outlineLevel="1">
      <c r="A125" s="172" t="s">
        <v>496</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86">
        <f>'（別添）_計画書（歯科診療所及びⅡを算定する有床診療所）'!AB105</f>
        <v>0</v>
      </c>
      <c r="AC125" s="886"/>
      <c r="AD125" s="886"/>
      <c r="AE125" s="886"/>
      <c r="AF125" s="886"/>
      <c r="AG125" s="79" t="s">
        <v>291</v>
      </c>
    </row>
    <row r="126" spans="1:33" ht="16.149999999999999" hidden="1" customHeight="1" outlineLevel="1">
      <c r="A126" s="171" t="s">
        <v>497</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86">
        <f>'（別添）_計画書（歯科診療所及びⅡを算定する有床診療所）'!AB106</f>
        <v>0</v>
      </c>
      <c r="AC126" s="686"/>
      <c r="AD126" s="686"/>
      <c r="AE126" s="686"/>
      <c r="AF126" s="686"/>
      <c r="AG126" s="126" t="s">
        <v>270</v>
      </c>
    </row>
    <row r="127" spans="1:33" ht="16.149999999999999" hidden="1" customHeight="1" outlineLevel="1">
      <c r="A127" s="1" t="s">
        <v>498</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50"/>
      <c r="AC127" s="650"/>
      <c r="AD127" s="650"/>
      <c r="AE127" s="650"/>
      <c r="AF127" s="650"/>
      <c r="AG127" s="181" t="s">
        <v>270</v>
      </c>
    </row>
    <row r="128" spans="1:33" ht="16.149999999999999" hidden="1" customHeight="1" outlineLevel="1">
      <c r="A128" s="173" t="s">
        <v>477</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51">
        <f>AB127-AB126</f>
        <v>0</v>
      </c>
      <c r="AC128" s="651"/>
      <c r="AD128" s="651"/>
      <c r="AE128" s="651"/>
      <c r="AF128" s="651"/>
      <c r="AG128" s="181" t="s">
        <v>270</v>
      </c>
    </row>
    <row r="129" spans="1:35" ht="16.149999999999999" hidden="1" customHeight="1" outlineLevel="1">
      <c r="A129" s="16"/>
      <c r="B129" s="89" t="s">
        <v>478</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9"/>
      <c r="AC129" s="889"/>
      <c r="AD129" s="889"/>
      <c r="AE129" s="889"/>
      <c r="AF129" s="889"/>
      <c r="AG129" s="129" t="s">
        <v>270</v>
      </c>
    </row>
    <row r="130" spans="1:35" ht="16.149999999999999" hidden="1" customHeight="1" outlineLevel="1" thickBot="1">
      <c r="A130" s="40"/>
      <c r="B130" s="174" t="s">
        <v>479</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90"/>
      <c r="AC130" s="890"/>
      <c r="AD130" s="890"/>
      <c r="AE130" s="890"/>
      <c r="AF130" s="890"/>
      <c r="AG130" s="129" t="s">
        <v>297</v>
      </c>
    </row>
    <row r="131" spans="1:35" ht="16.350000000000001" hidden="1" customHeight="1" outlineLevel="1" thickTop="1" thickBot="1">
      <c r="A131" s="90"/>
      <c r="B131" s="175" t="s">
        <v>480</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63">
        <f>IFERROR(AB130/AB126*100,0)</f>
        <v>0</v>
      </c>
      <c r="AC131" s="763"/>
      <c r="AD131" s="763"/>
      <c r="AE131" s="763"/>
      <c r="AF131" s="763"/>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1614</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40"/>
      <c r="AB134" s="640"/>
      <c r="AC134" s="640"/>
      <c r="AD134" s="640"/>
      <c r="AE134" s="640"/>
      <c r="AF134" s="640"/>
      <c r="AG134" s="640"/>
      <c r="AH134" s="204"/>
      <c r="AI134" s="204"/>
    </row>
    <row r="135" spans="1:35" ht="16.149999999999999" customHeight="1">
      <c r="A135" s="114" t="s">
        <v>1597</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86">
        <f>'（別添）_計画書（歯科診療所及びⅡを算定する有床診療所）'!AB115</f>
        <v>0</v>
      </c>
      <c r="AC135" s="886"/>
      <c r="AD135" s="886"/>
      <c r="AE135" s="886"/>
      <c r="AF135" s="886"/>
      <c r="AG135" s="82" t="s">
        <v>291</v>
      </c>
      <c r="AH135" s="194"/>
      <c r="AI135" s="194"/>
    </row>
    <row r="136" spans="1:35" ht="16.149999999999999" hidden="1" customHeight="1" outlineLevel="1">
      <c r="A136" s="340" t="s">
        <v>499</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86">
        <f>'（別添）_計画書（歯科診療所及びⅡを算定する有床診療所）'!AB116</f>
        <v>0</v>
      </c>
      <c r="AC136" s="686"/>
      <c r="AD136" s="686"/>
      <c r="AE136" s="686"/>
      <c r="AF136" s="686"/>
      <c r="AG136" s="120" t="s">
        <v>270</v>
      </c>
      <c r="AH136" s="194"/>
      <c r="AI136" s="194"/>
    </row>
    <row r="137" spans="1:35" ht="16.149999999999999" customHeight="1" collapsed="1">
      <c r="A137" s="103" t="s">
        <v>1598</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86">
        <f>'（別添）_計画書（歯科診療所及びⅡを算定する有床診療所）'!AB117</f>
        <v>0</v>
      </c>
      <c r="AC137" s="686"/>
      <c r="AD137" s="686"/>
      <c r="AE137" s="686"/>
      <c r="AF137" s="686"/>
      <c r="AG137" s="120" t="s">
        <v>270</v>
      </c>
    </row>
    <row r="138" spans="1:35" ht="16.149999999999999" hidden="1" customHeight="1" outlineLevel="1">
      <c r="A138" s="340" t="s">
        <v>500</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58"/>
      <c r="AC138" s="658"/>
      <c r="AD138" s="658"/>
      <c r="AE138" s="658"/>
      <c r="AF138" s="658"/>
      <c r="AG138" s="132" t="s">
        <v>270</v>
      </c>
    </row>
    <row r="139" spans="1:35" ht="16.149999999999999" customHeight="1" collapsed="1">
      <c r="A139" s="103" t="s">
        <v>1599</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42">
        <f>205000*AB135</f>
        <v>0</v>
      </c>
      <c r="AC139" s="642"/>
      <c r="AD139" s="642"/>
      <c r="AE139" s="642"/>
      <c r="AF139" s="642"/>
      <c r="AG139" s="132" t="s">
        <v>270</v>
      </c>
    </row>
    <row r="140" spans="1:35" ht="16.149999999999999" hidden="1" customHeight="1" outlineLevel="1">
      <c r="A140" s="343" t="s">
        <v>501</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7">
        <f>AB138-AB136</f>
        <v>0</v>
      </c>
      <c r="AC140" s="657"/>
      <c r="AD140" s="657"/>
      <c r="AE140" s="657"/>
      <c r="AF140" s="657"/>
      <c r="AG140" s="132" t="s">
        <v>270</v>
      </c>
    </row>
    <row r="141" spans="1:35" ht="16.149999999999999" customHeight="1" collapsed="1">
      <c r="A141" s="107" t="s">
        <v>1600</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57">
        <f>AB139-AB137</f>
        <v>0</v>
      </c>
      <c r="AC141" s="657"/>
      <c r="AD141" s="657"/>
      <c r="AE141" s="657"/>
      <c r="AF141" s="657"/>
      <c r="AG141" s="132" t="s">
        <v>270</v>
      </c>
    </row>
    <row r="142" spans="1:35" ht="16.149999999999999" customHeight="1">
      <c r="A142" s="95"/>
      <c r="B142" s="96" t="s">
        <v>1601</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42">
        <f>1000*AB135</f>
        <v>0</v>
      </c>
      <c r="AC142" s="642"/>
      <c r="AD142" s="642"/>
      <c r="AE142" s="642"/>
      <c r="AF142" s="642"/>
      <c r="AG142" s="135" t="s">
        <v>270</v>
      </c>
    </row>
    <row r="143" spans="1:35" ht="16.149999999999999" customHeight="1" thickBot="1">
      <c r="A143" s="97"/>
      <c r="B143" s="109" t="s">
        <v>1602</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43">
        <f>AB141-AB142</f>
        <v>0</v>
      </c>
      <c r="AC143" s="643"/>
      <c r="AD143" s="643"/>
      <c r="AE143" s="643"/>
      <c r="AF143" s="643"/>
      <c r="AG143" s="135" t="s">
        <v>297</v>
      </c>
    </row>
    <row r="144" spans="1:35" ht="16.350000000000001" customHeight="1" thickTop="1" thickBot="1">
      <c r="A144" s="98"/>
      <c r="B144" s="110" t="s">
        <v>1605</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891">
        <f>IFERROR(AB143/AB137*100,0)</f>
        <v>0</v>
      </c>
      <c r="AC144" s="891"/>
      <c r="AD144" s="891"/>
      <c r="AE144" s="891"/>
      <c r="AF144" s="891"/>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1615</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0"/>
      <c r="AB146" s="640"/>
      <c r="AC146" s="640"/>
      <c r="AD146" s="640"/>
      <c r="AE146" s="640"/>
      <c r="AF146" s="640"/>
      <c r="AG146" s="640"/>
      <c r="AH146" s="204"/>
      <c r="AI146" s="204"/>
    </row>
    <row r="147" spans="1:35" ht="16.149999999999999" customHeight="1">
      <c r="A147" s="114" t="s">
        <v>1607</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86">
        <f>'（別添）_計画書（歯科診療所及びⅡを算定する有床診療所）'!AB127</f>
        <v>0</v>
      </c>
      <c r="AC147" s="886"/>
      <c r="AD147" s="886"/>
      <c r="AE147" s="886"/>
      <c r="AF147" s="886"/>
      <c r="AG147" s="82" t="s">
        <v>291</v>
      </c>
      <c r="AH147" s="194"/>
      <c r="AI147" s="194"/>
    </row>
    <row r="148" spans="1:35" ht="16.149999999999999" hidden="1" customHeight="1" outlineLevel="1">
      <c r="A148" s="340" t="s">
        <v>502</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86">
        <f>'（別添）_計画書（歯科診療所及びⅡを算定する有床診療所）'!AB128</f>
        <v>0</v>
      </c>
      <c r="AC148" s="686"/>
      <c r="AD148" s="686"/>
      <c r="AE148" s="686"/>
      <c r="AF148" s="686"/>
      <c r="AG148" s="120" t="s">
        <v>270</v>
      </c>
      <c r="AH148" s="194"/>
      <c r="AI148" s="194"/>
    </row>
    <row r="149" spans="1:35" ht="16.149999999999999" customHeight="1" collapsed="1">
      <c r="A149" s="103" t="s">
        <v>1608</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86">
        <f>'（別添）_計画書（歯科診療所及びⅡを算定する有床診療所）'!AB129</f>
        <v>0</v>
      </c>
      <c r="AC149" s="686"/>
      <c r="AD149" s="686"/>
      <c r="AE149" s="686"/>
      <c r="AF149" s="686"/>
      <c r="AG149" s="120" t="s">
        <v>270</v>
      </c>
    </row>
    <row r="150" spans="1:35" ht="16.149999999999999" hidden="1" customHeight="1" outlineLevel="1">
      <c r="A150" s="340" t="s">
        <v>503</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58"/>
      <c r="AC150" s="658"/>
      <c r="AD150" s="658"/>
      <c r="AE150" s="658"/>
      <c r="AF150" s="658"/>
      <c r="AG150" s="132" t="s">
        <v>270</v>
      </c>
    </row>
    <row r="151" spans="1:35" ht="16.149999999999999" customHeight="1" collapsed="1">
      <c r="A151" s="103" t="s">
        <v>1609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2">
        <f>205000*AB147</f>
        <v>0</v>
      </c>
      <c r="AC151" s="642"/>
      <c r="AD151" s="642"/>
      <c r="AE151" s="642"/>
      <c r="AF151" s="642"/>
      <c r="AG151" s="132" t="s">
        <v>270</v>
      </c>
    </row>
    <row r="152" spans="1:35" ht="16.149999999999999" hidden="1" customHeight="1" outlineLevel="1">
      <c r="A152" s="343" t="s">
        <v>504</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7">
        <f>AB150-AB148</f>
        <v>0</v>
      </c>
      <c r="AC152" s="657"/>
      <c r="AD152" s="657"/>
      <c r="AE152" s="657"/>
      <c r="AF152" s="657"/>
      <c r="AG152" s="132" t="s">
        <v>270</v>
      </c>
    </row>
    <row r="153" spans="1:35" ht="16.149999999999999" customHeight="1" collapsed="1">
      <c r="A153" s="107" t="s">
        <v>1606</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57">
        <f>AB151-AB149</f>
        <v>0</v>
      </c>
      <c r="AC153" s="657"/>
      <c r="AD153" s="657"/>
      <c r="AE153" s="657"/>
      <c r="AF153" s="657"/>
      <c r="AG153" s="132" t="s">
        <v>270</v>
      </c>
    </row>
    <row r="154" spans="1:35" ht="16.149999999999999" customHeight="1">
      <c r="A154" s="95"/>
      <c r="B154" s="96" t="s">
        <v>1603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2">
        <f>1000*AB147</f>
        <v>0</v>
      </c>
      <c r="AC154" s="642"/>
      <c r="AD154" s="642"/>
      <c r="AE154" s="642"/>
      <c r="AF154" s="642"/>
      <c r="AG154" s="135" t="s">
        <v>270</v>
      </c>
    </row>
    <row r="155" spans="1:35" ht="16.149999999999999" customHeight="1" thickBot="1">
      <c r="A155" s="97"/>
      <c r="B155" s="109" t="s">
        <v>1604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43">
        <f>AB153-AB154</f>
        <v>0</v>
      </c>
      <c r="AC155" s="643"/>
      <c r="AD155" s="643"/>
      <c r="AE155" s="643"/>
      <c r="AF155" s="643"/>
      <c r="AG155" s="135" t="s">
        <v>297</v>
      </c>
    </row>
    <row r="156" spans="1:35" ht="16.350000000000001" customHeight="1" thickTop="1" thickBot="1">
      <c r="A156" s="98"/>
      <c r="B156" s="110" t="s">
        <v>1610</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91">
        <f>IFERROR(AB155/AB149*100,0)</f>
        <v>0</v>
      </c>
      <c r="AC156" s="891"/>
      <c r="AD156" s="891"/>
      <c r="AE156" s="891"/>
      <c r="AF156" s="891"/>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485</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54"/>
      <c r="G160" s="654"/>
      <c r="H160" s="3" t="s">
        <v>16</v>
      </c>
      <c r="I160" s="654"/>
      <c r="J160" s="654"/>
      <c r="K160" s="3" t="s">
        <v>264</v>
      </c>
      <c r="L160" s="654"/>
      <c r="M160" s="654"/>
      <c r="N160" s="3" t="s">
        <v>18</v>
      </c>
      <c r="O160" s="3"/>
      <c r="P160" s="3"/>
      <c r="Q160" s="3" t="s">
        <v>486</v>
      </c>
      <c r="R160" s="3"/>
      <c r="S160" s="3"/>
      <c r="T160" s="3"/>
      <c r="U160" s="655"/>
      <c r="V160" s="655"/>
      <c r="W160" s="655"/>
      <c r="X160" s="655"/>
      <c r="Y160" s="655"/>
      <c r="Z160" s="655"/>
      <c r="AA160" s="655"/>
      <c r="AB160" s="655"/>
      <c r="AC160" s="655"/>
      <c r="AD160" s="655"/>
      <c r="AE160" s="655"/>
      <c r="AF160" s="655"/>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19:AG41">
    <cfRule type="expression" dxfId="6" priority="6">
      <formula>$AH$18=FALSE</formula>
    </cfRule>
  </conditionalFormatting>
  <conditionalFormatting sqref="AA69:AE70">
    <cfRule type="containsText" dxfId="5" priority="10" operator="containsText" text="問題あり">
      <formula>NOT(ISERROR(SEARCH("問題あり",AA69)))</formula>
    </cfRule>
  </conditionalFormatting>
  <conditionalFormatting sqref="AA79:AE87">
    <cfRule type="containsText" dxfId="4" priority="1" operator="containsText" text="問題あり">
      <formula>NOT(ISERROR(SEARCH("問題あり",AA79)))</formula>
    </cfRule>
  </conditionalFormatting>
  <conditionalFormatting sqref="AB55:AF56">
    <cfRule type="containsText" dxfId="3" priority="5" operator="containsText" text="問題あり">
      <formula>NOT(ISERROR(SEARCH("問題あり",AB55)))</formula>
    </cfRule>
  </conditionalFormatting>
  <conditionalFormatting sqref="AB68:AF68 BN80:BR86">
    <cfRule type="containsText" dxfId="2" priority="11" operator="containsText" text="問題あり">
      <formula>NOT(ISERROR(SEARCH("問題あり",AB68)))</formula>
    </cfRule>
  </conditionalFormatting>
  <conditionalFormatting sqref="AB71:AF78">
    <cfRule type="containsText" dxfId="1" priority="4" operator="containsText" text="問題あり">
      <formula>NOT(ISERROR(SEARCH("問題あり",AB71)))</formula>
    </cfRule>
  </conditionalFormatting>
  <conditionalFormatting sqref="BO76:BS79 BO88:BS92">
    <cfRule type="containsText" dxfId="0" priority="8" operator="containsText" text="問題あり">
      <formula>NOT(ISERROR(SEARCH("問題あり",BO76)))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519</v>
      </c>
    </row>
    <row r="3" spans="1:39">
      <c r="A3" s="898" t="s">
        <v>520</v>
      </c>
      <c r="B3" s="898"/>
      <c r="C3" s="898"/>
      <c r="D3" s="898"/>
      <c r="E3" s="898"/>
      <c r="F3" s="898"/>
      <c r="G3" s="898"/>
      <c r="H3" s="898"/>
      <c r="I3" s="898"/>
      <c r="J3" s="898"/>
      <c r="K3" s="898"/>
      <c r="L3" s="898"/>
      <c r="M3" s="898"/>
      <c r="N3" s="898"/>
      <c r="O3" s="898"/>
      <c r="P3" s="898"/>
      <c r="Q3" s="898"/>
      <c r="R3" s="898"/>
      <c r="S3" s="898"/>
      <c r="T3" s="898"/>
      <c r="U3" s="898"/>
      <c r="V3" s="898"/>
      <c r="W3" s="898"/>
      <c r="X3" s="898"/>
      <c r="Y3" s="898"/>
      <c r="Z3" s="898"/>
      <c r="AA3" s="898"/>
      <c r="AB3" s="898"/>
      <c r="AC3" s="898"/>
      <c r="AD3" s="898"/>
      <c r="AE3" s="898"/>
      <c r="AF3" s="898"/>
      <c r="AG3" s="898"/>
      <c r="AH3" s="898"/>
      <c r="AI3" s="898"/>
      <c r="AJ3" s="898"/>
    </row>
    <row r="4" spans="1:39">
      <c r="A4" s="122"/>
      <c r="B4" s="122"/>
      <c r="C4" s="122"/>
      <c r="D4" s="122"/>
      <c r="E4" s="122"/>
      <c r="G4" s="122"/>
      <c r="H4" s="122"/>
      <c r="I4" s="122"/>
    </row>
    <row r="5" spans="1:39">
      <c r="A5" s="35" t="s">
        <v>28</v>
      </c>
      <c r="B5" s="604" t="s">
        <v>29</v>
      </c>
      <c r="C5" s="604"/>
      <c r="D5" s="604"/>
      <c r="E5" s="604"/>
      <c r="F5" s="604"/>
      <c r="G5" s="604"/>
      <c r="H5" s="608" t="str">
        <f>IF(別添2!E6=0,"",別添2!E6)</f>
        <v/>
      </c>
      <c r="I5" s="608"/>
      <c r="J5" s="608"/>
      <c r="K5" s="608"/>
      <c r="L5" s="608"/>
      <c r="M5" s="608"/>
      <c r="N5" s="608"/>
      <c r="O5" s="608"/>
      <c r="P5" s="608"/>
      <c r="Q5" s="608"/>
      <c r="R5" s="608"/>
      <c r="S5" s="608"/>
      <c r="T5" s="608"/>
    </row>
    <row r="6" spans="1:39">
      <c r="B6" s="604" t="s">
        <v>30</v>
      </c>
      <c r="C6" s="604"/>
      <c r="D6" s="604"/>
      <c r="E6" s="604"/>
      <c r="F6" s="604"/>
      <c r="G6" s="604"/>
      <c r="H6" s="606" t="str">
        <f>IF(別添2!H27=0,"",別添2!H27)</f>
        <v/>
      </c>
      <c r="I6" s="606"/>
      <c r="J6" s="606"/>
      <c r="K6" s="606"/>
      <c r="L6" s="606"/>
      <c r="M6" s="606"/>
      <c r="N6" s="606"/>
      <c r="O6" s="606"/>
      <c r="P6" s="606"/>
      <c r="Q6" s="606"/>
      <c r="R6" s="606"/>
      <c r="S6" s="606"/>
      <c r="T6" s="606"/>
    </row>
    <row r="7" spans="1:39">
      <c r="A7" s="35"/>
      <c r="B7" s="121"/>
      <c r="D7" s="122"/>
      <c r="E7" s="122"/>
      <c r="G7" s="122"/>
      <c r="H7" s="122"/>
      <c r="I7" s="122"/>
      <c r="J7" s="122"/>
      <c r="K7" s="122"/>
      <c r="L7" s="122"/>
      <c r="M7" s="122"/>
      <c r="N7" s="122"/>
      <c r="O7" s="122"/>
      <c r="P7" s="122"/>
      <c r="Q7" s="122"/>
      <c r="R7" s="122"/>
      <c r="S7" s="122"/>
    </row>
    <row r="8" spans="1:39">
      <c r="A8" s="35" t="s">
        <v>31</v>
      </c>
      <c r="B8" s="121" t="s">
        <v>521</v>
      </c>
      <c r="C8" s="122"/>
      <c r="D8" s="122"/>
      <c r="E8" s="122"/>
      <c r="H8" s="122"/>
      <c r="I8" s="122"/>
      <c r="J8" s="122"/>
      <c r="K8" s="122"/>
      <c r="L8" s="122"/>
      <c r="M8" s="122"/>
      <c r="N8" s="122"/>
      <c r="O8" s="122"/>
      <c r="P8" s="122"/>
      <c r="Q8" s="122"/>
      <c r="R8" s="122"/>
      <c r="S8" s="122"/>
      <c r="AL8" s="274" t="s">
        <v>17</v>
      </c>
      <c r="AM8" s="282" t="s">
        <v>1511</v>
      </c>
    </row>
    <row r="9" spans="1:39">
      <c r="A9" s="35"/>
      <c r="B9" s="121"/>
      <c r="C9" s="273" t="s">
        <v>1510</v>
      </c>
      <c r="D9" s="122"/>
      <c r="E9" s="122"/>
      <c r="H9" s="614"/>
      <c r="I9" s="614"/>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522</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523</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97"/>
      <c r="N18" s="897"/>
      <c r="O18" s="897"/>
      <c r="P18" s="897"/>
      <c r="Q18" s="897"/>
      <c r="R18" s="897"/>
      <c r="S18" s="897"/>
      <c r="T18" s="43" t="s">
        <v>100</v>
      </c>
      <c r="U18" s="44"/>
      <c r="V18" s="286"/>
      <c r="W18" s="285"/>
      <c r="X18" s="287"/>
      <c r="Y18" s="285"/>
      <c r="Z18" s="896"/>
      <c r="AA18" s="896"/>
      <c r="AB18" s="896"/>
      <c r="AC18" s="896"/>
      <c r="AD18" s="896"/>
      <c r="AE18" s="896"/>
      <c r="AF18" s="896"/>
      <c r="AG18" s="287"/>
      <c r="AH18" s="44"/>
      <c r="AI18" s="44"/>
      <c r="AL18" s="34">
        <v>10</v>
      </c>
      <c r="AM18" s="282">
        <v>3</v>
      </c>
    </row>
    <row r="19" spans="1:39">
      <c r="A19" s="47"/>
      <c r="B19" s="44"/>
      <c r="C19" s="46" t="s">
        <v>1520</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1521</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524</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525</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95"/>
      <c r="N30" s="895"/>
      <c r="O30" s="895"/>
      <c r="P30" s="895"/>
      <c r="Q30" s="895"/>
      <c r="R30" s="895"/>
      <c r="S30" s="895"/>
      <c r="T30" s="43" t="s">
        <v>114</v>
      </c>
      <c r="U30" s="280"/>
      <c r="V30" s="286"/>
      <c r="W30" s="280"/>
      <c r="X30" s="287"/>
      <c r="Y30" s="280"/>
      <c r="Z30" s="896"/>
      <c r="AA30" s="896"/>
      <c r="AB30" s="896"/>
      <c r="AC30" s="896"/>
      <c r="AD30" s="896"/>
      <c r="AE30" s="896"/>
      <c r="AF30" s="896"/>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95"/>
      <c r="N32" s="895"/>
      <c r="O32" s="895"/>
      <c r="P32" s="895"/>
      <c r="Q32" s="895"/>
      <c r="R32" s="895"/>
      <c r="S32" s="895"/>
      <c r="T32" s="43" t="s">
        <v>114</v>
      </c>
      <c r="U32" s="280"/>
      <c r="V32" s="286"/>
      <c r="W32" s="280"/>
      <c r="X32" s="287"/>
      <c r="Y32" s="280"/>
      <c r="Z32" s="896"/>
      <c r="AA32" s="896"/>
      <c r="AB32" s="896"/>
      <c r="AC32" s="896"/>
      <c r="AD32" s="896"/>
      <c r="AE32" s="896"/>
      <c r="AF32" s="896"/>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95"/>
      <c r="N34" s="895"/>
      <c r="O34" s="895"/>
      <c r="P34" s="895"/>
      <c r="Q34" s="895"/>
      <c r="R34" s="895"/>
      <c r="S34" s="895"/>
      <c r="T34" s="43" t="s">
        <v>114</v>
      </c>
      <c r="U34" s="280"/>
      <c r="V34" s="286"/>
      <c r="W34" s="280"/>
      <c r="X34" s="287"/>
      <c r="Y34" s="280"/>
      <c r="Z34" s="896"/>
      <c r="AA34" s="896"/>
      <c r="AB34" s="896"/>
      <c r="AC34" s="896"/>
      <c r="AD34" s="896"/>
      <c r="AE34" s="896"/>
      <c r="AF34" s="896"/>
      <c r="AG34" s="287"/>
      <c r="AK34" s="183">
        <v>28</v>
      </c>
    </row>
    <row r="35" spans="1:37">
      <c r="A35" s="35"/>
      <c r="B35" s="45" t="s">
        <v>526</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95"/>
      <c r="N36" s="895"/>
      <c r="O36" s="895"/>
      <c r="P36" s="895"/>
      <c r="Q36" s="895"/>
      <c r="R36" s="895"/>
      <c r="S36" s="895"/>
      <c r="T36" s="43" t="s">
        <v>114</v>
      </c>
      <c r="U36" s="285"/>
      <c r="V36" s="286"/>
      <c r="W36" s="285"/>
      <c r="X36" s="287"/>
      <c r="Y36" s="285"/>
      <c r="Z36" s="896"/>
      <c r="AA36" s="896"/>
      <c r="AB36" s="896"/>
      <c r="AC36" s="896"/>
      <c r="AD36" s="896"/>
      <c r="AE36" s="896"/>
      <c r="AF36" s="896"/>
      <c r="AG36" s="287"/>
      <c r="AK36" s="183">
        <v>7</v>
      </c>
    </row>
    <row r="37" spans="1:37">
      <c r="A37" s="35"/>
      <c r="B37" s="45" t="s">
        <v>527</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95"/>
      <c r="N38" s="895"/>
      <c r="O38" s="895"/>
      <c r="P38" s="895"/>
      <c r="Q38" s="895"/>
      <c r="R38" s="895"/>
      <c r="S38" s="895"/>
      <c r="T38" s="43" t="s">
        <v>114</v>
      </c>
      <c r="U38" s="285"/>
      <c r="V38" s="286"/>
      <c r="W38" s="285"/>
      <c r="X38" s="287"/>
      <c r="Y38" s="285"/>
      <c r="Z38" s="896"/>
      <c r="AA38" s="896"/>
      <c r="AB38" s="896"/>
      <c r="AC38" s="896"/>
      <c r="AD38" s="896"/>
      <c r="AE38" s="896"/>
      <c r="AF38" s="896"/>
      <c r="AG38" s="287"/>
      <c r="AK38" s="183">
        <v>10</v>
      </c>
    </row>
    <row r="39" spans="1:37">
      <c r="A39" s="35"/>
      <c r="B39" s="45" t="s">
        <v>528</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95"/>
      <c r="N40" s="895"/>
      <c r="O40" s="895"/>
      <c r="P40" s="895"/>
      <c r="Q40" s="895"/>
      <c r="R40" s="895"/>
      <c r="S40" s="895"/>
      <c r="T40" s="43" t="s">
        <v>114</v>
      </c>
      <c r="U40" s="280"/>
      <c r="V40" s="286"/>
      <c r="W40" s="280"/>
      <c r="X40" s="287"/>
      <c r="Y40" s="280"/>
      <c r="Z40" s="896"/>
      <c r="AA40" s="896"/>
      <c r="AB40" s="896"/>
      <c r="AC40" s="896"/>
      <c r="AD40" s="896"/>
      <c r="AE40" s="896"/>
      <c r="AF40" s="896"/>
      <c r="AG40" s="287"/>
      <c r="AK40" s="183">
        <v>2</v>
      </c>
    </row>
    <row r="41" spans="1:37">
      <c r="A41" s="35"/>
      <c r="B41" s="45" t="s">
        <v>529</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95"/>
      <c r="N42" s="895"/>
      <c r="O42" s="895"/>
      <c r="P42" s="895"/>
      <c r="Q42" s="895"/>
      <c r="R42" s="895"/>
      <c r="S42" s="895"/>
      <c r="T42" s="43" t="s">
        <v>114</v>
      </c>
      <c r="U42" s="280"/>
      <c r="V42" s="286"/>
      <c r="W42" s="280"/>
      <c r="X42" s="287"/>
      <c r="Y42" s="280"/>
      <c r="Z42" s="896"/>
      <c r="AA42" s="896"/>
      <c r="AB42" s="896"/>
      <c r="AC42" s="896"/>
      <c r="AD42" s="896"/>
      <c r="AE42" s="896"/>
      <c r="AF42" s="896"/>
      <c r="AG42" s="287"/>
      <c r="AK42" s="183">
        <v>41</v>
      </c>
    </row>
    <row r="43" spans="1:37">
      <c r="A43" s="35"/>
      <c r="B43" s="45" t="s">
        <v>530</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95"/>
      <c r="N44" s="895"/>
      <c r="O44" s="895"/>
      <c r="P44" s="895"/>
      <c r="Q44" s="895"/>
      <c r="R44" s="895"/>
      <c r="S44" s="895"/>
      <c r="T44" s="43" t="s">
        <v>114</v>
      </c>
      <c r="U44" s="285"/>
      <c r="V44" s="286"/>
      <c r="W44" s="285"/>
      <c r="X44" s="287"/>
      <c r="Y44" s="285"/>
      <c r="Z44" s="896"/>
      <c r="AA44" s="896"/>
      <c r="AB44" s="896"/>
      <c r="AC44" s="896"/>
      <c r="AD44" s="896"/>
      <c r="AE44" s="896"/>
      <c r="AF44" s="896"/>
      <c r="AG44" s="287"/>
      <c r="AK44" s="183">
        <v>10</v>
      </c>
    </row>
    <row r="45" spans="1:37">
      <c r="A45" s="35"/>
      <c r="C45" s="41" t="s">
        <v>531</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92">
        <f>SUM(M29:S44)</f>
        <v>0</v>
      </c>
      <c r="N51" s="892"/>
      <c r="O51" s="892"/>
      <c r="P51" s="892"/>
      <c r="Q51" s="892"/>
      <c r="R51" s="892"/>
      <c r="S51" s="892"/>
      <c r="T51" s="43" t="s">
        <v>114</v>
      </c>
      <c r="U51" s="44"/>
      <c r="V51" s="292"/>
      <c r="W51" s="288"/>
      <c r="X51" s="291"/>
      <c r="Y51" s="288"/>
      <c r="Z51" s="893"/>
      <c r="AA51" s="893"/>
      <c r="AB51" s="893"/>
      <c r="AC51" s="893"/>
      <c r="AD51" s="893"/>
      <c r="AE51" s="893"/>
      <c r="AF51" s="893"/>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92">
        <f>M30*AK30+M32*AK32+M34*AK34+M36*AK36+M38*AK38+M40*AK40+M42*AK42+M44*AK44</f>
        <v>0</v>
      </c>
      <c r="N53" s="892"/>
      <c r="O53" s="892"/>
      <c r="P53" s="892"/>
      <c r="Q53" s="892"/>
      <c r="R53" s="892"/>
      <c r="S53" s="892"/>
      <c r="T53" s="43" t="s">
        <v>129</v>
      </c>
      <c r="U53" s="44"/>
      <c r="V53" s="292"/>
      <c r="W53" s="288"/>
      <c r="X53" s="291"/>
      <c r="Y53" s="288"/>
      <c r="Z53" s="893"/>
      <c r="AA53" s="893"/>
      <c r="AB53" s="893"/>
      <c r="AC53" s="893"/>
      <c r="AD53" s="893"/>
      <c r="AE53" s="893"/>
      <c r="AF53" s="893"/>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35" t="e">
        <f>ROUNDDOWN(M53*10/M18,4)</f>
        <v>#DIV/0!</v>
      </c>
      <c r="N56" s="635"/>
      <c r="O56" s="635"/>
      <c r="P56" s="635"/>
      <c r="Q56" s="635"/>
      <c r="R56" s="635"/>
      <c r="S56" s="635"/>
      <c r="T56" s="43"/>
      <c r="U56" s="44"/>
      <c r="V56" s="292"/>
      <c r="W56" s="288"/>
      <c r="X56" s="291"/>
      <c r="Y56" s="288"/>
      <c r="Z56" s="894"/>
      <c r="AA56" s="894"/>
      <c r="AB56" s="894"/>
      <c r="AC56" s="894"/>
      <c r="AD56" s="894"/>
      <c r="AE56" s="894"/>
      <c r="AF56" s="894"/>
      <c r="AG56" s="291"/>
    </row>
    <row r="57" spans="1:39" s="303" customFormat="1" ht="19.5">
      <c r="A57" s="300"/>
      <c r="B57" s="41"/>
      <c r="C57" s="73" t="s">
        <v>1527</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1523</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1524</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1525</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1526</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1536</v>
      </c>
    </row>
    <row r="66" spans="1:2">
      <c r="A66" s="34" t="s">
        <v>174</v>
      </c>
    </row>
    <row r="67" spans="1:2">
      <c r="B67" s="34" t="s">
        <v>175</v>
      </c>
    </row>
    <row r="68" spans="1:2">
      <c r="A68" s="34" t="s">
        <v>1537</v>
      </c>
    </row>
    <row r="69" spans="1:2">
      <c r="A69" s="34" t="s">
        <v>176</v>
      </c>
    </row>
    <row r="70" spans="1:2">
      <c r="A70" s="34" t="s">
        <v>177</v>
      </c>
    </row>
    <row r="71" spans="1:2">
      <c r="A71" s="34" t="s">
        <v>178</v>
      </c>
    </row>
    <row r="72" spans="1:2">
      <c r="A72" s="34" t="s">
        <v>1538</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1539</v>
      </c>
    </row>
    <row r="84" spans="1:1">
      <c r="A84" s="34" t="s">
        <v>189</v>
      </c>
    </row>
    <row r="85" spans="1:1">
      <c r="A85" s="34" t="s">
        <v>190</v>
      </c>
    </row>
    <row r="86" spans="1:1">
      <c r="A86" s="34" t="s">
        <v>1540</v>
      </c>
    </row>
    <row r="87" spans="1:1">
      <c r="A87" s="34" t="s">
        <v>191</v>
      </c>
    </row>
    <row r="88" spans="1:1">
      <c r="A88" s="34" t="s">
        <v>192</v>
      </c>
    </row>
    <row r="89" spans="1:1">
      <c r="A89" s="34" t="s">
        <v>1541</v>
      </c>
    </row>
    <row r="90" spans="1:1">
      <c r="A90" s="34" t="s">
        <v>193</v>
      </c>
    </row>
    <row r="91" spans="1:1">
      <c r="A91" s="34" t="s">
        <v>1542</v>
      </c>
    </row>
    <row r="92" spans="1:1">
      <c r="A92" s="34" t="s">
        <v>194</v>
      </c>
    </row>
    <row r="93" spans="1:1">
      <c r="A93" s="34" t="s">
        <v>195</v>
      </c>
    </row>
    <row r="94" spans="1:1">
      <c r="A94" s="34" t="s">
        <v>196</v>
      </c>
    </row>
    <row r="95" spans="1:1">
      <c r="A95" s="34" t="s">
        <v>197</v>
      </c>
    </row>
    <row r="96" spans="1:1">
      <c r="A96" s="34" t="s">
        <v>1543</v>
      </c>
    </row>
    <row r="97" spans="1:6">
      <c r="A97" s="34" t="s">
        <v>198</v>
      </c>
    </row>
    <row r="98" spans="1:6">
      <c r="A98" s="34" t="s">
        <v>1544</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OQ1" workbookViewId="0">
      <selection activeCell="O21" sqref="O21:P21"/>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394" width="9" style="198" hidden="1" customWidth="1" outlineLevel="1"/>
    <col min="395" max="395" width="9" style="198" collapsed="1"/>
    <col min="396" max="407" width="9" style="198"/>
    <col min="408" max="440" width="9" style="198" hidden="1" customWidth="1" outlineLevel="1"/>
    <col min="441" max="441" width="9" style="198" collapsed="1"/>
    <col min="442" max="443" width="9" style="198"/>
    <col min="444" max="451" width="0" style="198" hidden="1" customWidth="1" outlineLevel="1"/>
    <col min="452" max="452" width="9" style="198" collapsed="1"/>
    <col min="453" max="518" width="9" style="198"/>
    <col min="519" max="780" width="9" style="198" hidden="1" customWidth="1" outlineLevel="1"/>
    <col min="781" max="781" width="9" style="198" collapsed="1"/>
    <col min="782" max="786" width="9" style="198" hidden="1" customWidth="1" outlineLevel="1"/>
    <col min="787" max="787" width="9" style="198" collapsed="1"/>
    <col min="788" max="790" width="9" style="198"/>
    <col min="791" max="796" width="0" style="198" hidden="1" customWidth="1" outlineLevel="1"/>
    <col min="797" max="797" width="9" style="198" collapsed="1"/>
    <col min="798" max="16384" width="9" style="198"/>
  </cols>
  <sheetData>
    <row r="1" spans="1:797">
      <c r="A1" s="199" t="s">
        <v>532</v>
      </c>
      <c r="B1" s="199" t="s">
        <v>533</v>
      </c>
      <c r="C1" s="199" t="s">
        <v>534</v>
      </c>
      <c r="D1" s="199" t="s">
        <v>535</v>
      </c>
      <c r="E1" s="199" t="s">
        <v>536</v>
      </c>
      <c r="F1" s="199" t="s">
        <v>537</v>
      </c>
      <c r="G1" s="199" t="s">
        <v>538</v>
      </c>
      <c r="H1" s="199" t="s">
        <v>539</v>
      </c>
      <c r="I1" s="199" t="s">
        <v>540</v>
      </c>
      <c r="J1" s="199" t="s">
        <v>541</v>
      </c>
      <c r="K1" s="199" t="s">
        <v>542</v>
      </c>
      <c r="L1" s="199" t="s">
        <v>543</v>
      </c>
      <c r="M1" s="199" t="s">
        <v>544</v>
      </c>
      <c r="N1" s="199" t="s">
        <v>545</v>
      </c>
      <c r="O1" s="199" t="s">
        <v>546</v>
      </c>
      <c r="P1" s="199" t="s">
        <v>547</v>
      </c>
      <c r="Q1" s="199" t="s">
        <v>548</v>
      </c>
      <c r="R1" s="199" t="s">
        <v>549</v>
      </c>
      <c r="S1" s="199" t="s">
        <v>550</v>
      </c>
      <c r="T1" s="199" t="s">
        <v>551</v>
      </c>
      <c r="U1" s="199" t="s">
        <v>552</v>
      </c>
      <c r="V1" s="199" t="s">
        <v>553</v>
      </c>
      <c r="W1" s="199" t="s">
        <v>554</v>
      </c>
      <c r="X1" s="199" t="s">
        <v>555</v>
      </c>
      <c r="Y1" s="199" t="s">
        <v>556</v>
      </c>
      <c r="Z1" s="199" t="s">
        <v>557</v>
      </c>
      <c r="AA1" s="199" t="s">
        <v>558</v>
      </c>
      <c r="AB1" s="199" t="s">
        <v>559</v>
      </c>
      <c r="AC1" s="199" t="s">
        <v>560</v>
      </c>
      <c r="AD1" s="199" t="s">
        <v>561</v>
      </c>
      <c r="AE1" s="199" t="s">
        <v>562</v>
      </c>
      <c r="AF1" s="199" t="s">
        <v>563</v>
      </c>
      <c r="AG1" s="199" t="s">
        <v>564</v>
      </c>
      <c r="AH1" s="199" t="s">
        <v>565</v>
      </c>
      <c r="AI1" s="199" t="s">
        <v>566</v>
      </c>
      <c r="AJ1" s="199" t="s">
        <v>567</v>
      </c>
      <c r="AK1" s="199" t="s">
        <v>568</v>
      </c>
      <c r="AL1" s="199" t="s">
        <v>569</v>
      </c>
      <c r="AM1" s="199" t="s">
        <v>570</v>
      </c>
      <c r="AN1" s="199" t="s">
        <v>571</v>
      </c>
      <c r="AO1" s="199" t="s">
        <v>572</v>
      </c>
      <c r="AP1" s="199" t="s">
        <v>573</v>
      </c>
      <c r="AQ1" s="199" t="s">
        <v>574</v>
      </c>
      <c r="AR1" s="199" t="s">
        <v>575</v>
      </c>
      <c r="AS1" s="199" t="s">
        <v>576</v>
      </c>
      <c r="AT1" s="199" t="s">
        <v>577</v>
      </c>
      <c r="AU1" s="199" t="s">
        <v>578</v>
      </c>
      <c r="AV1" s="199" t="s">
        <v>579</v>
      </c>
      <c r="AW1" s="199" t="s">
        <v>580</v>
      </c>
      <c r="AX1" s="199" t="s">
        <v>581</v>
      </c>
      <c r="AY1" s="199" t="s">
        <v>582</v>
      </c>
      <c r="AZ1" s="199" t="s">
        <v>583</v>
      </c>
      <c r="BA1" s="199" t="s">
        <v>584</v>
      </c>
      <c r="BB1" s="199" t="s">
        <v>585</v>
      </c>
      <c r="BC1" s="199" t="s">
        <v>586</v>
      </c>
      <c r="BD1" s="199" t="s">
        <v>587</v>
      </c>
      <c r="BE1" s="199" t="s">
        <v>588</v>
      </c>
      <c r="BF1" s="199" t="s">
        <v>589</v>
      </c>
      <c r="BG1" s="199" t="s">
        <v>590</v>
      </c>
      <c r="BH1" s="199" t="s">
        <v>591</v>
      </c>
      <c r="BI1" s="199" t="s">
        <v>592</v>
      </c>
      <c r="BJ1" s="199" t="s">
        <v>593</v>
      </c>
      <c r="BK1" s="199" t="s">
        <v>594</v>
      </c>
      <c r="BL1" s="199" t="s">
        <v>595</v>
      </c>
      <c r="BM1" s="199" t="s">
        <v>596</v>
      </c>
      <c r="BN1" s="199" t="s">
        <v>597</v>
      </c>
      <c r="BO1" s="199" t="s">
        <v>598</v>
      </c>
      <c r="BP1" s="199" t="s">
        <v>599</v>
      </c>
      <c r="BQ1" s="199" t="s">
        <v>600</v>
      </c>
      <c r="BR1" s="199" t="s">
        <v>601</v>
      </c>
      <c r="BS1" s="199" t="s">
        <v>602</v>
      </c>
      <c r="BT1" s="199" t="s">
        <v>603</v>
      </c>
      <c r="BU1" s="199" t="s">
        <v>604</v>
      </c>
      <c r="BV1" s="199" t="s">
        <v>605</v>
      </c>
      <c r="BW1" s="199" t="s">
        <v>606</v>
      </c>
      <c r="BX1" s="199" t="s">
        <v>607</v>
      </c>
      <c r="BY1" s="199" t="s">
        <v>608</v>
      </c>
      <c r="BZ1" s="199" t="s">
        <v>609</v>
      </c>
      <c r="CA1" s="199" t="s">
        <v>610</v>
      </c>
      <c r="CB1" s="199" t="s">
        <v>611</v>
      </c>
      <c r="CC1" s="199" t="s">
        <v>612</v>
      </c>
      <c r="CD1" s="199" t="s">
        <v>613</v>
      </c>
      <c r="CE1" s="199" t="s">
        <v>614</v>
      </c>
      <c r="CF1" s="199" t="s">
        <v>615</v>
      </c>
      <c r="CG1" s="199" t="s">
        <v>616</v>
      </c>
      <c r="CH1" s="199" t="s">
        <v>617</v>
      </c>
      <c r="CI1" s="199" t="s">
        <v>618</v>
      </c>
      <c r="CJ1" s="199" t="s">
        <v>619</v>
      </c>
      <c r="CK1" s="199" t="s">
        <v>620</v>
      </c>
      <c r="CL1" s="199" t="s">
        <v>621</v>
      </c>
      <c r="CM1" s="199" t="s">
        <v>622</v>
      </c>
      <c r="CN1" s="199" t="s">
        <v>623</v>
      </c>
      <c r="CO1" s="199" t="s">
        <v>624</v>
      </c>
      <c r="CP1" s="199" t="s">
        <v>625</v>
      </c>
      <c r="CQ1" s="199" t="s">
        <v>626</v>
      </c>
      <c r="CR1" s="199" t="s">
        <v>627</v>
      </c>
      <c r="CS1" s="199" t="s">
        <v>628</v>
      </c>
      <c r="CT1" s="199" t="s">
        <v>629</v>
      </c>
      <c r="CU1" s="199" t="s">
        <v>630</v>
      </c>
      <c r="CV1" s="199" t="s">
        <v>631</v>
      </c>
      <c r="CW1" s="199" t="s">
        <v>632</v>
      </c>
      <c r="CX1" s="199" t="s">
        <v>633</v>
      </c>
      <c r="CY1" s="199" t="s">
        <v>634</v>
      </c>
      <c r="CZ1" s="199" t="s">
        <v>635</v>
      </c>
      <c r="DA1" s="199" t="s">
        <v>636</v>
      </c>
      <c r="DB1" s="199" t="s">
        <v>637</v>
      </c>
      <c r="DC1" s="199" t="s">
        <v>638</v>
      </c>
      <c r="DD1" s="199" t="s">
        <v>639</v>
      </c>
      <c r="DE1" s="199" t="s">
        <v>640</v>
      </c>
      <c r="DF1" s="199" t="s">
        <v>641</v>
      </c>
      <c r="DG1" s="199" t="s">
        <v>642</v>
      </c>
      <c r="DH1" s="199" t="s">
        <v>643</v>
      </c>
      <c r="DI1" s="199" t="s">
        <v>644</v>
      </c>
      <c r="DJ1" s="199" t="s">
        <v>645</v>
      </c>
      <c r="DK1" s="199" t="s">
        <v>646</v>
      </c>
      <c r="DL1" s="199" t="s">
        <v>647</v>
      </c>
      <c r="DM1" s="199" t="s">
        <v>648</v>
      </c>
      <c r="DN1" s="199" t="s">
        <v>649</v>
      </c>
      <c r="DO1" s="199" t="s">
        <v>650</v>
      </c>
      <c r="DP1" s="199" t="s">
        <v>651</v>
      </c>
      <c r="DQ1" s="199" t="s">
        <v>652</v>
      </c>
      <c r="DR1" s="199" t="s">
        <v>653</v>
      </c>
      <c r="DS1" s="199" t="s">
        <v>654</v>
      </c>
      <c r="DT1" s="199" t="s">
        <v>655</v>
      </c>
      <c r="DU1" s="199" t="s">
        <v>656</v>
      </c>
      <c r="DV1" s="199" t="s">
        <v>657</v>
      </c>
      <c r="DW1" s="199" t="s">
        <v>658</v>
      </c>
      <c r="DX1" s="199" t="s">
        <v>659</v>
      </c>
      <c r="DY1" s="199" t="s">
        <v>660</v>
      </c>
      <c r="DZ1" s="199" t="s">
        <v>661</v>
      </c>
      <c r="EA1" s="199" t="s">
        <v>662</v>
      </c>
      <c r="EB1" s="199" t="s">
        <v>663</v>
      </c>
      <c r="EC1" s="199" t="s">
        <v>664</v>
      </c>
      <c r="ED1" s="199" t="s">
        <v>665</v>
      </c>
      <c r="EE1" s="199" t="s">
        <v>666</v>
      </c>
      <c r="EF1" s="199" t="s">
        <v>667</v>
      </c>
      <c r="EG1" s="199" t="s">
        <v>668</v>
      </c>
      <c r="EH1" s="199" t="s">
        <v>669</v>
      </c>
      <c r="EI1" s="199" t="s">
        <v>670</v>
      </c>
      <c r="EJ1" s="199" t="s">
        <v>671</v>
      </c>
      <c r="EK1" s="199" t="s">
        <v>672</v>
      </c>
      <c r="EL1" s="199" t="s">
        <v>673</v>
      </c>
      <c r="EM1" s="199" t="s">
        <v>674</v>
      </c>
      <c r="EN1" s="199" t="s">
        <v>675</v>
      </c>
      <c r="EO1" s="199" t="s">
        <v>676</v>
      </c>
      <c r="EP1" s="199" t="s">
        <v>677</v>
      </c>
      <c r="EQ1" s="199" t="s">
        <v>678</v>
      </c>
      <c r="ER1" s="199" t="s">
        <v>679</v>
      </c>
      <c r="ES1" s="199" t="s">
        <v>680</v>
      </c>
      <c r="ET1" s="199" t="s">
        <v>681</v>
      </c>
      <c r="EU1" s="199" t="s">
        <v>682</v>
      </c>
      <c r="EV1" s="199" t="s">
        <v>683</v>
      </c>
      <c r="EW1" s="199" t="s">
        <v>684</v>
      </c>
      <c r="EX1" s="199" t="s">
        <v>685</v>
      </c>
      <c r="EY1" s="199" t="s">
        <v>686</v>
      </c>
      <c r="EZ1" s="199" t="s">
        <v>687</v>
      </c>
      <c r="FA1" s="199" t="s">
        <v>688</v>
      </c>
      <c r="FB1" s="199" t="s">
        <v>689</v>
      </c>
      <c r="FC1" s="199" t="s">
        <v>690</v>
      </c>
      <c r="FD1" s="199" t="s">
        <v>691</v>
      </c>
      <c r="FE1" s="199" t="s">
        <v>692</v>
      </c>
      <c r="FF1" s="199" t="s">
        <v>693</v>
      </c>
      <c r="FG1" s="199" t="s">
        <v>694</v>
      </c>
      <c r="FH1" s="199" t="s">
        <v>695</v>
      </c>
      <c r="FI1" s="199" t="s">
        <v>696</v>
      </c>
      <c r="FJ1" s="199" t="s">
        <v>697</v>
      </c>
      <c r="FK1" s="199" t="s">
        <v>698</v>
      </c>
      <c r="FL1" s="199" t="s">
        <v>699</v>
      </c>
      <c r="FM1" s="199" t="s">
        <v>700</v>
      </c>
      <c r="FN1" s="199" t="s">
        <v>701</v>
      </c>
      <c r="FO1" s="199" t="s">
        <v>702</v>
      </c>
      <c r="FP1" s="199" t="s">
        <v>703</v>
      </c>
      <c r="FQ1" s="199" t="s">
        <v>704</v>
      </c>
      <c r="FR1" s="199" t="s">
        <v>705</v>
      </c>
      <c r="FS1" s="199" t="s">
        <v>706</v>
      </c>
      <c r="FT1" s="199" t="s">
        <v>707</v>
      </c>
      <c r="FU1" s="199" t="s">
        <v>708</v>
      </c>
      <c r="FV1" s="199" t="s">
        <v>709</v>
      </c>
      <c r="FW1" s="199" t="s">
        <v>710</v>
      </c>
      <c r="FX1" s="199" t="s">
        <v>711</v>
      </c>
      <c r="FY1" s="199" t="s">
        <v>712</v>
      </c>
      <c r="FZ1" s="199" t="s">
        <v>713</v>
      </c>
      <c r="GA1" s="199" t="s">
        <v>714</v>
      </c>
      <c r="GB1" s="199" t="s">
        <v>715</v>
      </c>
      <c r="GC1" s="199" t="s">
        <v>716</v>
      </c>
      <c r="GD1" s="199" t="s">
        <v>717</v>
      </c>
      <c r="GE1" s="199" t="s">
        <v>718</v>
      </c>
      <c r="GF1" s="199" t="s">
        <v>719</v>
      </c>
      <c r="GG1" s="199" t="s">
        <v>720</v>
      </c>
      <c r="GH1" s="199" t="s">
        <v>721</v>
      </c>
      <c r="GI1" s="199" t="s">
        <v>722</v>
      </c>
      <c r="GJ1" s="199" t="s">
        <v>723</v>
      </c>
      <c r="GK1" s="199" t="s">
        <v>724</v>
      </c>
      <c r="GL1" s="199" t="s">
        <v>725</v>
      </c>
      <c r="GM1" s="199" t="s">
        <v>726</v>
      </c>
      <c r="GN1" s="199" t="s">
        <v>727</v>
      </c>
      <c r="GO1" s="199" t="s">
        <v>728</v>
      </c>
      <c r="GP1" s="199" t="s">
        <v>729</v>
      </c>
      <c r="GQ1" s="199" t="s">
        <v>730</v>
      </c>
      <c r="GR1" s="199" t="s">
        <v>731</v>
      </c>
      <c r="GS1" s="199" t="s">
        <v>732</v>
      </c>
      <c r="GT1" s="199" t="s">
        <v>733</v>
      </c>
      <c r="GU1" s="199" t="s">
        <v>734</v>
      </c>
      <c r="GV1" s="199" t="s">
        <v>735</v>
      </c>
      <c r="GW1" s="199" t="s">
        <v>736</v>
      </c>
      <c r="GX1" s="199" t="s">
        <v>737</v>
      </c>
      <c r="GY1" s="199" t="s">
        <v>738</v>
      </c>
      <c r="GZ1" s="199" t="s">
        <v>739</v>
      </c>
      <c r="HA1" s="199" t="s">
        <v>740</v>
      </c>
      <c r="HB1" s="199" t="s">
        <v>741</v>
      </c>
      <c r="HC1" s="199" t="s">
        <v>742</v>
      </c>
      <c r="HD1" s="199" t="s">
        <v>743</v>
      </c>
      <c r="HE1" s="199" t="s">
        <v>744</v>
      </c>
      <c r="HF1" s="199" t="s">
        <v>745</v>
      </c>
      <c r="HG1" s="199" t="s">
        <v>746</v>
      </c>
      <c r="HH1" s="199" t="s">
        <v>747</v>
      </c>
      <c r="HI1" s="199" t="s">
        <v>748</v>
      </c>
      <c r="HJ1" s="199" t="s">
        <v>749</v>
      </c>
      <c r="HK1" s="199" t="s">
        <v>750</v>
      </c>
      <c r="HL1" s="199" t="s">
        <v>751</v>
      </c>
      <c r="HM1" s="199" t="s">
        <v>752</v>
      </c>
      <c r="HN1" s="199" t="s">
        <v>753</v>
      </c>
      <c r="HO1" s="199" t="s">
        <v>754</v>
      </c>
      <c r="HP1" s="199" t="s">
        <v>755</v>
      </c>
      <c r="HQ1" s="199" t="s">
        <v>756</v>
      </c>
      <c r="HR1" s="199" t="s">
        <v>757</v>
      </c>
      <c r="HS1" s="199" t="s">
        <v>758</v>
      </c>
      <c r="HT1" s="199" t="s">
        <v>759</v>
      </c>
      <c r="HU1" s="199" t="s">
        <v>760</v>
      </c>
      <c r="HV1" s="199" t="s">
        <v>761</v>
      </c>
      <c r="HW1" s="199" t="s">
        <v>762</v>
      </c>
      <c r="HX1" s="199" t="s">
        <v>763</v>
      </c>
      <c r="HY1" s="199" t="s">
        <v>764</v>
      </c>
      <c r="HZ1" s="199" t="s">
        <v>765</v>
      </c>
      <c r="IA1" s="199" t="s">
        <v>766</v>
      </c>
      <c r="IB1" s="199" t="s">
        <v>767</v>
      </c>
      <c r="IC1" s="199" t="s">
        <v>768</v>
      </c>
      <c r="ID1" s="199" t="s">
        <v>769</v>
      </c>
      <c r="IE1" s="199" t="s">
        <v>770</v>
      </c>
      <c r="IF1" s="199" t="s">
        <v>771</v>
      </c>
      <c r="IG1" s="199" t="s">
        <v>772</v>
      </c>
      <c r="IH1" s="199" t="s">
        <v>773</v>
      </c>
      <c r="II1" s="199" t="s">
        <v>774</v>
      </c>
      <c r="IJ1" s="199" t="s">
        <v>775</v>
      </c>
      <c r="IK1" s="199" t="s">
        <v>776</v>
      </c>
      <c r="IL1" s="199" t="s">
        <v>777</v>
      </c>
      <c r="IM1" s="199" t="s">
        <v>778</v>
      </c>
      <c r="IN1" s="199" t="s">
        <v>779</v>
      </c>
      <c r="IO1" s="199" t="s">
        <v>780</v>
      </c>
      <c r="IP1" s="199" t="s">
        <v>781</v>
      </c>
      <c r="IQ1" s="199" t="s">
        <v>782</v>
      </c>
      <c r="IR1" s="199" t="s">
        <v>783</v>
      </c>
      <c r="IS1" s="199" t="s">
        <v>784</v>
      </c>
      <c r="IT1" s="199" t="s">
        <v>785</v>
      </c>
      <c r="IU1" s="199" t="s">
        <v>786</v>
      </c>
      <c r="IV1" s="199" t="s">
        <v>787</v>
      </c>
      <c r="IW1" s="199" t="s">
        <v>788</v>
      </c>
      <c r="IX1" s="199" t="s">
        <v>789</v>
      </c>
      <c r="IY1" s="199" t="s">
        <v>790</v>
      </c>
      <c r="IZ1" s="199" t="s">
        <v>791</v>
      </c>
      <c r="JA1" s="199" t="s">
        <v>792</v>
      </c>
      <c r="JB1" s="199" t="s">
        <v>793</v>
      </c>
      <c r="JC1" s="199" t="s">
        <v>794</v>
      </c>
      <c r="JD1" s="199" t="s">
        <v>795</v>
      </c>
      <c r="JE1" s="199" t="s">
        <v>796</v>
      </c>
      <c r="JF1" s="199" t="s">
        <v>797</v>
      </c>
      <c r="JG1" s="199" t="s">
        <v>798</v>
      </c>
      <c r="JH1" s="199" t="s">
        <v>799</v>
      </c>
      <c r="JI1" s="199" t="s">
        <v>800</v>
      </c>
      <c r="JJ1" s="199" t="s">
        <v>801</v>
      </c>
      <c r="JK1" s="199" t="s">
        <v>802</v>
      </c>
      <c r="JL1" s="199" t="s">
        <v>803</v>
      </c>
      <c r="JM1" s="199" t="s">
        <v>804</v>
      </c>
      <c r="JN1" s="199" t="s">
        <v>805</v>
      </c>
      <c r="JO1" s="199" t="s">
        <v>806</v>
      </c>
      <c r="JP1" s="199" t="s">
        <v>807</v>
      </c>
      <c r="JQ1" s="199" t="s">
        <v>808</v>
      </c>
      <c r="JR1" s="199" t="s">
        <v>809</v>
      </c>
      <c r="JS1" s="199" t="s">
        <v>810</v>
      </c>
      <c r="JT1" s="199" t="s">
        <v>811</v>
      </c>
      <c r="JU1" s="199" t="s">
        <v>812</v>
      </c>
      <c r="JV1" s="199" t="s">
        <v>813</v>
      </c>
      <c r="JW1" s="199" t="s">
        <v>814</v>
      </c>
      <c r="JX1" s="199" t="s">
        <v>815</v>
      </c>
      <c r="JY1" s="199" t="s">
        <v>816</v>
      </c>
      <c r="JZ1" s="199" t="s">
        <v>817</v>
      </c>
      <c r="KA1" s="199" t="s">
        <v>818</v>
      </c>
      <c r="KB1" s="199" t="s">
        <v>819</v>
      </c>
      <c r="KC1" s="199" t="s">
        <v>820</v>
      </c>
      <c r="KD1" s="199" t="s">
        <v>821</v>
      </c>
      <c r="KE1" s="199" t="s">
        <v>822</v>
      </c>
      <c r="KF1" s="199" t="s">
        <v>823</v>
      </c>
      <c r="KG1" s="199" t="s">
        <v>824</v>
      </c>
      <c r="KH1" s="199" t="s">
        <v>825</v>
      </c>
      <c r="KI1" s="199" t="s">
        <v>826</v>
      </c>
      <c r="KJ1" s="199" t="s">
        <v>827</v>
      </c>
      <c r="KK1" s="199" t="s">
        <v>828</v>
      </c>
      <c r="KL1" s="199" t="s">
        <v>829</v>
      </c>
      <c r="KM1" s="199" t="s">
        <v>830</v>
      </c>
      <c r="KN1" s="199" t="s">
        <v>831</v>
      </c>
      <c r="KO1" s="199" t="s">
        <v>832</v>
      </c>
      <c r="KP1" s="199" t="s">
        <v>833</v>
      </c>
      <c r="KQ1" s="199" t="s">
        <v>834</v>
      </c>
      <c r="KR1" s="199" t="s">
        <v>835</v>
      </c>
      <c r="KS1" s="199" t="s">
        <v>836</v>
      </c>
      <c r="KT1" s="199" t="s">
        <v>837</v>
      </c>
      <c r="KU1" s="199" t="s">
        <v>838</v>
      </c>
      <c r="KV1" s="199" t="s">
        <v>839</v>
      </c>
      <c r="KW1" s="199" t="s">
        <v>840</v>
      </c>
      <c r="KX1" s="199" t="s">
        <v>841</v>
      </c>
      <c r="KY1" s="199" t="s">
        <v>842</v>
      </c>
      <c r="KZ1" s="199" t="s">
        <v>843</v>
      </c>
      <c r="LA1" s="199" t="s">
        <v>844</v>
      </c>
      <c r="LB1" s="199" t="s">
        <v>845</v>
      </c>
      <c r="LC1" s="199" t="s">
        <v>846</v>
      </c>
      <c r="LD1" s="199" t="s">
        <v>847</v>
      </c>
      <c r="LE1" s="199" t="s">
        <v>848</v>
      </c>
      <c r="LF1" s="199" t="s">
        <v>849</v>
      </c>
      <c r="LG1" s="199" t="s">
        <v>850</v>
      </c>
      <c r="LH1" s="199" t="s">
        <v>851</v>
      </c>
      <c r="LI1" s="199" t="s">
        <v>852</v>
      </c>
      <c r="LJ1" s="199" t="s">
        <v>853</v>
      </c>
      <c r="LK1" s="199" t="s">
        <v>854</v>
      </c>
      <c r="LL1" s="199" t="s">
        <v>855</v>
      </c>
      <c r="LM1" s="199" t="s">
        <v>856</v>
      </c>
      <c r="LN1" s="199" t="s">
        <v>857</v>
      </c>
      <c r="LO1" s="199" t="s">
        <v>858</v>
      </c>
      <c r="LP1" s="199" t="s">
        <v>859</v>
      </c>
      <c r="LQ1" s="199" t="s">
        <v>860</v>
      </c>
      <c r="LR1" s="199" t="s">
        <v>861</v>
      </c>
      <c r="LS1" s="199" t="s">
        <v>862</v>
      </c>
      <c r="LT1" s="199" t="s">
        <v>863</v>
      </c>
      <c r="LU1" s="199" t="s">
        <v>864</v>
      </c>
      <c r="LV1" s="199" t="s">
        <v>865</v>
      </c>
      <c r="LW1" s="199" t="s">
        <v>866</v>
      </c>
      <c r="LX1" s="199" t="s">
        <v>867</v>
      </c>
      <c r="LY1" s="199" t="s">
        <v>868</v>
      </c>
      <c r="LZ1" s="199" t="s">
        <v>869</v>
      </c>
      <c r="MA1" s="199" t="s">
        <v>870</v>
      </c>
      <c r="MB1" s="199" t="s">
        <v>871</v>
      </c>
      <c r="MC1" s="199" t="s">
        <v>872</v>
      </c>
      <c r="MD1" s="199" t="s">
        <v>873</v>
      </c>
      <c r="ME1" s="199" t="s">
        <v>874</v>
      </c>
      <c r="MF1" s="199" t="s">
        <v>875</v>
      </c>
      <c r="MG1" s="199" t="s">
        <v>876</v>
      </c>
      <c r="MH1" s="199" t="s">
        <v>877</v>
      </c>
      <c r="MI1" s="199" t="s">
        <v>878</v>
      </c>
      <c r="MJ1" s="199" t="s">
        <v>879</v>
      </c>
      <c r="MK1" s="199" t="s">
        <v>880</v>
      </c>
      <c r="ML1" s="199" t="s">
        <v>881</v>
      </c>
      <c r="MM1" s="199" t="s">
        <v>882</v>
      </c>
      <c r="MN1" s="199" t="s">
        <v>883</v>
      </c>
      <c r="MO1" s="199" t="s">
        <v>884</v>
      </c>
      <c r="MP1" s="199" t="s">
        <v>885</v>
      </c>
      <c r="MQ1" s="199" t="s">
        <v>886</v>
      </c>
      <c r="MR1" s="199" t="s">
        <v>887</v>
      </c>
      <c r="MS1" s="199" t="s">
        <v>888</v>
      </c>
      <c r="MT1" s="199" t="s">
        <v>889</v>
      </c>
      <c r="MU1" s="199" t="s">
        <v>890</v>
      </c>
      <c r="MV1" s="199" t="s">
        <v>891</v>
      </c>
      <c r="MW1" s="199" t="s">
        <v>892</v>
      </c>
      <c r="MX1" s="199" t="s">
        <v>893</v>
      </c>
      <c r="MY1" s="199" t="s">
        <v>894</v>
      </c>
      <c r="MZ1" s="199" t="s">
        <v>895</v>
      </c>
      <c r="NA1" s="199" t="s">
        <v>896</v>
      </c>
      <c r="NB1" s="199" t="s">
        <v>897</v>
      </c>
      <c r="NC1" s="199" t="s">
        <v>898</v>
      </c>
      <c r="ND1" s="199" t="s">
        <v>899</v>
      </c>
      <c r="NE1" s="199" t="s">
        <v>900</v>
      </c>
      <c r="NF1" s="199" t="s">
        <v>901</v>
      </c>
      <c r="NG1" s="199" t="s">
        <v>902</v>
      </c>
      <c r="NH1" s="199" t="s">
        <v>903</v>
      </c>
      <c r="NI1" s="199" t="s">
        <v>904</v>
      </c>
      <c r="NJ1" s="199" t="s">
        <v>905</v>
      </c>
      <c r="NK1" s="199" t="s">
        <v>906</v>
      </c>
      <c r="NL1" s="199" t="s">
        <v>907</v>
      </c>
      <c r="NM1" s="199" t="s">
        <v>908</v>
      </c>
      <c r="NN1" s="199" t="s">
        <v>909</v>
      </c>
      <c r="NO1" s="199" t="s">
        <v>910</v>
      </c>
      <c r="NP1" s="199" t="s">
        <v>911</v>
      </c>
      <c r="NQ1" s="199" t="s">
        <v>912</v>
      </c>
      <c r="NR1" s="199" t="s">
        <v>913</v>
      </c>
      <c r="NS1" s="199" t="s">
        <v>914</v>
      </c>
      <c r="NT1" s="199" t="s">
        <v>915</v>
      </c>
      <c r="NU1" s="199" t="s">
        <v>916</v>
      </c>
      <c r="NV1" s="199" t="s">
        <v>917</v>
      </c>
      <c r="NW1" s="199" t="s">
        <v>918</v>
      </c>
      <c r="NX1" s="199" t="s">
        <v>919</v>
      </c>
      <c r="NY1" s="199" t="s">
        <v>920</v>
      </c>
      <c r="NZ1" s="199" t="s">
        <v>921</v>
      </c>
      <c r="OA1" s="199" t="s">
        <v>922</v>
      </c>
      <c r="OB1" s="199" t="s">
        <v>923</v>
      </c>
      <c r="OC1" s="199" t="s">
        <v>924</v>
      </c>
      <c r="OD1" s="199" t="s">
        <v>925</v>
      </c>
      <c r="OE1" s="199" t="s">
        <v>926</v>
      </c>
      <c r="OF1" s="199" t="s">
        <v>927</v>
      </c>
      <c r="OG1" s="199" t="s">
        <v>928</v>
      </c>
      <c r="OH1" s="199" t="s">
        <v>929</v>
      </c>
      <c r="OI1" s="199" t="s">
        <v>930</v>
      </c>
      <c r="OJ1" s="199" t="s">
        <v>931</v>
      </c>
      <c r="OK1" s="199" t="s">
        <v>932</v>
      </c>
      <c r="OL1" s="199" t="s">
        <v>933</v>
      </c>
      <c r="OM1" s="199" t="s">
        <v>934</v>
      </c>
      <c r="ON1" s="199" t="s">
        <v>935</v>
      </c>
      <c r="OO1" s="199" t="s">
        <v>936</v>
      </c>
      <c r="OP1" s="199" t="s">
        <v>937</v>
      </c>
      <c r="OQ1" s="199" t="s">
        <v>938</v>
      </c>
      <c r="OR1" s="199" t="s">
        <v>939</v>
      </c>
      <c r="OS1" s="199" t="s">
        <v>940</v>
      </c>
      <c r="OT1" s="199" t="s">
        <v>941</v>
      </c>
      <c r="OU1" s="199" t="s">
        <v>942</v>
      </c>
      <c r="OV1" s="199" t="s">
        <v>943</v>
      </c>
      <c r="OW1" s="199" t="s">
        <v>944</v>
      </c>
      <c r="OX1" s="199" t="s">
        <v>945</v>
      </c>
      <c r="OY1" s="199" t="s">
        <v>946</v>
      </c>
      <c r="OZ1" s="199" t="s">
        <v>947</v>
      </c>
      <c r="PA1" s="199" t="s">
        <v>948</v>
      </c>
      <c r="PB1" s="199" t="s">
        <v>949</v>
      </c>
      <c r="PC1" s="199" t="s">
        <v>950</v>
      </c>
      <c r="PD1" s="199" t="s">
        <v>951</v>
      </c>
      <c r="PE1" s="199" t="s">
        <v>952</v>
      </c>
      <c r="PF1" s="199" t="s">
        <v>953</v>
      </c>
      <c r="PG1" s="199" t="s">
        <v>954</v>
      </c>
      <c r="PH1" s="199" t="s">
        <v>955</v>
      </c>
      <c r="PI1" s="199" t="s">
        <v>956</v>
      </c>
      <c r="PJ1" s="199" t="s">
        <v>957</v>
      </c>
      <c r="PK1" s="199" t="s">
        <v>958</v>
      </c>
      <c r="PL1" s="199" t="s">
        <v>959</v>
      </c>
      <c r="PM1" s="199" t="s">
        <v>960</v>
      </c>
      <c r="PN1" s="199" t="s">
        <v>961</v>
      </c>
      <c r="PO1" s="199" t="s">
        <v>962</v>
      </c>
      <c r="PP1" s="199" t="s">
        <v>963</v>
      </c>
      <c r="PQ1" s="199" t="s">
        <v>964</v>
      </c>
      <c r="PR1" s="199" t="s">
        <v>965</v>
      </c>
      <c r="PS1" s="199" t="s">
        <v>966</v>
      </c>
      <c r="PT1" s="199" t="s">
        <v>967</v>
      </c>
      <c r="PU1" s="199" t="s">
        <v>968</v>
      </c>
      <c r="PV1" s="199" t="s">
        <v>969</v>
      </c>
      <c r="PW1" s="199" t="s">
        <v>970</v>
      </c>
      <c r="PX1" s="199" t="s">
        <v>971</v>
      </c>
      <c r="PY1" s="199" t="s">
        <v>972</v>
      </c>
      <c r="PZ1" s="199" t="s">
        <v>973</v>
      </c>
      <c r="QA1" s="199" t="s">
        <v>974</v>
      </c>
      <c r="QB1" s="199" t="s">
        <v>975</v>
      </c>
      <c r="QC1" s="199" t="s">
        <v>976</v>
      </c>
      <c r="QD1" s="199" t="s">
        <v>977</v>
      </c>
      <c r="QE1" s="199" t="s">
        <v>978</v>
      </c>
      <c r="QF1" s="199" t="s">
        <v>979</v>
      </c>
      <c r="QG1" s="199" t="s">
        <v>980</v>
      </c>
      <c r="QH1" s="199" t="s">
        <v>981</v>
      </c>
      <c r="QI1" s="199" t="s">
        <v>982</v>
      </c>
      <c r="QJ1" s="199" t="s">
        <v>983</v>
      </c>
      <c r="QK1" s="199" t="s">
        <v>984</v>
      </c>
      <c r="QL1" s="199" t="s">
        <v>985</v>
      </c>
      <c r="QM1" s="199" t="s">
        <v>986</v>
      </c>
      <c r="QN1" s="199" t="s">
        <v>987</v>
      </c>
      <c r="QO1" s="199" t="s">
        <v>988</v>
      </c>
      <c r="QP1" s="199" t="s">
        <v>989</v>
      </c>
      <c r="QQ1" s="199" t="s">
        <v>990</v>
      </c>
      <c r="QR1" s="199" t="s">
        <v>991</v>
      </c>
      <c r="QS1" s="199" t="s">
        <v>992</v>
      </c>
      <c r="QT1" s="199" t="s">
        <v>993</v>
      </c>
      <c r="QU1" s="199" t="s">
        <v>994</v>
      </c>
      <c r="QV1" s="199" t="s">
        <v>995</v>
      </c>
      <c r="QW1" s="199" t="s">
        <v>996</v>
      </c>
      <c r="QX1" s="199" t="s">
        <v>997</v>
      </c>
      <c r="QY1" s="199" t="s">
        <v>998</v>
      </c>
      <c r="QZ1" s="199" t="s">
        <v>999</v>
      </c>
      <c r="RA1" s="199" t="s">
        <v>1000</v>
      </c>
      <c r="RB1" s="199" t="s">
        <v>1001</v>
      </c>
      <c r="RC1" s="199" t="s">
        <v>1002</v>
      </c>
      <c r="RD1" s="199" t="s">
        <v>1003</v>
      </c>
      <c r="RE1" s="199" t="s">
        <v>1004</v>
      </c>
      <c r="RF1" s="199" t="s">
        <v>1005</v>
      </c>
      <c r="RG1" s="199" t="s">
        <v>1006</v>
      </c>
      <c r="RH1" s="199" t="s">
        <v>1007</v>
      </c>
      <c r="RI1" s="199" t="s">
        <v>1008</v>
      </c>
      <c r="RJ1" s="199" t="s">
        <v>1009</v>
      </c>
      <c r="RK1" s="199" t="s">
        <v>1010</v>
      </c>
      <c r="RL1" s="199" t="s">
        <v>1011</v>
      </c>
      <c r="RM1" s="199" t="s">
        <v>1012</v>
      </c>
      <c r="RN1" s="199" t="s">
        <v>1013</v>
      </c>
      <c r="RO1" s="199" t="s">
        <v>1014</v>
      </c>
      <c r="RP1" s="199" t="s">
        <v>1015</v>
      </c>
      <c r="RQ1" s="199" t="s">
        <v>1016</v>
      </c>
      <c r="RR1" s="199" t="s">
        <v>1017</v>
      </c>
      <c r="RS1" s="199" t="s">
        <v>1018</v>
      </c>
      <c r="RT1" s="199" t="s">
        <v>1019</v>
      </c>
      <c r="RU1" s="199" t="s">
        <v>1020</v>
      </c>
      <c r="RV1" s="199" t="s">
        <v>1021</v>
      </c>
      <c r="RW1" s="199" t="s">
        <v>1022</v>
      </c>
      <c r="RX1" s="199" t="s">
        <v>1023</v>
      </c>
      <c r="RY1" s="199" t="s">
        <v>1024</v>
      </c>
      <c r="RZ1" s="199" t="s">
        <v>1025</v>
      </c>
      <c r="SA1" s="199" t="s">
        <v>1026</v>
      </c>
      <c r="SB1" s="199" t="s">
        <v>1027</v>
      </c>
      <c r="SC1" s="199" t="s">
        <v>1028</v>
      </c>
      <c r="SD1" s="199" t="s">
        <v>1029</v>
      </c>
      <c r="SE1" s="199" t="s">
        <v>1030</v>
      </c>
      <c r="SF1" s="199" t="s">
        <v>1031</v>
      </c>
      <c r="SG1" s="199" t="s">
        <v>1032</v>
      </c>
      <c r="SH1" s="199" t="s">
        <v>1033</v>
      </c>
      <c r="SI1" s="199" t="s">
        <v>1034</v>
      </c>
      <c r="SJ1" s="199" t="s">
        <v>1035</v>
      </c>
      <c r="SK1" s="199" t="s">
        <v>1036</v>
      </c>
      <c r="SL1" s="199" t="s">
        <v>1037</v>
      </c>
      <c r="SM1" s="199" t="s">
        <v>1038</v>
      </c>
      <c r="SN1" s="199" t="s">
        <v>1039</v>
      </c>
      <c r="SO1" s="199" t="s">
        <v>1040</v>
      </c>
      <c r="SP1" s="199" t="s">
        <v>1041</v>
      </c>
      <c r="SQ1" s="199" t="s">
        <v>1042</v>
      </c>
      <c r="SR1" s="199" t="s">
        <v>1043</v>
      </c>
      <c r="SS1" s="199" t="s">
        <v>1044</v>
      </c>
      <c r="ST1" s="199" t="s">
        <v>1045</v>
      </c>
      <c r="SU1" s="199" t="s">
        <v>1046</v>
      </c>
      <c r="SV1" s="199" t="s">
        <v>1047</v>
      </c>
      <c r="SW1" s="199" t="s">
        <v>1048</v>
      </c>
      <c r="SX1" s="199" t="s">
        <v>1049</v>
      </c>
      <c r="SY1" s="199" t="s">
        <v>1050</v>
      </c>
      <c r="SZ1" s="199" t="s">
        <v>1051</v>
      </c>
      <c r="TA1" s="199" t="s">
        <v>1052</v>
      </c>
      <c r="TB1" s="199" t="s">
        <v>1053</v>
      </c>
      <c r="TC1" s="199" t="s">
        <v>1054</v>
      </c>
      <c r="TD1" s="199" t="s">
        <v>1055</v>
      </c>
      <c r="TE1" s="199" t="s">
        <v>1056</v>
      </c>
      <c r="TF1" s="199" t="s">
        <v>1057</v>
      </c>
      <c r="TG1" s="199" t="s">
        <v>1058</v>
      </c>
      <c r="TH1" s="199" t="s">
        <v>1059</v>
      </c>
      <c r="TI1" s="199" t="s">
        <v>1060</v>
      </c>
      <c r="TJ1" s="199" t="s">
        <v>1061</v>
      </c>
      <c r="TK1" s="199" t="s">
        <v>1062</v>
      </c>
      <c r="TL1" s="199" t="s">
        <v>1063</v>
      </c>
      <c r="TM1" s="199" t="s">
        <v>1064</v>
      </c>
      <c r="TN1" s="199" t="s">
        <v>1065</v>
      </c>
      <c r="TO1" s="199" t="s">
        <v>1066</v>
      </c>
      <c r="TP1" s="199" t="s">
        <v>1067</v>
      </c>
      <c r="TQ1" s="199" t="s">
        <v>1068</v>
      </c>
      <c r="TR1" s="199" t="s">
        <v>1069</v>
      </c>
      <c r="TS1" s="199" t="s">
        <v>1070</v>
      </c>
      <c r="TT1" s="199" t="s">
        <v>1071</v>
      </c>
      <c r="TU1" s="199" t="s">
        <v>1072</v>
      </c>
      <c r="TV1" s="199" t="s">
        <v>1073</v>
      </c>
      <c r="TW1" s="199" t="s">
        <v>1074</v>
      </c>
      <c r="TX1" s="199" t="s">
        <v>1075</v>
      </c>
      <c r="TY1" s="199" t="s">
        <v>1076</v>
      </c>
      <c r="TZ1" s="199" t="s">
        <v>1077</v>
      </c>
      <c r="UA1" s="199" t="s">
        <v>1078</v>
      </c>
      <c r="UB1" s="199" t="s">
        <v>1079</v>
      </c>
      <c r="UC1" s="199" t="s">
        <v>1080</v>
      </c>
      <c r="UD1" s="199" t="s">
        <v>1081</v>
      </c>
      <c r="UE1" s="199" t="s">
        <v>1082</v>
      </c>
      <c r="UF1" s="199" t="s">
        <v>1083</v>
      </c>
      <c r="UG1" s="199" t="s">
        <v>1084</v>
      </c>
      <c r="UH1" s="199" t="s">
        <v>1085</v>
      </c>
      <c r="UI1" s="199" t="s">
        <v>1086</v>
      </c>
      <c r="UJ1" s="199" t="s">
        <v>1087</v>
      </c>
      <c r="UK1" s="199" t="s">
        <v>1088</v>
      </c>
      <c r="UL1" s="199" t="s">
        <v>1089</v>
      </c>
      <c r="UM1" s="199" t="s">
        <v>1090</v>
      </c>
      <c r="UN1" s="199" t="s">
        <v>1091</v>
      </c>
      <c r="UO1" s="199" t="s">
        <v>1092</v>
      </c>
      <c r="UP1" s="199" t="s">
        <v>1093</v>
      </c>
      <c r="UQ1" s="199" t="s">
        <v>1094</v>
      </c>
      <c r="UR1" s="199" t="s">
        <v>1095</v>
      </c>
      <c r="US1" s="199" t="s">
        <v>1096</v>
      </c>
      <c r="UT1" s="199" t="s">
        <v>1097</v>
      </c>
      <c r="UU1" s="199" t="s">
        <v>1098</v>
      </c>
      <c r="UV1" s="199" t="s">
        <v>1099</v>
      </c>
      <c r="UW1" s="199" t="s">
        <v>1100</v>
      </c>
      <c r="UX1" s="199" t="s">
        <v>1101</v>
      </c>
      <c r="UY1" s="199" t="s">
        <v>1102</v>
      </c>
      <c r="UZ1" s="199" t="s">
        <v>1103</v>
      </c>
      <c r="VA1" s="199" t="s">
        <v>1104</v>
      </c>
      <c r="VB1" s="199" t="s">
        <v>1105</v>
      </c>
      <c r="VC1" s="199" t="s">
        <v>1106</v>
      </c>
      <c r="VD1" s="199" t="s">
        <v>1107</v>
      </c>
      <c r="VE1" s="199" t="s">
        <v>1108</v>
      </c>
      <c r="VF1" s="199" t="s">
        <v>1109</v>
      </c>
      <c r="VG1" s="199" t="s">
        <v>1110</v>
      </c>
      <c r="VH1" s="199" t="s">
        <v>1111</v>
      </c>
      <c r="VI1" s="199" t="s">
        <v>1112</v>
      </c>
      <c r="VJ1" s="199" t="s">
        <v>1113</v>
      </c>
      <c r="VK1" s="199" t="s">
        <v>1114</v>
      </c>
      <c r="VL1" s="199" t="s">
        <v>1115</v>
      </c>
      <c r="VM1" s="199" t="s">
        <v>1116</v>
      </c>
      <c r="VN1" s="199" t="s">
        <v>1117</v>
      </c>
      <c r="VO1" s="199" t="s">
        <v>1118</v>
      </c>
      <c r="VP1" s="199" t="s">
        <v>1119</v>
      </c>
      <c r="VQ1" s="199" t="s">
        <v>1120</v>
      </c>
      <c r="VR1" s="199" t="s">
        <v>1121</v>
      </c>
      <c r="VS1" s="199" t="s">
        <v>1122</v>
      </c>
      <c r="VT1" s="199" t="s">
        <v>1123</v>
      </c>
      <c r="VU1" s="199" t="s">
        <v>1124</v>
      </c>
      <c r="VV1" s="199" t="s">
        <v>1125</v>
      </c>
      <c r="VW1" s="199" t="s">
        <v>1126</v>
      </c>
      <c r="VX1" s="199" t="s">
        <v>1127</v>
      </c>
      <c r="VY1" s="199" t="s">
        <v>1128</v>
      </c>
      <c r="VZ1" s="199" t="s">
        <v>1129</v>
      </c>
      <c r="WA1" s="199" t="s">
        <v>1130</v>
      </c>
      <c r="WB1" s="199" t="s">
        <v>1131</v>
      </c>
      <c r="WC1" s="199" t="s">
        <v>1132</v>
      </c>
      <c r="WD1" s="199" t="s">
        <v>1133</v>
      </c>
      <c r="WE1" s="199" t="s">
        <v>1134</v>
      </c>
      <c r="WF1" s="199" t="s">
        <v>1135</v>
      </c>
      <c r="WG1" s="199" t="s">
        <v>1136</v>
      </c>
      <c r="WH1" s="199" t="s">
        <v>1137</v>
      </c>
      <c r="WI1" s="199" t="s">
        <v>1138</v>
      </c>
      <c r="WJ1" s="199" t="s">
        <v>1139</v>
      </c>
      <c r="WK1" s="199" t="s">
        <v>1140</v>
      </c>
      <c r="WL1" s="199" t="s">
        <v>1141</v>
      </c>
      <c r="WM1" s="199" t="s">
        <v>1142</v>
      </c>
      <c r="WN1" s="199" t="s">
        <v>1143</v>
      </c>
      <c r="WO1" s="199" t="s">
        <v>1144</v>
      </c>
      <c r="WP1" s="199" t="s">
        <v>1145</v>
      </c>
      <c r="WQ1" s="199" t="s">
        <v>1146</v>
      </c>
      <c r="WR1" s="199" t="s">
        <v>1147</v>
      </c>
      <c r="WS1" s="199" t="s">
        <v>1148</v>
      </c>
      <c r="WT1" s="199" t="s">
        <v>1149</v>
      </c>
      <c r="WU1" s="199" t="s">
        <v>1150</v>
      </c>
      <c r="WV1" s="199" t="s">
        <v>1151</v>
      </c>
      <c r="WW1" s="199" t="s">
        <v>1152</v>
      </c>
      <c r="WX1" s="199" t="s">
        <v>1153</v>
      </c>
      <c r="WY1" s="199" t="s">
        <v>1154</v>
      </c>
      <c r="WZ1" s="199" t="s">
        <v>1155</v>
      </c>
      <c r="XA1" s="199" t="s">
        <v>1156</v>
      </c>
      <c r="XB1" s="199" t="s">
        <v>1157</v>
      </c>
      <c r="XC1" s="199" t="s">
        <v>1158</v>
      </c>
      <c r="XD1" s="199" t="s">
        <v>1159</v>
      </c>
      <c r="XE1" s="199" t="s">
        <v>1160</v>
      </c>
      <c r="XF1" s="199" t="s">
        <v>1161</v>
      </c>
      <c r="XG1" s="199" t="s">
        <v>1162</v>
      </c>
      <c r="XH1" s="199" t="s">
        <v>1163</v>
      </c>
      <c r="XI1" s="199" t="s">
        <v>1164</v>
      </c>
      <c r="XJ1" s="199" t="s">
        <v>1165</v>
      </c>
      <c r="XK1" s="199" t="s">
        <v>1166</v>
      </c>
      <c r="XL1" s="199" t="s">
        <v>1167</v>
      </c>
      <c r="XM1" s="199" t="s">
        <v>1168</v>
      </c>
      <c r="XN1" s="199" t="s">
        <v>1169</v>
      </c>
      <c r="XO1" s="199" t="s">
        <v>1170</v>
      </c>
      <c r="XP1" s="199" t="s">
        <v>1171</v>
      </c>
      <c r="XQ1" s="199" t="s">
        <v>1172</v>
      </c>
      <c r="XR1" s="199" t="s">
        <v>1173</v>
      </c>
      <c r="XS1" s="199" t="s">
        <v>1174</v>
      </c>
      <c r="XT1" s="199" t="s">
        <v>1175</v>
      </c>
      <c r="XU1" s="199" t="s">
        <v>1176</v>
      </c>
      <c r="XV1" s="199" t="s">
        <v>1177</v>
      </c>
      <c r="XW1" s="199" t="s">
        <v>1178</v>
      </c>
      <c r="XX1" s="199" t="s">
        <v>1179</v>
      </c>
      <c r="XY1" s="199" t="s">
        <v>1180</v>
      </c>
      <c r="XZ1" s="199" t="s">
        <v>1181</v>
      </c>
      <c r="YA1" s="199" t="s">
        <v>1182</v>
      </c>
      <c r="YB1" s="199" t="s">
        <v>1183</v>
      </c>
      <c r="YC1" s="199" t="s">
        <v>1184</v>
      </c>
      <c r="YD1" s="199" t="s">
        <v>1185</v>
      </c>
      <c r="YE1" s="199" t="s">
        <v>1186</v>
      </c>
      <c r="YF1" s="199" t="s">
        <v>1187</v>
      </c>
      <c r="YG1" s="199" t="s">
        <v>1188</v>
      </c>
      <c r="YH1" s="199" t="s">
        <v>1189</v>
      </c>
      <c r="YI1" s="199" t="s">
        <v>1190</v>
      </c>
      <c r="YJ1" s="199" t="s">
        <v>1191</v>
      </c>
      <c r="YK1" s="199" t="s">
        <v>1192</v>
      </c>
      <c r="YL1" s="199" t="s">
        <v>1193</v>
      </c>
      <c r="YM1" s="199" t="s">
        <v>1194</v>
      </c>
      <c r="YN1" s="199" t="s">
        <v>1195</v>
      </c>
      <c r="YO1" s="199" t="s">
        <v>1196</v>
      </c>
      <c r="YP1" s="199" t="s">
        <v>1197</v>
      </c>
      <c r="YQ1" s="199" t="s">
        <v>1198</v>
      </c>
      <c r="YR1" s="199" t="s">
        <v>1199</v>
      </c>
      <c r="YS1" s="199" t="s">
        <v>1200</v>
      </c>
      <c r="YT1" s="199" t="s">
        <v>1201</v>
      </c>
      <c r="YU1" s="199" t="s">
        <v>1202</v>
      </c>
      <c r="YV1" s="199" t="s">
        <v>1203</v>
      </c>
      <c r="YW1" s="199" t="s">
        <v>1204</v>
      </c>
      <c r="YX1" s="199" t="s">
        <v>1205</v>
      </c>
      <c r="YY1" s="199" t="s">
        <v>1206</v>
      </c>
      <c r="YZ1" s="199" t="s">
        <v>1207</v>
      </c>
      <c r="ZA1" s="199" t="s">
        <v>1208</v>
      </c>
      <c r="ZB1" s="199" t="s">
        <v>1209</v>
      </c>
      <c r="ZC1" s="199" t="s">
        <v>1210</v>
      </c>
      <c r="ZD1" s="199" t="s">
        <v>1211</v>
      </c>
      <c r="ZE1" s="199" t="s">
        <v>1212</v>
      </c>
      <c r="ZF1" s="199" t="s">
        <v>1213</v>
      </c>
      <c r="ZG1" s="199" t="s">
        <v>1214</v>
      </c>
      <c r="ZH1" s="199" t="s">
        <v>1215</v>
      </c>
      <c r="ZI1" s="199" t="s">
        <v>1216</v>
      </c>
      <c r="ZJ1" s="199" t="s">
        <v>1217</v>
      </c>
      <c r="ZK1" s="199" t="s">
        <v>1218</v>
      </c>
      <c r="ZL1" s="199" t="s">
        <v>1219</v>
      </c>
      <c r="ZM1" s="199" t="s">
        <v>1220</v>
      </c>
      <c r="ZN1" s="199" t="s">
        <v>1221</v>
      </c>
      <c r="ZO1" s="199" t="s">
        <v>1222</v>
      </c>
      <c r="ZP1" s="199" t="s">
        <v>1223</v>
      </c>
      <c r="ZQ1" s="199" t="s">
        <v>1224</v>
      </c>
      <c r="ZR1" s="199" t="s">
        <v>1225</v>
      </c>
      <c r="ZS1" s="199" t="s">
        <v>1226</v>
      </c>
      <c r="ZT1" s="199" t="s">
        <v>1227</v>
      </c>
      <c r="ZU1" s="199" t="s">
        <v>1228</v>
      </c>
      <c r="ZV1" s="199" t="s">
        <v>1229</v>
      </c>
      <c r="ZW1" s="199" t="s">
        <v>1230</v>
      </c>
      <c r="ZX1" s="199" t="s">
        <v>1231</v>
      </c>
      <c r="ZY1" s="199" t="s">
        <v>1232</v>
      </c>
      <c r="ZZ1" s="199" t="s">
        <v>1233</v>
      </c>
      <c r="AAA1" s="199" t="s">
        <v>1234</v>
      </c>
      <c r="AAB1" s="199" t="s">
        <v>1235</v>
      </c>
      <c r="AAC1" s="199" t="s">
        <v>1236</v>
      </c>
      <c r="AAD1" s="199" t="s">
        <v>1237</v>
      </c>
      <c r="AAE1" s="199" t="s">
        <v>1238</v>
      </c>
      <c r="AAF1" s="199" t="s">
        <v>1239</v>
      </c>
      <c r="AAG1" s="199" t="s">
        <v>1240</v>
      </c>
      <c r="AAH1" s="199" t="s">
        <v>1241</v>
      </c>
      <c r="AAI1" s="199" t="s">
        <v>1242</v>
      </c>
      <c r="AAJ1" s="199" t="s">
        <v>1243</v>
      </c>
      <c r="AAK1" s="200" t="s">
        <v>1244</v>
      </c>
      <c r="AAL1" s="200" t="s">
        <v>1245</v>
      </c>
      <c r="AAM1" s="200" t="s">
        <v>1246</v>
      </c>
      <c r="AAN1" s="200" t="s">
        <v>1247</v>
      </c>
      <c r="AAO1" s="200" t="s">
        <v>1248</v>
      </c>
      <c r="AAP1" s="200" t="s">
        <v>1249</v>
      </c>
      <c r="AAQ1" s="200" t="s">
        <v>1250</v>
      </c>
      <c r="AAR1" s="200" t="s">
        <v>1251</v>
      </c>
      <c r="AAS1" s="200" t="s">
        <v>1252</v>
      </c>
      <c r="AAT1" s="200" t="s">
        <v>1253</v>
      </c>
      <c r="AAU1" s="200" t="s">
        <v>1254</v>
      </c>
      <c r="AAV1" s="200" t="s">
        <v>1255</v>
      </c>
      <c r="AAW1" s="200" t="s">
        <v>1256</v>
      </c>
      <c r="AAX1" s="200" t="s">
        <v>1257</v>
      </c>
      <c r="AAY1" s="200" t="s">
        <v>1258</v>
      </c>
      <c r="AAZ1" s="200" t="s">
        <v>1259</v>
      </c>
      <c r="ABA1" s="200" t="s">
        <v>1260</v>
      </c>
      <c r="ABB1" s="200" t="s">
        <v>1261</v>
      </c>
      <c r="ABC1" s="200" t="s">
        <v>1262</v>
      </c>
      <c r="ABD1" s="200" t="s">
        <v>1263</v>
      </c>
      <c r="ABE1" s="200" t="s">
        <v>1264</v>
      </c>
      <c r="ABF1" s="200" t="s">
        <v>1265</v>
      </c>
      <c r="ABG1" s="200" t="s">
        <v>1266</v>
      </c>
      <c r="ABH1" s="200" t="s">
        <v>1267</v>
      </c>
      <c r="ABI1" s="200" t="s">
        <v>1268</v>
      </c>
      <c r="ABJ1" s="200" t="s">
        <v>1269</v>
      </c>
      <c r="ABK1" s="200" t="s">
        <v>1270</v>
      </c>
      <c r="ABL1" s="200" t="s">
        <v>1271</v>
      </c>
      <c r="ABM1" s="200" t="s">
        <v>1272</v>
      </c>
      <c r="ABN1" s="200" t="s">
        <v>1273</v>
      </c>
      <c r="ABO1" s="200" t="s">
        <v>1274</v>
      </c>
      <c r="ABP1" s="200" t="s">
        <v>1275</v>
      </c>
      <c r="ABQ1" s="200" t="s">
        <v>1276</v>
      </c>
      <c r="ABR1" s="200" t="s">
        <v>1277</v>
      </c>
      <c r="ABS1" s="200" t="s">
        <v>1278</v>
      </c>
      <c r="ABT1" s="200" t="s">
        <v>1279</v>
      </c>
      <c r="ABU1" s="200" t="s">
        <v>1280</v>
      </c>
      <c r="ABV1" s="200" t="s">
        <v>1281</v>
      </c>
      <c r="ABW1" s="200" t="s">
        <v>1282</v>
      </c>
      <c r="ABX1" s="200" t="s">
        <v>1283</v>
      </c>
      <c r="ABY1" s="200" t="s">
        <v>1284</v>
      </c>
      <c r="ABZ1" s="200" t="s">
        <v>1285</v>
      </c>
      <c r="ACA1" s="200" t="s">
        <v>1286</v>
      </c>
      <c r="ACB1" s="200" t="s">
        <v>1287</v>
      </c>
      <c r="ACC1" s="200" t="s">
        <v>1288</v>
      </c>
      <c r="ACD1" s="200" t="s">
        <v>1289</v>
      </c>
      <c r="ACE1" s="200" t="s">
        <v>1290</v>
      </c>
      <c r="ACF1" s="200" t="s">
        <v>1291</v>
      </c>
      <c r="ACG1" s="200" t="s">
        <v>1292</v>
      </c>
      <c r="ACH1" s="200" t="s">
        <v>1293</v>
      </c>
      <c r="ACI1" s="200" t="s">
        <v>1294</v>
      </c>
      <c r="ACJ1" s="200" t="s">
        <v>1295</v>
      </c>
      <c r="ACK1" s="200" t="s">
        <v>1296</v>
      </c>
      <c r="ACL1" s="200" t="s">
        <v>1297</v>
      </c>
      <c r="ACM1" s="200" t="s">
        <v>1298</v>
      </c>
      <c r="ACN1" s="200" t="s">
        <v>1299</v>
      </c>
      <c r="ACO1" s="200" t="s">
        <v>1300</v>
      </c>
      <c r="ACP1" s="200" t="s">
        <v>1301</v>
      </c>
      <c r="ACQ1" s="200" t="s">
        <v>1302</v>
      </c>
      <c r="ACR1" s="200" t="s">
        <v>1303</v>
      </c>
      <c r="ACS1" s="200" t="s">
        <v>1304</v>
      </c>
      <c r="ACT1" s="200" t="s">
        <v>1305</v>
      </c>
      <c r="ACU1" s="200" t="s">
        <v>1306</v>
      </c>
      <c r="ACV1" s="200" t="s">
        <v>1307</v>
      </c>
      <c r="ACW1" s="200" t="s">
        <v>1308</v>
      </c>
      <c r="ACX1" s="200" t="s">
        <v>1309</v>
      </c>
      <c r="ACY1" s="200" t="s">
        <v>1310</v>
      </c>
      <c r="ACZ1" s="200" t="s">
        <v>1311</v>
      </c>
      <c r="ADA1" s="198" t="s">
        <v>1312</v>
      </c>
      <c r="ADB1" s="198" t="s">
        <v>1549</v>
      </c>
      <c r="ADC1" s="198" t="s">
        <v>1550</v>
      </c>
      <c r="ADD1" s="198" t="s">
        <v>1551</v>
      </c>
      <c r="ADE1" s="198" t="s">
        <v>1552</v>
      </c>
      <c r="ADF1" s="198" t="s">
        <v>1553</v>
      </c>
      <c r="ADG1" s="198" t="s">
        <v>1554</v>
      </c>
      <c r="ADH1" s="198" t="s">
        <v>1555</v>
      </c>
      <c r="ADI1" s="198" t="s">
        <v>1556</v>
      </c>
      <c r="ADJ1" s="198" t="s">
        <v>1560</v>
      </c>
      <c r="ADK1" s="198" t="s">
        <v>1578</v>
      </c>
      <c r="ADL1" s="198" t="s">
        <v>1579</v>
      </c>
      <c r="ADM1" s="198" t="s">
        <v>1580</v>
      </c>
      <c r="ADN1" s="198" t="s">
        <v>1623</v>
      </c>
      <c r="ADO1" s="198" t="s">
        <v>1624</v>
      </c>
      <c r="ADP1" s="198" t="s">
        <v>1625</v>
      </c>
      <c r="ADQ1" s="198" t="s">
        <v>1932</v>
      </c>
    </row>
    <row r="2" spans="1:797">
      <c r="A2" s="201" t="s">
        <v>1313</v>
      </c>
      <c r="B2" s="259">
        <f>'（別添）_実績報告書（病院及び有床診療所）'!J5</f>
        <v>0</v>
      </c>
      <c r="C2" s="201">
        <f>'（別添）_実績報告書（病院及び有床診療所）'!J9</f>
        <v>0</v>
      </c>
      <c r="D2" s="201">
        <f>'（別添）_実績報告書（病院及び有床診療所）'!J10</f>
        <v>0</v>
      </c>
      <c r="E2" s="201" t="s">
        <v>1760</v>
      </c>
      <c r="F2" s="201" t="s">
        <v>1760</v>
      </c>
      <c r="G2" s="201" t="s">
        <v>1760</v>
      </c>
      <c r="H2" s="201" t="str">
        <f>'（別添）_実績報告書（病院及び有床診療所）'!J7&amp;'（別添）_実績報告書（病院及び有床診療所）'!J8</f>
        <v>（選択してください）</v>
      </c>
      <c r="I2" s="201">
        <f>'（別添）_実績報告書（病院及び有床診療所）'!J6</f>
        <v>0</v>
      </c>
      <c r="J2" s="201">
        <f>'（別添）_実績報告書（病院及び有床診療所）'!U173</f>
        <v>0</v>
      </c>
      <c r="K2" s="201" t="s">
        <v>1760</v>
      </c>
      <c r="L2" s="201" t="s">
        <v>1760</v>
      </c>
      <c r="M2" s="201" t="s">
        <v>1760</v>
      </c>
      <c r="N2" s="201" t="s">
        <v>1760</v>
      </c>
      <c r="O2" s="201" t="s">
        <v>1760</v>
      </c>
      <c r="P2" s="201" t="s">
        <v>1760</v>
      </c>
      <c r="Q2" s="201" t="s">
        <v>1760</v>
      </c>
      <c r="R2" s="201" t="s">
        <v>1760</v>
      </c>
      <c r="S2" s="201" t="s">
        <v>1760</v>
      </c>
      <c r="T2" s="201" t="s">
        <v>1760</v>
      </c>
      <c r="U2" s="201" t="s">
        <v>1760</v>
      </c>
      <c r="V2" s="201" t="s">
        <v>1760</v>
      </c>
      <c r="W2" s="201" t="s">
        <v>1760</v>
      </c>
      <c r="X2" s="201" t="s">
        <v>1760</v>
      </c>
      <c r="Y2" s="201" t="s">
        <v>1760</v>
      </c>
      <c r="Z2" s="201" t="s">
        <v>1760</v>
      </c>
      <c r="AA2" s="201" t="s">
        <v>1760</v>
      </c>
      <c r="AB2" s="201" t="s">
        <v>1760</v>
      </c>
      <c r="AC2" s="201" t="s">
        <v>1760</v>
      </c>
      <c r="AD2" s="201" t="s">
        <v>1760</v>
      </c>
      <c r="AE2" s="201" t="s">
        <v>1760</v>
      </c>
      <c r="AF2" s="201" t="s">
        <v>1760</v>
      </c>
      <c r="AG2" s="201" t="s">
        <v>1760</v>
      </c>
      <c r="AH2" s="201" t="s">
        <v>1760</v>
      </c>
      <c r="AI2" s="201" t="s">
        <v>1760</v>
      </c>
      <c r="AJ2" s="201" t="s">
        <v>1760</v>
      </c>
      <c r="AK2" s="201" t="s">
        <v>1760</v>
      </c>
      <c r="AL2" s="201" t="s">
        <v>1760</v>
      </c>
      <c r="AM2" s="201" t="s">
        <v>1760</v>
      </c>
      <c r="AN2" s="201" t="s">
        <v>1760</v>
      </c>
      <c r="AO2" s="201" t="s">
        <v>1760</v>
      </c>
      <c r="AP2" s="201" t="s">
        <v>1760</v>
      </c>
      <c r="AQ2" s="201" t="s">
        <v>1760</v>
      </c>
      <c r="AR2" s="201" t="s">
        <v>1760</v>
      </c>
      <c r="AS2" s="201" t="s">
        <v>1760</v>
      </c>
      <c r="AT2" s="201" t="s">
        <v>1760</v>
      </c>
      <c r="AU2" s="201" t="s">
        <v>1760</v>
      </c>
      <c r="AV2" s="201" t="s">
        <v>1760</v>
      </c>
      <c r="AW2" s="201" t="s">
        <v>1760</v>
      </c>
      <c r="AX2" s="201" t="s">
        <v>1760</v>
      </c>
      <c r="AY2" s="201" t="s">
        <v>1760</v>
      </c>
      <c r="AZ2" s="201" t="s">
        <v>1760</v>
      </c>
      <c r="BA2" s="201" t="s">
        <v>1760</v>
      </c>
      <c r="BB2" s="201" t="s">
        <v>1760</v>
      </c>
      <c r="BC2" s="201" t="s">
        <v>1760</v>
      </c>
      <c r="BD2" s="201" t="s">
        <v>1760</v>
      </c>
      <c r="BE2" s="201" t="s">
        <v>1760</v>
      </c>
      <c r="BF2" s="201" t="s">
        <v>1760</v>
      </c>
      <c r="BG2" s="201" t="s">
        <v>1760</v>
      </c>
      <c r="BH2" s="201" t="s">
        <v>1760</v>
      </c>
      <c r="BI2" s="201" t="s">
        <v>1760</v>
      </c>
      <c r="BJ2" s="201" t="s">
        <v>1760</v>
      </c>
      <c r="BK2" s="201" t="s">
        <v>1760</v>
      </c>
      <c r="BL2" s="201" t="s">
        <v>1760</v>
      </c>
      <c r="BM2" s="201" t="s">
        <v>1760</v>
      </c>
      <c r="BN2" s="201" t="s">
        <v>1760</v>
      </c>
      <c r="BO2" s="201" t="s">
        <v>1760</v>
      </c>
      <c r="BP2" s="201" t="s">
        <v>1760</v>
      </c>
      <c r="BQ2" s="201" t="s">
        <v>1760</v>
      </c>
      <c r="BR2" s="201" t="s">
        <v>1760</v>
      </c>
      <c r="BS2" s="201" t="s">
        <v>1760</v>
      </c>
      <c r="BT2" s="201" t="s">
        <v>1760</v>
      </c>
      <c r="BU2" s="201" t="s">
        <v>1760</v>
      </c>
      <c r="BV2" s="201" t="s">
        <v>1760</v>
      </c>
      <c r="BW2" s="201" t="s">
        <v>1760</v>
      </c>
      <c r="BX2" s="201" t="s">
        <v>1760</v>
      </c>
      <c r="BY2" s="201" t="s">
        <v>1760</v>
      </c>
      <c r="BZ2" s="201" t="s">
        <v>1760</v>
      </c>
      <c r="CA2" s="201" t="s">
        <v>1760</v>
      </c>
      <c r="CB2" s="201" t="s">
        <v>1760</v>
      </c>
      <c r="CC2" s="201" t="s">
        <v>1760</v>
      </c>
      <c r="CD2" s="201" t="s">
        <v>1760</v>
      </c>
      <c r="CE2" s="201" t="s">
        <v>1760</v>
      </c>
      <c r="CF2" s="201" t="s">
        <v>1760</v>
      </c>
      <c r="CG2" s="201" t="s">
        <v>1760</v>
      </c>
      <c r="CH2" s="201" t="s">
        <v>1760</v>
      </c>
      <c r="CI2" s="201" t="s">
        <v>1760</v>
      </c>
      <c r="CJ2" s="201" t="s">
        <v>1760</v>
      </c>
      <c r="CK2" s="201" t="s">
        <v>1760</v>
      </c>
      <c r="CL2" s="201" t="s">
        <v>1760</v>
      </c>
      <c r="CM2" s="201" t="s">
        <v>1760</v>
      </c>
      <c r="CN2" s="201" t="s">
        <v>1760</v>
      </c>
      <c r="CO2" s="201" t="s">
        <v>1760</v>
      </c>
      <c r="CP2" s="201" t="s">
        <v>1760</v>
      </c>
      <c r="CQ2" s="201" t="s">
        <v>1760</v>
      </c>
      <c r="CR2" s="201" t="s">
        <v>1760</v>
      </c>
      <c r="CS2" s="201" t="s">
        <v>1760</v>
      </c>
      <c r="CT2" s="201" t="s">
        <v>1760</v>
      </c>
      <c r="CU2" s="201" t="s">
        <v>1760</v>
      </c>
      <c r="CV2" s="201" t="s">
        <v>1760</v>
      </c>
      <c r="CW2" s="201" t="s">
        <v>1760</v>
      </c>
      <c r="CX2" s="201" t="s">
        <v>1760</v>
      </c>
      <c r="CY2" s="201" t="s">
        <v>1760</v>
      </c>
      <c r="CZ2" s="201" t="s">
        <v>1760</v>
      </c>
      <c r="DA2" s="201" t="s">
        <v>1760</v>
      </c>
      <c r="DB2" s="201" t="s">
        <v>1760</v>
      </c>
      <c r="DC2" s="201" t="s">
        <v>1760</v>
      </c>
      <c r="DD2" s="201" t="s">
        <v>1760</v>
      </c>
      <c r="DE2" s="201" t="s">
        <v>1760</v>
      </c>
      <c r="DF2" s="201" t="s">
        <v>1760</v>
      </c>
      <c r="DG2" s="201" t="s">
        <v>1760</v>
      </c>
      <c r="DH2" s="201" t="s">
        <v>1760</v>
      </c>
      <c r="DI2" s="201" t="s">
        <v>1760</v>
      </c>
      <c r="DJ2" s="201" t="s">
        <v>1760</v>
      </c>
      <c r="DK2" s="201" t="s">
        <v>1760</v>
      </c>
      <c r="DL2" s="201" t="s">
        <v>1760</v>
      </c>
      <c r="DM2" s="201" t="s">
        <v>1760</v>
      </c>
      <c r="DN2" s="201" t="s">
        <v>1760</v>
      </c>
      <c r="DO2" s="201" t="s">
        <v>1760</v>
      </c>
      <c r="DP2" s="201" t="s">
        <v>1760</v>
      </c>
      <c r="DQ2" s="201" t="s">
        <v>1760</v>
      </c>
      <c r="DR2" s="201" t="s">
        <v>1760</v>
      </c>
      <c r="DS2" s="201" t="s">
        <v>1760</v>
      </c>
      <c r="DT2" s="201" t="s">
        <v>1760</v>
      </c>
      <c r="DU2" s="201" t="s">
        <v>1760</v>
      </c>
      <c r="DV2" s="201" t="s">
        <v>1760</v>
      </c>
      <c r="DW2" s="201" t="s">
        <v>1760</v>
      </c>
      <c r="DX2" s="201" t="s">
        <v>1760</v>
      </c>
      <c r="DY2" s="201" t="s">
        <v>1760</v>
      </c>
      <c r="DZ2" s="201" t="s">
        <v>1760</v>
      </c>
      <c r="EA2" s="201" t="s">
        <v>1760</v>
      </c>
      <c r="EB2" s="201" t="s">
        <v>1760</v>
      </c>
      <c r="EC2" s="201" t="s">
        <v>1760</v>
      </c>
      <c r="ED2" s="201" t="s">
        <v>1760</v>
      </c>
      <c r="EE2" s="201" t="s">
        <v>1760</v>
      </c>
      <c r="EF2" s="201" t="s">
        <v>1760</v>
      </c>
      <c r="EG2" s="201" t="s">
        <v>1760</v>
      </c>
      <c r="EH2" s="201" t="s">
        <v>1760</v>
      </c>
      <c r="EI2" s="201" t="s">
        <v>1760</v>
      </c>
      <c r="EJ2" s="201" t="s">
        <v>1760</v>
      </c>
      <c r="EK2" s="201" t="s">
        <v>1760</v>
      </c>
      <c r="EL2" s="201" t="s">
        <v>1760</v>
      </c>
      <c r="EM2" s="201" t="s">
        <v>1760</v>
      </c>
      <c r="EN2" s="201" t="s">
        <v>1760</v>
      </c>
      <c r="EO2" s="201" t="s">
        <v>1760</v>
      </c>
      <c r="EP2" s="201" t="s">
        <v>1760</v>
      </c>
      <c r="EQ2" s="201" t="s">
        <v>1760</v>
      </c>
      <c r="ER2" s="201" t="s">
        <v>1760</v>
      </c>
      <c r="ES2" s="201" t="s">
        <v>1760</v>
      </c>
      <c r="ET2" s="201" t="s">
        <v>1760</v>
      </c>
      <c r="EU2" s="201" t="s">
        <v>1760</v>
      </c>
      <c r="EV2" s="201" t="s">
        <v>1760</v>
      </c>
      <c r="EW2" s="201" t="s">
        <v>1760</v>
      </c>
      <c r="EX2" s="201" t="s">
        <v>1760</v>
      </c>
      <c r="EY2" s="201" t="s">
        <v>1760</v>
      </c>
      <c r="EZ2" s="201" t="s">
        <v>1760</v>
      </c>
      <c r="FA2" s="201" t="s">
        <v>1760</v>
      </c>
      <c r="FB2" s="201" t="s">
        <v>1760</v>
      </c>
      <c r="FC2" s="201" t="s">
        <v>1760</v>
      </c>
      <c r="FD2" s="201" t="s">
        <v>1760</v>
      </c>
      <c r="FE2" s="201" t="s">
        <v>1760</v>
      </c>
      <c r="FF2" s="201" t="s">
        <v>1760</v>
      </c>
      <c r="FG2" s="201" t="s">
        <v>1760</v>
      </c>
      <c r="FH2" s="201" t="s">
        <v>1760</v>
      </c>
      <c r="FI2" s="201" t="s">
        <v>1760</v>
      </c>
      <c r="FJ2" s="201" t="s">
        <v>1760</v>
      </c>
      <c r="FK2" s="201" t="s">
        <v>1760</v>
      </c>
      <c r="FL2" s="201" t="s">
        <v>1760</v>
      </c>
      <c r="FM2" s="201" t="s">
        <v>1760</v>
      </c>
      <c r="FN2" s="201" t="s">
        <v>1760</v>
      </c>
      <c r="FO2" s="201" t="s">
        <v>1760</v>
      </c>
      <c r="FP2" s="201" t="s">
        <v>1760</v>
      </c>
      <c r="FQ2" s="201" t="s">
        <v>1760</v>
      </c>
      <c r="FR2" s="201" t="s">
        <v>1760</v>
      </c>
      <c r="FS2" s="201" t="s">
        <v>1760</v>
      </c>
      <c r="FT2" s="201" t="s">
        <v>1760</v>
      </c>
      <c r="FU2" s="201" t="s">
        <v>1760</v>
      </c>
      <c r="FV2" s="201" t="s">
        <v>1760</v>
      </c>
      <c r="FW2" s="201" t="s">
        <v>1760</v>
      </c>
      <c r="FX2" s="201" t="s">
        <v>1760</v>
      </c>
      <c r="FY2" s="201" t="s">
        <v>1760</v>
      </c>
      <c r="FZ2" s="201" t="s">
        <v>1760</v>
      </c>
      <c r="GA2" s="201" t="s">
        <v>1760</v>
      </c>
      <c r="GB2" s="201" t="s">
        <v>1760</v>
      </c>
      <c r="GC2" s="201" t="s">
        <v>1760</v>
      </c>
      <c r="GD2" s="201" t="s">
        <v>1760</v>
      </c>
      <c r="GE2" s="201" t="s">
        <v>1760</v>
      </c>
      <c r="GF2" s="201" t="s">
        <v>1760</v>
      </c>
      <c r="GG2" s="201" t="s">
        <v>1760</v>
      </c>
      <c r="GH2" s="201" t="s">
        <v>1760</v>
      </c>
      <c r="GI2" s="201" t="s">
        <v>1760</v>
      </c>
      <c r="GJ2" s="201" t="s">
        <v>1760</v>
      </c>
      <c r="GK2" s="201" t="s">
        <v>1760</v>
      </c>
      <c r="GL2" s="201" t="s">
        <v>1760</v>
      </c>
      <c r="GM2" s="201" t="s">
        <v>1760</v>
      </c>
      <c r="GN2" s="201" t="s">
        <v>1760</v>
      </c>
      <c r="GO2" s="201" t="s">
        <v>1760</v>
      </c>
      <c r="GP2" s="201" t="s">
        <v>1760</v>
      </c>
      <c r="GQ2" s="201" t="s">
        <v>1760</v>
      </c>
      <c r="GR2" s="201" t="s">
        <v>1760</v>
      </c>
      <c r="GS2" s="201" t="s">
        <v>1760</v>
      </c>
      <c r="GT2" s="201" t="s">
        <v>1760</v>
      </c>
      <c r="GU2" s="201" t="s">
        <v>1760</v>
      </c>
      <c r="GV2" s="201" t="s">
        <v>1760</v>
      </c>
      <c r="GW2" s="201" t="s">
        <v>1760</v>
      </c>
      <c r="GX2" s="201" t="s">
        <v>1760</v>
      </c>
      <c r="GY2" s="201" t="s">
        <v>1760</v>
      </c>
      <c r="GZ2" s="201" t="s">
        <v>1760</v>
      </c>
      <c r="HA2" s="201" t="s">
        <v>1760</v>
      </c>
      <c r="HB2" s="201" t="s">
        <v>1760</v>
      </c>
      <c r="HC2" s="201" t="s">
        <v>1760</v>
      </c>
      <c r="HD2" s="201" t="s">
        <v>1760</v>
      </c>
      <c r="HE2" s="201" t="s">
        <v>1760</v>
      </c>
      <c r="HF2" s="201" t="s">
        <v>1760</v>
      </c>
      <c r="HG2" s="201" t="s">
        <v>1760</v>
      </c>
      <c r="HH2" s="201" t="s">
        <v>1760</v>
      </c>
      <c r="HI2" s="201" t="s">
        <v>1760</v>
      </c>
      <c r="HJ2" s="201" t="s">
        <v>1760</v>
      </c>
      <c r="HK2" s="201" t="s">
        <v>1760</v>
      </c>
      <c r="HL2" s="201" t="s">
        <v>1760</v>
      </c>
      <c r="HM2" s="201" t="s">
        <v>1760</v>
      </c>
      <c r="HN2" s="201" t="s">
        <v>1760</v>
      </c>
      <c r="HO2" s="201" t="s">
        <v>1760</v>
      </c>
      <c r="HP2" s="201" t="s">
        <v>1760</v>
      </c>
      <c r="HQ2" s="201" t="s">
        <v>1760</v>
      </c>
      <c r="HR2" s="201" t="s">
        <v>1760</v>
      </c>
      <c r="HS2" s="201" t="s">
        <v>1760</v>
      </c>
      <c r="HT2" s="201" t="s">
        <v>1760</v>
      </c>
      <c r="HU2" s="201" t="s">
        <v>1760</v>
      </c>
      <c r="HV2" s="201" t="s">
        <v>1760</v>
      </c>
      <c r="HW2" s="201" t="s">
        <v>1760</v>
      </c>
      <c r="HX2" s="201" t="s">
        <v>1760</v>
      </c>
      <c r="HY2" s="201" t="s">
        <v>1760</v>
      </c>
      <c r="HZ2" s="201" t="s">
        <v>1760</v>
      </c>
      <c r="IA2" s="201" t="s">
        <v>1760</v>
      </c>
      <c r="IB2" s="201" t="s">
        <v>1760</v>
      </c>
      <c r="IC2" s="201" t="s">
        <v>1760</v>
      </c>
      <c r="ID2" s="201" t="s">
        <v>1760</v>
      </c>
      <c r="IE2" s="201" t="s">
        <v>1760</v>
      </c>
      <c r="IF2" s="201" t="s">
        <v>1760</v>
      </c>
      <c r="IG2" s="201" t="s">
        <v>1760</v>
      </c>
      <c r="IH2" s="201" t="s">
        <v>1760</v>
      </c>
      <c r="II2" s="201" t="s">
        <v>1760</v>
      </c>
      <c r="IJ2" s="201" t="s">
        <v>1760</v>
      </c>
      <c r="IK2" s="201" t="s">
        <v>1760</v>
      </c>
      <c r="IL2" s="201" t="s">
        <v>1760</v>
      </c>
      <c r="IM2" s="201" t="s">
        <v>1760</v>
      </c>
      <c r="IN2" s="201" t="s">
        <v>1760</v>
      </c>
      <c r="IO2" s="201" t="s">
        <v>1760</v>
      </c>
      <c r="IP2" s="201" t="s">
        <v>1760</v>
      </c>
      <c r="IQ2" s="201" t="s">
        <v>1760</v>
      </c>
      <c r="IR2" s="201" t="s">
        <v>1760</v>
      </c>
      <c r="IS2" s="201" t="s">
        <v>1760</v>
      </c>
      <c r="IT2" s="201" t="s">
        <v>1760</v>
      </c>
      <c r="IU2" s="201" t="s">
        <v>1760</v>
      </c>
      <c r="IV2" s="201" t="s">
        <v>1760</v>
      </c>
      <c r="IW2" s="201" t="s">
        <v>1760</v>
      </c>
      <c r="IX2" s="201" t="s">
        <v>1760</v>
      </c>
      <c r="IY2" s="201" t="s">
        <v>1760</v>
      </c>
      <c r="IZ2" s="201" t="s">
        <v>1760</v>
      </c>
      <c r="JA2" s="201" t="s">
        <v>1760</v>
      </c>
      <c r="JB2" s="201" t="s">
        <v>1760</v>
      </c>
      <c r="JC2" s="201" t="s">
        <v>1760</v>
      </c>
      <c r="JD2" s="201" t="s">
        <v>1760</v>
      </c>
      <c r="JE2" s="201" t="s">
        <v>1760</v>
      </c>
      <c r="JF2" s="201" t="s">
        <v>1760</v>
      </c>
      <c r="JG2" s="201" t="s">
        <v>1760</v>
      </c>
      <c r="JH2" s="201" t="s">
        <v>1760</v>
      </c>
      <c r="JI2" s="201" t="s">
        <v>1760</v>
      </c>
      <c r="JJ2" s="201" t="s">
        <v>1760</v>
      </c>
      <c r="JK2" s="201" t="s">
        <v>1760</v>
      </c>
      <c r="JL2" s="201" t="s">
        <v>1760</v>
      </c>
      <c r="JM2" s="201" t="s">
        <v>1760</v>
      </c>
      <c r="JN2" s="201" t="s">
        <v>1760</v>
      </c>
      <c r="JO2" s="201" t="s">
        <v>1760</v>
      </c>
      <c r="JP2" s="201" t="s">
        <v>1760</v>
      </c>
      <c r="JQ2" s="201" t="s">
        <v>1760</v>
      </c>
      <c r="JR2" s="201" t="s">
        <v>1760</v>
      </c>
      <c r="JS2" s="201" t="s">
        <v>1760</v>
      </c>
      <c r="JT2" s="201" t="s">
        <v>1760</v>
      </c>
      <c r="JU2" s="201" t="s">
        <v>1760</v>
      </c>
      <c r="JV2" s="201" t="s">
        <v>1760</v>
      </c>
      <c r="JW2" s="201" t="s">
        <v>1760</v>
      </c>
      <c r="JX2" s="201" t="s">
        <v>1760</v>
      </c>
      <c r="JY2" s="201" t="s">
        <v>1760</v>
      </c>
      <c r="JZ2" s="201" t="s">
        <v>1760</v>
      </c>
      <c r="KA2" s="201" t="s">
        <v>1760</v>
      </c>
      <c r="KB2" s="201" t="s">
        <v>1760</v>
      </c>
      <c r="KC2" s="201" t="s">
        <v>1760</v>
      </c>
      <c r="KD2" s="201" t="s">
        <v>1760</v>
      </c>
      <c r="KE2" s="201" t="s">
        <v>1760</v>
      </c>
      <c r="KF2" s="201" t="s">
        <v>1760</v>
      </c>
      <c r="KG2" s="201" t="s">
        <v>1760</v>
      </c>
      <c r="KH2" s="201" t="s">
        <v>1760</v>
      </c>
      <c r="KI2" s="201" t="s">
        <v>1760</v>
      </c>
      <c r="KJ2" s="201" t="s">
        <v>1760</v>
      </c>
      <c r="KK2" s="201" t="s">
        <v>1760</v>
      </c>
      <c r="KL2" s="201" t="s">
        <v>1760</v>
      </c>
      <c r="KM2" s="201" t="s">
        <v>1760</v>
      </c>
      <c r="KN2" s="201" t="s">
        <v>1760</v>
      </c>
      <c r="KO2" s="201" t="s">
        <v>1760</v>
      </c>
      <c r="KP2" s="201" t="s">
        <v>1760</v>
      </c>
      <c r="KQ2" s="201" t="s">
        <v>1760</v>
      </c>
      <c r="KR2" s="201" t="s">
        <v>1760</v>
      </c>
      <c r="KS2" s="201" t="s">
        <v>1760</v>
      </c>
      <c r="KT2" s="201" t="s">
        <v>1760</v>
      </c>
      <c r="KU2" s="201" t="s">
        <v>1760</v>
      </c>
      <c r="KV2" s="201" t="s">
        <v>1760</v>
      </c>
      <c r="KW2" s="201" t="s">
        <v>1760</v>
      </c>
      <c r="KX2" s="201" t="s">
        <v>1760</v>
      </c>
      <c r="KY2" s="201" t="s">
        <v>1760</v>
      </c>
      <c r="KZ2" s="201" t="s">
        <v>1760</v>
      </c>
      <c r="LA2" s="201" t="s">
        <v>1760</v>
      </c>
      <c r="LB2" s="201" t="s">
        <v>1760</v>
      </c>
      <c r="LC2" s="201" t="s">
        <v>1760</v>
      </c>
      <c r="LD2" s="201" t="s">
        <v>1760</v>
      </c>
      <c r="LE2" s="201" t="s">
        <v>1760</v>
      </c>
      <c r="LF2" s="201" t="s">
        <v>1760</v>
      </c>
      <c r="LG2" s="201" t="s">
        <v>1760</v>
      </c>
      <c r="LH2" s="201" t="s">
        <v>1760</v>
      </c>
      <c r="LI2" s="201" t="s">
        <v>1760</v>
      </c>
      <c r="LJ2" s="201" t="s">
        <v>1760</v>
      </c>
      <c r="LK2" s="201" t="s">
        <v>1760</v>
      </c>
      <c r="LL2" s="201" t="s">
        <v>1760</v>
      </c>
      <c r="LM2" s="201" t="s">
        <v>1760</v>
      </c>
      <c r="LN2" s="201" t="s">
        <v>1760</v>
      </c>
      <c r="LO2" s="201" t="s">
        <v>1760</v>
      </c>
      <c r="LP2" s="201" t="s">
        <v>1760</v>
      </c>
      <c r="LQ2" s="201" t="s">
        <v>1760</v>
      </c>
      <c r="LR2" s="201" t="s">
        <v>1760</v>
      </c>
      <c r="LS2" s="201" t="s">
        <v>1760</v>
      </c>
      <c r="LT2" s="201" t="s">
        <v>1760</v>
      </c>
      <c r="LU2" s="201" t="s">
        <v>1760</v>
      </c>
      <c r="LV2" s="201" t="s">
        <v>1760</v>
      </c>
      <c r="LW2" s="201" t="s">
        <v>1760</v>
      </c>
      <c r="LX2" s="201" t="s">
        <v>1760</v>
      </c>
      <c r="LY2" s="201" t="s">
        <v>1760</v>
      </c>
      <c r="LZ2" s="201" t="s">
        <v>1760</v>
      </c>
      <c r="MA2" s="201" t="s">
        <v>1760</v>
      </c>
      <c r="MB2" s="201" t="s">
        <v>1760</v>
      </c>
      <c r="MC2" s="201" t="s">
        <v>1760</v>
      </c>
      <c r="MD2" s="201" t="s">
        <v>1760</v>
      </c>
      <c r="ME2" s="201" t="s">
        <v>1760</v>
      </c>
      <c r="MF2" s="201" t="s">
        <v>1760</v>
      </c>
      <c r="MG2" s="201" t="s">
        <v>1760</v>
      </c>
      <c r="MH2" s="201" t="s">
        <v>1760</v>
      </c>
      <c r="MI2" s="201" t="s">
        <v>1760</v>
      </c>
      <c r="MJ2" s="201" t="s">
        <v>1760</v>
      </c>
      <c r="MK2" s="201" t="s">
        <v>1760</v>
      </c>
      <c r="ML2" s="201" t="s">
        <v>1760</v>
      </c>
      <c r="MM2" s="201" t="s">
        <v>1760</v>
      </c>
      <c r="MN2" s="201" t="s">
        <v>1760</v>
      </c>
      <c r="MO2" s="201" t="s">
        <v>1760</v>
      </c>
      <c r="MP2" s="201" t="s">
        <v>1760</v>
      </c>
      <c r="MQ2" s="201" t="s">
        <v>1760</v>
      </c>
      <c r="MR2" s="201" t="s">
        <v>1760</v>
      </c>
      <c r="MS2" s="201" t="s">
        <v>1760</v>
      </c>
      <c r="MT2" s="201" t="s">
        <v>1760</v>
      </c>
      <c r="MU2" s="201" t="s">
        <v>1760</v>
      </c>
      <c r="MV2" s="201" t="s">
        <v>1760</v>
      </c>
      <c r="MW2" s="201" t="s">
        <v>1760</v>
      </c>
      <c r="MX2" s="201" t="s">
        <v>1760</v>
      </c>
      <c r="MY2" s="201" t="s">
        <v>1760</v>
      </c>
      <c r="MZ2" s="201" t="s">
        <v>1760</v>
      </c>
      <c r="NA2" s="201" t="s">
        <v>1760</v>
      </c>
      <c r="NB2" s="201" t="s">
        <v>1760</v>
      </c>
      <c r="NC2" s="201" t="s">
        <v>1760</v>
      </c>
      <c r="ND2" s="201" t="s">
        <v>1760</v>
      </c>
      <c r="NE2" s="201" t="s">
        <v>1760</v>
      </c>
      <c r="NF2" s="201" t="s">
        <v>1760</v>
      </c>
      <c r="NG2" s="201" t="s">
        <v>1760</v>
      </c>
      <c r="NH2" s="201" t="s">
        <v>1760</v>
      </c>
      <c r="NI2" s="201" t="s">
        <v>1760</v>
      </c>
      <c r="NJ2" s="201" t="s">
        <v>1760</v>
      </c>
      <c r="NK2" s="201" t="s">
        <v>1760</v>
      </c>
      <c r="NL2" s="201" t="s">
        <v>1760</v>
      </c>
      <c r="NM2" s="201" t="s">
        <v>1760</v>
      </c>
      <c r="NN2" s="201" t="s">
        <v>1760</v>
      </c>
      <c r="NO2" s="201" t="s">
        <v>1760</v>
      </c>
      <c r="NP2" s="201" t="s">
        <v>1760</v>
      </c>
      <c r="NQ2" s="201" t="s">
        <v>1760</v>
      </c>
      <c r="NR2" s="201" t="s">
        <v>1760</v>
      </c>
      <c r="NS2" s="201" t="s">
        <v>1760</v>
      </c>
      <c r="NT2" s="201" t="s">
        <v>1760</v>
      </c>
      <c r="NU2" s="201" t="s">
        <v>1760</v>
      </c>
      <c r="NV2" s="201" t="s">
        <v>1760</v>
      </c>
      <c r="NW2" s="201" t="s">
        <v>1760</v>
      </c>
      <c r="NX2" s="201" t="s">
        <v>1760</v>
      </c>
      <c r="NY2" s="201" t="s">
        <v>1760</v>
      </c>
      <c r="NZ2" s="201" t="s">
        <v>1760</v>
      </c>
      <c r="OA2" s="201" t="s">
        <v>1760</v>
      </c>
      <c r="OB2" s="201" t="s">
        <v>1760</v>
      </c>
      <c r="OC2" s="201" t="s">
        <v>1760</v>
      </c>
      <c r="OD2" s="201" t="s">
        <v>1760</v>
      </c>
      <c r="OE2" s="259">
        <f>'（別添）_実績報告書（病院及び有床診療所）'!J5</f>
        <v>0</v>
      </c>
      <c r="OF2" s="201">
        <f>'（別添）_実績報告書（病院及び有床診療所）'!J6</f>
        <v>0</v>
      </c>
      <c r="OG2" s="201" t="s">
        <v>1760</v>
      </c>
      <c r="OH2" s="201">
        <f>+'（別添）_実績報告書（病院及び有床診療所）'!$E$18</f>
        <v>0</v>
      </c>
      <c r="OI2" s="201">
        <f>+'（別添）_実績報告書（病院及び有床診療所）'!$H$18</f>
        <v>0</v>
      </c>
      <c r="OJ2" s="201">
        <f>+'（別添）_実績報告書（病院及び有床診療所）'!$O$18</f>
        <v>0</v>
      </c>
      <c r="OK2" s="201">
        <f>+'（別添）_実績報告書（病院及び有床診療所）'!$R$18</f>
        <v>0</v>
      </c>
      <c r="OL2" s="201">
        <f>+'（別添）_実績報告書（病院及び有床診療所）'!$V$18</f>
        <v>1</v>
      </c>
      <c r="OM2" s="201">
        <f>+'（別添）_実績報告書（病院及び有床診療所）'!$E$21</f>
        <v>0</v>
      </c>
      <c r="ON2" s="201">
        <f>+'（別添）_実績報告書（病院及び有床診療所）'!$H$21</f>
        <v>0</v>
      </c>
      <c r="OO2" s="201">
        <f>+'（別添）_実績報告書（病院及び有床診療所）'!$O$21</f>
        <v>0</v>
      </c>
      <c r="OP2" s="201">
        <f>+'（別添）_実績報告書（病院及び有床診療所）'!$R$21</f>
        <v>0</v>
      </c>
      <c r="OQ2" s="201">
        <f>+'（別添）_実績報告書（病院及び有床診療所）'!$V$21</f>
        <v>1</v>
      </c>
      <c r="OR2" s="201" t="s">
        <v>1548</v>
      </c>
      <c r="OS2" s="201" t="s">
        <v>1548</v>
      </c>
      <c r="OT2" s="201" t="s">
        <v>1548</v>
      </c>
      <c r="OU2" s="201" t="s">
        <v>1548</v>
      </c>
      <c r="OV2" s="201" t="s">
        <v>1548</v>
      </c>
      <c r="OW2" s="201" t="s">
        <v>1548</v>
      </c>
      <c r="OX2" s="201" t="s">
        <v>1548</v>
      </c>
      <c r="OY2" s="201" t="s">
        <v>1548</v>
      </c>
      <c r="OZ2" s="201" t="s">
        <v>1548</v>
      </c>
      <c r="PA2" s="201" t="s">
        <v>1548</v>
      </c>
      <c r="PB2" s="201" t="s">
        <v>1548</v>
      </c>
      <c r="PC2" s="201" t="s">
        <v>1548</v>
      </c>
      <c r="PD2" s="201" t="s">
        <v>1548</v>
      </c>
      <c r="PE2" s="201" t="s">
        <v>1548</v>
      </c>
      <c r="PF2" s="201" t="s">
        <v>1548</v>
      </c>
      <c r="PG2" s="201" t="s">
        <v>1548</v>
      </c>
      <c r="PH2" s="201" t="s">
        <v>1548</v>
      </c>
      <c r="PI2" s="201" t="s">
        <v>1548</v>
      </c>
      <c r="PJ2" s="201" t="s">
        <v>1548</v>
      </c>
      <c r="PK2" s="201" t="s">
        <v>1548</v>
      </c>
      <c r="PL2" s="201" t="s">
        <v>1548</v>
      </c>
      <c r="PM2" s="201" t="s">
        <v>1548</v>
      </c>
      <c r="PN2" s="201" t="s">
        <v>1548</v>
      </c>
      <c r="PO2" s="201" t="s">
        <v>1548</v>
      </c>
      <c r="PP2" s="201" t="s">
        <v>1548</v>
      </c>
      <c r="PQ2" s="201" t="s">
        <v>1548</v>
      </c>
      <c r="PR2" s="201" t="s">
        <v>1548</v>
      </c>
      <c r="PS2" s="201" t="s">
        <v>1548</v>
      </c>
      <c r="PT2" s="201" t="s">
        <v>1548</v>
      </c>
      <c r="PU2" s="201" t="s">
        <v>1548</v>
      </c>
      <c r="PV2" s="201" t="s">
        <v>1548</v>
      </c>
      <c r="PW2" s="201" t="s">
        <v>1548</v>
      </c>
      <c r="PX2" s="201" t="s">
        <v>1548</v>
      </c>
      <c r="PY2" s="202">
        <f>'（別添）_実績報告書（病院及び有床診療所）'!AB55</f>
        <v>0</v>
      </c>
      <c r="PZ2" s="202">
        <f>'（別添）_実績報告書（病院及び有床診療所）'!AB56</f>
        <v>0</v>
      </c>
      <c r="QA2" s="202">
        <f>'（別添）_実績報告書（病院及び有床診療所）'!AB59</f>
        <v>0</v>
      </c>
      <c r="QB2" s="201" t="s">
        <v>1760</v>
      </c>
      <c r="QC2" s="201" t="s">
        <v>1760</v>
      </c>
      <c r="QD2" s="201" t="s">
        <v>1760</v>
      </c>
      <c r="QE2" s="201" t="s">
        <v>1760</v>
      </c>
      <c r="QF2" s="201" t="s">
        <v>1760</v>
      </c>
      <c r="QG2" s="201" t="s">
        <v>1760</v>
      </c>
      <c r="QH2" s="201" t="s">
        <v>1760</v>
      </c>
      <c r="QI2" s="201" t="s">
        <v>1760</v>
      </c>
      <c r="QJ2" s="201" t="b">
        <f>+'（別添）_実績報告書（病院及び有床診療所）'!$AH$60</f>
        <v>0</v>
      </c>
      <c r="QK2" s="201">
        <f>+'（別添）_実績報告書（病院及び有床診療所）'!$AB$92</f>
        <v>0</v>
      </c>
      <c r="QL2" s="202">
        <f>'（別添）_実績報告書（病院及び有床診療所）'!AB93</f>
        <v>0</v>
      </c>
      <c r="QM2" s="202">
        <f>+'（別添）_実績報告書（病院及び有床診療所）'!$AB$94</f>
        <v>0</v>
      </c>
      <c r="QN2" s="202">
        <f>+'（別添）_実績報告書（病院及び有床診療所）'!$AB$95</f>
        <v>0</v>
      </c>
      <c r="QO2" s="202">
        <f>+'（別添）_実績報告書（病院及び有床診療所）'!$AB$96</f>
        <v>0</v>
      </c>
      <c r="QP2" s="202">
        <f>+'（別添）_実績報告書（病院及び有床診療所）'!$AB$97</f>
        <v>0</v>
      </c>
      <c r="QQ2" s="201">
        <f>+'（別添）_実績報告書（病院及び有床診療所）'!$AB$98</f>
        <v>0</v>
      </c>
      <c r="QR2" s="203">
        <f>+'（別添）_実績報告書（病院及び有床診療所）'!$AB$101</f>
        <v>0</v>
      </c>
      <c r="QS2" s="202">
        <f>'（別添）_実績報告書（病院及び有床診療所）'!AB102</f>
        <v>0</v>
      </c>
      <c r="QT2" s="202">
        <f>+'（別添）_実績報告書（病院及び有床診療所）'!$AB$103</f>
        <v>0</v>
      </c>
      <c r="QU2" s="202">
        <f>+'（別添）_実績報告書（病院及び有床診療所）'!$AB$104</f>
        <v>0</v>
      </c>
      <c r="QV2" s="202">
        <f>+'（別添）_実績報告書（病院及び有床診療所）'!$AB$105</f>
        <v>0</v>
      </c>
      <c r="QW2" s="202">
        <f>+'（別添）_実績報告書（病院及び有床診療所）'!$AB$106</f>
        <v>0</v>
      </c>
      <c r="QX2" s="201">
        <f>+'（別添）_実績報告書（病院及び有床診療所）'!$AB$107</f>
        <v>0</v>
      </c>
      <c r="QY2" s="203">
        <f>+'（別添）_実績報告書（病院及び有床診療所）'!$AB$110</f>
        <v>0</v>
      </c>
      <c r="QZ2" s="202">
        <f>'（別添）_実績報告書（病院及び有床診療所）'!AB111</f>
        <v>0</v>
      </c>
      <c r="RA2" s="202">
        <f>+'（別添）_実績報告書（病院及び有床診療所）'!$AB$112</f>
        <v>0</v>
      </c>
      <c r="RB2" s="202">
        <f>+'（別添）_実績報告書（病院及び有床診療所）'!$AB$113</f>
        <v>0</v>
      </c>
      <c r="RC2" s="202">
        <f>+'（別添）_実績報告書（病院及び有床診療所）'!$AB$114</f>
        <v>0</v>
      </c>
      <c r="RD2" s="202">
        <f>+'（別添）_実績報告書（病院及び有床診療所）'!$AB$115</f>
        <v>0</v>
      </c>
      <c r="RE2" s="201">
        <f>+'（別添）_実績報告書（病院及び有床診療所）'!$AB$116</f>
        <v>0</v>
      </c>
      <c r="RF2" s="203">
        <f>+'（別添）_実績報告書（病院及び有床診療所）'!$AB$119</f>
        <v>0</v>
      </c>
      <c r="RG2" s="202">
        <f>'（別添）_実績報告書（病院及び有床診療所）'!AB120</f>
        <v>0</v>
      </c>
      <c r="RH2" s="202">
        <f>+'（別添）_実績報告書（病院及び有床診療所）'!$AB$121</f>
        <v>0</v>
      </c>
      <c r="RI2" s="202">
        <f>+'（別添）_実績報告書（病院及び有床診療所）'!$AB$122</f>
        <v>0</v>
      </c>
      <c r="RJ2" s="202">
        <f>+'（別添）_実績報告書（病院及び有床診療所）'!$AB$123</f>
        <v>0</v>
      </c>
      <c r="RK2" s="202">
        <f>+'（別添）_実績報告書（病院及び有床診療所）'!$AB$124</f>
        <v>0</v>
      </c>
      <c r="RL2" s="201">
        <f>+'（別添）_実績報告書（病院及び有床診療所）'!$AB$125</f>
        <v>0</v>
      </c>
      <c r="RM2" s="203">
        <f>+'（別添）_実績報告書（病院及び有床診療所）'!$AB$128</f>
        <v>0</v>
      </c>
      <c r="RN2" s="202">
        <f>'（別添）_実績報告書（病院及び有床診療所）'!AB129</f>
        <v>0</v>
      </c>
      <c r="RO2" s="202">
        <f>+'（別添）_実績報告書（病院及び有床診療所）'!$AB$130</f>
        <v>0</v>
      </c>
      <c r="RP2" s="202">
        <f>+'（別添）_実績報告書（病院及び有床診療所）'!$AB$131</f>
        <v>0</v>
      </c>
      <c r="RQ2" s="202">
        <f>+'（別添）_実績報告書（病院及び有床診療所）'!$AB$132</f>
        <v>0</v>
      </c>
      <c r="RR2" s="202">
        <f>+'（別添）_実績報告書（病院及び有床診療所）'!$AB$133</f>
        <v>0</v>
      </c>
      <c r="RS2" s="201">
        <f>+'（別添）_実績報告書（病院及び有床診療所）'!$AB$134</f>
        <v>0</v>
      </c>
      <c r="RT2" s="203">
        <f>+'（別添）_実績報告書（病院及び有床診療所）'!$AB$137</f>
        <v>0</v>
      </c>
      <c r="RU2" s="202">
        <f>'（別添）_実績報告書（病院及び有床診療所）'!AB138</f>
        <v>0</v>
      </c>
      <c r="RV2" s="202">
        <f>+'（別添）_実績報告書（病院及び有床診療所）'!$AB$139</f>
        <v>0</v>
      </c>
      <c r="RW2" s="202">
        <f>+'（別添）_実績報告書（病院及び有床診療所）'!$AB$140</f>
        <v>0</v>
      </c>
      <c r="RX2" s="202">
        <f>+'（別添）_実績報告書（病院及び有床診療所）'!$AB$141</f>
        <v>0</v>
      </c>
      <c r="RY2" s="202">
        <f>+'（別添）_実績報告書（病院及び有床診療所）'!$AB$142</f>
        <v>0</v>
      </c>
      <c r="RZ2" s="202">
        <f>+'（別添）_実績報告書（病院及び有床診療所）'!$AB$143</f>
        <v>0</v>
      </c>
      <c r="SA2" s="202">
        <f>+'（別添）_実績報告書（病院及び有床診療所）'!$AB$147</f>
        <v>0</v>
      </c>
      <c r="SB2" s="201" t="s">
        <v>1548</v>
      </c>
      <c r="SC2" s="202">
        <f>+'（別添）_実績報告書（病院及び有床診療所）'!$AB$149</f>
        <v>0</v>
      </c>
      <c r="SD2" s="201" t="s">
        <v>1548</v>
      </c>
      <c r="SE2" s="202">
        <f>+'（別添）_実績報告書（病院及び有床診療所）'!$AB$151</f>
        <v>0</v>
      </c>
      <c r="SF2" s="201" t="s">
        <v>1548</v>
      </c>
      <c r="SG2" s="202">
        <f>+'（別添）_実績報告書（病院及び有床診療所）'!$AB$153</f>
        <v>0</v>
      </c>
      <c r="SH2" s="202">
        <f>+'（別添）_実績報告書（病院及び有床診療所）'!$AB$154</f>
        <v>0</v>
      </c>
      <c r="SI2" s="202">
        <f>+'（別添）_実績報告書（病院及び有床診療所）'!$AB$155</f>
        <v>0</v>
      </c>
      <c r="SJ2" s="351">
        <f>+'（別添）_実績報告書（病院及び有床診療所）'!$AB$156</f>
        <v>0</v>
      </c>
      <c r="SK2" s="202">
        <f>+'（別添）_実績報告書（病院及び有床診療所）'!$AB$159</f>
        <v>0</v>
      </c>
      <c r="SL2" s="201" t="s">
        <v>1548</v>
      </c>
      <c r="SM2" s="202">
        <f>+'（別添）_実績報告書（病院及び有床診療所）'!$AB$161</f>
        <v>0</v>
      </c>
      <c r="SN2" s="201" t="s">
        <v>1548</v>
      </c>
      <c r="SO2" s="202">
        <f>+'（別添）_実績報告書（病院及び有床診療所）'!$AB$163</f>
        <v>0</v>
      </c>
      <c r="SP2" s="201" t="s">
        <v>1548</v>
      </c>
      <c r="SQ2" s="202">
        <f>+'（別添）_実績報告書（病院及び有床診療所）'!$AB$165</f>
        <v>0</v>
      </c>
      <c r="SR2" s="202">
        <f>+'（別添）_実績報告書（病院及び有床診療所）'!$AB$166</f>
        <v>0</v>
      </c>
      <c r="SS2" s="202">
        <f>+'（別添）_実績報告書（病院及び有床診療所）'!$AB$167</f>
        <v>0</v>
      </c>
      <c r="ST2" s="351">
        <f>+'（別添）_実績報告書（病院及び有床診療所）'!$AB$168</f>
        <v>0</v>
      </c>
      <c r="SU2" s="201">
        <f>+'（別添）_実績報告書（病院及び有床診療所）'!$F$173</f>
        <v>0</v>
      </c>
      <c r="SV2" s="201">
        <f>+'（別添）_実績報告書（病院及び有床診療所）'!$I$173</f>
        <v>0</v>
      </c>
      <c r="SW2" s="201">
        <f>+'（別添）_実績報告書（病院及び有床診療所）'!$L$173</f>
        <v>0</v>
      </c>
      <c r="SX2" s="201">
        <f>+'（別添）_実績報告書（病院及び有床診療所）'!$U$173</f>
        <v>0</v>
      </c>
      <c r="SY2" s="201" t="s">
        <v>1760</v>
      </c>
      <c r="SZ2" s="201" t="s">
        <v>1760</v>
      </c>
      <c r="TA2" s="201" t="s">
        <v>1760</v>
      </c>
      <c r="TB2" s="201" t="s">
        <v>1760</v>
      </c>
      <c r="TC2" s="201" t="s">
        <v>1760</v>
      </c>
      <c r="TD2" s="201" t="s">
        <v>1760</v>
      </c>
      <c r="TE2" s="201" t="s">
        <v>1760</v>
      </c>
      <c r="TF2" s="201" t="s">
        <v>1760</v>
      </c>
      <c r="TG2" s="201" t="s">
        <v>1760</v>
      </c>
      <c r="TH2" s="201" t="s">
        <v>1760</v>
      </c>
      <c r="TI2" s="201" t="s">
        <v>1760</v>
      </c>
      <c r="TJ2" s="201" t="s">
        <v>1760</v>
      </c>
      <c r="TK2" s="201" t="s">
        <v>1760</v>
      </c>
      <c r="TL2" s="201" t="s">
        <v>1760</v>
      </c>
      <c r="TM2" s="201" t="s">
        <v>1760</v>
      </c>
      <c r="TN2" s="201" t="s">
        <v>1760</v>
      </c>
      <c r="TO2" s="201" t="s">
        <v>1760</v>
      </c>
      <c r="TP2" s="201" t="s">
        <v>1760</v>
      </c>
      <c r="TQ2" s="201" t="s">
        <v>1760</v>
      </c>
      <c r="TR2" s="201" t="s">
        <v>1760</v>
      </c>
      <c r="TS2" s="201" t="s">
        <v>1760</v>
      </c>
      <c r="TT2" s="201" t="s">
        <v>1760</v>
      </c>
      <c r="TU2" s="201" t="s">
        <v>1760</v>
      </c>
      <c r="TV2" s="201" t="s">
        <v>1760</v>
      </c>
      <c r="TW2" s="201" t="s">
        <v>1760</v>
      </c>
      <c r="TX2" s="201" t="s">
        <v>1760</v>
      </c>
      <c r="TY2" s="201" t="s">
        <v>1760</v>
      </c>
      <c r="TZ2" s="201" t="s">
        <v>1760</v>
      </c>
      <c r="UA2" s="201" t="s">
        <v>1760</v>
      </c>
      <c r="UB2" s="201" t="s">
        <v>1760</v>
      </c>
      <c r="UC2" s="201" t="s">
        <v>1760</v>
      </c>
      <c r="UD2" s="201" t="s">
        <v>1760</v>
      </c>
      <c r="UE2" s="201" t="s">
        <v>1760</v>
      </c>
      <c r="UF2" s="201" t="s">
        <v>1760</v>
      </c>
      <c r="UG2" s="201" t="s">
        <v>1760</v>
      </c>
      <c r="UH2" s="201" t="s">
        <v>1760</v>
      </c>
      <c r="UI2" s="201" t="s">
        <v>1760</v>
      </c>
      <c r="UJ2" s="201" t="s">
        <v>1760</v>
      </c>
      <c r="UK2" s="201" t="s">
        <v>1760</v>
      </c>
      <c r="UL2" s="201" t="s">
        <v>1760</v>
      </c>
      <c r="UM2" s="201" t="s">
        <v>1760</v>
      </c>
      <c r="UN2" s="201" t="s">
        <v>1760</v>
      </c>
      <c r="UO2" s="201" t="s">
        <v>1760</v>
      </c>
      <c r="UP2" s="201" t="s">
        <v>1760</v>
      </c>
      <c r="UQ2" s="201" t="s">
        <v>1760</v>
      </c>
      <c r="UR2" s="201" t="s">
        <v>1760</v>
      </c>
      <c r="US2" s="201" t="s">
        <v>1760</v>
      </c>
      <c r="UT2" s="201" t="s">
        <v>1760</v>
      </c>
      <c r="UU2" s="201" t="s">
        <v>1760</v>
      </c>
      <c r="UV2" s="201" t="s">
        <v>1760</v>
      </c>
      <c r="UW2" s="201" t="s">
        <v>1760</v>
      </c>
      <c r="UX2" s="201" t="s">
        <v>1760</v>
      </c>
      <c r="UY2" s="201" t="s">
        <v>1760</v>
      </c>
      <c r="UZ2" s="201" t="s">
        <v>1760</v>
      </c>
      <c r="VA2" s="201" t="s">
        <v>1760</v>
      </c>
      <c r="VB2" s="201" t="s">
        <v>1760</v>
      </c>
      <c r="VC2" s="201" t="s">
        <v>1760</v>
      </c>
      <c r="VD2" s="201" t="s">
        <v>1760</v>
      </c>
      <c r="VE2" s="201" t="s">
        <v>1760</v>
      </c>
      <c r="VF2" s="201" t="s">
        <v>1760</v>
      </c>
      <c r="VG2" s="201" t="s">
        <v>1760</v>
      </c>
      <c r="VH2" s="201" t="s">
        <v>1760</v>
      </c>
      <c r="VI2" s="201" t="s">
        <v>1760</v>
      </c>
      <c r="VJ2" s="201" t="s">
        <v>1760</v>
      </c>
      <c r="VK2" s="201" t="s">
        <v>1760</v>
      </c>
      <c r="VL2" s="201" t="s">
        <v>1760</v>
      </c>
      <c r="VM2" s="201" t="s">
        <v>1760</v>
      </c>
      <c r="VN2" s="201" t="s">
        <v>1760</v>
      </c>
      <c r="VO2" s="201" t="s">
        <v>1760</v>
      </c>
      <c r="VP2" s="201" t="s">
        <v>1760</v>
      </c>
      <c r="VQ2" s="201" t="s">
        <v>1760</v>
      </c>
      <c r="VR2" s="201" t="s">
        <v>1760</v>
      </c>
      <c r="VS2" s="201" t="s">
        <v>1760</v>
      </c>
      <c r="VT2" s="201" t="s">
        <v>1760</v>
      </c>
      <c r="VU2" s="201" t="s">
        <v>1760</v>
      </c>
      <c r="VV2" s="201" t="s">
        <v>1760</v>
      </c>
      <c r="VW2" s="201" t="s">
        <v>1760</v>
      </c>
      <c r="VX2" s="201" t="s">
        <v>1760</v>
      </c>
      <c r="VY2" s="201" t="s">
        <v>1760</v>
      </c>
      <c r="VZ2" s="201" t="s">
        <v>1760</v>
      </c>
      <c r="WA2" s="201" t="s">
        <v>1760</v>
      </c>
      <c r="WB2" s="201" t="s">
        <v>1760</v>
      </c>
      <c r="WC2" s="201" t="s">
        <v>1760</v>
      </c>
      <c r="WD2" s="201" t="s">
        <v>1760</v>
      </c>
      <c r="WE2" s="201" t="s">
        <v>1760</v>
      </c>
      <c r="WF2" s="201" t="s">
        <v>1760</v>
      </c>
      <c r="WG2" s="201" t="s">
        <v>1760</v>
      </c>
      <c r="WH2" s="201" t="s">
        <v>1760</v>
      </c>
      <c r="WI2" s="201" t="s">
        <v>1760</v>
      </c>
      <c r="WJ2" s="201" t="s">
        <v>1760</v>
      </c>
      <c r="WK2" s="201" t="s">
        <v>1760</v>
      </c>
      <c r="WL2" s="201" t="s">
        <v>1760</v>
      </c>
      <c r="WM2" s="201" t="s">
        <v>1760</v>
      </c>
      <c r="WN2" s="201" t="s">
        <v>1760</v>
      </c>
      <c r="WO2" s="201" t="s">
        <v>1760</v>
      </c>
      <c r="WP2" s="201" t="s">
        <v>1760</v>
      </c>
      <c r="WQ2" s="201" t="s">
        <v>1760</v>
      </c>
      <c r="WR2" s="201" t="s">
        <v>1760</v>
      </c>
      <c r="WS2" s="201" t="s">
        <v>1760</v>
      </c>
      <c r="WT2" s="201" t="s">
        <v>1760</v>
      </c>
      <c r="WU2" s="201" t="s">
        <v>1760</v>
      </c>
      <c r="WV2" s="201" t="s">
        <v>1760</v>
      </c>
      <c r="WW2" s="201" t="s">
        <v>1760</v>
      </c>
      <c r="WX2" s="201" t="s">
        <v>1760</v>
      </c>
      <c r="WY2" s="201" t="s">
        <v>1760</v>
      </c>
      <c r="WZ2" s="201" t="s">
        <v>1760</v>
      </c>
      <c r="XA2" s="201" t="s">
        <v>1760</v>
      </c>
      <c r="XB2" s="201" t="s">
        <v>1760</v>
      </c>
      <c r="XC2" s="201" t="s">
        <v>1760</v>
      </c>
      <c r="XD2" s="201" t="s">
        <v>1760</v>
      </c>
      <c r="XE2" s="201" t="s">
        <v>1760</v>
      </c>
      <c r="XF2" s="201" t="s">
        <v>1760</v>
      </c>
      <c r="XG2" s="201" t="s">
        <v>1760</v>
      </c>
      <c r="XH2" s="201" t="s">
        <v>1760</v>
      </c>
      <c r="XI2" s="201" t="s">
        <v>1760</v>
      </c>
      <c r="XJ2" s="201" t="s">
        <v>1760</v>
      </c>
      <c r="XK2" s="201" t="s">
        <v>1760</v>
      </c>
      <c r="XL2" s="201" t="s">
        <v>1760</v>
      </c>
      <c r="XM2" s="201" t="s">
        <v>1760</v>
      </c>
      <c r="XN2" s="201" t="s">
        <v>1760</v>
      </c>
      <c r="XO2" s="201" t="s">
        <v>1760</v>
      </c>
      <c r="XP2" s="201" t="s">
        <v>1760</v>
      </c>
      <c r="XQ2" s="201" t="s">
        <v>1760</v>
      </c>
      <c r="XR2" s="201" t="s">
        <v>1760</v>
      </c>
      <c r="XS2" s="201" t="s">
        <v>1760</v>
      </c>
      <c r="XT2" s="201" t="s">
        <v>1760</v>
      </c>
      <c r="XU2" s="201" t="s">
        <v>1760</v>
      </c>
      <c r="XV2" s="201" t="s">
        <v>1760</v>
      </c>
      <c r="XW2" s="201" t="s">
        <v>1760</v>
      </c>
      <c r="XX2" s="201" t="s">
        <v>1760</v>
      </c>
      <c r="XY2" s="201" t="s">
        <v>1760</v>
      </c>
      <c r="XZ2" s="201" t="s">
        <v>1760</v>
      </c>
      <c r="YA2" s="201" t="s">
        <v>1760</v>
      </c>
      <c r="YB2" s="201" t="s">
        <v>1760</v>
      </c>
      <c r="YC2" s="201" t="s">
        <v>1760</v>
      </c>
      <c r="YD2" s="201" t="s">
        <v>1760</v>
      </c>
      <c r="YE2" s="201" t="s">
        <v>1760</v>
      </c>
      <c r="YF2" s="201" t="s">
        <v>1760</v>
      </c>
      <c r="YG2" s="201" t="s">
        <v>1760</v>
      </c>
      <c r="YH2" s="201" t="s">
        <v>1760</v>
      </c>
      <c r="YI2" s="201" t="s">
        <v>1760</v>
      </c>
      <c r="YJ2" s="201" t="s">
        <v>1760</v>
      </c>
      <c r="YK2" s="201" t="s">
        <v>1760</v>
      </c>
      <c r="YL2" s="201" t="s">
        <v>1760</v>
      </c>
      <c r="YM2" s="201" t="s">
        <v>1760</v>
      </c>
      <c r="YN2" s="201" t="s">
        <v>1760</v>
      </c>
      <c r="YO2" s="201" t="s">
        <v>1760</v>
      </c>
      <c r="YP2" s="201" t="s">
        <v>1760</v>
      </c>
      <c r="YQ2" s="201" t="s">
        <v>1760</v>
      </c>
      <c r="YR2" s="201" t="s">
        <v>1760</v>
      </c>
      <c r="YS2" s="201" t="s">
        <v>1760</v>
      </c>
      <c r="YT2" s="201" t="s">
        <v>1760</v>
      </c>
      <c r="YU2" s="201" t="s">
        <v>1760</v>
      </c>
      <c r="YV2" s="201" t="s">
        <v>1760</v>
      </c>
      <c r="YW2" s="201" t="s">
        <v>1760</v>
      </c>
      <c r="YX2" s="201" t="s">
        <v>1760</v>
      </c>
      <c r="YY2" s="201" t="s">
        <v>1760</v>
      </c>
      <c r="YZ2" s="201" t="s">
        <v>1760</v>
      </c>
      <c r="ZA2" s="201" t="s">
        <v>1760</v>
      </c>
      <c r="ZB2" s="201" t="s">
        <v>1760</v>
      </c>
      <c r="ZC2" s="201" t="s">
        <v>1760</v>
      </c>
      <c r="ZD2" s="201" t="s">
        <v>1760</v>
      </c>
      <c r="ZE2" s="201" t="s">
        <v>1760</v>
      </c>
      <c r="ZF2" s="201" t="s">
        <v>1760</v>
      </c>
      <c r="ZG2" s="201" t="s">
        <v>1760</v>
      </c>
      <c r="ZH2" s="201" t="s">
        <v>1760</v>
      </c>
      <c r="ZI2" s="201" t="s">
        <v>1760</v>
      </c>
      <c r="ZJ2" s="201" t="s">
        <v>1760</v>
      </c>
      <c r="ZK2" s="201" t="s">
        <v>1760</v>
      </c>
      <c r="ZL2" s="201" t="s">
        <v>1760</v>
      </c>
      <c r="ZM2" s="201" t="s">
        <v>1760</v>
      </c>
      <c r="ZN2" s="201" t="s">
        <v>1760</v>
      </c>
      <c r="ZO2" s="201" t="s">
        <v>1760</v>
      </c>
      <c r="ZP2" s="201" t="s">
        <v>1760</v>
      </c>
      <c r="ZQ2" s="201" t="s">
        <v>1760</v>
      </c>
      <c r="ZR2" s="201" t="s">
        <v>1760</v>
      </c>
      <c r="ZS2" s="201" t="s">
        <v>1760</v>
      </c>
      <c r="ZT2" s="201" t="s">
        <v>1760</v>
      </c>
      <c r="ZU2" s="201" t="s">
        <v>1760</v>
      </c>
      <c r="ZV2" s="201" t="s">
        <v>1760</v>
      </c>
      <c r="ZW2" s="201" t="s">
        <v>1760</v>
      </c>
      <c r="ZX2" s="201" t="s">
        <v>1760</v>
      </c>
      <c r="ZY2" s="201" t="s">
        <v>1760</v>
      </c>
      <c r="ZZ2" s="201" t="s">
        <v>1760</v>
      </c>
      <c r="AAA2" s="201" t="s">
        <v>1760</v>
      </c>
      <c r="AAB2" s="201" t="s">
        <v>1760</v>
      </c>
      <c r="AAC2" s="201" t="s">
        <v>1760</v>
      </c>
      <c r="AAD2" s="201" t="s">
        <v>1760</v>
      </c>
      <c r="AAE2" s="201" t="s">
        <v>1760</v>
      </c>
      <c r="AAF2" s="201" t="s">
        <v>1760</v>
      </c>
      <c r="AAG2" s="201" t="s">
        <v>1760</v>
      </c>
      <c r="AAH2" s="201" t="s">
        <v>1760</v>
      </c>
      <c r="AAI2" s="201" t="s">
        <v>1760</v>
      </c>
      <c r="AAJ2" s="201" t="s">
        <v>1760</v>
      </c>
      <c r="AAK2" s="201" t="s">
        <v>1760</v>
      </c>
      <c r="AAL2" s="201" t="s">
        <v>1760</v>
      </c>
      <c r="AAM2" s="201" t="s">
        <v>1760</v>
      </c>
      <c r="AAN2" s="201" t="s">
        <v>1760</v>
      </c>
      <c r="AAO2" s="201" t="s">
        <v>1760</v>
      </c>
      <c r="AAP2" s="201" t="s">
        <v>1760</v>
      </c>
      <c r="AAQ2" s="201" t="s">
        <v>1760</v>
      </c>
      <c r="AAR2" s="201" t="s">
        <v>1760</v>
      </c>
      <c r="AAS2" s="201" t="s">
        <v>1760</v>
      </c>
      <c r="AAT2" s="201" t="s">
        <v>1760</v>
      </c>
      <c r="AAU2" s="201" t="s">
        <v>1760</v>
      </c>
      <c r="AAV2" s="201" t="s">
        <v>1760</v>
      </c>
      <c r="AAW2" s="201" t="s">
        <v>1760</v>
      </c>
      <c r="AAX2" s="201" t="s">
        <v>1760</v>
      </c>
      <c r="AAY2" s="201" t="s">
        <v>1760</v>
      </c>
      <c r="AAZ2" s="201" t="s">
        <v>1760</v>
      </c>
      <c r="ABA2" s="201" t="s">
        <v>1760</v>
      </c>
      <c r="ABB2" s="201" t="s">
        <v>1760</v>
      </c>
      <c r="ABC2" s="201" t="s">
        <v>1760</v>
      </c>
      <c r="ABD2" s="201" t="s">
        <v>1760</v>
      </c>
      <c r="ABE2" s="201" t="s">
        <v>1760</v>
      </c>
      <c r="ABF2" s="201" t="s">
        <v>1760</v>
      </c>
      <c r="ABG2" s="201" t="s">
        <v>1760</v>
      </c>
      <c r="ABH2" s="201" t="s">
        <v>1760</v>
      </c>
      <c r="ABI2" s="201" t="s">
        <v>1760</v>
      </c>
      <c r="ABJ2" s="201" t="s">
        <v>1760</v>
      </c>
      <c r="ABK2" s="201" t="s">
        <v>1760</v>
      </c>
      <c r="ABL2" s="201" t="s">
        <v>1760</v>
      </c>
      <c r="ABM2" s="201" t="s">
        <v>1760</v>
      </c>
      <c r="ABN2" s="201" t="s">
        <v>1760</v>
      </c>
      <c r="ABO2" s="201" t="s">
        <v>1760</v>
      </c>
      <c r="ABP2" s="201" t="s">
        <v>1760</v>
      </c>
      <c r="ABQ2" s="201" t="s">
        <v>1760</v>
      </c>
      <c r="ABR2" s="201" t="s">
        <v>1760</v>
      </c>
      <c r="ABS2" s="201" t="s">
        <v>1760</v>
      </c>
      <c r="ABT2" s="201" t="s">
        <v>1760</v>
      </c>
      <c r="ABU2" s="201" t="s">
        <v>1760</v>
      </c>
      <c r="ABV2" s="201" t="s">
        <v>1760</v>
      </c>
      <c r="ABW2" s="201" t="s">
        <v>1760</v>
      </c>
      <c r="ABX2" s="201" t="s">
        <v>1760</v>
      </c>
      <c r="ABY2" s="201" t="s">
        <v>1760</v>
      </c>
      <c r="ABZ2" s="201" t="s">
        <v>1760</v>
      </c>
      <c r="ACA2" s="201" t="s">
        <v>1760</v>
      </c>
      <c r="ACB2" s="201" t="s">
        <v>1760</v>
      </c>
      <c r="ACC2" s="201" t="s">
        <v>1760</v>
      </c>
      <c r="ACD2" s="201" t="s">
        <v>1760</v>
      </c>
      <c r="ACE2" s="201" t="s">
        <v>1760</v>
      </c>
      <c r="ACF2" s="201" t="s">
        <v>1760</v>
      </c>
      <c r="ACG2" s="201" t="s">
        <v>1760</v>
      </c>
      <c r="ACH2" s="201" t="s">
        <v>1760</v>
      </c>
      <c r="ACI2" s="201" t="s">
        <v>1760</v>
      </c>
      <c r="ACJ2" s="201" t="s">
        <v>1760</v>
      </c>
      <c r="ACK2" s="201" t="s">
        <v>1760</v>
      </c>
      <c r="ACL2" s="201" t="s">
        <v>1760</v>
      </c>
      <c r="ACM2" s="201" t="s">
        <v>1760</v>
      </c>
      <c r="ACN2" s="201" t="s">
        <v>1760</v>
      </c>
      <c r="ACO2" s="201" t="s">
        <v>1760</v>
      </c>
      <c r="ACP2" s="201" t="s">
        <v>1760</v>
      </c>
      <c r="ACQ2" s="201" t="s">
        <v>1760</v>
      </c>
      <c r="ACR2" s="201" t="s">
        <v>1760</v>
      </c>
      <c r="ACS2" s="201" t="s">
        <v>1760</v>
      </c>
      <c r="ACT2" s="201" t="s">
        <v>1760</v>
      </c>
      <c r="ACU2" s="201" t="s">
        <v>1760</v>
      </c>
      <c r="ACV2" s="201" t="s">
        <v>1760</v>
      </c>
      <c r="ACW2" s="201" t="s">
        <v>1760</v>
      </c>
      <c r="ACX2" s="201" t="s">
        <v>1760</v>
      </c>
      <c r="ACY2" s="201" t="s">
        <v>1760</v>
      </c>
      <c r="ACZ2" s="201" t="s">
        <v>1760</v>
      </c>
      <c r="ADA2" s="198" t="str">
        <f>別添2!M1</f>
        <v>202503報告書様式</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0</v>
      </c>
      <c r="ADO2" s="327">
        <f>'（別添）_実績報告書（歯科診療所及びⅡを算定する有床診療所）'!AB44</f>
        <v>0</v>
      </c>
      <c r="ADP2" s="327">
        <f>'（別添）_実績報告書（歯科診療所及びⅡを算定する有床診療所）'!AB46</f>
        <v>0</v>
      </c>
      <c r="ADQ2" s="198" t="s">
        <v>1933</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A832-0441-4B11-9527-702411397832}">
  <dimension ref="B2:G50"/>
  <sheetViews>
    <sheetView showGridLines="0" workbookViewId="0">
      <selection activeCell="O21" sqref="O21:P21"/>
    </sheetView>
  </sheetViews>
  <sheetFormatPr defaultRowHeight="18.75"/>
  <cols>
    <col min="4" max="4" width="33.875" bestFit="1" customWidth="1"/>
    <col min="5" max="5" width="17.25" bestFit="1" customWidth="1"/>
  </cols>
  <sheetData>
    <row r="2" spans="2:7">
      <c r="B2" t="s">
        <v>1775</v>
      </c>
      <c r="C2" t="s">
        <v>1776</v>
      </c>
    </row>
    <row r="3" spans="2:7">
      <c r="B3" t="s">
        <v>1777</v>
      </c>
      <c r="C3" t="s">
        <v>1778</v>
      </c>
      <c r="D3" s="522" t="s">
        <v>1779</v>
      </c>
      <c r="E3" t="s">
        <v>1780</v>
      </c>
      <c r="G3">
        <v>1</v>
      </c>
    </row>
    <row r="4" spans="2:7">
      <c r="B4" t="s">
        <v>1781</v>
      </c>
      <c r="C4" t="s">
        <v>1782</v>
      </c>
      <c r="D4" s="522" t="s">
        <v>1783</v>
      </c>
      <c r="E4" t="s">
        <v>1784</v>
      </c>
      <c r="G4">
        <v>2</v>
      </c>
    </row>
    <row r="5" spans="2:7">
      <c r="B5" t="s">
        <v>1785</v>
      </c>
      <c r="C5" t="s">
        <v>1786</v>
      </c>
      <c r="D5" s="522" t="s">
        <v>1787</v>
      </c>
      <c r="E5" t="s">
        <v>1784</v>
      </c>
      <c r="G5">
        <v>3</v>
      </c>
    </row>
    <row r="6" spans="2:7">
      <c r="B6" t="s">
        <v>1788</v>
      </c>
      <c r="C6" t="s">
        <v>1789</v>
      </c>
      <c r="D6" s="522" t="s">
        <v>1790</v>
      </c>
      <c r="E6" t="s">
        <v>1784</v>
      </c>
      <c r="G6">
        <v>4</v>
      </c>
    </row>
    <row r="7" spans="2:7">
      <c r="B7" t="s">
        <v>1791</v>
      </c>
      <c r="C7" t="s">
        <v>1792</v>
      </c>
      <c r="D7" s="522" t="s">
        <v>1793</v>
      </c>
      <c r="E7" t="s">
        <v>1784</v>
      </c>
      <c r="G7">
        <v>5</v>
      </c>
    </row>
    <row r="8" spans="2:7">
      <c r="B8" t="s">
        <v>1794</v>
      </c>
      <c r="C8" t="s">
        <v>1795</v>
      </c>
      <c r="D8" s="522" t="s">
        <v>1796</v>
      </c>
      <c r="E8" t="s">
        <v>1784</v>
      </c>
      <c r="G8">
        <v>6</v>
      </c>
    </row>
    <row r="9" spans="2:7">
      <c r="B9" t="s">
        <v>1797</v>
      </c>
      <c r="C9" t="s">
        <v>1798</v>
      </c>
      <c r="D9" s="522" t="s">
        <v>1799</v>
      </c>
      <c r="E9" t="s">
        <v>1784</v>
      </c>
      <c r="G9">
        <v>7</v>
      </c>
    </row>
    <row r="10" spans="2:7">
      <c r="B10" t="s">
        <v>1800</v>
      </c>
      <c r="C10" t="s">
        <v>1801</v>
      </c>
      <c r="D10" s="522" t="s">
        <v>1802</v>
      </c>
      <c r="E10" t="s">
        <v>1803</v>
      </c>
      <c r="G10">
        <v>8</v>
      </c>
    </row>
    <row r="11" spans="2:7">
      <c r="B11" t="s">
        <v>1804</v>
      </c>
      <c r="C11" t="s">
        <v>1805</v>
      </c>
      <c r="D11" s="522" t="s">
        <v>1806</v>
      </c>
      <c r="E11" t="s">
        <v>1803</v>
      </c>
      <c r="G11">
        <v>9</v>
      </c>
    </row>
    <row r="12" spans="2:7">
      <c r="B12" t="s">
        <v>1807</v>
      </c>
      <c r="C12" t="s">
        <v>1808</v>
      </c>
      <c r="D12" s="522" t="s">
        <v>1809</v>
      </c>
      <c r="E12" t="s">
        <v>1803</v>
      </c>
      <c r="G12">
        <v>10</v>
      </c>
    </row>
    <row r="13" spans="2:7">
      <c r="B13" t="s">
        <v>1810</v>
      </c>
      <c r="C13" t="s">
        <v>1811</v>
      </c>
      <c r="D13" s="522" t="s">
        <v>1812</v>
      </c>
      <c r="E13" t="s">
        <v>1803</v>
      </c>
      <c r="G13">
        <v>11</v>
      </c>
    </row>
    <row r="14" spans="2:7">
      <c r="B14" t="s">
        <v>1813</v>
      </c>
      <c r="C14" t="s">
        <v>1814</v>
      </c>
      <c r="D14" s="522" t="s">
        <v>1815</v>
      </c>
      <c r="E14" t="s">
        <v>1803</v>
      </c>
      <c r="G14">
        <v>12</v>
      </c>
    </row>
    <row r="15" spans="2:7">
      <c r="B15" t="s">
        <v>1816</v>
      </c>
      <c r="C15" t="s">
        <v>1637</v>
      </c>
      <c r="D15" s="522" t="s">
        <v>1817</v>
      </c>
      <c r="E15" t="s">
        <v>1803</v>
      </c>
      <c r="G15">
        <v>13</v>
      </c>
    </row>
    <row r="16" spans="2:7">
      <c r="B16" t="s">
        <v>1818</v>
      </c>
      <c r="C16" t="s">
        <v>1819</v>
      </c>
      <c r="D16" s="522" t="s">
        <v>1820</v>
      </c>
      <c r="E16" t="s">
        <v>1803</v>
      </c>
      <c r="G16">
        <v>14</v>
      </c>
    </row>
    <row r="17" spans="2:7">
      <c r="B17" t="s">
        <v>1821</v>
      </c>
      <c r="C17" t="s">
        <v>1822</v>
      </c>
      <c r="D17" s="522" t="s">
        <v>1823</v>
      </c>
      <c r="E17" t="s">
        <v>1803</v>
      </c>
      <c r="G17">
        <v>15</v>
      </c>
    </row>
    <row r="18" spans="2:7">
      <c r="B18" t="s">
        <v>1824</v>
      </c>
      <c r="C18" t="s">
        <v>1825</v>
      </c>
      <c r="D18" s="522" t="s">
        <v>1826</v>
      </c>
      <c r="E18" t="s">
        <v>1827</v>
      </c>
      <c r="G18">
        <v>16</v>
      </c>
    </row>
    <row r="19" spans="2:7">
      <c r="B19" t="s">
        <v>1828</v>
      </c>
      <c r="C19" t="s">
        <v>1829</v>
      </c>
      <c r="D19" t="s">
        <v>1830</v>
      </c>
      <c r="E19" t="s">
        <v>1827</v>
      </c>
      <c r="G19">
        <v>17</v>
      </c>
    </row>
    <row r="20" spans="2:7">
      <c r="B20" t="s">
        <v>1831</v>
      </c>
      <c r="C20" t="s">
        <v>1832</v>
      </c>
      <c r="D20" t="s">
        <v>1833</v>
      </c>
      <c r="E20" t="s">
        <v>1834</v>
      </c>
      <c r="G20">
        <v>18</v>
      </c>
    </row>
    <row r="21" spans="2:7">
      <c r="B21" t="s">
        <v>1835</v>
      </c>
      <c r="C21" t="s">
        <v>1836</v>
      </c>
      <c r="D21" t="s">
        <v>1837</v>
      </c>
      <c r="E21" t="s">
        <v>1803</v>
      </c>
      <c r="G21">
        <v>19</v>
      </c>
    </row>
    <row r="22" spans="2:7">
      <c r="B22" t="s">
        <v>1838</v>
      </c>
      <c r="C22" t="s">
        <v>1839</v>
      </c>
      <c r="D22" t="s">
        <v>1840</v>
      </c>
      <c r="E22" t="s">
        <v>1803</v>
      </c>
      <c r="G22">
        <v>20</v>
      </c>
    </row>
    <row r="23" spans="2:7">
      <c r="B23" t="s">
        <v>1841</v>
      </c>
      <c r="C23" t="s">
        <v>1842</v>
      </c>
      <c r="D23" t="s">
        <v>1843</v>
      </c>
      <c r="E23" t="s">
        <v>1827</v>
      </c>
      <c r="G23">
        <v>21</v>
      </c>
    </row>
    <row r="24" spans="2:7">
      <c r="B24" t="s">
        <v>1844</v>
      </c>
      <c r="C24" t="s">
        <v>1845</v>
      </c>
      <c r="D24" t="s">
        <v>1846</v>
      </c>
      <c r="E24" t="s">
        <v>1827</v>
      </c>
      <c r="G24">
        <v>22</v>
      </c>
    </row>
    <row r="25" spans="2:7">
      <c r="B25" t="s">
        <v>1847</v>
      </c>
      <c r="C25" t="s">
        <v>1848</v>
      </c>
      <c r="D25" t="s">
        <v>1849</v>
      </c>
      <c r="E25" t="s">
        <v>1827</v>
      </c>
      <c r="G25">
        <v>23</v>
      </c>
    </row>
    <row r="26" spans="2:7">
      <c r="B26" t="s">
        <v>1850</v>
      </c>
      <c r="C26" t="s">
        <v>1851</v>
      </c>
      <c r="D26" t="s">
        <v>1852</v>
      </c>
      <c r="E26" t="s">
        <v>1827</v>
      </c>
      <c r="G26">
        <v>24</v>
      </c>
    </row>
    <row r="27" spans="2:7">
      <c r="B27" t="s">
        <v>1853</v>
      </c>
      <c r="C27" t="s">
        <v>1854</v>
      </c>
      <c r="D27" t="s">
        <v>1855</v>
      </c>
      <c r="E27" t="s">
        <v>1834</v>
      </c>
      <c r="G27">
        <v>25</v>
      </c>
    </row>
    <row r="28" spans="2:7">
      <c r="B28" t="s">
        <v>1856</v>
      </c>
      <c r="C28" t="s">
        <v>1857</v>
      </c>
      <c r="D28" t="s">
        <v>1858</v>
      </c>
      <c r="E28" t="s">
        <v>1834</v>
      </c>
      <c r="G28">
        <v>26</v>
      </c>
    </row>
    <row r="29" spans="2:7">
      <c r="B29" t="s">
        <v>1859</v>
      </c>
      <c r="C29" t="s">
        <v>1860</v>
      </c>
      <c r="D29" t="s">
        <v>1861</v>
      </c>
      <c r="E29" t="s">
        <v>1834</v>
      </c>
      <c r="G29">
        <v>27</v>
      </c>
    </row>
    <row r="30" spans="2:7">
      <c r="B30" t="s">
        <v>1862</v>
      </c>
      <c r="C30" t="s">
        <v>1863</v>
      </c>
      <c r="D30" t="s">
        <v>1864</v>
      </c>
      <c r="E30" t="s">
        <v>1834</v>
      </c>
      <c r="G30">
        <v>28</v>
      </c>
    </row>
    <row r="31" spans="2:7">
      <c r="B31" t="s">
        <v>1865</v>
      </c>
      <c r="C31" t="s">
        <v>1866</v>
      </c>
      <c r="D31" t="s">
        <v>1867</v>
      </c>
      <c r="E31" t="s">
        <v>1834</v>
      </c>
      <c r="G31">
        <v>29</v>
      </c>
    </row>
    <row r="32" spans="2:7">
      <c r="B32" t="s">
        <v>1868</v>
      </c>
      <c r="C32" t="s">
        <v>1869</v>
      </c>
      <c r="D32" t="s">
        <v>1870</v>
      </c>
      <c r="E32" t="s">
        <v>1834</v>
      </c>
      <c r="G32">
        <v>30</v>
      </c>
    </row>
    <row r="33" spans="2:7">
      <c r="B33" t="s">
        <v>1871</v>
      </c>
      <c r="C33" t="s">
        <v>1872</v>
      </c>
      <c r="D33" t="s">
        <v>1873</v>
      </c>
      <c r="E33" t="s">
        <v>1874</v>
      </c>
      <c r="G33">
        <v>31</v>
      </c>
    </row>
    <row r="34" spans="2:7">
      <c r="B34" t="s">
        <v>1875</v>
      </c>
      <c r="C34" t="s">
        <v>1876</v>
      </c>
      <c r="D34" t="s">
        <v>1877</v>
      </c>
      <c r="E34" t="s">
        <v>1874</v>
      </c>
    </row>
    <row r="35" spans="2:7">
      <c r="B35" t="s">
        <v>1878</v>
      </c>
      <c r="C35" t="s">
        <v>1879</v>
      </c>
      <c r="D35" t="s">
        <v>1880</v>
      </c>
      <c r="E35" t="s">
        <v>1874</v>
      </c>
    </row>
    <row r="36" spans="2:7">
      <c r="B36" t="s">
        <v>1881</v>
      </c>
      <c r="C36" t="s">
        <v>1882</v>
      </c>
      <c r="D36" t="s">
        <v>1883</v>
      </c>
      <c r="E36" t="s">
        <v>1874</v>
      </c>
    </row>
    <row r="37" spans="2:7">
      <c r="B37" t="s">
        <v>1884</v>
      </c>
      <c r="C37" t="s">
        <v>1885</v>
      </c>
      <c r="D37" t="s">
        <v>1886</v>
      </c>
      <c r="E37" t="s">
        <v>1874</v>
      </c>
    </row>
    <row r="38" spans="2:7">
      <c r="B38" t="s">
        <v>1887</v>
      </c>
      <c r="C38" t="s">
        <v>1888</v>
      </c>
      <c r="D38" t="s">
        <v>1889</v>
      </c>
      <c r="E38" t="s">
        <v>1890</v>
      </c>
    </row>
    <row r="39" spans="2:7">
      <c r="B39" t="s">
        <v>1891</v>
      </c>
      <c r="C39" t="s">
        <v>1892</v>
      </c>
      <c r="D39" t="s">
        <v>1893</v>
      </c>
      <c r="E39" t="s">
        <v>1890</v>
      </c>
    </row>
    <row r="40" spans="2:7">
      <c r="B40" t="s">
        <v>1894</v>
      </c>
      <c r="C40" t="s">
        <v>1895</v>
      </c>
      <c r="D40" t="s">
        <v>1896</v>
      </c>
      <c r="E40" t="s">
        <v>1890</v>
      </c>
    </row>
    <row r="41" spans="2:7">
      <c r="B41" t="s">
        <v>1897</v>
      </c>
      <c r="C41" t="s">
        <v>1898</v>
      </c>
      <c r="D41" t="s">
        <v>1899</v>
      </c>
      <c r="E41" t="s">
        <v>1890</v>
      </c>
    </row>
    <row r="42" spans="2:7">
      <c r="B42" t="s">
        <v>1900</v>
      </c>
      <c r="C42" t="s">
        <v>1901</v>
      </c>
      <c r="D42" t="s">
        <v>1902</v>
      </c>
      <c r="E42" t="s">
        <v>1903</v>
      </c>
    </row>
    <row r="43" spans="2:7">
      <c r="B43" t="s">
        <v>1904</v>
      </c>
      <c r="C43" t="s">
        <v>1905</v>
      </c>
      <c r="D43" t="s">
        <v>1906</v>
      </c>
      <c r="E43" t="s">
        <v>1903</v>
      </c>
    </row>
    <row r="44" spans="2:7">
      <c r="B44" t="s">
        <v>1907</v>
      </c>
      <c r="C44" t="s">
        <v>1908</v>
      </c>
      <c r="D44" t="s">
        <v>1909</v>
      </c>
      <c r="E44" t="s">
        <v>1903</v>
      </c>
    </row>
    <row r="45" spans="2:7">
      <c r="B45" t="s">
        <v>1910</v>
      </c>
      <c r="C45" t="s">
        <v>1911</v>
      </c>
      <c r="D45" t="s">
        <v>1912</v>
      </c>
      <c r="E45" t="s">
        <v>1903</v>
      </c>
    </row>
    <row r="46" spans="2:7">
      <c r="B46" t="s">
        <v>1913</v>
      </c>
      <c r="C46" t="s">
        <v>1914</v>
      </c>
      <c r="D46" t="s">
        <v>1915</v>
      </c>
      <c r="E46" t="s">
        <v>1903</v>
      </c>
    </row>
    <row r="47" spans="2:7">
      <c r="B47" t="s">
        <v>1916</v>
      </c>
      <c r="C47" t="s">
        <v>1917</v>
      </c>
      <c r="D47" t="s">
        <v>1918</v>
      </c>
      <c r="E47" t="s">
        <v>1903</v>
      </c>
    </row>
    <row r="48" spans="2:7">
      <c r="B48" t="s">
        <v>1919</v>
      </c>
      <c r="C48" t="s">
        <v>1920</v>
      </c>
      <c r="D48" t="s">
        <v>1921</v>
      </c>
      <c r="E48" t="s">
        <v>1903</v>
      </c>
    </row>
    <row r="49" spans="2:5">
      <c r="B49" t="s">
        <v>1922</v>
      </c>
      <c r="C49" t="s">
        <v>1923</v>
      </c>
      <c r="D49" t="s">
        <v>1924</v>
      </c>
      <c r="E49" t="s">
        <v>1903</v>
      </c>
    </row>
    <row r="50" spans="2:5">
      <c r="B50" t="s">
        <v>1925</v>
      </c>
      <c r="C50" t="s">
        <v>1926</v>
      </c>
    </row>
  </sheetData>
  <phoneticPr fontId="1"/>
  <hyperlinks>
    <hyperlink ref="D3" r:id="rId1" xr:uid="{858D77C7-1E42-4D4A-A2DB-DDE7EB8C40B7}"/>
    <hyperlink ref="D4" r:id="rId2" xr:uid="{3559AE2A-47A7-4A54-8019-6B006188780C}"/>
    <hyperlink ref="D5" r:id="rId3" xr:uid="{76866103-0767-4971-9458-105D6B37BC01}"/>
    <hyperlink ref="D6" r:id="rId4" xr:uid="{B6BF7BC8-B251-4950-A896-4FFC5C09D447}"/>
    <hyperlink ref="D7" r:id="rId5" xr:uid="{9DB5B2B0-3121-4276-8EDB-ABA968BE4E8A}"/>
    <hyperlink ref="D8" r:id="rId6" xr:uid="{01CA2B3C-0B3A-41D8-9E7F-7FAE06105BF5}"/>
    <hyperlink ref="D9" r:id="rId7" xr:uid="{CA4565DF-9BF3-433E-AB8F-6EDCB8CA734E}"/>
    <hyperlink ref="D10" r:id="rId8" xr:uid="{3B0C5399-3617-4EE3-99F1-889352FAEEBD}"/>
    <hyperlink ref="D11" r:id="rId9" xr:uid="{92E51419-EEE7-4276-AF2C-C4875BAB57C7}"/>
    <hyperlink ref="D12" r:id="rId10" xr:uid="{47FEE71B-D2D9-448C-9D4E-CC0AB813E37A}"/>
    <hyperlink ref="D13" r:id="rId11" xr:uid="{84877AFD-AD00-4335-8348-CEDBC4FF3EA2}"/>
    <hyperlink ref="D14" r:id="rId12" xr:uid="{2A0F32D4-3288-4F35-B2DA-7FFBB8810158}"/>
    <hyperlink ref="D15" r:id="rId13" xr:uid="{4F14A5A7-6EF7-4B9E-B66A-2A93C858AC6B}"/>
    <hyperlink ref="D16" r:id="rId14" xr:uid="{E015AC4F-D18D-4C33-B20B-A116E97229B4}"/>
    <hyperlink ref="D17" r:id="rId15" xr:uid="{0A55AE63-2522-41C0-995D-7BB4E8EB37EE}"/>
    <hyperlink ref="D18" r:id="rId16" xr:uid="{ACED1B12-027E-4C6B-9B29-1B7CA3FF9A6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899" t="s">
        <v>1314</v>
      </c>
      <c r="B2" s="899"/>
      <c r="C2" s="899" t="s">
        <v>1315</v>
      </c>
      <c r="D2" s="899" t="s">
        <v>1316</v>
      </c>
    </row>
    <row r="3" spans="1:11">
      <c r="A3" s="32" t="s">
        <v>1317</v>
      </c>
      <c r="B3" s="32" t="s">
        <v>1318</v>
      </c>
      <c r="C3" s="899"/>
      <c r="D3" s="899"/>
      <c r="I3" s="29" t="s">
        <v>1319</v>
      </c>
      <c r="J3" s="29" t="s">
        <v>1320</v>
      </c>
    </row>
    <row r="4" spans="1:11">
      <c r="B4" s="29">
        <v>1.5</v>
      </c>
      <c r="C4" s="29" t="s">
        <v>1321</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1321</v>
      </c>
    </row>
    <row r="5" spans="1:11">
      <c r="A5" s="29">
        <v>1.5</v>
      </c>
      <c r="B5" s="29">
        <v>2.5</v>
      </c>
      <c r="C5" s="29" t="s">
        <v>1322</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1322</v>
      </c>
    </row>
    <row r="6" spans="1:11">
      <c r="A6" s="29">
        <v>2.5</v>
      </c>
      <c r="B6" s="29">
        <v>3.5</v>
      </c>
      <c r="C6" s="29" t="s">
        <v>1323</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1323</v>
      </c>
    </row>
    <row r="7" spans="1:11">
      <c r="A7" s="29">
        <v>3.5</v>
      </c>
      <c r="B7" s="29">
        <v>4.5</v>
      </c>
      <c r="C7" s="29" t="s">
        <v>1324</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1324</v>
      </c>
    </row>
    <row r="8" spans="1:11">
      <c r="A8" s="29">
        <v>4.5</v>
      </c>
      <c r="B8" s="29">
        <v>5.5</v>
      </c>
      <c r="C8" s="29" t="s">
        <v>1325</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1325</v>
      </c>
    </row>
    <row r="9" spans="1:11">
      <c r="A9" s="29">
        <v>5.5</v>
      </c>
      <c r="B9" s="29">
        <v>6.5</v>
      </c>
      <c r="C9" s="29" t="s">
        <v>1326</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1326</v>
      </c>
    </row>
    <row r="10" spans="1:11">
      <c r="A10" s="29">
        <v>6.5</v>
      </c>
      <c r="B10" s="29">
        <v>7.5</v>
      </c>
      <c r="C10" s="29" t="s">
        <v>1327</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1327</v>
      </c>
    </row>
    <row r="11" spans="1:11">
      <c r="A11" s="29">
        <v>7.5</v>
      </c>
      <c r="B11" s="29">
        <v>8.5</v>
      </c>
      <c r="C11" s="29" t="s">
        <v>1328</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1328</v>
      </c>
    </row>
    <row r="12" spans="1:11">
      <c r="A12" s="29">
        <v>8.5</v>
      </c>
      <c r="B12" s="29">
        <v>9.5</v>
      </c>
      <c r="C12" s="29" t="s">
        <v>1329</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1329</v>
      </c>
    </row>
    <row r="13" spans="1:11">
      <c r="A13" s="29">
        <v>9.5</v>
      </c>
      <c r="B13" s="29">
        <v>10.5</v>
      </c>
      <c r="C13" s="29" t="s">
        <v>1330</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1330</v>
      </c>
    </row>
    <row r="14" spans="1:11">
      <c r="A14" s="29">
        <v>10.5</v>
      </c>
      <c r="B14" s="29">
        <v>11.5</v>
      </c>
      <c r="C14" s="29" t="s">
        <v>1331</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1331</v>
      </c>
    </row>
    <row r="15" spans="1:11">
      <c r="A15" s="29">
        <v>11.5</v>
      </c>
      <c r="B15" s="29">
        <v>12.5</v>
      </c>
      <c r="C15" s="29" t="s">
        <v>1332</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1332</v>
      </c>
    </row>
    <row r="16" spans="1:11">
      <c r="A16" s="29">
        <v>12.5</v>
      </c>
      <c r="B16" s="29">
        <v>13.5</v>
      </c>
      <c r="C16" s="29" t="s">
        <v>1333</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1333</v>
      </c>
    </row>
    <row r="17" spans="1:11">
      <c r="A17" s="29">
        <v>13.5</v>
      </c>
      <c r="B17" s="29">
        <v>14.5</v>
      </c>
      <c r="C17" s="29" t="s">
        <v>1334</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1334</v>
      </c>
    </row>
    <row r="18" spans="1:11">
      <c r="A18" s="29">
        <v>14.5</v>
      </c>
      <c r="B18" s="29">
        <v>15.5</v>
      </c>
      <c r="C18" s="29" t="s">
        <v>1335</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1335</v>
      </c>
    </row>
    <row r="19" spans="1:11">
      <c r="A19" s="29">
        <v>15.5</v>
      </c>
      <c r="B19" s="29">
        <v>16.5</v>
      </c>
      <c r="C19" s="29" t="s">
        <v>1336</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1336</v>
      </c>
    </row>
    <row r="20" spans="1:11">
      <c r="A20" s="29">
        <v>16.5</v>
      </c>
      <c r="B20" s="29">
        <v>17.5</v>
      </c>
      <c r="C20" s="29" t="s">
        <v>1337</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1337</v>
      </c>
    </row>
    <row r="21" spans="1:11">
      <c r="A21" s="29">
        <v>17.5</v>
      </c>
      <c r="B21" s="29">
        <v>18.5</v>
      </c>
      <c r="C21" s="29" t="s">
        <v>1338</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1338</v>
      </c>
    </row>
    <row r="22" spans="1:11">
      <c r="A22" s="29">
        <v>18.5</v>
      </c>
      <c r="B22" s="29">
        <v>19.5</v>
      </c>
      <c r="C22" s="29" t="s">
        <v>1339</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1339</v>
      </c>
    </row>
    <row r="23" spans="1:11">
      <c r="A23" s="29">
        <v>19.5</v>
      </c>
      <c r="B23" s="29">
        <v>20.5</v>
      </c>
      <c r="C23" s="29" t="s">
        <v>1340</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1340</v>
      </c>
    </row>
    <row r="24" spans="1:11">
      <c r="A24" s="29">
        <v>20.5</v>
      </c>
      <c r="B24" s="29">
        <v>21.5</v>
      </c>
      <c r="C24" s="29" t="s">
        <v>1341</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1341</v>
      </c>
    </row>
    <row r="25" spans="1:11">
      <c r="A25" s="29">
        <v>21.5</v>
      </c>
      <c r="B25" s="29">
        <v>22.5</v>
      </c>
      <c r="C25" s="29" t="s">
        <v>1342</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1342</v>
      </c>
    </row>
    <row r="26" spans="1:11">
      <c r="A26" s="29">
        <v>22.5</v>
      </c>
      <c r="B26" s="29">
        <v>23.5</v>
      </c>
      <c r="C26" s="29" t="s">
        <v>1343</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1343</v>
      </c>
    </row>
    <row r="27" spans="1:11">
      <c r="A27" s="29">
        <v>23.5</v>
      </c>
      <c r="B27" s="29">
        <v>24.5</v>
      </c>
      <c r="C27" s="29" t="s">
        <v>1344</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1344</v>
      </c>
    </row>
    <row r="28" spans="1:11">
      <c r="A28" s="29">
        <v>24.5</v>
      </c>
      <c r="B28" s="29">
        <v>25.5</v>
      </c>
      <c r="C28" s="29" t="s">
        <v>1345</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1345</v>
      </c>
    </row>
    <row r="29" spans="1:11">
      <c r="A29" s="29">
        <v>25.5</v>
      </c>
      <c r="B29" s="29">
        <v>26.5</v>
      </c>
      <c r="C29" s="29" t="s">
        <v>1346</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1346</v>
      </c>
    </row>
    <row r="30" spans="1:11">
      <c r="A30" s="29">
        <v>26.5</v>
      </c>
      <c r="B30" s="29">
        <v>27.5</v>
      </c>
      <c r="C30" s="29" t="s">
        <v>1347</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1347</v>
      </c>
    </row>
    <row r="31" spans="1:11">
      <c r="A31" s="29">
        <v>27.5</v>
      </c>
      <c r="B31" s="29">
        <v>28.5</v>
      </c>
      <c r="C31" s="29" t="s">
        <v>1348</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1348</v>
      </c>
    </row>
    <row r="32" spans="1:11">
      <c r="A32" s="29">
        <v>28.5</v>
      </c>
      <c r="B32" s="29">
        <v>29.5</v>
      </c>
      <c r="C32" s="29" t="s">
        <v>1349</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1349</v>
      </c>
    </row>
    <row r="33" spans="1:11">
      <c r="A33" s="29">
        <v>29.5</v>
      </c>
      <c r="B33" s="29">
        <v>30.5</v>
      </c>
      <c r="C33" s="29" t="s">
        <v>1350</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1350</v>
      </c>
    </row>
    <row r="34" spans="1:11">
      <c r="A34" s="29">
        <v>30.5</v>
      </c>
      <c r="B34" s="29">
        <v>31.5</v>
      </c>
      <c r="C34" s="29" t="s">
        <v>1351</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1351</v>
      </c>
    </row>
    <row r="35" spans="1:11">
      <c r="A35" s="29">
        <v>31.5</v>
      </c>
      <c r="B35" s="29">
        <v>32.5</v>
      </c>
      <c r="C35" s="29" t="s">
        <v>1352</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1352</v>
      </c>
    </row>
    <row r="36" spans="1:11">
      <c r="A36" s="29">
        <v>32.5</v>
      </c>
      <c r="B36" s="29">
        <v>33.5</v>
      </c>
      <c r="C36" s="29" t="s">
        <v>1353</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1353</v>
      </c>
    </row>
    <row r="37" spans="1:11">
      <c r="A37" s="29">
        <v>33.5</v>
      </c>
      <c r="B37" s="29">
        <v>34.5</v>
      </c>
      <c r="C37" s="29" t="s">
        <v>1354</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1354</v>
      </c>
    </row>
    <row r="38" spans="1:11">
      <c r="A38" s="29">
        <v>34.5</v>
      </c>
      <c r="B38" s="29">
        <v>35.5</v>
      </c>
      <c r="C38" s="29" t="s">
        <v>1355</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1355</v>
      </c>
    </row>
    <row r="39" spans="1:11">
      <c r="A39" s="29">
        <v>35.5</v>
      </c>
      <c r="B39" s="29">
        <v>36.5</v>
      </c>
      <c r="C39" s="29" t="s">
        <v>1356</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1356</v>
      </c>
    </row>
    <row r="40" spans="1:11">
      <c r="A40" s="29">
        <v>36.5</v>
      </c>
      <c r="B40" s="29">
        <v>37.5</v>
      </c>
      <c r="C40" s="29" t="s">
        <v>1357</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1357</v>
      </c>
    </row>
    <row r="41" spans="1:11">
      <c r="A41" s="29">
        <v>37.5</v>
      </c>
      <c r="B41" s="29">
        <v>38.5</v>
      </c>
      <c r="C41" s="29" t="s">
        <v>1358</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1358</v>
      </c>
    </row>
    <row r="42" spans="1:11">
      <c r="A42" s="29">
        <v>38.5</v>
      </c>
      <c r="B42" s="29">
        <v>39.5</v>
      </c>
      <c r="C42" s="29" t="s">
        <v>1359</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1359</v>
      </c>
    </row>
    <row r="43" spans="1:11">
      <c r="A43" s="29">
        <v>39.5</v>
      </c>
      <c r="B43" s="29">
        <v>40.5</v>
      </c>
      <c r="C43" s="29" t="s">
        <v>1360</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1360</v>
      </c>
    </row>
    <row r="44" spans="1:11">
      <c r="A44" s="29">
        <v>40.5</v>
      </c>
      <c r="B44" s="29">
        <v>41.5</v>
      </c>
      <c r="C44" s="29" t="s">
        <v>1361</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1361</v>
      </c>
    </row>
    <row r="45" spans="1:11">
      <c r="A45" s="29">
        <v>41.5</v>
      </c>
      <c r="B45" s="29">
        <v>42.5</v>
      </c>
      <c r="C45" s="29" t="s">
        <v>1362</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1362</v>
      </c>
    </row>
    <row r="46" spans="1:11">
      <c r="A46" s="29">
        <v>42.5</v>
      </c>
      <c r="B46" s="29">
        <v>43.5</v>
      </c>
      <c r="C46" s="29" t="s">
        <v>1363</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1363</v>
      </c>
    </row>
    <row r="47" spans="1:11">
      <c r="A47" s="29">
        <v>43.5</v>
      </c>
      <c r="B47" s="29">
        <v>44.5</v>
      </c>
      <c r="C47" s="29" t="s">
        <v>1364</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1364</v>
      </c>
    </row>
    <row r="48" spans="1:11">
      <c r="A48" s="29">
        <v>44.5</v>
      </c>
      <c r="B48" s="29">
        <v>45.5</v>
      </c>
      <c r="C48" s="29" t="s">
        <v>1365</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1365</v>
      </c>
    </row>
    <row r="49" spans="1:11">
      <c r="A49" s="29">
        <v>45.5</v>
      </c>
      <c r="B49" s="29">
        <v>46.5</v>
      </c>
      <c r="C49" s="29" t="s">
        <v>1366</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1366</v>
      </c>
    </row>
    <row r="50" spans="1:11">
      <c r="A50" s="29">
        <v>46.5</v>
      </c>
      <c r="B50" s="29">
        <v>47.5</v>
      </c>
      <c r="C50" s="29" t="s">
        <v>1367</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1367</v>
      </c>
    </row>
    <row r="51" spans="1:11">
      <c r="A51" s="29">
        <v>47.5</v>
      </c>
      <c r="B51" s="29">
        <v>48.5</v>
      </c>
      <c r="C51" s="29" t="s">
        <v>1368</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1368</v>
      </c>
    </row>
    <row r="52" spans="1:11">
      <c r="A52" s="29">
        <v>48.5</v>
      </c>
      <c r="B52" s="29">
        <v>49.5</v>
      </c>
      <c r="C52" s="29" t="s">
        <v>1369</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1369</v>
      </c>
    </row>
    <row r="53" spans="1:11">
      <c r="A53" s="29">
        <v>49.5</v>
      </c>
      <c r="B53" s="29">
        <v>50.5</v>
      </c>
      <c r="C53" s="29" t="s">
        <v>1370</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1370</v>
      </c>
    </row>
    <row r="54" spans="1:11">
      <c r="A54" s="29">
        <v>50.5</v>
      </c>
      <c r="B54" s="29">
        <v>51.5</v>
      </c>
      <c r="C54" s="29" t="s">
        <v>1371</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1371</v>
      </c>
    </row>
    <row r="55" spans="1:11">
      <c r="A55" s="29">
        <v>51.5</v>
      </c>
      <c r="B55" s="29">
        <v>52.5</v>
      </c>
      <c r="C55" s="29" t="s">
        <v>1372</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1372</v>
      </c>
    </row>
    <row r="56" spans="1:11">
      <c r="A56" s="29">
        <v>52.5</v>
      </c>
      <c r="B56" s="29">
        <v>53.5</v>
      </c>
      <c r="C56" s="29" t="s">
        <v>1373</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1373</v>
      </c>
    </row>
    <row r="57" spans="1:11">
      <c r="A57" s="29">
        <v>53.5</v>
      </c>
      <c r="B57" s="29">
        <v>54.5</v>
      </c>
      <c r="C57" s="29" t="s">
        <v>1374</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1374</v>
      </c>
    </row>
    <row r="58" spans="1:11">
      <c r="A58" s="29">
        <v>54.5</v>
      </c>
      <c r="B58" s="29">
        <v>55.5</v>
      </c>
      <c r="C58" s="29" t="s">
        <v>1375</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1375</v>
      </c>
    </row>
    <row r="59" spans="1:11">
      <c r="A59" s="29">
        <v>55.5</v>
      </c>
      <c r="B59" s="29">
        <v>56.5</v>
      </c>
      <c r="C59" s="29" t="s">
        <v>1376</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1376</v>
      </c>
    </row>
    <row r="60" spans="1:11">
      <c r="A60" s="29">
        <v>56.5</v>
      </c>
      <c r="B60" s="29">
        <v>57.5</v>
      </c>
      <c r="C60" s="29" t="s">
        <v>1377</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1377</v>
      </c>
    </row>
    <row r="61" spans="1:11">
      <c r="A61" s="29">
        <v>57.5</v>
      </c>
      <c r="B61" s="29">
        <v>58.5</v>
      </c>
      <c r="C61" s="29" t="s">
        <v>1378</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1378</v>
      </c>
    </row>
    <row r="62" spans="1:11">
      <c r="A62" s="29">
        <v>58.5</v>
      </c>
      <c r="B62" s="29">
        <v>59.5</v>
      </c>
      <c r="C62" s="29" t="s">
        <v>1379</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1379</v>
      </c>
    </row>
    <row r="63" spans="1:11">
      <c r="A63" s="29">
        <v>59.5</v>
      </c>
      <c r="B63" s="29">
        <v>60.5</v>
      </c>
      <c r="C63" s="29" t="s">
        <v>1380</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1380</v>
      </c>
    </row>
    <row r="64" spans="1:11">
      <c r="A64" s="29">
        <v>60.5</v>
      </c>
      <c r="B64" s="29">
        <v>61.5</v>
      </c>
      <c r="C64" s="29" t="s">
        <v>1381</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1381</v>
      </c>
    </row>
    <row r="65" spans="1:11">
      <c r="A65" s="29">
        <v>61.5</v>
      </c>
      <c r="B65" s="29">
        <v>62.5</v>
      </c>
      <c r="C65" s="29" t="s">
        <v>1382</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1382</v>
      </c>
    </row>
    <row r="66" spans="1:11">
      <c r="A66" s="29">
        <v>62.5</v>
      </c>
      <c r="B66" s="29">
        <v>63.5</v>
      </c>
      <c r="C66" s="29" t="s">
        <v>1383</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1383</v>
      </c>
    </row>
    <row r="67" spans="1:11">
      <c r="A67" s="29">
        <v>63.5</v>
      </c>
      <c r="B67" s="29">
        <v>64.5</v>
      </c>
      <c r="C67" s="29" t="s">
        <v>1384</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1384</v>
      </c>
    </row>
    <row r="68" spans="1:11">
      <c r="A68" s="29">
        <v>64.5</v>
      </c>
      <c r="B68" s="29">
        <v>65.5</v>
      </c>
      <c r="C68" s="29" t="s">
        <v>1385</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1385</v>
      </c>
    </row>
    <row r="69" spans="1:11">
      <c r="A69" s="29">
        <v>65.5</v>
      </c>
      <c r="B69" s="29">
        <v>66.5</v>
      </c>
      <c r="C69" s="29" t="s">
        <v>1386</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1386</v>
      </c>
    </row>
    <row r="70" spans="1:11">
      <c r="A70" s="29">
        <v>66.5</v>
      </c>
      <c r="B70" s="29">
        <v>67.5</v>
      </c>
      <c r="C70" s="29" t="s">
        <v>1387</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1387</v>
      </c>
    </row>
    <row r="71" spans="1:11">
      <c r="A71" s="29">
        <v>67.5</v>
      </c>
      <c r="B71" s="29">
        <v>68.5</v>
      </c>
      <c r="C71" s="29" t="s">
        <v>1388</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1388</v>
      </c>
    </row>
    <row r="72" spans="1:11">
      <c r="A72" s="29">
        <v>68.5</v>
      </c>
      <c r="B72" s="29">
        <v>69.5</v>
      </c>
      <c r="C72" s="29" t="s">
        <v>1389</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1389</v>
      </c>
    </row>
    <row r="73" spans="1:11">
      <c r="A73" s="29">
        <v>69.5</v>
      </c>
      <c r="B73" s="29">
        <v>70.5</v>
      </c>
      <c r="C73" s="29" t="s">
        <v>1390</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1390</v>
      </c>
    </row>
    <row r="74" spans="1:11">
      <c r="A74" s="29">
        <v>70.5</v>
      </c>
      <c r="B74" s="29">
        <v>71.5</v>
      </c>
      <c r="C74" s="29" t="s">
        <v>1391</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1391</v>
      </c>
    </row>
    <row r="75" spans="1:11">
      <c r="A75" s="29">
        <v>71.5</v>
      </c>
      <c r="B75" s="29">
        <v>72.5</v>
      </c>
      <c r="C75" s="29" t="s">
        <v>1392</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1392</v>
      </c>
    </row>
    <row r="76" spans="1:11">
      <c r="A76" s="29">
        <v>72.5</v>
      </c>
      <c r="B76" s="29">
        <v>73.5</v>
      </c>
      <c r="C76" s="29" t="s">
        <v>1393</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1393</v>
      </c>
    </row>
    <row r="77" spans="1:11">
      <c r="A77" s="29">
        <v>73.5</v>
      </c>
      <c r="B77" s="29">
        <v>74.5</v>
      </c>
      <c r="C77" s="29" t="s">
        <v>1394</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1394</v>
      </c>
    </row>
    <row r="78" spans="1:11">
      <c r="A78" s="29">
        <v>74.5</v>
      </c>
      <c r="B78" s="29">
        <v>75.5</v>
      </c>
      <c r="C78" s="29" t="s">
        <v>1395</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1395</v>
      </c>
    </row>
    <row r="79" spans="1:11">
      <c r="A79" s="29">
        <v>75.5</v>
      </c>
      <c r="B79" s="29">
        <v>76.5</v>
      </c>
      <c r="C79" s="29" t="s">
        <v>1396</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1396</v>
      </c>
    </row>
    <row r="80" spans="1:11">
      <c r="A80" s="29">
        <v>76.5</v>
      </c>
      <c r="B80" s="29">
        <v>77.5</v>
      </c>
      <c r="C80" s="29" t="s">
        <v>1397</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1397</v>
      </c>
    </row>
    <row r="81" spans="1:11">
      <c r="A81" s="29">
        <v>77.5</v>
      </c>
      <c r="B81" s="29">
        <v>78.5</v>
      </c>
      <c r="C81" s="29" t="s">
        <v>1398</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1398</v>
      </c>
    </row>
    <row r="82" spans="1:11">
      <c r="A82" s="29">
        <v>78.5</v>
      </c>
      <c r="B82" s="29">
        <v>79.5</v>
      </c>
      <c r="C82" s="29" t="s">
        <v>1399</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1399</v>
      </c>
    </row>
    <row r="83" spans="1:11">
      <c r="A83" s="29">
        <v>79.5</v>
      </c>
      <c r="B83" s="29">
        <v>80.5</v>
      </c>
      <c r="C83" s="29" t="s">
        <v>1400</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1400</v>
      </c>
    </row>
    <row r="84" spans="1:11">
      <c r="A84" s="29">
        <v>80.5</v>
      </c>
      <c r="B84" s="29">
        <v>81.5</v>
      </c>
      <c r="C84" s="29" t="s">
        <v>1401</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1401</v>
      </c>
    </row>
    <row r="85" spans="1:11">
      <c r="A85" s="29">
        <v>81.5</v>
      </c>
      <c r="B85" s="29">
        <v>82.5</v>
      </c>
      <c r="C85" s="29" t="s">
        <v>1402</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1402</v>
      </c>
    </row>
    <row r="86" spans="1:11">
      <c r="A86" s="29">
        <v>82.5</v>
      </c>
      <c r="B86" s="29">
        <v>83.5</v>
      </c>
      <c r="C86" s="29" t="s">
        <v>1403</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1403</v>
      </c>
    </row>
    <row r="87" spans="1:11">
      <c r="A87" s="29">
        <v>83.5</v>
      </c>
      <c r="B87" s="29">
        <v>84.5</v>
      </c>
      <c r="C87" s="29" t="s">
        <v>1404</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1404</v>
      </c>
    </row>
    <row r="88" spans="1:11">
      <c r="A88" s="29">
        <v>84.5</v>
      </c>
      <c r="B88" s="29">
        <v>85.5</v>
      </c>
      <c r="C88" s="29" t="s">
        <v>1405</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1405</v>
      </c>
    </row>
    <row r="89" spans="1:11">
      <c r="A89" s="29">
        <v>85.5</v>
      </c>
      <c r="B89" s="29">
        <v>86.5</v>
      </c>
      <c r="C89" s="29" t="s">
        <v>1406</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1406</v>
      </c>
    </row>
    <row r="90" spans="1:11">
      <c r="A90" s="29">
        <v>86.5</v>
      </c>
      <c r="B90" s="29">
        <v>87.5</v>
      </c>
      <c r="C90" s="29" t="s">
        <v>1407</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1407</v>
      </c>
    </row>
    <row r="91" spans="1:11">
      <c r="A91" s="29">
        <v>87.5</v>
      </c>
      <c r="B91" s="29">
        <v>88.5</v>
      </c>
      <c r="C91" s="29" t="s">
        <v>1408</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1408</v>
      </c>
    </row>
    <row r="92" spans="1:11">
      <c r="A92" s="29">
        <v>88.5</v>
      </c>
      <c r="B92" s="29">
        <v>89.5</v>
      </c>
      <c r="C92" s="29" t="s">
        <v>1409</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1409</v>
      </c>
    </row>
    <row r="93" spans="1:11">
      <c r="A93" s="29">
        <v>89.5</v>
      </c>
      <c r="B93" s="29">
        <v>90.5</v>
      </c>
      <c r="C93" s="29" t="s">
        <v>1410</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1410</v>
      </c>
    </row>
    <row r="94" spans="1:11">
      <c r="A94" s="29">
        <v>90.5</v>
      </c>
      <c r="B94" s="29">
        <v>91.5</v>
      </c>
      <c r="C94" s="29" t="s">
        <v>1411</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1411</v>
      </c>
    </row>
    <row r="95" spans="1:11">
      <c r="A95" s="29">
        <v>91.5</v>
      </c>
      <c r="B95" s="29">
        <v>92.5</v>
      </c>
      <c r="C95" s="29" t="s">
        <v>1412</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1412</v>
      </c>
    </row>
    <row r="96" spans="1:11">
      <c r="A96" s="29">
        <v>92.5</v>
      </c>
      <c r="B96" s="29">
        <v>93.5</v>
      </c>
      <c r="C96" s="29" t="s">
        <v>1413</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1413</v>
      </c>
    </row>
    <row r="97" spans="1:11">
      <c r="A97" s="29">
        <v>93.5</v>
      </c>
      <c r="B97" s="29">
        <v>94.5</v>
      </c>
      <c r="C97" s="29" t="s">
        <v>1414</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1414</v>
      </c>
    </row>
    <row r="98" spans="1:11">
      <c r="A98" s="29">
        <v>94.5</v>
      </c>
      <c r="B98" s="29">
        <v>95.5</v>
      </c>
      <c r="C98" s="29" t="s">
        <v>1415</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1415</v>
      </c>
    </row>
    <row r="99" spans="1:11">
      <c r="A99" s="29">
        <v>95.5</v>
      </c>
      <c r="B99" s="29">
        <v>96.5</v>
      </c>
      <c r="C99" s="29" t="s">
        <v>1416</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1416</v>
      </c>
    </row>
    <row r="100" spans="1:11">
      <c r="A100" s="29">
        <v>96.5</v>
      </c>
      <c r="B100" s="29">
        <v>97.5</v>
      </c>
      <c r="C100" s="29" t="s">
        <v>1417</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1417</v>
      </c>
    </row>
    <row r="101" spans="1:11">
      <c r="A101" s="29">
        <v>97.5</v>
      </c>
      <c r="B101" s="29">
        <v>98.5</v>
      </c>
      <c r="C101" s="29" t="s">
        <v>1418</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1418</v>
      </c>
    </row>
    <row r="102" spans="1:11">
      <c r="A102" s="29">
        <v>98.5</v>
      </c>
      <c r="B102" s="29">
        <v>99.5</v>
      </c>
      <c r="C102" s="29" t="s">
        <v>1419</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1419</v>
      </c>
    </row>
    <row r="103" spans="1:11">
      <c r="A103" s="29">
        <v>99.5</v>
      </c>
      <c r="B103" s="29">
        <v>100.5</v>
      </c>
      <c r="C103" s="29" t="s">
        <v>1420</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1420</v>
      </c>
    </row>
    <row r="104" spans="1:11">
      <c r="A104" s="29">
        <v>100.5</v>
      </c>
      <c r="B104" s="29">
        <v>101.5</v>
      </c>
      <c r="C104" s="29" t="s">
        <v>1421</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1421</v>
      </c>
    </row>
    <row r="105" spans="1:11">
      <c r="A105" s="29">
        <v>101.5</v>
      </c>
      <c r="B105" s="29">
        <v>102.5</v>
      </c>
      <c r="C105" s="29" t="s">
        <v>1422</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1422</v>
      </c>
    </row>
    <row r="106" spans="1:11">
      <c r="A106" s="29">
        <v>102.5</v>
      </c>
      <c r="B106" s="29">
        <v>103.5</v>
      </c>
      <c r="C106" s="29" t="s">
        <v>1423</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1423</v>
      </c>
    </row>
    <row r="107" spans="1:11">
      <c r="A107" s="29">
        <v>103.5</v>
      </c>
      <c r="B107" s="29">
        <v>104.5</v>
      </c>
      <c r="C107" s="29" t="s">
        <v>1424</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1424</v>
      </c>
    </row>
    <row r="108" spans="1:11">
      <c r="A108" s="29">
        <v>104.5</v>
      </c>
      <c r="B108" s="29">
        <v>105.5</v>
      </c>
      <c r="C108" s="29" t="s">
        <v>1425</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1425</v>
      </c>
    </row>
    <row r="109" spans="1:11">
      <c r="A109" s="29">
        <v>105.5</v>
      </c>
      <c r="B109" s="29">
        <v>106.5</v>
      </c>
      <c r="C109" s="29" t="s">
        <v>1426</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1426</v>
      </c>
    </row>
    <row r="110" spans="1:11">
      <c r="A110" s="29">
        <v>106.5</v>
      </c>
      <c r="B110" s="29">
        <v>107.5</v>
      </c>
      <c r="C110" s="29" t="s">
        <v>1427</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1427</v>
      </c>
    </row>
    <row r="111" spans="1:11">
      <c r="A111" s="29">
        <v>107.5</v>
      </c>
      <c r="B111" s="29">
        <v>108.5</v>
      </c>
      <c r="C111" s="29" t="s">
        <v>1428</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1428</v>
      </c>
    </row>
    <row r="112" spans="1:11">
      <c r="A112" s="29">
        <v>108.5</v>
      </c>
      <c r="B112" s="29">
        <v>109.5</v>
      </c>
      <c r="C112" s="29" t="s">
        <v>1429</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1429</v>
      </c>
    </row>
    <row r="113" spans="1:11">
      <c r="A113" s="29">
        <v>109.5</v>
      </c>
      <c r="B113" s="29">
        <v>110.5</v>
      </c>
      <c r="C113" s="29" t="s">
        <v>1430</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1430</v>
      </c>
    </row>
    <row r="114" spans="1:11">
      <c r="A114" s="29">
        <v>110.5</v>
      </c>
      <c r="B114" s="29">
        <v>111.5</v>
      </c>
      <c r="C114" s="29" t="s">
        <v>1431</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1431</v>
      </c>
    </row>
    <row r="115" spans="1:11">
      <c r="A115" s="29">
        <v>111.5</v>
      </c>
      <c r="B115" s="29">
        <v>112.5</v>
      </c>
      <c r="C115" s="29" t="s">
        <v>1432</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1432</v>
      </c>
    </row>
    <row r="116" spans="1:11">
      <c r="A116" s="29">
        <v>112.5</v>
      </c>
      <c r="B116" s="29">
        <v>113.5</v>
      </c>
      <c r="C116" s="29" t="s">
        <v>1433</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1433</v>
      </c>
    </row>
    <row r="117" spans="1:11">
      <c r="A117" s="29">
        <v>113.5</v>
      </c>
      <c r="B117" s="29">
        <v>114.5</v>
      </c>
      <c r="C117" s="29" t="s">
        <v>1434</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1434</v>
      </c>
    </row>
    <row r="118" spans="1:11">
      <c r="A118" s="29">
        <v>114.5</v>
      </c>
      <c r="B118" s="29">
        <v>115.5</v>
      </c>
      <c r="C118" s="29" t="s">
        <v>1435</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1435</v>
      </c>
    </row>
    <row r="119" spans="1:11">
      <c r="A119" s="29">
        <v>115.5</v>
      </c>
      <c r="B119" s="29">
        <v>116.5</v>
      </c>
      <c r="C119" s="29" t="s">
        <v>1436</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1436</v>
      </c>
    </row>
    <row r="120" spans="1:11">
      <c r="A120" s="29">
        <v>116.5</v>
      </c>
      <c r="B120" s="29">
        <v>117.5</v>
      </c>
      <c r="C120" s="29" t="s">
        <v>1437</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1437</v>
      </c>
    </row>
    <row r="121" spans="1:11">
      <c r="A121" s="29">
        <v>117.5</v>
      </c>
      <c r="B121" s="29">
        <v>118.5</v>
      </c>
      <c r="C121" s="29" t="s">
        <v>1438</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1438</v>
      </c>
    </row>
    <row r="122" spans="1:11">
      <c r="A122" s="29">
        <v>118.5</v>
      </c>
      <c r="B122" s="29">
        <v>119.5</v>
      </c>
      <c r="C122" s="29" t="s">
        <v>1439</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1439</v>
      </c>
    </row>
    <row r="123" spans="1:11">
      <c r="A123" s="29">
        <v>119.5</v>
      </c>
      <c r="B123" s="29">
        <v>120.5</v>
      </c>
      <c r="C123" s="29" t="s">
        <v>1440</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1440</v>
      </c>
    </row>
    <row r="124" spans="1:11">
      <c r="A124" s="29">
        <v>120.5</v>
      </c>
      <c r="B124" s="29">
        <v>121.5</v>
      </c>
      <c r="C124" s="29" t="s">
        <v>1441</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1441</v>
      </c>
    </row>
    <row r="125" spans="1:11">
      <c r="A125" s="29">
        <v>121.5</v>
      </c>
      <c r="B125" s="29">
        <v>122.5</v>
      </c>
      <c r="C125" s="29" t="s">
        <v>1442</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1442</v>
      </c>
    </row>
    <row r="126" spans="1:11">
      <c r="A126" s="29">
        <v>122.5</v>
      </c>
      <c r="B126" s="29">
        <v>123.5</v>
      </c>
      <c r="C126" s="29" t="s">
        <v>1443</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1443</v>
      </c>
    </row>
    <row r="127" spans="1:11">
      <c r="A127" s="29">
        <v>123.5</v>
      </c>
      <c r="B127" s="29">
        <v>124.5</v>
      </c>
      <c r="C127" s="29" t="s">
        <v>1444</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1444</v>
      </c>
    </row>
    <row r="128" spans="1:11">
      <c r="A128" s="29">
        <v>124.5</v>
      </c>
      <c r="B128" s="29">
        <v>125.5</v>
      </c>
      <c r="C128" s="29" t="s">
        <v>1445</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1445</v>
      </c>
    </row>
    <row r="129" spans="1:11">
      <c r="A129" s="29">
        <v>125.5</v>
      </c>
      <c r="B129" s="29">
        <v>126.5</v>
      </c>
      <c r="C129" s="29" t="s">
        <v>1446</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1446</v>
      </c>
    </row>
    <row r="130" spans="1:11">
      <c r="A130" s="29">
        <v>126.5</v>
      </c>
      <c r="B130" s="29">
        <v>127.5</v>
      </c>
      <c r="C130" s="29" t="s">
        <v>1447</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1447</v>
      </c>
    </row>
    <row r="131" spans="1:11">
      <c r="A131" s="29">
        <v>127.5</v>
      </c>
      <c r="B131" s="29">
        <v>128.5</v>
      </c>
      <c r="C131" s="29" t="s">
        <v>1448</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1448</v>
      </c>
    </row>
    <row r="132" spans="1:11">
      <c r="A132" s="29">
        <v>128.5</v>
      </c>
      <c r="B132" s="29">
        <v>129.5</v>
      </c>
      <c r="C132" s="29" t="s">
        <v>1449</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1449</v>
      </c>
    </row>
    <row r="133" spans="1:11">
      <c r="A133" s="29">
        <v>129.5</v>
      </c>
      <c r="B133" s="29">
        <v>130.5</v>
      </c>
      <c r="C133" s="29" t="s">
        <v>1450</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1450</v>
      </c>
    </row>
    <row r="134" spans="1:11">
      <c r="A134" s="29">
        <v>130.5</v>
      </c>
      <c r="B134" s="29">
        <v>131.5</v>
      </c>
      <c r="C134" s="29" t="s">
        <v>1451</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1451</v>
      </c>
    </row>
    <row r="135" spans="1:11">
      <c r="A135" s="29">
        <v>131.5</v>
      </c>
      <c r="B135" s="29">
        <v>132.5</v>
      </c>
      <c r="C135" s="29" t="s">
        <v>1452</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1452</v>
      </c>
    </row>
    <row r="136" spans="1:11">
      <c r="A136" s="29">
        <v>132.5</v>
      </c>
      <c r="B136" s="29">
        <v>133.5</v>
      </c>
      <c r="C136" s="29" t="s">
        <v>1453</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1453</v>
      </c>
    </row>
    <row r="137" spans="1:11">
      <c r="A137" s="29">
        <v>133.5</v>
      </c>
      <c r="B137" s="29">
        <v>134.5</v>
      </c>
      <c r="C137" s="29" t="s">
        <v>1454</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1454</v>
      </c>
    </row>
    <row r="138" spans="1:11">
      <c r="A138" s="29">
        <v>134.5</v>
      </c>
      <c r="B138" s="29">
        <v>135.5</v>
      </c>
      <c r="C138" s="29" t="s">
        <v>1455</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1455</v>
      </c>
    </row>
    <row r="139" spans="1:11">
      <c r="A139" s="29">
        <v>135.5</v>
      </c>
      <c r="B139" s="29">
        <v>136.5</v>
      </c>
      <c r="C139" s="29" t="s">
        <v>1456</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1456</v>
      </c>
    </row>
    <row r="140" spans="1:11">
      <c r="A140" s="29">
        <v>136.5</v>
      </c>
      <c r="B140" s="29">
        <v>137.5</v>
      </c>
      <c r="C140" s="29" t="s">
        <v>1457</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1457</v>
      </c>
    </row>
    <row r="141" spans="1:11">
      <c r="A141" s="29">
        <v>137.5</v>
      </c>
      <c r="B141" s="29">
        <v>138.5</v>
      </c>
      <c r="C141" s="29" t="s">
        <v>1458</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1458</v>
      </c>
    </row>
    <row r="142" spans="1:11">
      <c r="A142" s="29">
        <v>138.5</v>
      </c>
      <c r="B142" s="29">
        <v>139.5</v>
      </c>
      <c r="C142" s="29" t="s">
        <v>1459</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1459</v>
      </c>
    </row>
    <row r="143" spans="1:11">
      <c r="A143" s="29">
        <v>139.5</v>
      </c>
      <c r="B143" s="29">
        <v>140.5</v>
      </c>
      <c r="C143" s="29" t="s">
        <v>1460</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1460</v>
      </c>
    </row>
    <row r="144" spans="1:11">
      <c r="A144" s="29">
        <v>140.5</v>
      </c>
      <c r="B144" s="29">
        <v>141.5</v>
      </c>
      <c r="C144" s="29" t="s">
        <v>1461</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1461</v>
      </c>
    </row>
    <row r="145" spans="1:11">
      <c r="A145" s="29">
        <v>141.5</v>
      </c>
      <c r="B145" s="29">
        <v>142.5</v>
      </c>
      <c r="C145" s="29" t="s">
        <v>1462</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1462</v>
      </c>
    </row>
    <row r="146" spans="1:11">
      <c r="A146" s="29">
        <v>142.5</v>
      </c>
      <c r="B146" s="29">
        <v>143.5</v>
      </c>
      <c r="C146" s="29" t="s">
        <v>1463</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1463</v>
      </c>
    </row>
    <row r="147" spans="1:11">
      <c r="A147" s="29">
        <v>143.5</v>
      </c>
      <c r="B147" s="29">
        <v>144.5</v>
      </c>
      <c r="C147" s="29" t="s">
        <v>1464</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1464</v>
      </c>
    </row>
    <row r="148" spans="1:11">
      <c r="A148" s="29">
        <v>144.5</v>
      </c>
      <c r="B148" s="29">
        <v>145.5</v>
      </c>
      <c r="C148" s="29" t="s">
        <v>1465</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1465</v>
      </c>
    </row>
    <row r="149" spans="1:11">
      <c r="A149" s="29">
        <v>145.5</v>
      </c>
      <c r="B149" s="29">
        <v>146.5</v>
      </c>
      <c r="C149" s="29" t="s">
        <v>1466</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1466</v>
      </c>
    </row>
    <row r="150" spans="1:11">
      <c r="A150" s="29">
        <v>146.5</v>
      </c>
      <c r="B150" s="29">
        <v>147.5</v>
      </c>
      <c r="C150" s="29" t="s">
        <v>1467</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1467</v>
      </c>
    </row>
    <row r="151" spans="1:11">
      <c r="A151" s="29">
        <v>147.5</v>
      </c>
      <c r="B151" s="29">
        <v>148.5</v>
      </c>
      <c r="C151" s="29" t="s">
        <v>1468</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1468</v>
      </c>
    </row>
    <row r="152" spans="1:11">
      <c r="A152" s="29">
        <v>148.5</v>
      </c>
      <c r="B152" s="29">
        <v>149.5</v>
      </c>
      <c r="C152" s="29" t="s">
        <v>1469</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1469</v>
      </c>
    </row>
    <row r="153" spans="1:11">
      <c r="A153" s="29">
        <v>149.5</v>
      </c>
      <c r="B153" s="29">
        <v>150.5</v>
      </c>
      <c r="C153" s="29" t="s">
        <v>1470</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1470</v>
      </c>
    </row>
    <row r="154" spans="1:11">
      <c r="A154" s="29">
        <v>150.5</v>
      </c>
      <c r="B154" s="29">
        <v>151.5</v>
      </c>
      <c r="C154" s="29" t="s">
        <v>1471</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1471</v>
      </c>
    </row>
    <row r="155" spans="1:11">
      <c r="A155" s="29">
        <v>151.5</v>
      </c>
      <c r="B155" s="29">
        <v>152.5</v>
      </c>
      <c r="C155" s="29" t="s">
        <v>1472</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1472</v>
      </c>
    </row>
    <row r="156" spans="1:11">
      <c r="A156" s="29">
        <v>152.5</v>
      </c>
      <c r="B156" s="29">
        <v>153.5</v>
      </c>
      <c r="C156" s="29" t="s">
        <v>1473</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1473</v>
      </c>
    </row>
    <row r="157" spans="1:11">
      <c r="A157" s="29">
        <v>153.5</v>
      </c>
      <c r="B157" s="29">
        <v>154.5</v>
      </c>
      <c r="C157" s="29" t="s">
        <v>1474</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1474</v>
      </c>
    </row>
    <row r="158" spans="1:11">
      <c r="A158" s="29">
        <v>154.5</v>
      </c>
      <c r="B158" s="29">
        <v>155.5</v>
      </c>
      <c r="C158" s="29" t="s">
        <v>1475</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1475</v>
      </c>
    </row>
    <row r="159" spans="1:11">
      <c r="A159" s="29">
        <v>155.5</v>
      </c>
      <c r="B159" s="29">
        <v>156.5</v>
      </c>
      <c r="C159" s="29" t="s">
        <v>1476</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1476</v>
      </c>
    </row>
    <row r="160" spans="1:11">
      <c r="A160" s="29">
        <v>156.5</v>
      </c>
      <c r="B160" s="29">
        <v>157.5</v>
      </c>
      <c r="C160" s="29" t="s">
        <v>1477</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1477</v>
      </c>
    </row>
    <row r="161" spans="1:11">
      <c r="A161" s="29">
        <v>157.5</v>
      </c>
      <c r="B161" s="29">
        <v>158.5</v>
      </c>
      <c r="C161" s="29" t="s">
        <v>1478</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1478</v>
      </c>
    </row>
    <row r="162" spans="1:11">
      <c r="A162" s="29">
        <v>158.5</v>
      </c>
      <c r="B162" s="29">
        <v>159.5</v>
      </c>
      <c r="C162" s="29" t="s">
        <v>1479</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1479</v>
      </c>
    </row>
    <row r="163" spans="1:11">
      <c r="A163" s="29">
        <v>159.5</v>
      </c>
      <c r="B163" s="29">
        <v>160.5</v>
      </c>
      <c r="C163" s="29" t="s">
        <v>1480</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1480</v>
      </c>
    </row>
    <row r="164" spans="1:11">
      <c r="A164" s="29">
        <v>160.5</v>
      </c>
      <c r="B164" s="29">
        <v>161.5</v>
      </c>
      <c r="C164" s="29" t="s">
        <v>1481</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1481</v>
      </c>
    </row>
    <row r="165" spans="1:11">
      <c r="A165" s="29">
        <v>161.5</v>
      </c>
      <c r="B165" s="29">
        <v>162.5</v>
      </c>
      <c r="C165" s="29" t="s">
        <v>1482</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1482</v>
      </c>
    </row>
    <row r="166" spans="1:11">
      <c r="A166" s="29">
        <v>162.5</v>
      </c>
      <c r="B166" s="29">
        <v>163.5</v>
      </c>
      <c r="C166" s="29" t="s">
        <v>1483</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1483</v>
      </c>
    </row>
    <row r="167" spans="1:11">
      <c r="A167" s="29">
        <v>163.5</v>
      </c>
      <c r="B167" s="29">
        <v>164.5</v>
      </c>
      <c r="C167" s="29" t="s">
        <v>1484</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1484</v>
      </c>
    </row>
    <row r="168" spans="1:11">
      <c r="A168" s="29">
        <v>164.5</v>
      </c>
      <c r="B168" s="29">
        <v>165.5</v>
      </c>
      <c r="C168" s="29" t="s">
        <v>1485</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1485</v>
      </c>
    </row>
    <row r="169" spans="1:11">
      <c r="A169" s="29">
        <v>165.5</v>
      </c>
      <c r="C169" s="29" t="s">
        <v>1485</v>
      </c>
      <c r="D169" s="29">
        <v>165</v>
      </c>
      <c r="F169" s="29" t="e">
        <f>様式97_入院ベースアップ評価料!$I$84-A169</f>
        <v>#VALUE!</v>
      </c>
      <c r="G169" s="29" t="e">
        <f>様式97_入院ベースアップ評価料!$I$84-B169</f>
        <v>#VALUE!</v>
      </c>
      <c r="H169" s="29" t="e">
        <f t="shared" ref="H169" si="7">F169*G169</f>
        <v>#VALUE!</v>
      </c>
      <c r="I169" s="137" t="s">
        <v>1486</v>
      </c>
      <c r="J169" s="137" t="s">
        <v>1486</v>
      </c>
      <c r="K169" s="29" t="s">
        <v>1485</v>
      </c>
    </row>
    <row r="170" spans="1:11">
      <c r="I170" s="138" t="s">
        <v>1487</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899" t="s">
        <v>1314</v>
      </c>
      <c r="B2" s="899"/>
      <c r="C2" s="899" t="s">
        <v>1488</v>
      </c>
      <c r="D2" s="899" t="s">
        <v>1489</v>
      </c>
      <c r="E2" s="899" t="s">
        <v>1490</v>
      </c>
    </row>
    <row r="3" spans="1:14">
      <c r="A3" s="32" t="s">
        <v>1317</v>
      </c>
      <c r="B3" s="32" t="s">
        <v>1318</v>
      </c>
      <c r="C3" s="899"/>
      <c r="D3" s="899"/>
      <c r="E3" s="899"/>
      <c r="J3" s="63" t="s">
        <v>1319</v>
      </c>
      <c r="K3" s="63" t="s">
        <v>1320</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1491</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1492</v>
      </c>
      <c r="M5" s="29" t="s">
        <v>1493</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1494</v>
      </c>
      <c r="M6" s="29" t="s">
        <v>1495</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1496</v>
      </c>
      <c r="M7" s="29" t="s">
        <v>1497</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1498</v>
      </c>
      <c r="M8" s="29" t="s">
        <v>1499</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1500</v>
      </c>
      <c r="M9" s="29" t="s">
        <v>1501</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1502</v>
      </c>
      <c r="M10" s="29" t="s">
        <v>1503</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1486</v>
      </c>
      <c r="K11" s="137" t="s">
        <v>1486</v>
      </c>
      <c r="L11" s="29" t="s">
        <v>1504</v>
      </c>
      <c r="M11" s="29" t="s">
        <v>1505</v>
      </c>
      <c r="N11" s="29">
        <v>8</v>
      </c>
    </row>
    <row r="12" spans="1:14">
      <c r="C12" s="29" t="s">
        <v>1506</v>
      </c>
      <c r="D12" s="29" t="s">
        <v>1507</v>
      </c>
      <c r="E12" s="29" t="s">
        <v>1507</v>
      </c>
      <c r="J12" s="138" t="s">
        <v>1487</v>
      </c>
    </row>
    <row r="13" spans="1:14">
      <c r="A13" s="899" t="s">
        <v>1314</v>
      </c>
      <c r="B13" s="899"/>
      <c r="C13" s="899" t="s">
        <v>1488</v>
      </c>
      <c r="D13" s="899" t="s">
        <v>1489</v>
      </c>
      <c r="E13" s="899" t="s">
        <v>1490</v>
      </c>
    </row>
    <row r="14" spans="1:14">
      <c r="A14" s="32" t="s">
        <v>1317</v>
      </c>
      <c r="B14" s="32" t="s">
        <v>1318</v>
      </c>
      <c r="C14" s="899"/>
      <c r="D14" s="899"/>
      <c r="E14" s="899"/>
    </row>
    <row r="15" spans="1:14">
      <c r="B15" s="29">
        <v>1.5</v>
      </c>
      <c r="C15" s="29" t="s">
        <v>1491</v>
      </c>
      <c r="D15" s="29">
        <v>8</v>
      </c>
      <c r="E15" s="29">
        <v>1</v>
      </c>
    </row>
    <row r="16" spans="1:14">
      <c r="A16" s="29">
        <v>1.5</v>
      </c>
      <c r="B16" s="29">
        <v>2.5</v>
      </c>
      <c r="C16" s="29" t="s">
        <v>1508</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603" t="s">
        <v>27</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row>
    <row r="4" spans="1:37" ht="30" customHeight="1">
      <c r="A4" s="122"/>
      <c r="B4" s="122"/>
      <c r="C4" s="122"/>
      <c r="D4" s="122"/>
      <c r="E4" s="122"/>
      <c r="G4" s="122"/>
      <c r="H4" s="122"/>
      <c r="I4" s="122"/>
    </row>
    <row r="5" spans="1:37" ht="30" customHeight="1">
      <c r="A5" s="35" t="s">
        <v>28</v>
      </c>
      <c r="B5" s="604" t="s">
        <v>29</v>
      </c>
      <c r="C5" s="604"/>
      <c r="D5" s="604"/>
      <c r="E5" s="604"/>
      <c r="F5" s="604"/>
      <c r="G5" s="604"/>
      <c r="H5" s="605" t="str">
        <f>IF(別添2!E6="","",別添2!E6)</f>
        <v/>
      </c>
      <c r="I5" s="605"/>
      <c r="J5" s="605"/>
      <c r="K5" s="605"/>
      <c r="L5" s="605"/>
      <c r="M5" s="605"/>
      <c r="N5" s="605"/>
      <c r="O5" s="605"/>
      <c r="P5" s="605"/>
      <c r="Q5" s="605"/>
      <c r="R5" s="605"/>
      <c r="S5" s="605"/>
      <c r="T5" s="605"/>
    </row>
    <row r="6" spans="1:37" ht="30" customHeight="1">
      <c r="B6" s="604" t="s">
        <v>30</v>
      </c>
      <c r="C6" s="604"/>
      <c r="D6" s="604"/>
      <c r="E6" s="604"/>
      <c r="F6" s="604"/>
      <c r="G6" s="604"/>
      <c r="H6" s="606" t="str">
        <f>IF(別添2!H27="","",別添2!H27)</f>
        <v/>
      </c>
      <c r="I6" s="606"/>
      <c r="J6" s="606"/>
      <c r="K6" s="606"/>
      <c r="L6" s="606"/>
      <c r="M6" s="606"/>
      <c r="N6" s="606"/>
      <c r="O6" s="606"/>
      <c r="P6" s="606"/>
      <c r="Q6" s="606"/>
      <c r="R6" s="606"/>
      <c r="S6" s="606"/>
      <c r="T6" s="606"/>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602"/>
      <c r="G19" s="602"/>
      <c r="H19" s="602"/>
      <c r="I19" s="602"/>
      <c r="J19" s="602"/>
      <c r="K19" s="602"/>
      <c r="L19" s="602"/>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607" t="s">
        <v>55</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row>
    <row r="4" spans="1:39" ht="15" customHeight="1">
      <c r="A4" s="122"/>
      <c r="B4" s="122"/>
      <c r="C4" s="122"/>
      <c r="D4" s="122"/>
      <c r="E4" s="122"/>
      <c r="G4" s="122"/>
      <c r="H4" s="122"/>
      <c r="I4" s="122"/>
    </row>
    <row r="5" spans="1:39" ht="24.95" customHeight="1">
      <c r="A5" s="35" t="s">
        <v>28</v>
      </c>
      <c r="B5" s="604" t="s">
        <v>29</v>
      </c>
      <c r="C5" s="604"/>
      <c r="D5" s="604"/>
      <c r="E5" s="604"/>
      <c r="F5" s="604"/>
      <c r="G5" s="604"/>
      <c r="H5" s="608" t="str">
        <f>IF('様式95_外来・在宅ベースアップ評価料（Ⅰ）'!H5=0,"",'様式95_外来・在宅ベースアップ評価料（Ⅰ）'!H5)</f>
        <v/>
      </c>
      <c r="I5" s="608"/>
      <c r="J5" s="608"/>
      <c r="K5" s="608"/>
      <c r="L5" s="608"/>
      <c r="M5" s="608"/>
      <c r="N5" s="608"/>
      <c r="O5" s="608"/>
      <c r="P5" s="608"/>
      <c r="Q5" s="608"/>
      <c r="R5" s="608"/>
      <c r="S5" s="608"/>
      <c r="T5" s="608"/>
    </row>
    <row r="6" spans="1:39" ht="24.95" customHeight="1">
      <c r="B6" s="604" t="s">
        <v>30</v>
      </c>
      <c r="C6" s="604"/>
      <c r="D6" s="604"/>
      <c r="E6" s="604"/>
      <c r="F6" s="604"/>
      <c r="G6" s="604"/>
      <c r="H6" s="609" t="str">
        <f>'様式95_外来・在宅ベースアップ評価料（Ⅰ）'!H6</f>
        <v/>
      </c>
      <c r="I6" s="609"/>
      <c r="J6" s="609"/>
      <c r="K6" s="609"/>
      <c r="L6" s="609"/>
      <c r="M6" s="609"/>
      <c r="N6" s="609"/>
      <c r="O6" s="609"/>
      <c r="P6" s="609"/>
      <c r="Q6" s="609"/>
      <c r="R6" s="609"/>
      <c r="S6" s="609"/>
      <c r="T6" s="609"/>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615"/>
      <c r="K15" s="614"/>
      <c r="L15" s="615" t="s">
        <v>61</v>
      </c>
      <c r="M15" s="615"/>
      <c r="N15" s="614"/>
      <c r="O15" s="615" t="s">
        <v>62</v>
      </c>
      <c r="P15" s="615"/>
      <c r="Q15" s="614"/>
      <c r="R15" s="615" t="s">
        <v>63</v>
      </c>
      <c r="S15" s="615"/>
      <c r="T15" s="614"/>
      <c r="U15" s="615" t="s">
        <v>64</v>
      </c>
      <c r="V15" s="615"/>
      <c r="W15" s="615"/>
    </row>
    <row r="16" spans="1:39" ht="24.95" customHeight="1">
      <c r="A16" s="35"/>
      <c r="B16" s="122"/>
      <c r="C16" s="122"/>
      <c r="D16" s="122"/>
      <c r="E16" s="122"/>
      <c r="F16" s="182"/>
      <c r="G16" s="121" t="s">
        <v>65</v>
      </c>
      <c r="H16" s="122"/>
      <c r="I16" s="122"/>
      <c r="J16" s="615"/>
      <c r="K16" s="614"/>
      <c r="L16" s="615"/>
      <c r="M16" s="615"/>
      <c r="N16" s="614"/>
      <c r="O16" s="615"/>
      <c r="P16" s="615"/>
      <c r="Q16" s="614"/>
      <c r="R16" s="615"/>
      <c r="S16" s="615"/>
      <c r="T16" s="614"/>
      <c r="U16" s="615"/>
      <c r="V16" s="615"/>
      <c r="W16" s="615"/>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25" t="s">
        <v>69</v>
      </c>
      <c r="I20" s="626"/>
      <c r="J20" s="626"/>
      <c r="K20" s="627"/>
      <c r="L20" s="628" t="s">
        <v>70</v>
      </c>
      <c r="M20" s="628"/>
      <c r="N20" s="628"/>
      <c r="O20" s="628"/>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25" t="s">
        <v>71</v>
      </c>
      <c r="I21" s="626"/>
      <c r="J21" s="626"/>
      <c r="K21" s="627"/>
      <c r="L21" s="629" t="s">
        <v>71</v>
      </c>
      <c r="M21" s="623"/>
      <c r="N21" s="623"/>
      <c r="O21" s="630"/>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25" t="s">
        <v>72</v>
      </c>
      <c r="I22" s="626"/>
      <c r="J22" s="626"/>
      <c r="K22" s="627"/>
      <c r="L22" s="631"/>
      <c r="M22" s="620"/>
      <c r="N22" s="620"/>
      <c r="O22" s="632"/>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25" t="s">
        <v>73</v>
      </c>
      <c r="I23" s="626"/>
      <c r="J23" s="626"/>
      <c r="K23" s="627"/>
      <c r="L23" s="633"/>
      <c r="M23" s="622"/>
      <c r="N23" s="622"/>
      <c r="O23" s="634"/>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25" t="s">
        <v>74</v>
      </c>
      <c r="I24" s="626"/>
      <c r="J24" s="626"/>
      <c r="K24" s="627"/>
      <c r="L24" s="629" t="s">
        <v>74</v>
      </c>
      <c r="M24" s="623"/>
      <c r="N24" s="623"/>
      <c r="O24" s="630"/>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25" t="s">
        <v>75</v>
      </c>
      <c r="I25" s="626"/>
      <c r="J25" s="626"/>
      <c r="K25" s="627"/>
      <c r="L25" s="631"/>
      <c r="M25" s="620"/>
      <c r="N25" s="620"/>
      <c r="O25" s="632"/>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25" t="s">
        <v>76</v>
      </c>
      <c r="I26" s="626"/>
      <c r="J26" s="626"/>
      <c r="K26" s="627"/>
      <c r="L26" s="633"/>
      <c r="M26" s="622"/>
      <c r="N26" s="622"/>
      <c r="O26" s="634"/>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25" t="s">
        <v>77</v>
      </c>
      <c r="I27" s="626"/>
      <c r="J27" s="626"/>
      <c r="K27" s="627"/>
      <c r="L27" s="629" t="s">
        <v>77</v>
      </c>
      <c r="M27" s="623"/>
      <c r="N27" s="623"/>
      <c r="O27" s="630"/>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25" t="s">
        <v>78</v>
      </c>
      <c r="I28" s="626"/>
      <c r="J28" s="626"/>
      <c r="K28" s="627"/>
      <c r="L28" s="631"/>
      <c r="M28" s="620"/>
      <c r="N28" s="620"/>
      <c r="O28" s="632"/>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25" t="s">
        <v>79</v>
      </c>
      <c r="I29" s="626"/>
      <c r="J29" s="626"/>
      <c r="K29" s="627"/>
      <c r="L29" s="633"/>
      <c r="M29" s="622"/>
      <c r="N29" s="622"/>
      <c r="O29" s="634"/>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25" t="s">
        <v>80</v>
      </c>
      <c r="I30" s="626"/>
      <c r="J30" s="626"/>
      <c r="K30" s="627"/>
      <c r="L30" s="629" t="s">
        <v>80</v>
      </c>
      <c r="M30" s="623"/>
      <c r="N30" s="623"/>
      <c r="O30" s="630"/>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25" t="s">
        <v>81</v>
      </c>
      <c r="I31" s="626"/>
      <c r="J31" s="626"/>
      <c r="K31" s="627"/>
      <c r="L31" s="631"/>
      <c r="M31" s="620"/>
      <c r="N31" s="620"/>
      <c r="O31" s="632"/>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25" t="s">
        <v>82</v>
      </c>
      <c r="I32" s="626"/>
      <c r="J32" s="626"/>
      <c r="K32" s="627"/>
      <c r="L32" s="633"/>
      <c r="M32" s="622"/>
      <c r="N32" s="622"/>
      <c r="O32" s="634"/>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602"/>
      <c r="K34" s="602"/>
      <c r="L34" s="602"/>
      <c r="M34" s="602"/>
      <c r="N34" s="602"/>
      <c r="O34" s="602"/>
      <c r="P34" s="602"/>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617"/>
      <c r="N47" s="617"/>
      <c r="O47" s="617"/>
      <c r="P47" s="617"/>
      <c r="Q47" s="617"/>
      <c r="R47" s="617"/>
      <c r="S47" s="617"/>
      <c r="T47" s="122" t="s">
        <v>100</v>
      </c>
      <c r="V47" s="121" t="s">
        <v>101</v>
      </c>
      <c r="W47" s="34"/>
      <c r="X47" s="122"/>
      <c r="Y47" s="34"/>
      <c r="Z47" s="602"/>
      <c r="AA47" s="602"/>
      <c r="AB47" s="602"/>
      <c r="AC47" s="602"/>
      <c r="AD47" s="602"/>
      <c r="AE47" s="602"/>
      <c r="AF47" s="602"/>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602"/>
      <c r="N58" s="602"/>
      <c r="O58" s="602"/>
      <c r="P58" s="602"/>
      <c r="Q58" s="602"/>
      <c r="R58" s="602"/>
      <c r="S58" s="602"/>
      <c r="T58" s="122" t="s">
        <v>114</v>
      </c>
      <c r="V58" s="121" t="s">
        <v>101</v>
      </c>
      <c r="X58" s="122"/>
      <c r="Z58" s="602"/>
      <c r="AA58" s="602"/>
      <c r="AB58" s="602"/>
      <c r="AC58" s="602"/>
      <c r="AD58" s="602"/>
      <c r="AE58" s="602"/>
      <c r="AF58" s="602"/>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602"/>
      <c r="N60" s="602"/>
      <c r="O60" s="602"/>
      <c r="P60" s="602"/>
      <c r="Q60" s="602"/>
      <c r="R60" s="602"/>
      <c r="S60" s="602"/>
      <c r="T60" s="122" t="s">
        <v>114</v>
      </c>
      <c r="V60" s="121" t="s">
        <v>101</v>
      </c>
      <c r="X60" s="122"/>
      <c r="Z60" s="602"/>
      <c r="AA60" s="602"/>
      <c r="AB60" s="602"/>
      <c r="AC60" s="602"/>
      <c r="AD60" s="602"/>
      <c r="AE60" s="602"/>
      <c r="AF60" s="602"/>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602"/>
      <c r="N62" s="602"/>
      <c r="O62" s="602"/>
      <c r="P62" s="602"/>
      <c r="Q62" s="602"/>
      <c r="R62" s="602"/>
      <c r="S62" s="602"/>
      <c r="T62" s="122" t="s">
        <v>114</v>
      </c>
      <c r="V62" s="121" t="s">
        <v>101</v>
      </c>
      <c r="X62" s="122"/>
      <c r="Z62" s="602"/>
      <c r="AA62" s="602"/>
      <c r="AB62" s="602"/>
      <c r="AC62" s="602"/>
      <c r="AD62" s="602"/>
      <c r="AE62" s="602"/>
      <c r="AF62" s="602"/>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602"/>
      <c r="N64" s="602"/>
      <c r="O64" s="602"/>
      <c r="P64" s="602"/>
      <c r="Q64" s="602"/>
      <c r="R64" s="602"/>
      <c r="S64" s="602"/>
      <c r="T64" s="122" t="s">
        <v>114</v>
      </c>
      <c r="U64" s="34"/>
      <c r="V64" s="121" t="s">
        <v>101</v>
      </c>
      <c r="W64" s="34"/>
      <c r="X64" s="122"/>
      <c r="Y64" s="34"/>
      <c r="Z64" s="602"/>
      <c r="AA64" s="602"/>
      <c r="AB64" s="602"/>
      <c r="AC64" s="602"/>
      <c r="AD64" s="602"/>
      <c r="AE64" s="602"/>
      <c r="AF64" s="602"/>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602"/>
      <c r="N66" s="602"/>
      <c r="O66" s="602"/>
      <c r="P66" s="602"/>
      <c r="Q66" s="602"/>
      <c r="R66" s="602"/>
      <c r="S66" s="602"/>
      <c r="T66" s="122" t="s">
        <v>114</v>
      </c>
      <c r="U66" s="34"/>
      <c r="V66" s="121" t="s">
        <v>101</v>
      </c>
      <c r="W66" s="34"/>
      <c r="X66" s="122"/>
      <c r="Y66" s="34"/>
      <c r="Z66" s="602"/>
      <c r="AA66" s="602"/>
      <c r="AB66" s="602"/>
      <c r="AC66" s="602"/>
      <c r="AD66" s="602"/>
      <c r="AE66" s="602"/>
      <c r="AF66" s="602"/>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602"/>
      <c r="N68" s="602"/>
      <c r="O68" s="602"/>
      <c r="P68" s="602"/>
      <c r="Q68" s="602"/>
      <c r="R68" s="602"/>
      <c r="S68" s="602"/>
      <c r="T68" s="122" t="s">
        <v>114</v>
      </c>
      <c r="V68" s="121" t="s">
        <v>101</v>
      </c>
      <c r="X68" s="122"/>
      <c r="Z68" s="602"/>
      <c r="AA68" s="602"/>
      <c r="AB68" s="602"/>
      <c r="AC68" s="602"/>
      <c r="AD68" s="602"/>
      <c r="AE68" s="602"/>
      <c r="AF68" s="602"/>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602"/>
      <c r="N70" s="602"/>
      <c r="O70" s="602"/>
      <c r="P70" s="602"/>
      <c r="Q70" s="602"/>
      <c r="R70" s="602"/>
      <c r="S70" s="602"/>
      <c r="T70" s="122" t="s">
        <v>114</v>
      </c>
      <c r="V70" s="121" t="s">
        <v>101</v>
      </c>
      <c r="X70" s="122"/>
      <c r="Z70" s="602"/>
      <c r="AA70" s="602"/>
      <c r="AB70" s="602"/>
      <c r="AC70" s="602"/>
      <c r="AD70" s="602"/>
      <c r="AE70" s="602"/>
      <c r="AF70" s="602"/>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602"/>
      <c r="N72" s="602"/>
      <c r="O72" s="602"/>
      <c r="P72" s="602"/>
      <c r="Q72" s="602"/>
      <c r="R72" s="602"/>
      <c r="S72" s="602"/>
      <c r="T72" s="122" t="s">
        <v>114</v>
      </c>
      <c r="U72" s="34"/>
      <c r="V72" s="121" t="s">
        <v>101</v>
      </c>
      <c r="W72" s="34"/>
      <c r="X72" s="122"/>
      <c r="Y72" s="34"/>
      <c r="Z72" s="602"/>
      <c r="AA72" s="602"/>
      <c r="AB72" s="602"/>
      <c r="AC72" s="602"/>
      <c r="AD72" s="602"/>
      <c r="AE72" s="602"/>
      <c r="AF72" s="602"/>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616">
        <f>SUM(M57:S72)</f>
        <v>0</v>
      </c>
      <c r="N79" s="616"/>
      <c r="O79" s="616"/>
      <c r="P79" s="616"/>
      <c r="Q79" s="616"/>
      <c r="R79" s="616"/>
      <c r="S79" s="616"/>
      <c r="T79" s="122" t="s">
        <v>114</v>
      </c>
      <c r="U79" s="34"/>
      <c r="V79" s="121" t="s">
        <v>101</v>
      </c>
      <c r="W79" s="34"/>
      <c r="X79" s="122"/>
      <c r="Y79" s="34"/>
      <c r="Z79" s="616">
        <f>SUM(Z57:AF72)</f>
        <v>0</v>
      </c>
      <c r="AA79" s="616"/>
      <c r="AB79" s="616"/>
      <c r="AC79" s="616"/>
      <c r="AD79" s="616"/>
      <c r="AE79" s="616"/>
      <c r="AF79" s="616"/>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616">
        <f>M58*AK58+M60*AK60+M62*AK62+M64*AK64+M66*AK66+M68*AK68+M70*AK70+M72*AK72</f>
        <v>0</v>
      </c>
      <c r="N81" s="616"/>
      <c r="O81" s="616"/>
      <c r="P81" s="616"/>
      <c r="Q81" s="616"/>
      <c r="R81" s="616"/>
      <c r="S81" s="616"/>
      <c r="T81" s="122" t="s">
        <v>129</v>
      </c>
      <c r="U81" s="34"/>
      <c r="V81" s="121" t="s">
        <v>101</v>
      </c>
      <c r="W81" s="34"/>
      <c r="X81" s="122"/>
      <c r="Y81" s="34"/>
      <c r="Z81" s="616">
        <f>Z58*AK58+Z60*AK60+Z62*AK62+Z64*AK64+Z66*AK66+Z68*AK68+Z70*AK70+Z72*AK72</f>
        <v>0</v>
      </c>
      <c r="AA81" s="616"/>
      <c r="AB81" s="616"/>
      <c r="AC81" s="616"/>
      <c r="AD81" s="616"/>
      <c r="AE81" s="616"/>
      <c r="AF81" s="616"/>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35" t="str">
        <f>IFERROR(ROUNDDOWN(M81*10/M47,4),"")</f>
        <v/>
      </c>
      <c r="N84" s="635"/>
      <c r="O84" s="635"/>
      <c r="P84" s="635"/>
      <c r="Q84" s="635"/>
      <c r="R84" s="635"/>
      <c r="S84" s="635"/>
      <c r="T84" s="122"/>
      <c r="U84" s="34"/>
      <c r="V84" s="121" t="s">
        <v>101</v>
      </c>
      <c r="W84" s="34"/>
      <c r="X84" s="122"/>
      <c r="Y84" s="34"/>
      <c r="Z84" s="619" t="str">
        <f>IFERROR(Z81*10/Z47,"")</f>
        <v/>
      </c>
      <c r="AA84" s="619"/>
      <c r="AB84" s="619"/>
      <c r="AC84" s="619"/>
      <c r="AD84" s="619"/>
      <c r="AE84" s="619"/>
      <c r="AF84" s="619"/>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618" t="str">
        <f>IFERROR(IF((M47*1.2%-(M81*10))/(((M58+M62+M64+M66+M70+M72)*8+M60+M68)*10)&lt;0,0,(M47*1.2%-(M81*10))/(((M58+M62+M64+M66+M70+M72)*8+M60+M68)*10)),"")</f>
        <v/>
      </c>
      <c r="N87" s="618"/>
      <c r="O87" s="618"/>
      <c r="P87" s="618"/>
      <c r="Q87" s="618"/>
      <c r="R87" s="618"/>
      <c r="S87" s="618"/>
      <c r="T87" s="122"/>
      <c r="V87" s="121" t="s">
        <v>101</v>
      </c>
      <c r="Z87" s="618" t="str">
        <f>IFERROR(IF((Z47*1.2%-(Z81*10))/(((Z58+Z62+Z64+Z66+Z70+Z72)*8+Z60+Z68)*10)&lt;0,0,(Z47*1.2%-(Z81*10))/(((Z58+Z62+Z64+Z66+Z70+Z72)*8+Z60+Z68)*10)),"")</f>
        <v/>
      </c>
      <c r="AA87" s="618"/>
      <c r="AB87" s="618"/>
      <c r="AC87" s="618"/>
      <c r="AD87" s="618"/>
      <c r="AE87" s="618"/>
      <c r="AF87" s="618"/>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615" t="s">
        <v>135</v>
      </c>
      <c r="C89" s="615"/>
      <c r="D89" s="615"/>
      <c r="E89" s="615"/>
      <c r="F89" s="620" t="s">
        <v>136</v>
      </c>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c r="AG89" s="620"/>
      <c r="AH89" s="620"/>
    </row>
    <row r="90" spans="1:37" ht="20.100000000000001" customHeight="1">
      <c r="A90" s="35"/>
      <c r="B90" s="615"/>
      <c r="C90" s="615"/>
      <c r="D90" s="615"/>
      <c r="E90" s="615"/>
      <c r="F90" s="622" t="s">
        <v>137</v>
      </c>
      <c r="G90" s="622"/>
      <c r="H90" s="622"/>
      <c r="I90" s="622"/>
      <c r="J90" s="622"/>
      <c r="K90" s="622"/>
      <c r="L90" s="622"/>
      <c r="M90" s="622"/>
      <c r="N90" s="622"/>
      <c r="O90" s="622"/>
      <c r="P90" s="622"/>
      <c r="Q90" s="622"/>
      <c r="R90" s="622"/>
      <c r="S90" s="622"/>
      <c r="T90" s="622"/>
      <c r="U90" s="622"/>
      <c r="V90" s="622"/>
      <c r="W90" s="622"/>
      <c r="X90" s="622"/>
      <c r="Y90" s="622"/>
      <c r="Z90" s="622"/>
      <c r="AA90" s="622"/>
      <c r="AB90" s="622"/>
      <c r="AC90" s="622"/>
      <c r="AD90" s="622"/>
      <c r="AE90" s="622"/>
      <c r="AF90" s="622"/>
      <c r="AG90" s="622"/>
      <c r="AH90" s="622"/>
    </row>
    <row r="91" spans="1:37" ht="20.100000000000001" customHeight="1">
      <c r="A91" s="35"/>
      <c r="B91" s="615"/>
      <c r="C91" s="615"/>
      <c r="D91" s="615"/>
      <c r="E91" s="615"/>
      <c r="G91" s="74"/>
      <c r="H91" s="74"/>
      <c r="I91" s="74"/>
      <c r="J91" s="623" t="s">
        <v>138</v>
      </c>
      <c r="K91" s="623"/>
      <c r="L91" s="623"/>
      <c r="M91" s="623"/>
      <c r="N91" s="623"/>
      <c r="O91" s="623"/>
      <c r="P91" s="623"/>
      <c r="Q91" s="623"/>
      <c r="R91" s="623"/>
      <c r="S91" s="623"/>
      <c r="T91" s="623"/>
      <c r="U91" s="623"/>
      <c r="V91" s="623"/>
      <c r="W91" s="623"/>
      <c r="X91" s="623"/>
      <c r="Y91" s="623"/>
      <c r="Z91" s="623"/>
      <c r="AA91" s="623"/>
      <c r="AB91" s="623"/>
      <c r="AC91" s="623"/>
      <c r="AD91" s="623"/>
      <c r="AE91" s="74"/>
      <c r="AF91" s="74"/>
      <c r="AG91" s="74"/>
      <c r="AH91" s="74"/>
    </row>
    <row r="92" spans="1:37" ht="20.100000000000001" customHeight="1">
      <c r="A92" s="35"/>
      <c r="B92" s="615"/>
      <c r="C92" s="615"/>
      <c r="D92" s="615"/>
      <c r="E92" s="615"/>
      <c r="G92" s="73"/>
      <c r="H92" s="73"/>
      <c r="I92" s="73"/>
      <c r="J92" s="624" t="s">
        <v>139</v>
      </c>
      <c r="K92" s="624"/>
      <c r="L92" s="624"/>
      <c r="M92" s="624"/>
      <c r="N92" s="624"/>
      <c r="O92" s="624"/>
      <c r="P92" s="624"/>
      <c r="Q92" s="624"/>
      <c r="R92" s="624"/>
      <c r="S92" s="624"/>
      <c r="T92" s="624"/>
      <c r="U92" s="624"/>
      <c r="V92" s="624"/>
      <c r="W92" s="624"/>
      <c r="X92" s="624"/>
      <c r="Y92" s="624"/>
      <c r="Z92" s="624"/>
      <c r="AA92" s="624"/>
      <c r="AB92" s="624"/>
      <c r="AC92" s="624"/>
      <c r="AD92" s="624"/>
      <c r="AE92" s="73"/>
      <c r="AF92" s="73"/>
      <c r="AG92" s="73"/>
      <c r="AH92" s="73"/>
    </row>
    <row r="93" spans="1:37" ht="20.100000000000001" customHeight="1">
      <c r="A93" s="35"/>
      <c r="B93" s="615"/>
      <c r="C93" s="615"/>
      <c r="D93" s="615"/>
      <c r="E93" s="615"/>
      <c r="G93" s="72"/>
      <c r="H93" s="72"/>
      <c r="I93" s="72"/>
      <c r="J93" s="624" t="s">
        <v>140</v>
      </c>
      <c r="K93" s="624"/>
      <c r="L93" s="624"/>
      <c r="M93" s="624"/>
      <c r="N93" s="624"/>
      <c r="O93" s="624"/>
      <c r="P93" s="624"/>
      <c r="Q93" s="624"/>
      <c r="R93" s="624"/>
      <c r="S93" s="624"/>
      <c r="T93" s="624"/>
      <c r="U93" s="624"/>
      <c r="V93" s="624"/>
      <c r="W93" s="624"/>
      <c r="X93" s="624"/>
      <c r="Y93" s="624"/>
      <c r="Z93" s="624"/>
      <c r="AA93" s="624"/>
      <c r="AB93" s="624"/>
      <c r="AC93" s="624"/>
      <c r="AD93" s="624"/>
      <c r="AE93" s="73" t="s">
        <v>141</v>
      </c>
      <c r="AF93" s="73"/>
      <c r="AG93" s="73"/>
      <c r="AH93" s="73"/>
    </row>
    <row r="94" spans="1:37" ht="20.100000000000001" customHeight="1">
      <c r="A94" s="35"/>
      <c r="B94" s="615"/>
      <c r="C94" s="615"/>
      <c r="D94" s="615"/>
      <c r="E94" s="615"/>
      <c r="G94" s="73"/>
      <c r="H94" s="73"/>
      <c r="I94" s="73"/>
      <c r="J94" s="624" t="s">
        <v>142</v>
      </c>
      <c r="K94" s="624"/>
      <c r="L94" s="624"/>
      <c r="M94" s="624"/>
      <c r="N94" s="624"/>
      <c r="O94" s="624"/>
      <c r="P94" s="624"/>
      <c r="Q94" s="624"/>
      <c r="R94" s="624"/>
      <c r="S94" s="624"/>
      <c r="T94" s="624"/>
      <c r="U94" s="624"/>
      <c r="V94" s="624"/>
      <c r="W94" s="624"/>
      <c r="X94" s="624"/>
      <c r="Y94" s="624"/>
      <c r="Z94" s="624"/>
      <c r="AA94" s="624"/>
      <c r="AB94" s="624"/>
      <c r="AC94" s="624"/>
      <c r="AD94" s="624"/>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21" t="str">
        <f>IF(AK98&lt;=1.1,IF(AK98&gt;=0.9,"☑","□"),"□")</f>
        <v>□</v>
      </c>
      <c r="K98" s="621"/>
      <c r="L98" s="121" t="s">
        <v>1512</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21" t="str">
        <f>IF(AK99&lt;=1.1,IF(AK99&gt;=0.9,"☑","□"),"□")</f>
        <v>□</v>
      </c>
      <c r="K99" s="621"/>
      <c r="L99" s="41" t="s">
        <v>1513</v>
      </c>
      <c r="M99" s="122"/>
      <c r="N99" s="122"/>
      <c r="O99" s="122"/>
      <c r="P99" s="122"/>
      <c r="Q99" s="122"/>
      <c r="R99" s="122"/>
      <c r="S99" s="122"/>
      <c r="T99" s="122"/>
      <c r="U99" s="122"/>
      <c r="V99" s="122"/>
      <c r="AK99" s="187" t="str">
        <f>IFERROR(M81/Z81,"")</f>
        <v/>
      </c>
    </row>
    <row r="100" spans="1:40" ht="24.95" customHeight="1">
      <c r="A100" s="35"/>
      <c r="B100" s="121"/>
      <c r="D100" s="122"/>
      <c r="E100" s="122"/>
      <c r="G100" s="122"/>
      <c r="J100" s="621" t="str">
        <f>IF(AK100&lt;=1.1,IF(AK100&gt;=0.9,"☑","□"),"□")</f>
        <v>□</v>
      </c>
      <c r="K100" s="621"/>
      <c r="L100" s="41" t="s">
        <v>1514</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21" t="str">
        <f>IF(AK101&lt;=1.1,IF(AK101&gt;=0.9,"☑","□"),"□")</f>
        <v>□</v>
      </c>
      <c r="K101" s="621"/>
      <c r="L101" s="121" t="s">
        <v>1515</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608" t="str">
        <f>IFERROR(IF(OR(AK34*AK37*AK84=0,M87&lt;=0),"算定不可",(VLOOKUP("該当",'リスト（外来）'!J:L,3,FALSE))),"")</f>
        <v>算定不可</v>
      </c>
      <c r="E106" s="608"/>
      <c r="F106" s="608"/>
      <c r="G106" s="608"/>
      <c r="H106" s="608"/>
      <c r="I106" s="608"/>
      <c r="J106" s="608"/>
      <c r="K106" s="608"/>
      <c r="L106" s="608"/>
      <c r="M106" s="608"/>
      <c r="N106" s="608"/>
      <c r="O106" s="608"/>
      <c r="P106" s="608"/>
      <c r="R106" s="608" t="str">
        <f>IFERROR(IF(OR(AK34*AK37*AK84=0,M87&lt;=0),"算定不可",(VLOOKUP("該当",'リスト（外来）'!J:N,4,FALSE))),"")</f>
        <v>算定不可</v>
      </c>
      <c r="S106" s="608"/>
      <c r="T106" s="608"/>
      <c r="U106" s="608"/>
      <c r="V106" s="608"/>
      <c r="W106" s="608"/>
      <c r="X106" s="608"/>
      <c r="Y106" s="608"/>
      <c r="Z106" s="608"/>
      <c r="AA106" s="608"/>
      <c r="AB106" s="608"/>
      <c r="AC106" s="608"/>
      <c r="AD106" s="608"/>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612" t="s">
        <v>151</v>
      </c>
      <c r="E108" s="613"/>
      <c r="F108" s="610" t="s">
        <v>152</v>
      </c>
      <c r="G108" s="610"/>
      <c r="H108" s="610"/>
      <c r="I108" s="610"/>
      <c r="J108" s="610"/>
      <c r="K108" s="610"/>
      <c r="L108" s="610"/>
      <c r="M108" s="610"/>
      <c r="N108" s="610"/>
      <c r="O108" s="610"/>
      <c r="P108" s="611"/>
      <c r="Q108" s="122"/>
      <c r="R108" s="612" t="s">
        <v>151</v>
      </c>
      <c r="S108" s="613"/>
      <c r="T108" s="610" t="s">
        <v>152</v>
      </c>
      <c r="U108" s="610"/>
      <c r="V108" s="610"/>
      <c r="W108" s="610"/>
      <c r="X108" s="610"/>
      <c r="Y108" s="610"/>
      <c r="Z108" s="610"/>
      <c r="AA108" s="610"/>
      <c r="AB108" s="610"/>
      <c r="AC108" s="610"/>
      <c r="AD108" s="611"/>
      <c r="AK108" s="183">
        <v>1</v>
      </c>
      <c r="AL108" s="184">
        <v>1</v>
      </c>
      <c r="AM108" s="184">
        <v>7</v>
      </c>
      <c r="AN108" s="184">
        <v>7</v>
      </c>
    </row>
    <row r="109" spans="1:40" ht="24.95" customHeight="1">
      <c r="A109" s="35"/>
      <c r="B109" s="121"/>
      <c r="C109" s="122"/>
      <c r="D109" s="612" t="s">
        <v>151</v>
      </c>
      <c r="E109" s="613"/>
      <c r="F109" s="610" t="s">
        <v>153</v>
      </c>
      <c r="G109" s="610"/>
      <c r="H109" s="610"/>
      <c r="I109" s="610"/>
      <c r="J109" s="610"/>
      <c r="K109" s="610"/>
      <c r="L109" s="610"/>
      <c r="M109" s="610"/>
      <c r="N109" s="610"/>
      <c r="O109" s="610"/>
      <c r="P109" s="611"/>
      <c r="R109" s="612" t="s">
        <v>151</v>
      </c>
      <c r="S109" s="613"/>
      <c r="T109" s="610" t="s">
        <v>154</v>
      </c>
      <c r="U109" s="610"/>
      <c r="V109" s="610"/>
      <c r="W109" s="610"/>
      <c r="X109" s="610"/>
      <c r="Y109" s="610"/>
      <c r="Z109" s="610"/>
      <c r="AA109" s="610"/>
      <c r="AB109" s="610"/>
      <c r="AC109" s="610"/>
      <c r="AD109" s="611"/>
      <c r="AK109" s="183">
        <v>1</v>
      </c>
      <c r="AL109" s="184">
        <f>IF(AK$106&gt;=AK109,1,0)</f>
        <v>0</v>
      </c>
    </row>
    <row r="110" spans="1:40" ht="24.95" customHeight="1">
      <c r="A110" s="35"/>
      <c r="B110" s="121"/>
      <c r="C110" s="122"/>
      <c r="D110" s="612" t="s">
        <v>151</v>
      </c>
      <c r="E110" s="613"/>
      <c r="F110" s="610" t="s">
        <v>155</v>
      </c>
      <c r="G110" s="610"/>
      <c r="H110" s="610"/>
      <c r="I110" s="610"/>
      <c r="J110" s="610"/>
      <c r="K110" s="610"/>
      <c r="L110" s="610"/>
      <c r="M110" s="610"/>
      <c r="N110" s="610"/>
      <c r="O110" s="610"/>
      <c r="P110" s="611"/>
      <c r="R110" s="612" t="s">
        <v>151</v>
      </c>
      <c r="S110" s="613"/>
      <c r="T110" s="610" t="s">
        <v>156</v>
      </c>
      <c r="U110" s="610"/>
      <c r="V110" s="610"/>
      <c r="W110" s="610"/>
      <c r="X110" s="610"/>
      <c r="Y110" s="610"/>
      <c r="Z110" s="610"/>
      <c r="AA110" s="610"/>
      <c r="AB110" s="610"/>
      <c r="AC110" s="610"/>
      <c r="AD110" s="611"/>
      <c r="AK110" s="183">
        <v>2</v>
      </c>
      <c r="AL110" s="184">
        <f>IF(AK$106&gt;=AK110,1,0)</f>
        <v>0</v>
      </c>
    </row>
    <row r="111" spans="1:40" ht="24.95" customHeight="1">
      <c r="A111" s="35"/>
      <c r="B111" s="121"/>
      <c r="C111" s="122"/>
      <c r="D111" s="612" t="s">
        <v>151</v>
      </c>
      <c r="E111" s="613"/>
      <c r="F111" s="610" t="s">
        <v>157</v>
      </c>
      <c r="G111" s="610"/>
      <c r="H111" s="610"/>
      <c r="I111" s="610"/>
      <c r="J111" s="610"/>
      <c r="K111" s="610"/>
      <c r="L111" s="610"/>
      <c r="M111" s="610"/>
      <c r="N111" s="610"/>
      <c r="O111" s="610"/>
      <c r="P111" s="611"/>
      <c r="R111" s="612" t="s">
        <v>151</v>
      </c>
      <c r="S111" s="613"/>
      <c r="T111" s="610" t="s">
        <v>158</v>
      </c>
      <c r="U111" s="610"/>
      <c r="V111" s="610"/>
      <c r="W111" s="610"/>
      <c r="X111" s="610"/>
      <c r="Y111" s="610"/>
      <c r="Z111" s="610"/>
      <c r="AA111" s="610"/>
      <c r="AB111" s="610"/>
      <c r="AC111" s="610"/>
      <c r="AD111" s="611"/>
      <c r="AK111" s="183">
        <v>3</v>
      </c>
      <c r="AL111" s="184">
        <f>IF(AK$106&gt;=AK111,1,0)</f>
        <v>0</v>
      </c>
    </row>
    <row r="112" spans="1:40" ht="24.95" customHeight="1">
      <c r="A112" s="35"/>
      <c r="B112" s="121"/>
      <c r="C112" s="122"/>
      <c r="D112" s="612" t="s">
        <v>151</v>
      </c>
      <c r="E112" s="613"/>
      <c r="F112" s="610" t="s">
        <v>159</v>
      </c>
      <c r="G112" s="610"/>
      <c r="H112" s="610"/>
      <c r="I112" s="610"/>
      <c r="J112" s="610"/>
      <c r="K112" s="610"/>
      <c r="L112" s="610"/>
      <c r="M112" s="610"/>
      <c r="N112" s="610"/>
      <c r="O112" s="610"/>
      <c r="P112" s="611"/>
      <c r="R112" s="612" t="s">
        <v>151</v>
      </c>
      <c r="S112" s="613"/>
      <c r="T112" s="610" t="s">
        <v>160</v>
      </c>
      <c r="U112" s="610"/>
      <c r="V112" s="610"/>
      <c r="W112" s="610"/>
      <c r="X112" s="610"/>
      <c r="Y112" s="610"/>
      <c r="Z112" s="610"/>
      <c r="AA112" s="610"/>
      <c r="AB112" s="610"/>
      <c r="AC112" s="610"/>
      <c r="AD112" s="611"/>
      <c r="AK112" s="183">
        <v>4</v>
      </c>
      <c r="AL112" s="184">
        <f t="shared" ref="AL112:AL116" si="0">IF(AK$106&gt;=AK112,1,0)</f>
        <v>0</v>
      </c>
    </row>
    <row r="113" spans="1:38" ht="24.95" customHeight="1">
      <c r="A113" s="35"/>
      <c r="B113" s="121"/>
      <c r="C113" s="122"/>
      <c r="D113" s="612" t="s">
        <v>151</v>
      </c>
      <c r="E113" s="613"/>
      <c r="F113" s="610" t="s">
        <v>161</v>
      </c>
      <c r="G113" s="610"/>
      <c r="H113" s="610"/>
      <c r="I113" s="610"/>
      <c r="J113" s="610"/>
      <c r="K113" s="610"/>
      <c r="L113" s="610"/>
      <c r="M113" s="610"/>
      <c r="N113" s="610"/>
      <c r="O113" s="610"/>
      <c r="P113" s="611"/>
      <c r="R113" s="612" t="s">
        <v>151</v>
      </c>
      <c r="S113" s="613"/>
      <c r="T113" s="610" t="s">
        <v>162</v>
      </c>
      <c r="U113" s="610"/>
      <c r="V113" s="610"/>
      <c r="W113" s="610"/>
      <c r="X113" s="610"/>
      <c r="Y113" s="610"/>
      <c r="Z113" s="610"/>
      <c r="AA113" s="610"/>
      <c r="AB113" s="610"/>
      <c r="AC113" s="610"/>
      <c r="AD113" s="611"/>
      <c r="AK113" s="183">
        <v>5</v>
      </c>
      <c r="AL113" s="184">
        <f t="shared" si="0"/>
        <v>0</v>
      </c>
    </row>
    <row r="114" spans="1:38" ht="24.95" customHeight="1">
      <c r="A114" s="35"/>
      <c r="B114" s="121"/>
      <c r="C114" s="122"/>
      <c r="D114" s="612" t="s">
        <v>151</v>
      </c>
      <c r="E114" s="613"/>
      <c r="F114" s="610" t="s">
        <v>163</v>
      </c>
      <c r="G114" s="610"/>
      <c r="H114" s="610"/>
      <c r="I114" s="610"/>
      <c r="J114" s="610"/>
      <c r="K114" s="610"/>
      <c r="L114" s="610"/>
      <c r="M114" s="610"/>
      <c r="N114" s="610"/>
      <c r="O114" s="610"/>
      <c r="P114" s="611"/>
      <c r="R114" s="612" t="s">
        <v>151</v>
      </c>
      <c r="S114" s="613"/>
      <c r="T114" s="610" t="s">
        <v>164</v>
      </c>
      <c r="U114" s="610"/>
      <c r="V114" s="610"/>
      <c r="W114" s="610"/>
      <c r="X114" s="610"/>
      <c r="Y114" s="610"/>
      <c r="Z114" s="610"/>
      <c r="AA114" s="610"/>
      <c r="AB114" s="610"/>
      <c r="AC114" s="610"/>
      <c r="AD114" s="611"/>
      <c r="AK114" s="183">
        <v>6</v>
      </c>
      <c r="AL114" s="184">
        <f t="shared" si="0"/>
        <v>0</v>
      </c>
    </row>
    <row r="115" spans="1:38" ht="24.95" customHeight="1">
      <c r="A115" s="35"/>
      <c r="B115" s="121"/>
      <c r="C115" s="122"/>
      <c r="D115" s="612" t="s">
        <v>151</v>
      </c>
      <c r="E115" s="613"/>
      <c r="F115" s="610" t="s">
        <v>165</v>
      </c>
      <c r="G115" s="610"/>
      <c r="H115" s="610"/>
      <c r="I115" s="610"/>
      <c r="J115" s="610"/>
      <c r="K115" s="610"/>
      <c r="L115" s="610"/>
      <c r="M115" s="610"/>
      <c r="N115" s="610"/>
      <c r="O115" s="610"/>
      <c r="P115" s="611"/>
      <c r="R115" s="612" t="s">
        <v>151</v>
      </c>
      <c r="S115" s="613"/>
      <c r="T115" s="610" t="s">
        <v>166</v>
      </c>
      <c r="U115" s="610"/>
      <c r="V115" s="610"/>
      <c r="W115" s="610"/>
      <c r="X115" s="610"/>
      <c r="Y115" s="610"/>
      <c r="Z115" s="610"/>
      <c r="AA115" s="610"/>
      <c r="AB115" s="610"/>
      <c r="AC115" s="610"/>
      <c r="AD115" s="611"/>
      <c r="AK115" s="183">
        <v>7</v>
      </c>
      <c r="AL115" s="184">
        <f t="shared" si="0"/>
        <v>0</v>
      </c>
    </row>
    <row r="116" spans="1:38" ht="24.95" customHeight="1">
      <c r="A116" s="35"/>
      <c r="B116" s="121"/>
      <c r="C116" s="122"/>
      <c r="D116" s="612" t="s">
        <v>151</v>
      </c>
      <c r="E116" s="613"/>
      <c r="F116" s="610" t="s">
        <v>167</v>
      </c>
      <c r="G116" s="610"/>
      <c r="H116" s="610"/>
      <c r="I116" s="610"/>
      <c r="J116" s="610"/>
      <c r="K116" s="610"/>
      <c r="L116" s="610"/>
      <c r="M116" s="610"/>
      <c r="N116" s="610"/>
      <c r="O116" s="610"/>
      <c r="P116" s="611"/>
      <c r="R116" s="612" t="s">
        <v>151</v>
      </c>
      <c r="S116" s="613"/>
      <c r="T116" s="610" t="s">
        <v>168</v>
      </c>
      <c r="U116" s="610"/>
      <c r="V116" s="610"/>
      <c r="W116" s="610"/>
      <c r="X116" s="610"/>
      <c r="Y116" s="610"/>
      <c r="Z116" s="610"/>
      <c r="AA116" s="610"/>
      <c r="AB116" s="610"/>
      <c r="AC116" s="610"/>
      <c r="AD116" s="611"/>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1528</v>
      </c>
    </row>
    <row r="131" spans="1:2" ht="24.95" customHeight="1">
      <c r="A131" s="44" t="s">
        <v>176</v>
      </c>
    </row>
    <row r="132" spans="1:2" ht="24.95" customHeight="1">
      <c r="A132" s="44" t="s">
        <v>177</v>
      </c>
    </row>
    <row r="133" spans="1:2" ht="24.95" customHeight="1">
      <c r="A133" s="44" t="s">
        <v>178</v>
      </c>
    </row>
    <row r="134" spans="1:2" ht="24.95" customHeight="1">
      <c r="A134" s="44" t="s">
        <v>1529</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1530</v>
      </c>
    </row>
    <row r="146" spans="1:42" ht="24.95" customHeight="1">
      <c r="A146" s="44" t="s">
        <v>189</v>
      </c>
    </row>
    <row r="147" spans="1:42" ht="24.95" customHeight="1">
      <c r="A147" s="44" t="s">
        <v>190</v>
      </c>
    </row>
    <row r="148" spans="1:42" ht="24.95" customHeight="1">
      <c r="A148" s="44" t="s">
        <v>1531</v>
      </c>
    </row>
    <row r="149" spans="1:42" ht="24.95" customHeight="1">
      <c r="A149" s="44" t="s">
        <v>191</v>
      </c>
    </row>
    <row r="150" spans="1:42" ht="24.95" customHeight="1">
      <c r="A150" s="44" t="s">
        <v>192</v>
      </c>
    </row>
    <row r="151" spans="1:42" ht="24.95" customHeight="1">
      <c r="A151" s="44" t="s">
        <v>1532</v>
      </c>
    </row>
    <row r="152" spans="1:42" ht="24.95" customHeight="1">
      <c r="A152" s="44" t="s">
        <v>193</v>
      </c>
    </row>
    <row r="153" spans="1:42" ht="24.95" customHeight="1">
      <c r="A153" s="44" t="s">
        <v>1533</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1534</v>
      </c>
    </row>
    <row r="159" spans="1:42" ht="24.95" customHeight="1">
      <c r="A159" s="44" t="s">
        <v>198</v>
      </c>
    </row>
    <row r="160" spans="1:42" ht="24.95" customHeight="1">
      <c r="A160" s="44" t="s">
        <v>1535</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22" priority="4">
      <formula>$AL109=0</formula>
    </cfRule>
  </conditionalFormatting>
  <conditionalFormatting sqref="F108:P108">
    <cfRule type="expression" dxfId="21" priority="2">
      <formula>$AL108=0</formula>
    </cfRule>
  </conditionalFormatting>
  <conditionalFormatting sqref="T108:AD108">
    <cfRule type="expression" dxfId="2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607" t="s">
        <v>207</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row>
    <row r="4" spans="1:39" ht="15" customHeight="1">
      <c r="A4" s="122"/>
      <c r="B4" s="122"/>
      <c r="C4" s="122"/>
      <c r="D4" s="122"/>
      <c r="E4" s="122"/>
      <c r="G4" s="122"/>
      <c r="H4" s="122"/>
      <c r="I4" s="122"/>
    </row>
    <row r="5" spans="1:39" ht="24.95" customHeight="1">
      <c r="A5" s="35" t="s">
        <v>28</v>
      </c>
      <c r="B5" s="604" t="s">
        <v>29</v>
      </c>
      <c r="C5" s="604"/>
      <c r="D5" s="604"/>
      <c r="E5" s="604"/>
      <c r="F5" s="604"/>
      <c r="G5" s="604"/>
      <c r="H5" s="639" t="str">
        <f>IF('様式95_外来・在宅ベースアップ評価料（Ⅰ）'!H5=0,"",'様式95_外来・在宅ベースアップ評価料（Ⅰ）'!H5)</f>
        <v/>
      </c>
      <c r="I5" s="639"/>
      <c r="J5" s="639"/>
      <c r="K5" s="639"/>
      <c r="L5" s="639"/>
      <c r="M5" s="639"/>
      <c r="N5" s="639"/>
      <c r="O5" s="639"/>
      <c r="P5" s="639"/>
      <c r="Q5" s="639"/>
      <c r="R5" s="639"/>
      <c r="S5" s="639"/>
      <c r="T5" s="639"/>
    </row>
    <row r="6" spans="1:39" ht="24.95" customHeight="1">
      <c r="B6" s="604" t="s">
        <v>30</v>
      </c>
      <c r="C6" s="604"/>
      <c r="D6" s="604"/>
      <c r="E6" s="604"/>
      <c r="F6" s="604"/>
      <c r="G6" s="604"/>
      <c r="H6" s="609" t="str">
        <f>'様式95_外来・在宅ベースアップ評価料（Ⅰ）'!H6</f>
        <v/>
      </c>
      <c r="I6" s="609"/>
      <c r="J6" s="609"/>
      <c r="K6" s="609"/>
      <c r="L6" s="609"/>
      <c r="M6" s="609"/>
      <c r="N6" s="609"/>
      <c r="O6" s="609"/>
      <c r="P6" s="609"/>
      <c r="Q6" s="609"/>
      <c r="R6" s="609"/>
      <c r="S6" s="609"/>
      <c r="T6" s="609"/>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615"/>
      <c r="K10" s="614"/>
      <c r="L10" s="615" t="s">
        <v>61</v>
      </c>
      <c r="M10" s="615"/>
      <c r="N10" s="614"/>
      <c r="O10" s="615" t="s">
        <v>62</v>
      </c>
      <c r="P10" s="615"/>
      <c r="Q10" s="614"/>
      <c r="R10" s="615" t="s">
        <v>63</v>
      </c>
      <c r="S10" s="615"/>
      <c r="T10" s="614"/>
      <c r="U10" s="615" t="s">
        <v>64</v>
      </c>
      <c r="V10" s="615"/>
      <c r="W10" s="615"/>
      <c r="AM10" s="184" t="b">
        <v>0</v>
      </c>
    </row>
    <row r="11" spans="1:39" ht="24.95" customHeight="1">
      <c r="A11" s="35"/>
      <c r="B11" s="122"/>
      <c r="C11" s="122"/>
      <c r="D11" s="122"/>
      <c r="E11" s="122"/>
      <c r="F11" s="182"/>
      <c r="G11" s="121" t="s">
        <v>65</v>
      </c>
      <c r="H11" s="122"/>
      <c r="I11" s="122"/>
      <c r="J11" s="615"/>
      <c r="K11" s="614"/>
      <c r="L11" s="615"/>
      <c r="M11" s="615"/>
      <c r="N11" s="614"/>
      <c r="O11" s="615"/>
      <c r="P11" s="615"/>
      <c r="Q11" s="614"/>
      <c r="R11" s="615"/>
      <c r="S11" s="615"/>
      <c r="T11" s="614"/>
      <c r="U11" s="615"/>
      <c r="V11" s="615"/>
      <c r="W11" s="615"/>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25" t="s">
        <v>69</v>
      </c>
      <c r="H15" s="626"/>
      <c r="I15" s="626"/>
      <c r="J15" s="627"/>
      <c r="K15" s="628" t="s">
        <v>70</v>
      </c>
      <c r="L15" s="628"/>
      <c r="M15" s="628"/>
      <c r="N15" s="628"/>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25" t="s">
        <v>71</v>
      </c>
      <c r="H16" s="626"/>
      <c r="I16" s="626"/>
      <c r="J16" s="627"/>
      <c r="K16" s="629" t="s">
        <v>71</v>
      </c>
      <c r="L16" s="623"/>
      <c r="M16" s="623"/>
      <c r="N16" s="630"/>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25" t="s">
        <v>72</v>
      </c>
      <c r="H17" s="626"/>
      <c r="I17" s="626"/>
      <c r="J17" s="627"/>
      <c r="K17" s="631"/>
      <c r="L17" s="620"/>
      <c r="M17" s="620"/>
      <c r="N17" s="632"/>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25" t="s">
        <v>73</v>
      </c>
      <c r="H18" s="626"/>
      <c r="I18" s="626"/>
      <c r="J18" s="627"/>
      <c r="K18" s="633"/>
      <c r="L18" s="622"/>
      <c r="M18" s="622"/>
      <c r="N18" s="634"/>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25" t="s">
        <v>74</v>
      </c>
      <c r="H19" s="626"/>
      <c r="I19" s="626"/>
      <c r="J19" s="627"/>
      <c r="K19" s="629" t="s">
        <v>74</v>
      </c>
      <c r="L19" s="623"/>
      <c r="M19" s="623"/>
      <c r="N19" s="630"/>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25" t="s">
        <v>75</v>
      </c>
      <c r="H20" s="626"/>
      <c r="I20" s="626"/>
      <c r="J20" s="627"/>
      <c r="K20" s="631"/>
      <c r="L20" s="620"/>
      <c r="M20" s="620"/>
      <c r="N20" s="632"/>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25" t="s">
        <v>76</v>
      </c>
      <c r="H21" s="626"/>
      <c r="I21" s="626"/>
      <c r="J21" s="627"/>
      <c r="K21" s="633"/>
      <c r="L21" s="622"/>
      <c r="M21" s="622"/>
      <c r="N21" s="634"/>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25" t="s">
        <v>77</v>
      </c>
      <c r="H22" s="626"/>
      <c r="I22" s="626"/>
      <c r="J22" s="627"/>
      <c r="K22" s="629" t="s">
        <v>77</v>
      </c>
      <c r="L22" s="623"/>
      <c r="M22" s="623"/>
      <c r="N22" s="630"/>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25" t="s">
        <v>78</v>
      </c>
      <c r="H23" s="626"/>
      <c r="I23" s="626"/>
      <c r="J23" s="627"/>
      <c r="K23" s="631"/>
      <c r="L23" s="620"/>
      <c r="M23" s="620"/>
      <c r="N23" s="632"/>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25" t="s">
        <v>79</v>
      </c>
      <c r="H24" s="626"/>
      <c r="I24" s="626"/>
      <c r="J24" s="627"/>
      <c r="K24" s="633"/>
      <c r="L24" s="622"/>
      <c r="M24" s="622"/>
      <c r="N24" s="634"/>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25" t="s">
        <v>80</v>
      </c>
      <c r="H25" s="626"/>
      <c r="I25" s="626"/>
      <c r="J25" s="627"/>
      <c r="K25" s="629" t="s">
        <v>80</v>
      </c>
      <c r="L25" s="623"/>
      <c r="M25" s="623"/>
      <c r="N25" s="630"/>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25" t="s">
        <v>81</v>
      </c>
      <c r="H26" s="626"/>
      <c r="I26" s="626"/>
      <c r="J26" s="627"/>
      <c r="K26" s="631"/>
      <c r="L26" s="620"/>
      <c r="M26" s="620"/>
      <c r="N26" s="632"/>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25" t="s">
        <v>82</v>
      </c>
      <c r="H27" s="626"/>
      <c r="I27" s="626"/>
      <c r="J27" s="627"/>
      <c r="K27" s="633"/>
      <c r="L27" s="622"/>
      <c r="M27" s="622"/>
      <c r="N27" s="634"/>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602"/>
      <c r="N37" s="602"/>
      <c r="O37" s="602"/>
      <c r="P37" s="602"/>
      <c r="Q37" s="602"/>
      <c r="R37" s="602"/>
      <c r="S37" s="602"/>
      <c r="T37" s="122" t="s">
        <v>100</v>
      </c>
      <c r="V37" s="121" t="s">
        <v>101</v>
      </c>
      <c r="W37" s="34"/>
      <c r="X37" s="122"/>
      <c r="Y37" s="34"/>
      <c r="Z37" s="602"/>
      <c r="AA37" s="602"/>
      <c r="AB37" s="602"/>
      <c r="AC37" s="602"/>
      <c r="AD37" s="602"/>
      <c r="AE37" s="602"/>
      <c r="AF37" s="602"/>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602"/>
      <c r="N48" s="602"/>
      <c r="O48" s="602"/>
      <c r="P48" s="602"/>
      <c r="Q48" s="602"/>
      <c r="R48" s="602"/>
      <c r="S48" s="602"/>
      <c r="T48" s="122" t="s">
        <v>114</v>
      </c>
      <c r="V48" s="121" t="s">
        <v>101</v>
      </c>
      <c r="X48" s="122"/>
      <c r="Z48" s="602"/>
      <c r="AA48" s="602"/>
      <c r="AB48" s="602"/>
      <c r="AC48" s="602"/>
      <c r="AD48" s="602"/>
      <c r="AE48" s="602"/>
      <c r="AF48" s="602"/>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602"/>
      <c r="N50" s="602"/>
      <c r="O50" s="602"/>
      <c r="P50" s="602"/>
      <c r="Q50" s="602"/>
      <c r="R50" s="602"/>
      <c r="S50" s="602"/>
      <c r="T50" s="122" t="s">
        <v>114</v>
      </c>
      <c r="V50" s="121" t="s">
        <v>101</v>
      </c>
      <c r="X50" s="122"/>
      <c r="Z50" s="602"/>
      <c r="AA50" s="602"/>
      <c r="AB50" s="602"/>
      <c r="AC50" s="602"/>
      <c r="AD50" s="602"/>
      <c r="AE50" s="602"/>
      <c r="AF50" s="602"/>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602"/>
      <c r="N52" s="602"/>
      <c r="O52" s="602"/>
      <c r="P52" s="602"/>
      <c r="Q52" s="602"/>
      <c r="R52" s="602"/>
      <c r="S52" s="602"/>
      <c r="T52" s="122" t="s">
        <v>114</v>
      </c>
      <c r="V52" s="121" t="s">
        <v>101</v>
      </c>
      <c r="X52" s="122"/>
      <c r="Z52" s="602"/>
      <c r="AA52" s="602"/>
      <c r="AB52" s="602"/>
      <c r="AC52" s="602"/>
      <c r="AD52" s="602"/>
      <c r="AE52" s="602"/>
      <c r="AF52" s="602"/>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602"/>
      <c r="N54" s="602"/>
      <c r="O54" s="602"/>
      <c r="P54" s="602"/>
      <c r="Q54" s="602"/>
      <c r="R54" s="602"/>
      <c r="S54" s="602"/>
      <c r="T54" s="122" t="s">
        <v>114</v>
      </c>
      <c r="U54" s="34"/>
      <c r="V54" s="121" t="s">
        <v>101</v>
      </c>
      <c r="W54" s="34"/>
      <c r="X54" s="122"/>
      <c r="Y54" s="34"/>
      <c r="Z54" s="602"/>
      <c r="AA54" s="602"/>
      <c r="AB54" s="602"/>
      <c r="AC54" s="602"/>
      <c r="AD54" s="602"/>
      <c r="AE54" s="602"/>
      <c r="AF54" s="602"/>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602"/>
      <c r="N56" s="602"/>
      <c r="O56" s="602"/>
      <c r="P56" s="602"/>
      <c r="Q56" s="602"/>
      <c r="R56" s="602"/>
      <c r="S56" s="602"/>
      <c r="T56" s="122" t="s">
        <v>114</v>
      </c>
      <c r="U56" s="34"/>
      <c r="V56" s="121" t="s">
        <v>101</v>
      </c>
      <c r="W56" s="34"/>
      <c r="X56" s="122"/>
      <c r="Y56" s="34"/>
      <c r="Z56" s="602"/>
      <c r="AA56" s="602"/>
      <c r="AB56" s="602"/>
      <c r="AC56" s="602"/>
      <c r="AD56" s="602"/>
      <c r="AE56" s="602"/>
      <c r="AF56" s="602"/>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602"/>
      <c r="N58" s="602"/>
      <c r="O58" s="602"/>
      <c r="P58" s="602"/>
      <c r="Q58" s="602"/>
      <c r="R58" s="602"/>
      <c r="S58" s="602"/>
      <c r="T58" s="122" t="s">
        <v>114</v>
      </c>
      <c r="V58" s="121" t="s">
        <v>101</v>
      </c>
      <c r="X58" s="122"/>
      <c r="Z58" s="602"/>
      <c r="AA58" s="602"/>
      <c r="AB58" s="602"/>
      <c r="AC58" s="602"/>
      <c r="AD58" s="602"/>
      <c r="AE58" s="602"/>
      <c r="AF58" s="602"/>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602"/>
      <c r="N60" s="602"/>
      <c r="O60" s="602"/>
      <c r="P60" s="602"/>
      <c r="Q60" s="602"/>
      <c r="R60" s="602"/>
      <c r="S60" s="602"/>
      <c r="T60" s="122" t="s">
        <v>114</v>
      </c>
      <c r="V60" s="121" t="s">
        <v>101</v>
      </c>
      <c r="X60" s="122"/>
      <c r="Z60" s="602"/>
      <c r="AA60" s="602"/>
      <c r="AB60" s="602"/>
      <c r="AC60" s="602"/>
      <c r="AD60" s="602"/>
      <c r="AE60" s="602"/>
      <c r="AF60" s="602"/>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602"/>
      <c r="N62" s="602"/>
      <c r="O62" s="602"/>
      <c r="P62" s="602"/>
      <c r="Q62" s="602"/>
      <c r="R62" s="602"/>
      <c r="S62" s="602"/>
      <c r="T62" s="122" t="s">
        <v>114</v>
      </c>
      <c r="U62" s="34"/>
      <c r="V62" s="121" t="s">
        <v>101</v>
      </c>
      <c r="W62" s="34"/>
      <c r="X62" s="122"/>
      <c r="Y62" s="34"/>
      <c r="Z62" s="602"/>
      <c r="AA62" s="602"/>
      <c r="AB62" s="602"/>
      <c r="AC62" s="602"/>
      <c r="AD62" s="602"/>
      <c r="AE62" s="602"/>
      <c r="AF62" s="602"/>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38">
        <f>SUM(M47:S62)</f>
        <v>0</v>
      </c>
      <c r="N69" s="638"/>
      <c r="O69" s="638"/>
      <c r="P69" s="638"/>
      <c r="Q69" s="638"/>
      <c r="R69" s="638"/>
      <c r="S69" s="638"/>
      <c r="T69" s="122" t="s">
        <v>114</v>
      </c>
      <c r="U69" s="34"/>
      <c r="V69" s="121" t="s">
        <v>101</v>
      </c>
      <c r="W69" s="34"/>
      <c r="X69" s="122"/>
      <c r="Y69" s="34"/>
      <c r="Z69" s="638">
        <f>SUM(Z47:AF62)</f>
        <v>0</v>
      </c>
      <c r="AA69" s="638"/>
      <c r="AB69" s="638"/>
      <c r="AC69" s="638"/>
      <c r="AD69" s="638"/>
      <c r="AE69" s="638"/>
      <c r="AF69" s="638"/>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616">
        <f>M48*AK48+M50*AK50+M52*AK52+M54*AK54+M56*AK56+M58*AK58+M60*AK60+M62*AK62</f>
        <v>0</v>
      </c>
      <c r="N71" s="616"/>
      <c r="O71" s="616"/>
      <c r="P71" s="616"/>
      <c r="Q71" s="616"/>
      <c r="R71" s="616"/>
      <c r="S71" s="616"/>
      <c r="T71" s="122" t="s">
        <v>219</v>
      </c>
      <c r="U71" s="34"/>
      <c r="V71" s="121" t="s">
        <v>101</v>
      </c>
      <c r="W71" s="34"/>
      <c r="X71" s="122"/>
      <c r="Y71" s="34"/>
      <c r="Z71" s="616">
        <f>Z48*AK48+Z50*AK50+Z52*AK52+Z54*AK54+Z56*AK56+Z58*AK58+Z60*AK60+Z62*AK62</f>
        <v>0</v>
      </c>
      <c r="AA71" s="616"/>
      <c r="AB71" s="616"/>
      <c r="AC71" s="616"/>
      <c r="AD71" s="616"/>
      <c r="AE71" s="616"/>
      <c r="AF71" s="616"/>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35" t="str">
        <f>IFERROR(ROUNDDOWN(M71*10/M37,4),"")</f>
        <v/>
      </c>
      <c r="N73" s="635"/>
      <c r="O73" s="635"/>
      <c r="P73" s="635"/>
      <c r="Q73" s="635"/>
      <c r="R73" s="635"/>
      <c r="S73" s="635"/>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602"/>
      <c r="N76" s="602"/>
      <c r="O76" s="602"/>
      <c r="P76" s="602"/>
      <c r="Q76" s="602"/>
      <c r="R76" s="602"/>
      <c r="S76" s="602"/>
      <c r="T76" s="121" t="s">
        <v>222</v>
      </c>
      <c r="V76" s="121" t="s">
        <v>101</v>
      </c>
      <c r="X76" s="122"/>
      <c r="Z76" s="602"/>
      <c r="AA76" s="602"/>
      <c r="AB76" s="602"/>
      <c r="AC76" s="602"/>
      <c r="AD76" s="602"/>
      <c r="AE76" s="602"/>
      <c r="AF76" s="602"/>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616" t="str">
        <f>IFERROR(IF((M37*2.3%-M71*10)/(M76*10)&lt;0,0,(M37*2.3%-M71*10)/(M76*10)),"")</f>
        <v/>
      </c>
      <c r="J84" s="616"/>
      <c r="K84" s="616"/>
      <c r="L84" s="616"/>
      <c r="M84" s="616"/>
      <c r="N84" s="616"/>
      <c r="O84" s="616"/>
      <c r="P84" s="122"/>
      <c r="Q84" s="122"/>
      <c r="R84" s="121" t="s">
        <v>101</v>
      </c>
      <c r="T84" s="122"/>
      <c r="V84" s="616" t="str">
        <f>IFERROR(IF((Z37*2.3%-Z71*10)/(Z76*10)&lt;0,0,(Z37*2.3%-Z71*10)/(Z76*10)),"")</f>
        <v/>
      </c>
      <c r="W84" s="616"/>
      <c r="X84" s="616"/>
      <c r="Y84" s="616"/>
      <c r="Z84" s="616"/>
      <c r="AA84" s="616"/>
      <c r="AB84" s="616"/>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615" t="s">
        <v>227</v>
      </c>
      <c r="C86" s="615"/>
      <c r="D86" s="615"/>
      <c r="E86" s="615"/>
      <c r="F86" s="615" t="s">
        <v>228</v>
      </c>
      <c r="G86" s="615"/>
      <c r="H86" s="615"/>
      <c r="I86" s="615"/>
      <c r="J86" s="615"/>
      <c r="K86" s="615"/>
      <c r="L86" s="615"/>
      <c r="M86" s="615"/>
      <c r="N86" s="615"/>
      <c r="O86" s="615"/>
      <c r="P86" s="615"/>
      <c r="Q86" s="615"/>
      <c r="R86" s="615"/>
      <c r="S86" s="615"/>
      <c r="T86" s="615"/>
      <c r="U86" s="615"/>
      <c r="V86" s="615"/>
      <c r="W86" s="615"/>
      <c r="X86" s="615"/>
      <c r="Y86" s="615"/>
      <c r="Z86" s="615"/>
      <c r="AA86" s="615"/>
      <c r="AB86" s="615"/>
      <c r="AC86" s="615"/>
      <c r="AD86" s="615"/>
      <c r="AE86" s="615"/>
      <c r="AF86" s="615"/>
      <c r="AG86" s="615"/>
      <c r="AH86" s="615"/>
    </row>
    <row r="87" spans="1:37" ht="24.95" customHeight="1">
      <c r="A87" s="35"/>
      <c r="B87" s="615"/>
      <c r="C87" s="615"/>
      <c r="D87" s="615"/>
      <c r="E87" s="615"/>
      <c r="F87" s="636" t="s">
        <v>229</v>
      </c>
      <c r="G87" s="636"/>
      <c r="H87" s="636"/>
      <c r="I87" s="636"/>
      <c r="J87" s="636"/>
      <c r="K87" s="636"/>
      <c r="L87" s="636"/>
      <c r="M87" s="636"/>
      <c r="N87" s="636"/>
      <c r="O87" s="636"/>
      <c r="P87" s="636"/>
      <c r="Q87" s="636"/>
      <c r="R87" s="636"/>
      <c r="S87" s="636"/>
      <c r="T87" s="636"/>
      <c r="U87" s="636"/>
      <c r="V87" s="636"/>
      <c r="W87" s="636"/>
      <c r="X87" s="636"/>
      <c r="Y87" s="636"/>
      <c r="Z87" s="636"/>
      <c r="AA87" s="636"/>
      <c r="AB87" s="636"/>
      <c r="AC87" s="636"/>
      <c r="AD87" s="636"/>
      <c r="AE87" s="636"/>
      <c r="AF87" s="636"/>
      <c r="AG87" s="636"/>
      <c r="AH87" s="636"/>
    </row>
    <row r="88" spans="1:37" ht="24.95" customHeight="1">
      <c r="A88" s="35"/>
      <c r="B88" s="615"/>
      <c r="C88" s="615"/>
      <c r="D88" s="615"/>
      <c r="E88" s="615"/>
      <c r="F88" s="637" t="s">
        <v>230</v>
      </c>
      <c r="G88" s="637"/>
      <c r="H88" s="637"/>
      <c r="I88" s="637"/>
      <c r="J88" s="637"/>
      <c r="K88" s="637"/>
      <c r="L88" s="637"/>
      <c r="M88" s="637"/>
      <c r="N88" s="637"/>
      <c r="O88" s="637"/>
      <c r="P88" s="637"/>
      <c r="Q88" s="637"/>
      <c r="R88" s="637"/>
      <c r="S88" s="637"/>
      <c r="T88" s="637"/>
      <c r="U88" s="637"/>
      <c r="V88" s="637"/>
      <c r="W88" s="637"/>
      <c r="X88" s="637"/>
      <c r="Y88" s="637"/>
      <c r="Z88" s="637"/>
      <c r="AA88" s="637"/>
      <c r="AB88" s="637"/>
      <c r="AC88" s="637"/>
      <c r="AD88" s="637"/>
      <c r="AE88" s="637"/>
      <c r="AF88" s="637"/>
      <c r="AG88" s="637"/>
      <c r="AH88" s="637"/>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21" t="str">
        <f>IF(AK91&lt;=1.1,IF(AK91&gt;=0.9,"☑","□"),"□")</f>
        <v>□</v>
      </c>
      <c r="K91" s="621"/>
      <c r="L91" s="121" t="s">
        <v>1516</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21" t="str">
        <f>IF(AK92&lt;=1.1,IF(AK92&gt;=0.9,"☑","□"),"□")</f>
        <v>□</v>
      </c>
      <c r="K92" s="621"/>
      <c r="L92" s="41" t="s">
        <v>1517</v>
      </c>
      <c r="M92" s="122"/>
      <c r="N92" s="122"/>
      <c r="O92" s="122"/>
      <c r="P92" s="122"/>
      <c r="Q92" s="122"/>
      <c r="R92" s="122"/>
      <c r="S92" s="122"/>
      <c r="T92" s="122"/>
      <c r="U92" s="122"/>
      <c r="V92" s="122"/>
      <c r="AK92" s="187" t="str">
        <f>IFERROR(M71/Z71,"")</f>
        <v/>
      </c>
    </row>
    <row r="93" spans="1:37" ht="24.95" customHeight="1">
      <c r="A93" s="35"/>
      <c r="B93" s="121"/>
      <c r="D93" s="122"/>
      <c r="E93" s="122"/>
      <c r="G93" s="122"/>
      <c r="J93" s="621" t="str">
        <f>IF(AK93&lt;=1.1,IF(AK93&gt;=0.9,"☑","□"),"□")</f>
        <v>□</v>
      </c>
      <c r="K93" s="621"/>
      <c r="L93" s="121" t="s">
        <v>1518</v>
      </c>
      <c r="M93" s="122"/>
      <c r="N93" s="122"/>
      <c r="O93" s="122"/>
      <c r="P93" s="122"/>
      <c r="Q93" s="122"/>
      <c r="R93" s="122"/>
      <c r="S93" s="122"/>
      <c r="T93" s="122"/>
      <c r="U93" s="122"/>
      <c r="V93" s="122"/>
      <c r="AK93" s="187" t="str">
        <f>IFERROR(M76/Z76,"")</f>
        <v/>
      </c>
    </row>
    <row r="94" spans="1:37" ht="24.95" customHeight="1">
      <c r="A94" s="35"/>
      <c r="B94" s="121"/>
      <c r="D94" s="122"/>
      <c r="E94" s="122"/>
      <c r="G94" s="122"/>
      <c r="J94" s="621" t="str">
        <f>IF(AK94&lt;=1.1,IF(AK94&gt;=0.9,"☑","□"),"□")</f>
        <v>□</v>
      </c>
      <c r="K94" s="621"/>
      <c r="L94" s="121" t="s">
        <v>1519</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608" t="str">
        <f>IFERROR(IF(OR(AK27=0,AK73=0,I84&lt;=0),"算定不可",(VLOOKUP("該当",'リスト（入院）'!I:K,3,FALSE))),"")</f>
        <v>算定不可</v>
      </c>
      <c r="Q97" s="608"/>
      <c r="R97" s="608"/>
      <c r="S97" s="608"/>
      <c r="T97" s="608"/>
      <c r="U97" s="608"/>
      <c r="V97" s="608"/>
      <c r="W97" s="608"/>
      <c r="X97" s="608"/>
      <c r="Y97" s="608"/>
      <c r="Z97" s="608"/>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1545</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74" t="s">
        <v>255</v>
      </c>
      <c r="B2" s="674"/>
      <c r="C2" s="674"/>
      <c r="D2" s="674"/>
      <c r="E2" s="674"/>
      <c r="F2" s="674"/>
      <c r="G2" s="674"/>
      <c r="H2" s="674"/>
      <c r="I2" s="674"/>
      <c r="J2" s="674"/>
      <c r="K2" s="674"/>
      <c r="L2" s="674"/>
      <c r="M2" s="674"/>
      <c r="N2" s="674"/>
      <c r="O2" s="674"/>
      <c r="P2" s="674"/>
      <c r="Q2" s="674"/>
      <c r="R2" s="674"/>
      <c r="S2" s="674"/>
      <c r="T2" s="674"/>
      <c r="U2" s="675"/>
      <c r="V2" s="675"/>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68" t="s">
        <v>257</v>
      </c>
      <c r="R4" s="668"/>
      <c r="S4" s="668"/>
      <c r="T4" s="668"/>
      <c r="U4" s="668"/>
      <c r="V4" s="669" t="str">
        <f>IF('様式95_外来・在宅ベースアップ評価料（Ⅰ）'!H5=0,"",'様式95_外来・在宅ベースアップ評価料（Ⅰ）'!H5)</f>
        <v/>
      </c>
      <c r="W4" s="669"/>
      <c r="X4" s="669"/>
      <c r="Y4" s="669"/>
      <c r="Z4" s="669"/>
      <c r="AA4" s="669"/>
      <c r="AB4" s="669"/>
      <c r="AC4" s="669"/>
      <c r="AD4" s="669"/>
      <c r="AE4" s="669"/>
      <c r="AF4" s="669"/>
      <c r="AG4" s="669"/>
      <c r="AH4" s="112"/>
      <c r="AI4" s="205"/>
    </row>
    <row r="5" spans="1:35" ht="16.149999999999999" customHeight="1">
      <c r="A5" s="3"/>
      <c r="B5" s="3"/>
      <c r="C5" s="3"/>
      <c r="D5" s="3"/>
      <c r="E5" s="3"/>
      <c r="F5" s="3"/>
      <c r="G5" s="3"/>
      <c r="H5" s="3"/>
      <c r="I5" s="3"/>
      <c r="J5" s="3"/>
      <c r="K5" s="3"/>
      <c r="L5" s="3"/>
      <c r="M5" s="3"/>
      <c r="N5" s="3"/>
      <c r="O5" s="3"/>
      <c r="P5" s="3"/>
      <c r="Q5" s="676" t="s">
        <v>258</v>
      </c>
      <c r="R5" s="676"/>
      <c r="S5" s="676"/>
      <c r="T5" s="676"/>
      <c r="U5" s="677"/>
      <c r="V5" s="670" t="str">
        <f>IF(様式97_入院ベースアップ評価料!H6="","",様式97_入院ベースアップ評価料!H6)</f>
        <v/>
      </c>
      <c r="W5" s="670"/>
      <c r="X5" s="670"/>
      <c r="Y5" s="670"/>
      <c r="Z5" s="670"/>
      <c r="AA5" s="670"/>
      <c r="AB5" s="670"/>
      <c r="AC5" s="670"/>
      <c r="AD5" s="670"/>
      <c r="AE5" s="670"/>
      <c r="AF5" s="670"/>
      <c r="AG5" s="670"/>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59"/>
      <c r="C9" s="659"/>
      <c r="D9" s="660" t="s">
        <v>261</v>
      </c>
      <c r="E9" s="660"/>
      <c r="F9" s="660"/>
      <c r="G9" s="660"/>
      <c r="H9" s="660"/>
      <c r="I9" s="660"/>
      <c r="J9" s="660"/>
      <c r="K9" s="660"/>
      <c r="L9" s="660"/>
      <c r="M9" s="660"/>
      <c r="N9" s="660"/>
      <c r="O9" s="660"/>
      <c r="P9" s="660"/>
      <c r="Q9" s="660"/>
      <c r="R9" s="660"/>
      <c r="S9" s="660"/>
      <c r="T9" s="660"/>
      <c r="U9" s="660"/>
      <c r="V9" s="660"/>
      <c r="W9" s="660"/>
      <c r="X9" s="660"/>
      <c r="Y9" s="660"/>
      <c r="Z9" s="660"/>
      <c r="AA9" s="3"/>
      <c r="AB9" s="3"/>
      <c r="AC9" s="3"/>
      <c r="AD9" s="3"/>
      <c r="AE9" s="3"/>
      <c r="AF9" s="3"/>
      <c r="AG9" s="19"/>
    </row>
    <row r="10" spans="1:35" ht="16.149999999999999" customHeight="1" thickBot="1">
      <c r="A10" s="2"/>
      <c r="B10" s="687"/>
      <c r="C10" s="687"/>
      <c r="D10" s="688" t="s">
        <v>262</v>
      </c>
      <c r="E10" s="688"/>
      <c r="F10" s="688"/>
      <c r="G10" s="688"/>
      <c r="H10" s="688"/>
      <c r="I10" s="688"/>
      <c r="J10" s="688"/>
      <c r="K10" s="688"/>
      <c r="L10" s="688"/>
      <c r="M10" s="688"/>
      <c r="N10" s="688"/>
      <c r="O10" s="688"/>
      <c r="P10" s="688"/>
      <c r="Q10" s="688"/>
      <c r="R10" s="688"/>
      <c r="S10" s="688"/>
      <c r="T10" s="688"/>
      <c r="U10" s="688"/>
      <c r="V10" s="688"/>
      <c r="W10" s="688"/>
      <c r="X10" s="688"/>
      <c r="Y10" s="688"/>
      <c r="Z10" s="688"/>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66" t="s">
        <v>15</v>
      </c>
      <c r="C16" s="666"/>
      <c r="D16" s="666"/>
      <c r="E16" s="667"/>
      <c r="F16" s="667"/>
      <c r="G16" s="20" t="s">
        <v>16</v>
      </c>
      <c r="H16" s="667"/>
      <c r="I16" s="667"/>
      <c r="J16" s="20" t="s">
        <v>264</v>
      </c>
      <c r="K16" s="20"/>
      <c r="L16" s="20" t="s">
        <v>265</v>
      </c>
      <c r="M16" s="20" t="s">
        <v>15</v>
      </c>
      <c r="N16" s="20"/>
      <c r="O16" s="667"/>
      <c r="P16" s="667"/>
      <c r="Q16" s="20" t="s">
        <v>16</v>
      </c>
      <c r="R16" s="667"/>
      <c r="S16" s="667"/>
      <c r="T16" s="21" t="s">
        <v>264</v>
      </c>
      <c r="V16" s="661">
        <f>IF(E16=O16,R16-H16+1,IF(O16-E16=1,12-H16+1+R16,IF(O16-E16=2,12-H16+1+R16+12,"エラー")))</f>
        <v>1</v>
      </c>
      <c r="W16" s="661"/>
      <c r="X16" s="661"/>
      <c r="Y16" s="662"/>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66" t="s">
        <v>15</v>
      </c>
      <c r="C21" s="666"/>
      <c r="D21" s="666"/>
      <c r="E21" s="667"/>
      <c r="F21" s="667"/>
      <c r="G21" s="20" t="s">
        <v>16</v>
      </c>
      <c r="H21" s="667"/>
      <c r="I21" s="667"/>
      <c r="J21" s="20" t="s">
        <v>264</v>
      </c>
      <c r="K21" s="20"/>
      <c r="L21" s="20" t="s">
        <v>265</v>
      </c>
      <c r="M21" s="20" t="s">
        <v>15</v>
      </c>
      <c r="N21" s="20"/>
      <c r="O21" s="667"/>
      <c r="P21" s="667"/>
      <c r="Q21" s="20" t="s">
        <v>16</v>
      </c>
      <c r="R21" s="667"/>
      <c r="S21" s="667"/>
      <c r="T21" s="21" t="s">
        <v>264</v>
      </c>
      <c r="V21" s="661">
        <f>IF(E21=O21,R21-H21+1,IF(O21-E21=1,12-H21+1+R21,IF(O21-E21=2,12-H21+1+R21+12,"エラー")))</f>
        <v>1</v>
      </c>
      <c r="W21" s="661"/>
      <c r="X21" s="661"/>
      <c r="Y21" s="662"/>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63">
        <f>IFERROR(SUM(AB29:AF30),"")</f>
        <v>0</v>
      </c>
      <c r="AC28" s="663"/>
      <c r="AD28" s="663"/>
      <c r="AE28" s="663"/>
      <c r="AF28" s="663"/>
      <c r="AG28" s="140" t="s">
        <v>270</v>
      </c>
    </row>
    <row r="29" spans="1:33" ht="16.149999999999999" customHeight="1">
      <c r="A29" s="54"/>
      <c r="B29" s="664" t="s">
        <v>271</v>
      </c>
      <c r="C29" s="664"/>
      <c r="D29" s="664"/>
      <c r="E29" s="664"/>
      <c r="F29" s="664"/>
      <c r="G29" s="664"/>
      <c r="H29" s="664"/>
      <c r="I29" s="664"/>
      <c r="J29" s="664"/>
      <c r="K29" s="664"/>
      <c r="L29" s="664"/>
      <c r="M29" s="664"/>
      <c r="N29" s="664"/>
      <c r="O29" s="664"/>
      <c r="P29" s="664"/>
      <c r="Q29" s="664"/>
      <c r="R29" s="664"/>
      <c r="S29" s="664"/>
      <c r="T29" s="664"/>
      <c r="U29" s="664"/>
      <c r="V29" s="664"/>
      <c r="W29" s="664"/>
      <c r="X29" s="14"/>
      <c r="Y29" s="14" t="s">
        <v>272</v>
      </c>
      <c r="Z29" s="14"/>
      <c r="AA29" s="14"/>
      <c r="AB29" s="665">
        <f>様式97_入院ベースアップ評価料!M71*V21*10</f>
        <v>0</v>
      </c>
      <c r="AC29" s="665"/>
      <c r="AD29" s="665"/>
      <c r="AE29" s="665"/>
      <c r="AF29" s="665"/>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80">
        <f>IFERROR(AB31*AB32*10,0)</f>
        <v>0</v>
      </c>
      <c r="AC30" s="680"/>
      <c r="AD30" s="680"/>
      <c r="AE30" s="680"/>
      <c r="AF30" s="680"/>
      <c r="AG30" s="181" t="s">
        <v>270</v>
      </c>
    </row>
    <row r="31" spans="1:33" ht="16.149999999999999" customHeight="1">
      <c r="A31" s="53"/>
      <c r="B31" s="58"/>
      <c r="C31" s="60" t="s">
        <v>274</v>
      </c>
      <c r="D31" s="61"/>
      <c r="E31" s="61"/>
      <c r="F31" s="61"/>
      <c r="G31" s="61"/>
      <c r="H31" s="61"/>
      <c r="I31" s="61"/>
      <c r="J31" s="61"/>
      <c r="K31" s="61"/>
      <c r="L31" s="61"/>
      <c r="M31" s="59"/>
      <c r="N31" s="59"/>
      <c r="O31" s="5" t="s">
        <v>275</v>
      </c>
      <c r="P31" s="689" t="str">
        <f>様式97_入院ベースアップ評価料!P97</f>
        <v>算定不可</v>
      </c>
      <c r="Q31" s="689"/>
      <c r="R31" s="689"/>
      <c r="S31" s="689"/>
      <c r="T31" s="689"/>
      <c r="U31" s="689"/>
      <c r="V31" s="689"/>
      <c r="W31" s="689"/>
      <c r="X31" s="5" t="s">
        <v>132</v>
      </c>
      <c r="Y31" s="5" t="s">
        <v>272</v>
      </c>
      <c r="Z31" s="5" t="s">
        <v>113</v>
      </c>
      <c r="AA31" s="5"/>
      <c r="AB31" s="690" t="str">
        <f>IFERROR(VLOOKUP(P31,'リスト（入院）'!C:D,2,FALSE),"-")</f>
        <v>-</v>
      </c>
      <c r="AC31" s="690"/>
      <c r="AD31" s="690"/>
      <c r="AE31" s="690"/>
      <c r="AF31" s="690"/>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91" t="str">
        <f>IF(様式97_入院ベースアップ評価料!H5="","0",様式97_入院ベースアップ評価料!M76*V21)</f>
        <v>0</v>
      </c>
      <c r="AC32" s="691"/>
      <c r="AD32" s="691"/>
      <c r="AE32" s="691"/>
      <c r="AF32" s="691"/>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45"/>
      <c r="AC33" s="645"/>
      <c r="AD33" s="645"/>
      <c r="AE33" s="645"/>
      <c r="AF33" s="645"/>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79"/>
      <c r="AC34" s="679"/>
      <c r="AD34" s="679"/>
      <c r="AE34" s="679"/>
      <c r="AF34" s="679"/>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78">
        <f>IFERROR(AB28-AB33+AB34,"")</f>
        <v>0</v>
      </c>
      <c r="AC35" s="678"/>
      <c r="AD35" s="678"/>
      <c r="AE35" s="678"/>
      <c r="AF35" s="678"/>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85"/>
      <c r="AC40" s="685"/>
      <c r="AD40" s="685"/>
      <c r="AE40" s="685"/>
      <c r="AF40" s="685"/>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86">
        <f>AB35</f>
        <v>0</v>
      </c>
      <c r="AC41" s="686"/>
      <c r="AD41" s="686"/>
      <c r="AE41" s="686"/>
      <c r="AF41" s="686"/>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82"/>
      <c r="AC42" s="682"/>
      <c r="AD42" s="682"/>
      <c r="AE42" s="682"/>
      <c r="AF42" s="682"/>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82"/>
      <c r="AC43" s="682"/>
      <c r="AD43" s="682"/>
      <c r="AE43" s="682"/>
      <c r="AF43" s="682"/>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83">
        <f>AB40-SUM(AB41:AF43)</f>
        <v>0</v>
      </c>
      <c r="AC44" s="683"/>
      <c r="AD44" s="683"/>
      <c r="AE44" s="683"/>
      <c r="AF44" s="683"/>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1522</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84">
        <f>SUM(AB73,AB82,AB91,AB100,AB109)</f>
        <v>0</v>
      </c>
      <c r="AC64" s="684"/>
      <c r="AD64" s="684"/>
      <c r="AE64" s="684"/>
      <c r="AF64" s="684"/>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72">
        <f t="shared" ref="AB65:AB69" si="0">SUM(AB74,AB83,AB92,AB101,AB110)</f>
        <v>0</v>
      </c>
      <c r="AC65" s="672"/>
      <c r="AD65" s="672"/>
      <c r="AE65" s="672"/>
      <c r="AF65" s="672"/>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72">
        <f t="shared" si="0"/>
        <v>0</v>
      </c>
      <c r="AC66" s="672"/>
      <c r="AD66" s="672"/>
      <c r="AE66" s="672"/>
      <c r="AF66" s="672"/>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81">
        <f>AB66-AB65</f>
        <v>0</v>
      </c>
      <c r="AC67" s="681"/>
      <c r="AD67" s="681"/>
      <c r="AE67" s="681"/>
      <c r="AF67" s="681"/>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72">
        <f t="shared" si="0"/>
        <v>0</v>
      </c>
      <c r="AC68" s="672"/>
      <c r="AD68" s="672"/>
      <c r="AE68" s="672"/>
      <c r="AF68" s="672"/>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56">
        <f t="shared" si="0"/>
        <v>0</v>
      </c>
      <c r="AC69" s="656"/>
      <c r="AD69" s="656"/>
      <c r="AE69" s="656"/>
      <c r="AF69" s="656"/>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73">
        <f>IFERROR(AB69/AB65*100,0)</f>
        <v>0</v>
      </c>
      <c r="AC70" s="673"/>
      <c r="AD70" s="673"/>
      <c r="AE70" s="673"/>
      <c r="AF70" s="673"/>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47"/>
      <c r="AC73" s="647"/>
      <c r="AD73" s="647"/>
      <c r="AE73" s="647"/>
      <c r="AF73" s="647"/>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45"/>
      <c r="AC74" s="645"/>
      <c r="AD74" s="645"/>
      <c r="AE74" s="645"/>
      <c r="AF74" s="645"/>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50"/>
      <c r="AC75" s="650"/>
      <c r="AD75" s="650"/>
      <c r="AE75" s="650"/>
      <c r="AF75" s="650"/>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51">
        <f>AB75-AB74</f>
        <v>0</v>
      </c>
      <c r="AC76" s="651"/>
      <c r="AD76" s="651"/>
      <c r="AE76" s="651"/>
      <c r="AF76" s="651"/>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45"/>
      <c r="AC77" s="645"/>
      <c r="AD77" s="645"/>
      <c r="AE77" s="645"/>
      <c r="AF77" s="645"/>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6"/>
      <c r="AC78" s="646"/>
      <c r="AD78" s="646"/>
      <c r="AE78" s="646"/>
      <c r="AF78" s="646"/>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48">
        <f>IFERROR(AB78/AB74*100,0)</f>
        <v>0</v>
      </c>
      <c r="AC79" s="648"/>
      <c r="AD79" s="648"/>
      <c r="AE79" s="648"/>
      <c r="AF79" s="648"/>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44"/>
      <c r="AB81" s="644"/>
      <c r="AC81" s="644"/>
      <c r="AD81" s="644"/>
      <c r="AE81" s="644"/>
      <c r="AF81" s="644"/>
      <c r="AG81" s="644"/>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47"/>
      <c r="AC82" s="647"/>
      <c r="AD82" s="647"/>
      <c r="AE82" s="647"/>
      <c r="AF82" s="647"/>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45"/>
      <c r="AC83" s="645"/>
      <c r="AD83" s="645"/>
      <c r="AE83" s="645"/>
      <c r="AF83" s="645"/>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50"/>
      <c r="AC84" s="650"/>
      <c r="AD84" s="650"/>
      <c r="AE84" s="650"/>
      <c r="AF84" s="650"/>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51">
        <f>AB84-AB83</f>
        <v>0</v>
      </c>
      <c r="AC85" s="651"/>
      <c r="AD85" s="651"/>
      <c r="AE85" s="651"/>
      <c r="AF85" s="651"/>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45"/>
      <c r="AC86" s="645"/>
      <c r="AD86" s="645"/>
      <c r="AE86" s="645"/>
      <c r="AF86" s="645"/>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46"/>
      <c r="AC87" s="646"/>
      <c r="AD87" s="646"/>
      <c r="AE87" s="646"/>
      <c r="AF87" s="646"/>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48">
        <f>IFERROR(AB87/AB83*100,0)</f>
        <v>0</v>
      </c>
      <c r="AC88" s="648"/>
      <c r="AD88" s="648"/>
      <c r="AE88" s="648"/>
      <c r="AF88" s="648"/>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44"/>
      <c r="AB90" s="644"/>
      <c r="AC90" s="644"/>
      <c r="AD90" s="644"/>
      <c r="AE90" s="644"/>
      <c r="AF90" s="644"/>
      <c r="AG90" s="644"/>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47"/>
      <c r="AC91" s="647"/>
      <c r="AD91" s="647"/>
      <c r="AE91" s="647"/>
      <c r="AF91" s="647"/>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45"/>
      <c r="AC92" s="645"/>
      <c r="AD92" s="645"/>
      <c r="AE92" s="645"/>
      <c r="AF92" s="645"/>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50"/>
      <c r="AC93" s="650"/>
      <c r="AD93" s="650"/>
      <c r="AE93" s="650"/>
      <c r="AF93" s="650"/>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51">
        <f>AB93-AB92</f>
        <v>0</v>
      </c>
      <c r="AC94" s="651"/>
      <c r="AD94" s="651"/>
      <c r="AE94" s="651"/>
      <c r="AF94" s="651"/>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45"/>
      <c r="AC95" s="645"/>
      <c r="AD95" s="645"/>
      <c r="AE95" s="645"/>
      <c r="AF95" s="645"/>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6"/>
      <c r="AC96" s="646"/>
      <c r="AD96" s="646"/>
      <c r="AE96" s="646"/>
      <c r="AF96" s="646"/>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48">
        <f>IFERROR(AB96/AB92*100,0)</f>
        <v>0</v>
      </c>
      <c r="AC97" s="648"/>
      <c r="AD97" s="648"/>
      <c r="AE97" s="648"/>
      <c r="AF97" s="648"/>
      <c r="AG97" s="162" t="s">
        <v>299</v>
      </c>
    </row>
    <row r="98" spans="1:36" ht="16.350000000000001" customHeight="1"/>
    <row r="99" spans="1:36" ht="16.350000000000001" customHeight="1" thickBot="1">
      <c r="A99" s="649" t="s">
        <v>324</v>
      </c>
      <c r="B99" s="649"/>
      <c r="C99" s="649"/>
      <c r="D99" s="649"/>
      <c r="E99" s="649"/>
      <c r="F99" s="649"/>
      <c r="G99" s="649"/>
      <c r="H99" s="649"/>
      <c r="I99" s="649"/>
      <c r="J99" s="649"/>
      <c r="K99" s="649"/>
      <c r="L99" s="649"/>
      <c r="M99" s="649"/>
      <c r="N99" s="649"/>
      <c r="O99" s="649"/>
      <c r="P99" s="649"/>
      <c r="Q99" s="649"/>
      <c r="R99" s="649"/>
      <c r="S99" s="649"/>
      <c r="T99" s="649"/>
      <c r="U99" s="649"/>
      <c r="V99" s="649"/>
      <c r="W99" s="649"/>
      <c r="X99" s="649"/>
      <c r="Y99" s="649"/>
      <c r="Z99" s="649"/>
      <c r="AA99" s="649"/>
      <c r="AB99" s="649"/>
      <c r="AC99" s="649"/>
      <c r="AD99" s="649"/>
      <c r="AE99" s="649"/>
      <c r="AF99" s="649"/>
      <c r="AG99" s="649"/>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47"/>
      <c r="AC100" s="647"/>
      <c r="AD100" s="647"/>
      <c r="AE100" s="647"/>
      <c r="AF100" s="647"/>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45"/>
      <c r="AC101" s="645"/>
      <c r="AD101" s="645"/>
      <c r="AE101" s="645"/>
      <c r="AF101" s="645"/>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50"/>
      <c r="AC102" s="650"/>
      <c r="AD102" s="650"/>
      <c r="AE102" s="650"/>
      <c r="AF102" s="650"/>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51">
        <f>AB102-AB101</f>
        <v>0</v>
      </c>
      <c r="AC103" s="651"/>
      <c r="AD103" s="651"/>
      <c r="AE103" s="651"/>
      <c r="AF103" s="651"/>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45"/>
      <c r="AC104" s="645"/>
      <c r="AD104" s="645"/>
      <c r="AE104" s="645"/>
      <c r="AF104" s="645"/>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71"/>
      <c r="AC105" s="671"/>
      <c r="AD105" s="671"/>
      <c r="AE105" s="671"/>
      <c r="AF105" s="671"/>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48">
        <f>IFERROR(AB105/AB101*100,0)</f>
        <v>0</v>
      </c>
      <c r="AC106" s="648"/>
      <c r="AD106" s="648"/>
      <c r="AE106" s="648"/>
      <c r="AF106" s="648"/>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44"/>
      <c r="AB108" s="644"/>
      <c r="AC108" s="644"/>
      <c r="AD108" s="644"/>
      <c r="AE108" s="644"/>
      <c r="AF108" s="644"/>
      <c r="AG108" s="644"/>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47"/>
      <c r="AC109" s="647"/>
      <c r="AD109" s="647"/>
      <c r="AE109" s="647"/>
      <c r="AF109" s="647"/>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45"/>
      <c r="AC110" s="645"/>
      <c r="AD110" s="645"/>
      <c r="AE110" s="645"/>
      <c r="AF110" s="645"/>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50"/>
      <c r="AC111" s="650"/>
      <c r="AD111" s="650"/>
      <c r="AE111" s="650"/>
      <c r="AF111" s="650"/>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51">
        <f>AB111-AB110</f>
        <v>0</v>
      </c>
      <c r="AC112" s="651"/>
      <c r="AD112" s="651"/>
      <c r="AE112" s="651"/>
      <c r="AF112" s="651"/>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45"/>
      <c r="AC113" s="645"/>
      <c r="AD113" s="645"/>
      <c r="AE113" s="645"/>
      <c r="AF113" s="645"/>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6"/>
      <c r="AC114" s="646"/>
      <c r="AD114" s="646"/>
      <c r="AE114" s="646"/>
      <c r="AF114" s="646"/>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48">
        <f>IFERROR(AB114/AB110*100,0)</f>
        <v>0</v>
      </c>
      <c r="AC115" s="648"/>
      <c r="AD115" s="648"/>
      <c r="AE115" s="648"/>
      <c r="AF115" s="648"/>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40"/>
      <c r="AB118" s="640"/>
      <c r="AC118" s="640"/>
      <c r="AD118" s="640"/>
      <c r="AE118" s="640"/>
      <c r="AF118" s="640"/>
      <c r="AG118" s="640"/>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41"/>
      <c r="AC119" s="641"/>
      <c r="AD119" s="641"/>
      <c r="AE119" s="641"/>
      <c r="AF119" s="641"/>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42"/>
      <c r="AC120" s="642"/>
      <c r="AD120" s="642"/>
      <c r="AE120" s="642"/>
      <c r="AF120" s="642"/>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42"/>
      <c r="AC121" s="642"/>
      <c r="AD121" s="642"/>
      <c r="AE121" s="642"/>
      <c r="AF121" s="642"/>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58"/>
      <c r="AC122" s="658"/>
      <c r="AD122" s="658"/>
      <c r="AE122" s="658"/>
      <c r="AF122" s="658"/>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42"/>
      <c r="AC123" s="642"/>
      <c r="AD123" s="642"/>
      <c r="AE123" s="642"/>
      <c r="AF123" s="642"/>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7">
        <f>AB122-AB120</f>
        <v>0</v>
      </c>
      <c r="AC124" s="657"/>
      <c r="AD124" s="657"/>
      <c r="AE124" s="657"/>
      <c r="AF124" s="657"/>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57">
        <f>AB123-AB121</f>
        <v>0</v>
      </c>
      <c r="AC125" s="657"/>
      <c r="AD125" s="657"/>
      <c r="AE125" s="657"/>
      <c r="AF125" s="657"/>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42"/>
      <c r="AC126" s="642"/>
      <c r="AD126" s="642"/>
      <c r="AE126" s="642"/>
      <c r="AF126" s="642"/>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43"/>
      <c r="AC127" s="643"/>
      <c r="AD127" s="643"/>
      <c r="AE127" s="643"/>
      <c r="AF127" s="643"/>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48">
        <f>IFERROR(AB127/AB121*100,0)</f>
        <v>0</v>
      </c>
      <c r="AC128" s="648"/>
      <c r="AD128" s="648"/>
      <c r="AE128" s="648"/>
      <c r="AF128" s="648"/>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40"/>
      <c r="AB130" s="640"/>
      <c r="AC130" s="640"/>
      <c r="AD130" s="640"/>
      <c r="AE130" s="640"/>
      <c r="AF130" s="640"/>
      <c r="AG130" s="640"/>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41"/>
      <c r="AC131" s="641"/>
      <c r="AD131" s="641"/>
      <c r="AE131" s="641"/>
      <c r="AF131" s="641"/>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42"/>
      <c r="AC132" s="642"/>
      <c r="AD132" s="642"/>
      <c r="AE132" s="642"/>
      <c r="AF132" s="642"/>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42"/>
      <c r="AC133" s="642"/>
      <c r="AD133" s="642"/>
      <c r="AE133" s="642"/>
      <c r="AF133" s="642"/>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58"/>
      <c r="AC134" s="658"/>
      <c r="AD134" s="658"/>
      <c r="AE134" s="658"/>
      <c r="AF134" s="658"/>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42"/>
      <c r="AC135" s="642"/>
      <c r="AD135" s="642"/>
      <c r="AE135" s="642"/>
      <c r="AF135" s="642"/>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7">
        <f>AB134-AB132</f>
        <v>0</v>
      </c>
      <c r="AC136" s="657"/>
      <c r="AD136" s="657"/>
      <c r="AE136" s="657"/>
      <c r="AF136" s="657"/>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57">
        <f>AB135-AB133</f>
        <v>0</v>
      </c>
      <c r="AC137" s="657"/>
      <c r="AD137" s="657"/>
      <c r="AE137" s="657"/>
      <c r="AF137" s="657"/>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42"/>
      <c r="AC138" s="642"/>
      <c r="AD138" s="642"/>
      <c r="AE138" s="642"/>
      <c r="AF138" s="642"/>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43"/>
      <c r="AC139" s="643"/>
      <c r="AD139" s="643"/>
      <c r="AE139" s="643"/>
      <c r="AF139" s="643"/>
      <c r="AG139" s="135" t="s">
        <v>297</v>
      </c>
    </row>
    <row r="140" spans="1:36" ht="16.350000000000001" customHeight="1" thickTop="1" thickBot="1">
      <c r="A140" s="98"/>
      <c r="B140" s="110" t="s">
        <v>1509</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48">
        <f>IFERROR(AB139/AB133*100,0)</f>
        <v>0</v>
      </c>
      <c r="AC140" s="648"/>
      <c r="AD140" s="648"/>
      <c r="AE140" s="648"/>
      <c r="AF140" s="648"/>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55"/>
      <c r="K145" s="655"/>
      <c r="L145" s="655"/>
      <c r="M145" s="655"/>
      <c r="N145" s="655"/>
      <c r="O145" s="655"/>
      <c r="P145" s="655"/>
      <c r="Q145" s="655"/>
      <c r="R145" s="655"/>
      <c r="S145" s="655"/>
      <c r="T145" s="655"/>
      <c r="U145" s="655"/>
      <c r="V145" s="655"/>
      <c r="W145" s="655"/>
      <c r="X145" s="655"/>
      <c r="Y145" s="655"/>
      <c r="Z145" s="655"/>
      <c r="AA145" s="655"/>
      <c r="AB145" s="655"/>
      <c r="AC145" s="655"/>
      <c r="AD145" s="655"/>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52"/>
      <c r="D148" s="652"/>
      <c r="E148" s="652"/>
      <c r="F148" s="652"/>
      <c r="G148" s="652"/>
      <c r="H148" s="652"/>
      <c r="I148" s="652"/>
      <c r="J148" s="652"/>
      <c r="K148" s="652"/>
      <c r="L148" s="652"/>
      <c r="M148" s="652"/>
      <c r="N148" s="652"/>
      <c r="O148" s="652"/>
      <c r="P148" s="652"/>
      <c r="Q148" s="652"/>
      <c r="R148" s="652"/>
      <c r="S148" s="652"/>
      <c r="T148" s="652"/>
      <c r="U148" s="652"/>
      <c r="V148" s="652"/>
      <c r="W148" s="652"/>
      <c r="X148" s="652"/>
      <c r="Y148" s="652"/>
      <c r="Z148" s="652"/>
      <c r="AA148" s="652"/>
      <c r="AB148" s="652"/>
      <c r="AC148" s="652"/>
      <c r="AD148" s="652"/>
      <c r="AE148" s="652"/>
      <c r="AF148" s="652"/>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53" t="s">
        <v>368</v>
      </c>
      <c r="B151" s="653"/>
      <c r="C151" s="653"/>
      <c r="D151" s="653"/>
      <c r="E151" s="653"/>
      <c r="F151" s="653"/>
      <c r="G151" s="653"/>
      <c r="H151" s="653"/>
      <c r="I151" s="653"/>
      <c r="J151" s="653"/>
      <c r="K151" s="653"/>
      <c r="L151" s="653"/>
      <c r="M151" s="653"/>
      <c r="N151" s="653"/>
      <c r="O151" s="653"/>
      <c r="P151" s="653"/>
      <c r="Q151" s="653"/>
      <c r="R151" s="653"/>
      <c r="S151" s="653"/>
      <c r="T151" s="653"/>
      <c r="U151" s="653"/>
      <c r="V151" s="653"/>
      <c r="W151" s="653"/>
      <c r="X151" s="653"/>
      <c r="Y151" s="653"/>
      <c r="Z151" s="653"/>
      <c r="AA151" s="653"/>
      <c r="AB151" s="653"/>
      <c r="AC151" s="653"/>
      <c r="AD151" s="653"/>
      <c r="AE151" s="653"/>
      <c r="AF151" s="653"/>
      <c r="AG151" s="653"/>
      <c r="AH151" s="113"/>
      <c r="AI151" s="208"/>
    </row>
    <row r="152" spans="1:36" ht="15" customHeight="1">
      <c r="A152" s="653"/>
      <c r="B152" s="653"/>
      <c r="C152" s="653"/>
      <c r="D152" s="653"/>
      <c r="E152" s="653"/>
      <c r="F152" s="653"/>
      <c r="G152" s="653"/>
      <c r="H152" s="653"/>
      <c r="I152" s="653"/>
      <c r="J152" s="653"/>
      <c r="K152" s="653"/>
      <c r="L152" s="653"/>
      <c r="M152" s="653"/>
      <c r="N152" s="653"/>
      <c r="O152" s="653"/>
      <c r="P152" s="653"/>
      <c r="Q152" s="653"/>
      <c r="R152" s="653"/>
      <c r="S152" s="653"/>
      <c r="T152" s="653"/>
      <c r="U152" s="653"/>
      <c r="V152" s="653"/>
      <c r="W152" s="653"/>
      <c r="X152" s="653"/>
      <c r="Y152" s="653"/>
      <c r="Z152" s="653"/>
      <c r="AA152" s="653"/>
      <c r="AB152" s="653"/>
      <c r="AC152" s="653"/>
      <c r="AD152" s="653"/>
      <c r="AE152" s="653"/>
      <c r="AF152" s="653"/>
      <c r="AG152" s="653"/>
      <c r="AH152" s="113"/>
      <c r="AI152" s="208"/>
    </row>
    <row r="153" spans="1:36" ht="15" customHeight="1">
      <c r="A153" s="3"/>
      <c r="B153" s="3"/>
      <c r="C153" s="3" t="s">
        <v>15</v>
      </c>
      <c r="D153" s="3"/>
      <c r="E153" s="654"/>
      <c r="F153" s="654"/>
      <c r="G153" s="3" t="s">
        <v>16</v>
      </c>
      <c r="H153" s="654"/>
      <c r="I153" s="654"/>
      <c r="J153" s="3" t="s">
        <v>264</v>
      </c>
      <c r="K153" s="654"/>
      <c r="L153" s="654"/>
      <c r="M153" s="3" t="s">
        <v>18</v>
      </c>
      <c r="N153" s="3"/>
      <c r="O153" s="3"/>
      <c r="P153" s="3" t="s">
        <v>369</v>
      </c>
      <c r="Q153" s="3"/>
      <c r="R153" s="3"/>
      <c r="S153" s="3"/>
      <c r="T153" s="655"/>
      <c r="U153" s="655"/>
      <c r="V153" s="655"/>
      <c r="W153" s="655"/>
      <c r="X153" s="655"/>
      <c r="Y153" s="655"/>
      <c r="Z153" s="655"/>
      <c r="AA153" s="655"/>
      <c r="AB153" s="655"/>
      <c r="AC153" s="655"/>
      <c r="AD153" s="655"/>
      <c r="AE153" s="655"/>
      <c r="AF153" s="655"/>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1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workbookViewId="0"/>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74" t="s">
        <v>372</v>
      </c>
      <c r="B2" s="674"/>
      <c r="C2" s="674"/>
      <c r="D2" s="674"/>
      <c r="E2" s="674"/>
      <c r="F2" s="674"/>
      <c r="G2" s="674"/>
      <c r="H2" s="674"/>
      <c r="I2" s="674"/>
      <c r="J2" s="674"/>
      <c r="K2" s="674"/>
      <c r="L2" s="674"/>
      <c r="M2" s="674"/>
      <c r="N2" s="674"/>
      <c r="O2" s="674"/>
      <c r="P2" s="674"/>
      <c r="Q2" s="674"/>
      <c r="R2" s="674"/>
      <c r="S2" s="675"/>
      <c r="T2" s="675"/>
      <c r="U2" s="712" t="s">
        <v>256</v>
      </c>
      <c r="V2" s="712"/>
      <c r="W2" s="712"/>
      <c r="X2" s="712"/>
      <c r="Y2" s="712"/>
      <c r="Z2" s="712"/>
      <c r="AA2" s="712"/>
      <c r="AB2" s="712"/>
      <c r="AC2" s="712"/>
      <c r="AD2" s="712"/>
      <c r="AE2" s="712"/>
      <c r="AF2" s="712"/>
      <c r="AG2" s="712"/>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68" t="s">
        <v>257</v>
      </c>
      <c r="R4" s="668"/>
      <c r="S4" s="668"/>
      <c r="T4" s="668"/>
      <c r="U4" s="668"/>
      <c r="V4" s="698" t="str">
        <f>IF('様式95_外来・在宅ベースアップ評価料（Ⅰ）'!H5=0,"",'様式95_外来・在宅ベースアップ評価料（Ⅰ）'!H5)</f>
        <v/>
      </c>
      <c r="W4" s="698"/>
      <c r="X4" s="698"/>
      <c r="Y4" s="698"/>
      <c r="Z4" s="698"/>
      <c r="AA4" s="698"/>
      <c r="AB4" s="698"/>
      <c r="AC4" s="698"/>
      <c r="AD4" s="698"/>
      <c r="AE4" s="698"/>
      <c r="AF4" s="698"/>
      <c r="AG4" s="699"/>
      <c r="AH4" s="205"/>
      <c r="AI4" s="205"/>
    </row>
    <row r="5" spans="1:45" ht="16.149999999999999" customHeight="1">
      <c r="A5" s="49"/>
      <c r="B5" s="49"/>
      <c r="C5" s="49"/>
      <c r="D5" s="49"/>
      <c r="E5" s="49"/>
      <c r="F5" s="49"/>
      <c r="G5" s="49"/>
      <c r="H5" s="49"/>
      <c r="I5" s="49"/>
      <c r="J5" s="49"/>
      <c r="K5" s="49"/>
      <c r="L5" s="49"/>
      <c r="M5" s="49"/>
      <c r="N5" s="49"/>
      <c r="O5" s="49"/>
      <c r="P5" s="49"/>
      <c r="Q5" s="713" t="s">
        <v>258</v>
      </c>
      <c r="R5" s="713"/>
      <c r="S5" s="713"/>
      <c r="T5" s="713"/>
      <c r="U5" s="714"/>
      <c r="V5" s="700" t="str">
        <f>'様式96_外来・在宅ベースアップ評価料（Ⅱ）'!H6</f>
        <v/>
      </c>
      <c r="W5" s="700"/>
      <c r="X5" s="700"/>
      <c r="Y5" s="700"/>
      <c r="Z5" s="700"/>
      <c r="AA5" s="700"/>
      <c r="AB5" s="700"/>
      <c r="AC5" s="700"/>
      <c r="AD5" s="700"/>
      <c r="AE5" s="700"/>
      <c r="AF5" s="700"/>
      <c r="AG5" s="701"/>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702"/>
      <c r="C9" s="702"/>
      <c r="D9" s="703" t="s">
        <v>261</v>
      </c>
      <c r="E9" s="703"/>
      <c r="F9" s="703"/>
      <c r="G9" s="703"/>
      <c r="H9" s="703"/>
      <c r="I9" s="703"/>
      <c r="J9" s="703"/>
      <c r="K9" s="703"/>
      <c r="L9" s="703"/>
      <c r="M9" s="703"/>
      <c r="N9" s="703"/>
      <c r="O9" s="703"/>
      <c r="P9" s="703"/>
      <c r="Q9" s="703"/>
      <c r="R9" s="703"/>
      <c r="S9" s="703"/>
      <c r="T9" s="703"/>
      <c r="U9" s="703"/>
      <c r="V9" s="703"/>
      <c r="W9" s="703"/>
      <c r="X9" s="703"/>
      <c r="Y9" s="703"/>
      <c r="Z9" s="703"/>
      <c r="AA9" s="49"/>
      <c r="AB9" s="49"/>
      <c r="AC9" s="49"/>
      <c r="AD9" s="49"/>
      <c r="AE9" s="49"/>
      <c r="AF9" s="49"/>
      <c r="AG9" s="49"/>
    </row>
    <row r="10" spans="1:45" ht="16.149999999999999" customHeight="1">
      <c r="A10" s="2"/>
      <c r="B10" s="705"/>
      <c r="C10" s="705"/>
      <c r="D10" s="706" t="s">
        <v>262</v>
      </c>
      <c r="E10" s="706"/>
      <c r="F10" s="706"/>
      <c r="G10" s="706"/>
      <c r="H10" s="706"/>
      <c r="I10" s="706"/>
      <c r="J10" s="706"/>
      <c r="K10" s="706"/>
      <c r="L10" s="706"/>
      <c r="M10" s="706"/>
      <c r="N10" s="706"/>
      <c r="O10" s="706"/>
      <c r="P10" s="706"/>
      <c r="Q10" s="706"/>
      <c r="R10" s="706"/>
      <c r="S10" s="706"/>
      <c r="T10" s="706"/>
      <c r="U10" s="706"/>
      <c r="V10" s="706"/>
      <c r="W10" s="706"/>
      <c r="X10" s="706"/>
      <c r="Y10" s="706"/>
      <c r="Z10" s="706"/>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66" t="s">
        <v>15</v>
      </c>
      <c r="C16" s="704"/>
      <c r="D16" s="704"/>
      <c r="E16" s="667"/>
      <c r="F16" s="667"/>
      <c r="G16" s="20" t="s">
        <v>16</v>
      </c>
      <c r="H16" s="667"/>
      <c r="I16" s="667"/>
      <c r="J16" s="20" t="s">
        <v>264</v>
      </c>
      <c r="K16" s="20"/>
      <c r="L16" s="20" t="s">
        <v>265</v>
      </c>
      <c r="M16" s="20" t="s">
        <v>15</v>
      </c>
      <c r="N16" s="20"/>
      <c r="O16" s="667"/>
      <c r="P16" s="667"/>
      <c r="Q16" s="20" t="s">
        <v>16</v>
      </c>
      <c r="R16" s="667"/>
      <c r="S16" s="667"/>
      <c r="T16" s="21" t="s">
        <v>264</v>
      </c>
      <c r="V16" s="661">
        <f>IF(E16=O16,R16-H16+1,IF(O16-E16=1,12-H16+1+R16,IF(O16-E16=2,12-H16+1+R16+12,"エラー")))</f>
        <v>1</v>
      </c>
      <c r="W16" s="661"/>
      <c r="X16" s="661"/>
      <c r="Y16" s="662"/>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66" t="s">
        <v>15</v>
      </c>
      <c r="C21" s="704"/>
      <c r="D21" s="704"/>
      <c r="E21" s="667"/>
      <c r="F21" s="667"/>
      <c r="G21" s="20" t="s">
        <v>16</v>
      </c>
      <c r="H21" s="667"/>
      <c r="I21" s="667"/>
      <c r="J21" s="20" t="s">
        <v>264</v>
      </c>
      <c r="K21" s="20"/>
      <c r="L21" s="20" t="s">
        <v>265</v>
      </c>
      <c r="M21" s="20" t="s">
        <v>15</v>
      </c>
      <c r="N21" s="20"/>
      <c r="O21" s="667"/>
      <c r="P21" s="667"/>
      <c r="Q21" s="20" t="s">
        <v>16</v>
      </c>
      <c r="R21" s="667"/>
      <c r="S21" s="667"/>
      <c r="T21" s="21" t="s">
        <v>264</v>
      </c>
      <c r="V21" s="661">
        <f>IF(E21=O21,R21-H21+1,IF(O21-E21=1,12-H21+1+R21,IF(O21-E21=2,12-H21+1+R21+12,"エラー")))</f>
        <v>1</v>
      </c>
      <c r="W21" s="661"/>
      <c r="X21" s="661"/>
      <c r="Y21" s="662"/>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710" t="s">
        <v>375</v>
      </c>
      <c r="Y27" s="711"/>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3">
        <f>SUM(AB34,AB36)</f>
        <v>0</v>
      </c>
      <c r="AC33" s="663"/>
      <c r="AD33" s="663"/>
      <c r="AE33" s="663"/>
      <c r="AF33" s="663"/>
      <c r="AG33" s="37" t="s">
        <v>270</v>
      </c>
    </row>
    <row r="34" spans="1:47" ht="16.149999999999999" customHeight="1">
      <c r="A34" s="54"/>
      <c r="B34" s="707" t="s">
        <v>271</v>
      </c>
      <c r="C34" s="664"/>
      <c r="D34" s="664"/>
      <c r="E34" s="664"/>
      <c r="F34" s="664"/>
      <c r="G34" s="664"/>
      <c r="H34" s="664"/>
      <c r="I34" s="664"/>
      <c r="J34" s="664"/>
      <c r="K34" s="664"/>
      <c r="L34" s="664"/>
      <c r="M34" s="664"/>
      <c r="N34" s="664"/>
      <c r="O34" s="664"/>
      <c r="P34" s="664"/>
      <c r="Q34" s="664"/>
      <c r="R34" s="664"/>
      <c r="S34" s="664"/>
      <c r="T34" s="664"/>
      <c r="U34" s="664"/>
      <c r="V34" s="664"/>
      <c r="W34" s="664"/>
      <c r="X34" s="14"/>
      <c r="Y34" s="14" t="s">
        <v>272</v>
      </c>
      <c r="Z34" s="14"/>
      <c r="AA34" s="14"/>
      <c r="AB34" s="665">
        <f>AB35*V21*10</f>
        <v>0</v>
      </c>
      <c r="AC34" s="665"/>
      <c r="AD34" s="665"/>
      <c r="AE34" s="665"/>
      <c r="AF34" s="665"/>
      <c r="AG34" s="15" t="s">
        <v>270</v>
      </c>
    </row>
    <row r="35" spans="1:47" ht="16.149999999999999" customHeight="1">
      <c r="A35" s="53"/>
      <c r="B35" s="145"/>
      <c r="C35" s="708" t="s">
        <v>377</v>
      </c>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708"/>
      <c r="AB35" s="709">
        <f>IF(AH27=TRUE,'様式96_外来・在宅ベースアップ評価料（Ⅱ）'!M81,'（参考）賃金引き上げ計画書作成のための計算シート'!M53)</f>
        <v>0</v>
      </c>
      <c r="AC35" s="709"/>
      <c r="AD35" s="709"/>
      <c r="AE35" s="709"/>
      <c r="AF35" s="709"/>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4" t="str">
        <f>IFERROR(AA37*AB38*10+AF37*AB39*10,"-")</f>
        <v>-</v>
      </c>
      <c r="AC36" s="694"/>
      <c r="AD36" s="694"/>
      <c r="AE36" s="694"/>
      <c r="AF36" s="694"/>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95"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95"/>
      <c r="T37" s="695"/>
      <c r="U37" s="695"/>
      <c r="V37" s="695"/>
      <c r="W37" s="59" t="s">
        <v>132</v>
      </c>
      <c r="X37" s="696" t="s">
        <v>380</v>
      </c>
      <c r="Y37" s="697"/>
      <c r="Z37" s="697"/>
      <c r="AA37" s="139" t="str">
        <f>VLOOKUP(R37,'リスト（外来）'!C:D,2,FALSE)</f>
        <v>-</v>
      </c>
      <c r="AB37" s="152" t="s">
        <v>276</v>
      </c>
      <c r="AC37" s="697" t="s">
        <v>381</v>
      </c>
      <c r="AD37" s="697"/>
      <c r="AE37" s="697"/>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5"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5"/>
      <c r="AD38" s="715"/>
      <c r="AE38" s="715"/>
      <c r="AF38" s="715"/>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1" t="str">
        <f>IF(R37&lt;&gt;"届出なし",('様式96_外来・在宅ベースアップ評価料（Ⅱ）'!M60+'様式96_外来・在宅ベースアップ評価料（Ⅱ）'!M68)*V21,"-")</f>
        <v>-</v>
      </c>
      <c r="AC39" s="691"/>
      <c r="AD39" s="691"/>
      <c r="AE39" s="691"/>
      <c r="AF39" s="691"/>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5"/>
      <c r="AC40" s="645"/>
      <c r="AD40" s="645"/>
      <c r="AE40" s="645"/>
      <c r="AF40" s="645"/>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79"/>
      <c r="AC41" s="679"/>
      <c r="AD41" s="679"/>
      <c r="AE41" s="679"/>
      <c r="AF41" s="679"/>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78">
        <f>IFERROR(AB33-AB40+AB41,"")</f>
        <v>0</v>
      </c>
      <c r="AC42" s="678"/>
      <c r="AD42" s="678"/>
      <c r="AE42" s="678"/>
      <c r="AF42" s="678"/>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5"/>
      <c r="AC47" s="685"/>
      <c r="AD47" s="685"/>
      <c r="AE47" s="685"/>
      <c r="AF47" s="685"/>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6">
        <f>AB42</f>
        <v>0</v>
      </c>
      <c r="AC48" s="686"/>
      <c r="AD48" s="686"/>
      <c r="AE48" s="686"/>
      <c r="AF48" s="686"/>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2"/>
      <c r="AC49" s="682"/>
      <c r="AD49" s="682"/>
      <c r="AE49" s="682"/>
      <c r="AF49" s="682"/>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2"/>
      <c r="AC50" s="682"/>
      <c r="AD50" s="682"/>
      <c r="AE50" s="682"/>
      <c r="AF50" s="682"/>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3">
        <f>AB47-SUM(AB48:AF50)</f>
        <v>0</v>
      </c>
      <c r="AC51" s="683"/>
      <c r="AD51" s="683"/>
      <c r="AE51" s="683"/>
      <c r="AF51" s="683"/>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7"/>
      <c r="AC69" s="647"/>
      <c r="AD69" s="647"/>
      <c r="AE69" s="647"/>
      <c r="AF69" s="647"/>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5"/>
      <c r="AC70" s="645"/>
      <c r="AD70" s="645"/>
      <c r="AE70" s="645"/>
      <c r="AF70" s="645"/>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0"/>
      <c r="AC71" s="650"/>
      <c r="AD71" s="650"/>
      <c r="AE71" s="650"/>
      <c r="AF71" s="650"/>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1">
        <f>AB71-AB70</f>
        <v>0</v>
      </c>
      <c r="AC72" s="651"/>
      <c r="AD72" s="651"/>
      <c r="AE72" s="651"/>
      <c r="AF72" s="651"/>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5"/>
      <c r="AC73" s="645"/>
      <c r="AD73" s="645"/>
      <c r="AE73" s="645"/>
      <c r="AF73" s="645"/>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6"/>
      <c r="AC74" s="646"/>
      <c r="AD74" s="646"/>
      <c r="AE74" s="646"/>
      <c r="AF74" s="646"/>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8">
        <f>IFERROR(AB74/AB70*100,0)</f>
        <v>0</v>
      </c>
      <c r="AC75" s="648"/>
      <c r="AD75" s="648"/>
      <c r="AE75" s="648"/>
      <c r="AF75" s="648"/>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7"/>
      <c r="AC78" s="647"/>
      <c r="AD78" s="647"/>
      <c r="AE78" s="647"/>
      <c r="AF78" s="647"/>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5"/>
      <c r="AC79" s="645"/>
      <c r="AD79" s="645"/>
      <c r="AE79" s="645"/>
      <c r="AF79" s="645"/>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50"/>
      <c r="AC80" s="650"/>
      <c r="AD80" s="650"/>
      <c r="AE80" s="650"/>
      <c r="AF80" s="650"/>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1">
        <f>AB80-AB79</f>
        <v>0</v>
      </c>
      <c r="AC81" s="651"/>
      <c r="AD81" s="651"/>
      <c r="AE81" s="651"/>
      <c r="AF81" s="651"/>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5"/>
      <c r="AC82" s="645"/>
      <c r="AD82" s="645"/>
      <c r="AE82" s="645"/>
      <c r="AF82" s="645"/>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6"/>
      <c r="AC83" s="646"/>
      <c r="AD83" s="646"/>
      <c r="AE83" s="646"/>
      <c r="AF83" s="646"/>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8">
        <f>IFERROR(AB83/AB79*100,0)</f>
        <v>0</v>
      </c>
      <c r="AC84" s="648"/>
      <c r="AD84" s="648"/>
      <c r="AE84" s="648"/>
      <c r="AF84" s="648"/>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4"/>
      <c r="AB86" s="644"/>
      <c r="AC86" s="644"/>
      <c r="AD86" s="644"/>
      <c r="AE86" s="644"/>
      <c r="AF86" s="644"/>
      <c r="AG86" s="644"/>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7"/>
      <c r="AC87" s="647"/>
      <c r="AD87" s="647"/>
      <c r="AE87" s="647"/>
      <c r="AF87" s="647"/>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5"/>
      <c r="AC88" s="645"/>
      <c r="AD88" s="645"/>
      <c r="AE88" s="645"/>
      <c r="AF88" s="645"/>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50"/>
      <c r="AC89" s="650"/>
      <c r="AD89" s="650"/>
      <c r="AE89" s="650"/>
      <c r="AF89" s="650"/>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1">
        <f>AB89-AB88</f>
        <v>0</v>
      </c>
      <c r="AC90" s="651"/>
      <c r="AD90" s="651"/>
      <c r="AE90" s="651"/>
      <c r="AF90" s="651"/>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5"/>
      <c r="AC91" s="645"/>
      <c r="AD91" s="645"/>
      <c r="AE91" s="645"/>
      <c r="AF91" s="645"/>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6"/>
      <c r="AC92" s="646"/>
      <c r="AD92" s="646"/>
      <c r="AE92" s="646"/>
      <c r="AF92" s="646"/>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8">
        <f>IFERROR(AB92/AB88*100,0)</f>
        <v>0</v>
      </c>
      <c r="AC93" s="648"/>
      <c r="AD93" s="648"/>
      <c r="AE93" s="648"/>
      <c r="AF93" s="648"/>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4"/>
      <c r="AB95" s="644"/>
      <c r="AC95" s="644"/>
      <c r="AD95" s="644"/>
      <c r="AE95" s="644"/>
      <c r="AF95" s="644"/>
      <c r="AG95" s="644"/>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7"/>
      <c r="AC96" s="647"/>
      <c r="AD96" s="647"/>
      <c r="AE96" s="647"/>
      <c r="AF96" s="647"/>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5"/>
      <c r="AC97" s="645"/>
      <c r="AD97" s="645"/>
      <c r="AE97" s="645"/>
      <c r="AF97" s="645"/>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50"/>
      <c r="AC98" s="650"/>
      <c r="AD98" s="650"/>
      <c r="AE98" s="650"/>
      <c r="AF98" s="650"/>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1">
        <f>AB98-AB97</f>
        <v>0</v>
      </c>
      <c r="AC99" s="651"/>
      <c r="AD99" s="651"/>
      <c r="AE99" s="651"/>
      <c r="AF99" s="651"/>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5"/>
      <c r="AC100" s="645"/>
      <c r="AD100" s="645"/>
      <c r="AE100" s="645"/>
      <c r="AF100" s="645"/>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6"/>
      <c r="AC101" s="646"/>
      <c r="AD101" s="646"/>
      <c r="AE101" s="646"/>
      <c r="AF101" s="646"/>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8">
        <f>IFERROR(AB101/AB97*100,0)</f>
        <v>0</v>
      </c>
      <c r="AC102" s="648"/>
      <c r="AD102" s="648"/>
      <c r="AE102" s="648"/>
      <c r="AF102" s="648"/>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4"/>
      <c r="AB104" s="644"/>
      <c r="AC104" s="644"/>
      <c r="AD104" s="644"/>
      <c r="AE104" s="644"/>
      <c r="AF104" s="644"/>
      <c r="AG104" s="644"/>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7"/>
      <c r="AC105" s="647"/>
      <c r="AD105" s="647"/>
      <c r="AE105" s="647"/>
      <c r="AF105" s="647"/>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5"/>
      <c r="AC106" s="645"/>
      <c r="AD106" s="645"/>
      <c r="AE106" s="645"/>
      <c r="AF106" s="645"/>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0"/>
      <c r="AC107" s="650"/>
      <c r="AD107" s="650"/>
      <c r="AE107" s="650"/>
      <c r="AF107" s="650"/>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1">
        <f>AB107-AB106</f>
        <v>0</v>
      </c>
      <c r="AC108" s="651"/>
      <c r="AD108" s="651"/>
      <c r="AE108" s="651"/>
      <c r="AF108" s="651"/>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5"/>
      <c r="AC109" s="645"/>
      <c r="AD109" s="645"/>
      <c r="AE109" s="645"/>
      <c r="AF109" s="645"/>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6"/>
      <c r="AC110" s="646"/>
      <c r="AD110" s="646"/>
      <c r="AE110" s="646"/>
      <c r="AF110" s="646"/>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8">
        <f>IFERROR(AB110/AB106*100,0)</f>
        <v>0</v>
      </c>
      <c r="AC111" s="648"/>
      <c r="AD111" s="648"/>
      <c r="AE111" s="648"/>
      <c r="AF111" s="648"/>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0"/>
      <c r="AB114" s="640"/>
      <c r="AC114" s="640"/>
      <c r="AD114" s="640"/>
      <c r="AE114" s="640"/>
      <c r="AF114" s="640"/>
      <c r="AG114" s="640"/>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1"/>
      <c r="AC115" s="641"/>
      <c r="AD115" s="641"/>
      <c r="AE115" s="641"/>
      <c r="AF115" s="641"/>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2"/>
      <c r="AC116" s="642"/>
      <c r="AD116" s="642"/>
      <c r="AE116" s="642"/>
      <c r="AF116" s="642"/>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2"/>
      <c r="AC117" s="642"/>
      <c r="AD117" s="642"/>
      <c r="AE117" s="642"/>
      <c r="AF117" s="642"/>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58"/>
      <c r="AC118" s="658"/>
      <c r="AD118" s="658"/>
      <c r="AE118" s="658"/>
      <c r="AF118" s="658"/>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2"/>
      <c r="AC119" s="642"/>
      <c r="AD119" s="642"/>
      <c r="AE119" s="642"/>
      <c r="AF119" s="642"/>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7">
        <f>AB118-AB116</f>
        <v>0</v>
      </c>
      <c r="AC120" s="657"/>
      <c r="AD120" s="657"/>
      <c r="AE120" s="657"/>
      <c r="AF120" s="657"/>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7">
        <f>AB119-AB117</f>
        <v>0</v>
      </c>
      <c r="AC121" s="657"/>
      <c r="AD121" s="657"/>
      <c r="AE121" s="657"/>
      <c r="AF121" s="657"/>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2"/>
      <c r="AC122" s="642"/>
      <c r="AD122" s="642"/>
      <c r="AE122" s="642"/>
      <c r="AF122" s="642"/>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3"/>
      <c r="AC123" s="643"/>
      <c r="AD123" s="643"/>
      <c r="AE123" s="643"/>
      <c r="AF123" s="643"/>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8">
        <f>IFERROR(AB123/AB117*100,0)</f>
        <v>0</v>
      </c>
      <c r="AC124" s="648"/>
      <c r="AD124" s="648"/>
      <c r="AE124" s="648"/>
      <c r="AF124" s="648"/>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0"/>
      <c r="AB126" s="640"/>
      <c r="AC126" s="640"/>
      <c r="AD126" s="640"/>
      <c r="AE126" s="640"/>
      <c r="AF126" s="640"/>
      <c r="AG126" s="640"/>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1"/>
      <c r="AC127" s="641"/>
      <c r="AD127" s="641"/>
      <c r="AE127" s="641"/>
      <c r="AF127" s="641"/>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2"/>
      <c r="AC128" s="642"/>
      <c r="AD128" s="642"/>
      <c r="AE128" s="642"/>
      <c r="AF128" s="642"/>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2"/>
      <c r="AC129" s="642"/>
      <c r="AD129" s="642"/>
      <c r="AE129" s="642"/>
      <c r="AF129" s="642"/>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58"/>
      <c r="AC130" s="658"/>
      <c r="AD130" s="658"/>
      <c r="AE130" s="658"/>
      <c r="AF130" s="658"/>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2"/>
      <c r="AC131" s="642"/>
      <c r="AD131" s="642"/>
      <c r="AE131" s="642"/>
      <c r="AF131" s="642"/>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7">
        <f>AB130-AB128</f>
        <v>0</v>
      </c>
      <c r="AC132" s="657"/>
      <c r="AD132" s="657"/>
      <c r="AE132" s="657"/>
      <c r="AF132" s="657"/>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7">
        <f>AB131-AB129</f>
        <v>0</v>
      </c>
      <c r="AC133" s="657"/>
      <c r="AD133" s="657"/>
      <c r="AE133" s="657"/>
      <c r="AF133" s="657"/>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2"/>
      <c r="AC134" s="642"/>
      <c r="AD134" s="642"/>
      <c r="AE134" s="642"/>
      <c r="AF134" s="642"/>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3"/>
      <c r="AC135" s="643"/>
      <c r="AD135" s="643"/>
      <c r="AE135" s="643"/>
      <c r="AF135" s="643"/>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8">
        <f>IFERROR(AB135/AB129*100,0)</f>
        <v>0</v>
      </c>
      <c r="AC136" s="648"/>
      <c r="AD136" s="648"/>
      <c r="AE136" s="648"/>
      <c r="AF136" s="648"/>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692"/>
      <c r="K141" s="692"/>
      <c r="L141" s="692"/>
      <c r="M141" s="692"/>
      <c r="N141" s="692"/>
      <c r="O141" s="692"/>
      <c r="P141" s="692"/>
      <c r="Q141" s="692"/>
      <c r="R141" s="692"/>
      <c r="S141" s="692"/>
      <c r="T141" s="692"/>
      <c r="U141" s="692"/>
      <c r="V141" s="692"/>
      <c r="W141" s="692"/>
      <c r="X141" s="692"/>
      <c r="Y141" s="692"/>
      <c r="Z141" s="692"/>
      <c r="AA141" s="692"/>
      <c r="AB141" s="692"/>
      <c r="AC141" s="692"/>
      <c r="AD141" s="692"/>
      <c r="AE141" s="692"/>
      <c r="AF141" s="692"/>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93"/>
      <c r="D144" s="693"/>
      <c r="E144" s="693"/>
      <c r="F144" s="693"/>
      <c r="G144" s="693"/>
      <c r="H144" s="693"/>
      <c r="I144" s="693"/>
      <c r="J144" s="693"/>
      <c r="K144" s="693"/>
      <c r="L144" s="693"/>
      <c r="M144" s="693"/>
      <c r="N144" s="693"/>
      <c r="O144" s="693"/>
      <c r="P144" s="693"/>
      <c r="Q144" s="693"/>
      <c r="R144" s="693"/>
      <c r="S144" s="693"/>
      <c r="T144" s="693"/>
      <c r="U144" s="693"/>
      <c r="V144" s="693"/>
      <c r="W144" s="693"/>
      <c r="X144" s="693"/>
      <c r="Y144" s="693"/>
      <c r="Z144" s="693"/>
      <c r="AA144" s="693"/>
      <c r="AB144" s="693"/>
      <c r="AC144" s="693"/>
      <c r="AD144" s="693"/>
      <c r="AE144" s="693"/>
      <c r="AF144" s="693"/>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53" t="s">
        <v>368</v>
      </c>
      <c r="B147" s="653"/>
      <c r="C147" s="653"/>
      <c r="D147" s="653"/>
      <c r="E147" s="653"/>
      <c r="F147" s="653"/>
      <c r="G147" s="653"/>
      <c r="H147" s="653"/>
      <c r="I147" s="653"/>
      <c r="J147" s="653"/>
      <c r="K147" s="653"/>
      <c r="L147" s="653"/>
      <c r="M147" s="653"/>
      <c r="N147" s="653"/>
      <c r="O147" s="653"/>
      <c r="P147" s="653"/>
      <c r="Q147" s="653"/>
      <c r="R147" s="653"/>
      <c r="S147" s="653"/>
      <c r="T147" s="653"/>
      <c r="U147" s="653"/>
      <c r="V147" s="653"/>
      <c r="W147" s="653"/>
      <c r="X147" s="653"/>
      <c r="Y147" s="653"/>
      <c r="Z147" s="653"/>
      <c r="AA147" s="653"/>
      <c r="AB147" s="653"/>
      <c r="AC147" s="653"/>
      <c r="AD147" s="653"/>
      <c r="AE147" s="653"/>
      <c r="AF147" s="653"/>
      <c r="AG147" s="653"/>
      <c r="AH147" s="208"/>
      <c r="AI147" s="208"/>
    </row>
    <row r="148" spans="1:35" ht="15" customHeight="1">
      <c r="A148" s="653"/>
      <c r="B148" s="653"/>
      <c r="C148" s="653"/>
      <c r="D148" s="653"/>
      <c r="E148" s="653"/>
      <c r="F148" s="653"/>
      <c r="G148" s="653"/>
      <c r="H148" s="653"/>
      <c r="I148" s="653"/>
      <c r="J148" s="653"/>
      <c r="K148" s="653"/>
      <c r="L148" s="653"/>
      <c r="M148" s="653"/>
      <c r="N148" s="653"/>
      <c r="O148" s="653"/>
      <c r="P148" s="653"/>
      <c r="Q148" s="653"/>
      <c r="R148" s="653"/>
      <c r="S148" s="653"/>
      <c r="T148" s="653"/>
      <c r="U148" s="653"/>
      <c r="V148" s="653"/>
      <c r="W148" s="653"/>
      <c r="X148" s="653"/>
      <c r="Y148" s="653"/>
      <c r="Z148" s="653"/>
      <c r="AA148" s="653"/>
      <c r="AB148" s="653"/>
      <c r="AC148" s="653"/>
      <c r="AD148" s="653"/>
      <c r="AE148" s="653"/>
      <c r="AF148" s="653"/>
      <c r="AG148" s="653"/>
      <c r="AH148" s="208"/>
      <c r="AI148" s="208"/>
    </row>
    <row r="149" spans="1:35" ht="15" customHeight="1">
      <c r="A149" s="3"/>
      <c r="B149" s="3"/>
      <c r="C149" s="3" t="s">
        <v>15</v>
      </c>
      <c r="D149" s="3"/>
      <c r="E149" s="654"/>
      <c r="F149" s="654"/>
      <c r="G149" s="3" t="s">
        <v>16</v>
      </c>
      <c r="H149" s="654"/>
      <c r="I149" s="654"/>
      <c r="J149" s="3" t="s">
        <v>264</v>
      </c>
      <c r="K149" s="654"/>
      <c r="L149" s="654"/>
      <c r="M149" s="3" t="s">
        <v>18</v>
      </c>
      <c r="N149" s="3"/>
      <c r="O149" s="3"/>
      <c r="P149" s="3" t="s">
        <v>369</v>
      </c>
      <c r="Q149" s="3"/>
      <c r="R149" s="3"/>
      <c r="S149" s="3"/>
      <c r="T149" s="655"/>
      <c r="U149" s="655"/>
      <c r="V149" s="655"/>
      <c r="W149" s="655"/>
      <c r="X149" s="655"/>
      <c r="Y149" s="655"/>
      <c r="Z149" s="655"/>
      <c r="AA149" s="655"/>
      <c r="AB149" s="655"/>
      <c r="AC149" s="655"/>
      <c r="AD149" s="655"/>
      <c r="AE149" s="655"/>
      <c r="AF149" s="655"/>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B36:AG39">
    <cfRule type="expression" dxfId="18" priority="1">
      <formula>$AH$27=FALSE</formula>
    </cfRule>
  </conditionalFormatting>
  <conditionalFormatting sqref="AA61:AE61">
    <cfRule type="containsText" dxfId="17" priority="2" operator="containsText" text="問題あり">
      <formula>NOT(ISERROR(SEARCH("問題あり",AA61)))</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74" t="s">
        <v>409</v>
      </c>
      <c r="B2" s="674"/>
      <c r="C2" s="674"/>
      <c r="D2" s="674"/>
      <c r="E2" s="674"/>
      <c r="F2" s="674"/>
      <c r="G2" s="674"/>
      <c r="H2" s="674"/>
      <c r="I2" s="674"/>
      <c r="J2" s="674"/>
      <c r="K2" s="674"/>
      <c r="L2" s="674"/>
      <c r="M2" s="674"/>
      <c r="N2" s="674"/>
      <c r="O2" s="674"/>
      <c r="P2" s="674"/>
      <c r="Q2" s="674"/>
      <c r="R2" s="674"/>
      <c r="S2" s="675"/>
      <c r="T2" s="675"/>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68" t="s">
        <v>257</v>
      </c>
      <c r="R4" s="668"/>
      <c r="S4" s="668"/>
      <c r="T4" s="668"/>
      <c r="U4" s="668"/>
      <c r="V4" s="698" t="str">
        <f>IF('様式95_外来・在宅ベースアップ評価料（Ⅰ）'!H5=0,"",'様式95_外来・在宅ベースアップ評価料（Ⅰ）'!H5)</f>
        <v/>
      </c>
      <c r="W4" s="698"/>
      <c r="X4" s="698"/>
      <c r="Y4" s="698"/>
      <c r="Z4" s="698"/>
      <c r="AA4" s="698"/>
      <c r="AB4" s="698"/>
      <c r="AC4" s="698"/>
      <c r="AD4" s="698"/>
      <c r="AE4" s="698"/>
      <c r="AF4" s="698"/>
      <c r="AG4" s="699"/>
      <c r="AH4" s="194"/>
      <c r="AI4" s="205"/>
      <c r="AJ4" s="205"/>
    </row>
    <row r="5" spans="1:36" ht="16.149999999999999" customHeight="1">
      <c r="A5" s="49"/>
      <c r="B5" s="49"/>
      <c r="C5" s="49"/>
      <c r="D5" s="49"/>
      <c r="E5" s="49"/>
      <c r="F5" s="49"/>
      <c r="G5" s="49"/>
      <c r="H5" s="49"/>
      <c r="I5" s="49"/>
      <c r="J5" s="49"/>
      <c r="K5" s="49"/>
      <c r="L5" s="49"/>
      <c r="M5" s="49"/>
      <c r="N5" s="49"/>
      <c r="O5" s="49"/>
      <c r="P5" s="49"/>
      <c r="Q5" s="713" t="s">
        <v>258</v>
      </c>
      <c r="R5" s="713"/>
      <c r="S5" s="713"/>
      <c r="T5" s="713"/>
      <c r="U5" s="714"/>
      <c r="V5" s="700" t="str">
        <f>'様式96_外来・在宅ベースアップ評価料（Ⅱ）'!H6</f>
        <v/>
      </c>
      <c r="W5" s="700"/>
      <c r="X5" s="700"/>
      <c r="Y5" s="700"/>
      <c r="Z5" s="700"/>
      <c r="AA5" s="700"/>
      <c r="AB5" s="700"/>
      <c r="AC5" s="700"/>
      <c r="AD5" s="700"/>
      <c r="AE5" s="700"/>
      <c r="AF5" s="700"/>
      <c r="AG5" s="701"/>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702"/>
      <c r="C9" s="702"/>
      <c r="D9" s="703" t="s">
        <v>261</v>
      </c>
      <c r="E9" s="703"/>
      <c r="F9" s="703"/>
      <c r="G9" s="703"/>
      <c r="H9" s="703"/>
      <c r="I9" s="703"/>
      <c r="J9" s="703"/>
      <c r="K9" s="703"/>
      <c r="L9" s="703"/>
      <c r="M9" s="703"/>
      <c r="N9" s="703"/>
      <c r="O9" s="703"/>
      <c r="P9" s="703"/>
      <c r="Q9" s="703"/>
      <c r="R9" s="703"/>
      <c r="S9" s="703"/>
      <c r="T9" s="703"/>
      <c r="U9" s="703"/>
      <c r="V9" s="703"/>
      <c r="W9" s="703"/>
      <c r="X9" s="703"/>
      <c r="Y9" s="703"/>
      <c r="Z9" s="703"/>
      <c r="AA9" s="49"/>
      <c r="AB9" s="49"/>
      <c r="AC9" s="49"/>
      <c r="AD9" s="49"/>
      <c r="AE9" s="49"/>
      <c r="AF9" s="49"/>
      <c r="AG9" s="49"/>
      <c r="AH9" s="215"/>
    </row>
    <row r="10" spans="1:36" ht="16.149999999999999" customHeight="1">
      <c r="A10" s="2"/>
      <c r="B10" s="705"/>
      <c r="C10" s="705"/>
      <c r="D10" s="706" t="s">
        <v>262</v>
      </c>
      <c r="E10" s="706"/>
      <c r="F10" s="706"/>
      <c r="G10" s="706"/>
      <c r="H10" s="706"/>
      <c r="I10" s="706"/>
      <c r="J10" s="706"/>
      <c r="K10" s="706"/>
      <c r="L10" s="706"/>
      <c r="M10" s="706"/>
      <c r="N10" s="706"/>
      <c r="O10" s="706"/>
      <c r="P10" s="706"/>
      <c r="Q10" s="706"/>
      <c r="R10" s="706"/>
      <c r="S10" s="706"/>
      <c r="T10" s="706"/>
      <c r="U10" s="706"/>
      <c r="V10" s="706"/>
      <c r="W10" s="706"/>
      <c r="X10" s="706"/>
      <c r="Y10" s="706"/>
      <c r="Z10" s="706"/>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66" t="s">
        <v>15</v>
      </c>
      <c r="C16" s="704"/>
      <c r="D16" s="704"/>
      <c r="E16" s="667"/>
      <c r="F16" s="667"/>
      <c r="G16" s="20"/>
      <c r="H16" s="667"/>
      <c r="I16" s="667"/>
      <c r="J16" s="20" t="s">
        <v>264</v>
      </c>
      <c r="K16" s="20"/>
      <c r="L16" s="20" t="s">
        <v>265</v>
      </c>
      <c r="M16" s="20" t="s">
        <v>15</v>
      </c>
      <c r="N16" s="20"/>
      <c r="O16" s="667"/>
      <c r="P16" s="667"/>
      <c r="Q16" s="20" t="s">
        <v>16</v>
      </c>
      <c r="R16" s="667"/>
      <c r="S16" s="667"/>
      <c r="T16" s="21" t="s">
        <v>264</v>
      </c>
      <c r="V16" s="661">
        <f>IF(E16=O16,R16-H16+1,IF(O16-E16=1,12-H16+1+R16,IF(O16-E16=2,12-H16+1+R16+12,"エラー")))</f>
        <v>1</v>
      </c>
      <c r="W16" s="661"/>
      <c r="X16" s="661"/>
      <c r="Y16" s="662"/>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66" t="s">
        <v>15</v>
      </c>
      <c r="C21" s="704"/>
      <c r="D21" s="704"/>
      <c r="E21" s="667"/>
      <c r="F21" s="667"/>
      <c r="G21" s="20" t="s">
        <v>16</v>
      </c>
      <c r="H21" s="667"/>
      <c r="I21" s="667"/>
      <c r="J21" s="20" t="s">
        <v>264</v>
      </c>
      <c r="K21" s="20"/>
      <c r="L21" s="20" t="s">
        <v>265</v>
      </c>
      <c r="M21" s="20" t="s">
        <v>15</v>
      </c>
      <c r="N21" s="20"/>
      <c r="O21" s="667"/>
      <c r="P21" s="667"/>
      <c r="Q21" s="20" t="s">
        <v>16</v>
      </c>
      <c r="R21" s="667"/>
      <c r="S21" s="667"/>
      <c r="T21" s="21" t="s">
        <v>264</v>
      </c>
      <c r="V21" s="661">
        <f>IF(E21=O21,R21-H21+1,IF(O21-E21=1,12-H21+1+R21,IF(O21-E21=2,12-H21+1+R21+12,"エラー")))</f>
        <v>1</v>
      </c>
      <c r="W21" s="661"/>
      <c r="X21" s="661"/>
      <c r="Y21" s="662"/>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710" t="s">
        <v>375</v>
      </c>
      <c r="Y27" s="711"/>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3">
        <f>SUM(AB34,AB36)</f>
        <v>0</v>
      </c>
      <c r="AC33" s="663"/>
      <c r="AD33" s="663"/>
      <c r="AE33" s="663"/>
      <c r="AF33" s="663"/>
      <c r="AG33" s="37" t="s">
        <v>270</v>
      </c>
    </row>
    <row r="34" spans="1:41" ht="16.149999999999999" customHeight="1">
      <c r="A34" s="54"/>
      <c r="B34" s="707" t="s">
        <v>412</v>
      </c>
      <c r="C34" s="664"/>
      <c r="D34" s="664"/>
      <c r="E34" s="664"/>
      <c r="F34" s="664"/>
      <c r="G34" s="664"/>
      <c r="H34" s="664"/>
      <c r="I34" s="664"/>
      <c r="J34" s="664"/>
      <c r="K34" s="664"/>
      <c r="L34" s="664"/>
      <c r="M34" s="664"/>
      <c r="N34" s="664"/>
      <c r="O34" s="664"/>
      <c r="P34" s="664"/>
      <c r="Q34" s="664"/>
      <c r="R34" s="664"/>
      <c r="S34" s="664"/>
      <c r="T34" s="664"/>
      <c r="U34" s="664"/>
      <c r="V34" s="664"/>
      <c r="W34" s="664"/>
      <c r="X34" s="14"/>
      <c r="Y34" s="14" t="s">
        <v>272</v>
      </c>
      <c r="Z34" s="14"/>
      <c r="AA34" s="14"/>
      <c r="AB34" s="665">
        <f>AB35*V21*10</f>
        <v>0</v>
      </c>
      <c r="AC34" s="665"/>
      <c r="AD34" s="665"/>
      <c r="AE34" s="665"/>
      <c r="AF34" s="665"/>
      <c r="AG34" s="15" t="s">
        <v>270</v>
      </c>
    </row>
    <row r="35" spans="1:41" ht="16.149999999999999" customHeight="1">
      <c r="A35" s="53"/>
      <c r="B35" s="145"/>
      <c r="C35" s="708" t="s">
        <v>413</v>
      </c>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708"/>
      <c r="AB35" s="709">
        <f>IF(AI27=TRUE,'様式96_外来・在宅ベースアップ評価料（Ⅱ）'!M81,'（参考）賃金引き上げ計画書作成のための計算シート'!M53)</f>
        <v>0</v>
      </c>
      <c r="AC35" s="709"/>
      <c r="AD35" s="709"/>
      <c r="AE35" s="709"/>
      <c r="AF35" s="709"/>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4" t="str">
        <f>IFERROR(AA37*AB38*10+AF37*AB39*10,"-")</f>
        <v>-</v>
      </c>
      <c r="AC36" s="694"/>
      <c r="AD36" s="694"/>
      <c r="AE36" s="694"/>
      <c r="AF36" s="694"/>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95"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95"/>
      <c r="T37" s="695"/>
      <c r="U37" s="695"/>
      <c r="V37" s="695"/>
      <c r="W37" s="59" t="s">
        <v>132</v>
      </c>
      <c r="X37" s="696" t="s">
        <v>380</v>
      </c>
      <c r="Y37" s="697"/>
      <c r="Z37" s="697"/>
      <c r="AA37" s="139" t="str">
        <f>VLOOKUP(R37,'リスト（外来）'!C:D,2,FALSE)</f>
        <v>-</v>
      </c>
      <c r="AB37" s="152" t="s">
        <v>276</v>
      </c>
      <c r="AC37" s="697" t="s">
        <v>381</v>
      </c>
      <c r="AD37" s="697"/>
      <c r="AE37" s="697"/>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5"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5"/>
      <c r="AD38" s="715"/>
      <c r="AE38" s="715"/>
      <c r="AF38" s="715"/>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1" t="str">
        <f>IF(R37&lt;&gt;"届出なし",('様式96_外来・在宅ベースアップ評価料（Ⅱ）'!M60+'様式96_外来・在宅ベースアップ評価料（Ⅱ）'!M68)*V21,"-")</f>
        <v>-</v>
      </c>
      <c r="AC39" s="691"/>
      <c r="AD39" s="691"/>
      <c r="AE39" s="691"/>
      <c r="AF39" s="691"/>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5"/>
      <c r="AC40" s="645"/>
      <c r="AD40" s="645"/>
      <c r="AE40" s="645"/>
      <c r="AF40" s="645"/>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79"/>
      <c r="AC41" s="679"/>
      <c r="AD41" s="679"/>
      <c r="AE41" s="679"/>
      <c r="AF41" s="679"/>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78">
        <f>IFERROR(AB33-AB40+AB41,"")</f>
        <v>0</v>
      </c>
      <c r="AC42" s="678"/>
      <c r="AD42" s="678"/>
      <c r="AE42" s="678"/>
      <c r="AF42" s="678"/>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5"/>
      <c r="AC47" s="685"/>
      <c r="AD47" s="685"/>
      <c r="AE47" s="685"/>
      <c r="AF47" s="685"/>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6">
        <f>AB42</f>
        <v>0</v>
      </c>
      <c r="AC48" s="686"/>
      <c r="AD48" s="686"/>
      <c r="AE48" s="686"/>
      <c r="AF48" s="686"/>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2"/>
      <c r="AC49" s="682"/>
      <c r="AD49" s="682"/>
      <c r="AE49" s="682"/>
      <c r="AF49" s="682"/>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2"/>
      <c r="AC50" s="682"/>
      <c r="AD50" s="682"/>
      <c r="AE50" s="682"/>
      <c r="AF50" s="682"/>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3">
        <f>AB47-SUM(AB48:AF50)</f>
        <v>0</v>
      </c>
      <c r="AC51" s="683"/>
      <c r="AD51" s="683"/>
      <c r="AE51" s="683"/>
      <c r="AF51" s="683"/>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7"/>
      <c r="AC69" s="647"/>
      <c r="AD69" s="647"/>
      <c r="AE69" s="647"/>
      <c r="AF69" s="647"/>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5"/>
      <c r="AC70" s="645"/>
      <c r="AD70" s="645"/>
      <c r="AE70" s="645"/>
      <c r="AF70" s="645"/>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0"/>
      <c r="AC71" s="650"/>
      <c r="AD71" s="650"/>
      <c r="AE71" s="650"/>
      <c r="AF71" s="650"/>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1">
        <f>AB71-AB70</f>
        <v>0</v>
      </c>
      <c r="AC72" s="651"/>
      <c r="AD72" s="651"/>
      <c r="AE72" s="651"/>
      <c r="AF72" s="651"/>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5"/>
      <c r="AC73" s="645"/>
      <c r="AD73" s="645"/>
      <c r="AE73" s="645"/>
      <c r="AF73" s="645"/>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6"/>
      <c r="AC74" s="646"/>
      <c r="AD74" s="646"/>
      <c r="AE74" s="646"/>
      <c r="AF74" s="646"/>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8">
        <f>IFERROR(AB74/AB70*100,0)</f>
        <v>0</v>
      </c>
      <c r="AC75" s="648"/>
      <c r="AD75" s="648"/>
      <c r="AE75" s="648"/>
      <c r="AF75" s="648"/>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7"/>
      <c r="AC78" s="647"/>
      <c r="AD78" s="647"/>
      <c r="AE78" s="647"/>
      <c r="AF78" s="647"/>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5"/>
      <c r="AC79" s="645"/>
      <c r="AD79" s="645"/>
      <c r="AE79" s="645"/>
      <c r="AF79" s="645"/>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50"/>
      <c r="AC80" s="650"/>
      <c r="AD80" s="650"/>
      <c r="AE80" s="650"/>
      <c r="AF80" s="650"/>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1">
        <f>AB80-AB79</f>
        <v>0</v>
      </c>
      <c r="AC81" s="651"/>
      <c r="AD81" s="651"/>
      <c r="AE81" s="651"/>
      <c r="AF81" s="651"/>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5"/>
      <c r="AC82" s="645"/>
      <c r="AD82" s="645"/>
      <c r="AE82" s="645"/>
      <c r="AF82" s="645"/>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6"/>
      <c r="AC83" s="646"/>
      <c r="AD83" s="646"/>
      <c r="AE83" s="646"/>
      <c r="AF83" s="646"/>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8">
        <f>IFERROR(AB83/AB79*100,0)</f>
        <v>0</v>
      </c>
      <c r="AC84" s="648"/>
      <c r="AD84" s="648"/>
      <c r="AE84" s="648"/>
      <c r="AF84" s="648"/>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4"/>
      <c r="AB86" s="644"/>
      <c r="AC86" s="644"/>
      <c r="AD86" s="644"/>
      <c r="AE86" s="644"/>
      <c r="AF86" s="644"/>
      <c r="AG86" s="644"/>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7"/>
      <c r="AC87" s="647"/>
      <c r="AD87" s="647"/>
      <c r="AE87" s="647"/>
      <c r="AF87" s="647"/>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5"/>
      <c r="AC88" s="645"/>
      <c r="AD88" s="645"/>
      <c r="AE88" s="645"/>
      <c r="AF88" s="645"/>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50"/>
      <c r="AC89" s="650"/>
      <c r="AD89" s="650"/>
      <c r="AE89" s="650"/>
      <c r="AF89" s="650"/>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1">
        <f>AB89-AB88</f>
        <v>0</v>
      </c>
      <c r="AC90" s="651"/>
      <c r="AD90" s="651"/>
      <c r="AE90" s="651"/>
      <c r="AF90" s="651"/>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5"/>
      <c r="AC91" s="645"/>
      <c r="AD91" s="645"/>
      <c r="AE91" s="645"/>
      <c r="AF91" s="645"/>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6"/>
      <c r="AC92" s="646"/>
      <c r="AD92" s="646"/>
      <c r="AE92" s="646"/>
      <c r="AF92" s="646"/>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8">
        <f>IFERROR(AB92/AB88*100,0)</f>
        <v>0</v>
      </c>
      <c r="AC93" s="648"/>
      <c r="AD93" s="648"/>
      <c r="AE93" s="648"/>
      <c r="AF93" s="648"/>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4"/>
      <c r="AB95" s="644"/>
      <c r="AC95" s="644"/>
      <c r="AD95" s="644"/>
      <c r="AE95" s="644"/>
      <c r="AF95" s="644"/>
      <c r="AG95" s="644"/>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7"/>
      <c r="AC96" s="647"/>
      <c r="AD96" s="647"/>
      <c r="AE96" s="647"/>
      <c r="AF96" s="647"/>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5"/>
      <c r="AC97" s="645"/>
      <c r="AD97" s="645"/>
      <c r="AE97" s="645"/>
      <c r="AF97" s="645"/>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50"/>
      <c r="AC98" s="650"/>
      <c r="AD98" s="650"/>
      <c r="AE98" s="650"/>
      <c r="AF98" s="650"/>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1">
        <f>AB98-AB97</f>
        <v>0</v>
      </c>
      <c r="AC99" s="651"/>
      <c r="AD99" s="651"/>
      <c r="AE99" s="651"/>
      <c r="AF99" s="651"/>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5"/>
      <c r="AC100" s="645"/>
      <c r="AD100" s="645"/>
      <c r="AE100" s="645"/>
      <c r="AF100" s="645"/>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6"/>
      <c r="AC101" s="646"/>
      <c r="AD101" s="646"/>
      <c r="AE101" s="646"/>
      <c r="AF101" s="646"/>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8">
        <f>IFERROR(AB101/AB97*100,0)</f>
        <v>0</v>
      </c>
      <c r="AC102" s="648"/>
      <c r="AD102" s="648"/>
      <c r="AE102" s="648"/>
      <c r="AF102" s="648"/>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4"/>
      <c r="AB104" s="644"/>
      <c r="AC104" s="644"/>
      <c r="AD104" s="644"/>
      <c r="AE104" s="644"/>
      <c r="AF104" s="644"/>
      <c r="AG104" s="644"/>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7"/>
      <c r="AC105" s="647"/>
      <c r="AD105" s="647"/>
      <c r="AE105" s="647"/>
      <c r="AF105" s="647"/>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5"/>
      <c r="AC106" s="645"/>
      <c r="AD106" s="645"/>
      <c r="AE106" s="645"/>
      <c r="AF106" s="645"/>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0"/>
      <c r="AC107" s="650"/>
      <c r="AD107" s="650"/>
      <c r="AE107" s="650"/>
      <c r="AF107" s="650"/>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1">
        <f>AB107-AB106</f>
        <v>0</v>
      </c>
      <c r="AC108" s="651"/>
      <c r="AD108" s="651"/>
      <c r="AE108" s="651"/>
      <c r="AF108" s="651"/>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5"/>
      <c r="AC109" s="645"/>
      <c r="AD109" s="645"/>
      <c r="AE109" s="645"/>
      <c r="AF109" s="645"/>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6"/>
      <c r="AC110" s="646"/>
      <c r="AD110" s="646"/>
      <c r="AE110" s="646"/>
      <c r="AF110" s="646"/>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8">
        <f>IFERROR(AB110/AB106*100,0)</f>
        <v>0</v>
      </c>
      <c r="AC111" s="648"/>
      <c r="AD111" s="648"/>
      <c r="AE111" s="648"/>
      <c r="AF111" s="648"/>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0"/>
      <c r="AB114" s="640"/>
      <c r="AC114" s="640"/>
      <c r="AD114" s="640"/>
      <c r="AE114" s="640"/>
      <c r="AF114" s="640"/>
      <c r="AG114" s="640"/>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1"/>
      <c r="AC115" s="641"/>
      <c r="AD115" s="641"/>
      <c r="AE115" s="641"/>
      <c r="AF115" s="641"/>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2"/>
      <c r="AC116" s="642"/>
      <c r="AD116" s="642"/>
      <c r="AE116" s="642"/>
      <c r="AF116" s="642"/>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2"/>
      <c r="AC117" s="642"/>
      <c r="AD117" s="642"/>
      <c r="AE117" s="642"/>
      <c r="AF117" s="642"/>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58"/>
      <c r="AC118" s="658"/>
      <c r="AD118" s="658"/>
      <c r="AE118" s="658"/>
      <c r="AF118" s="658"/>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2"/>
      <c r="AC119" s="642"/>
      <c r="AD119" s="642"/>
      <c r="AE119" s="642"/>
      <c r="AF119" s="642"/>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7">
        <f>AB118-AB116</f>
        <v>0</v>
      </c>
      <c r="AC120" s="657"/>
      <c r="AD120" s="657"/>
      <c r="AE120" s="657"/>
      <c r="AF120" s="657"/>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7">
        <f>AB119-AB117</f>
        <v>0</v>
      </c>
      <c r="AC121" s="657"/>
      <c r="AD121" s="657"/>
      <c r="AE121" s="657"/>
      <c r="AF121" s="657"/>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2"/>
      <c r="AC122" s="642"/>
      <c r="AD122" s="642"/>
      <c r="AE122" s="642"/>
      <c r="AF122" s="642"/>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3"/>
      <c r="AC123" s="643"/>
      <c r="AD123" s="643"/>
      <c r="AE123" s="643"/>
      <c r="AF123" s="643"/>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8">
        <f>IFERROR(AB123/AB117*100,0)</f>
        <v>0</v>
      </c>
      <c r="AC124" s="648"/>
      <c r="AD124" s="648"/>
      <c r="AE124" s="648"/>
      <c r="AF124" s="648"/>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0"/>
      <c r="AB126" s="640"/>
      <c r="AC126" s="640"/>
      <c r="AD126" s="640"/>
      <c r="AE126" s="640"/>
      <c r="AF126" s="640"/>
      <c r="AG126" s="640"/>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1"/>
      <c r="AC127" s="641"/>
      <c r="AD127" s="641"/>
      <c r="AE127" s="641"/>
      <c r="AF127" s="641"/>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2"/>
      <c r="AC128" s="642"/>
      <c r="AD128" s="642"/>
      <c r="AE128" s="642"/>
      <c r="AF128" s="642"/>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2"/>
      <c r="AC129" s="642"/>
      <c r="AD129" s="642"/>
      <c r="AE129" s="642"/>
      <c r="AF129" s="642"/>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58"/>
      <c r="AC130" s="658"/>
      <c r="AD130" s="658"/>
      <c r="AE130" s="658"/>
      <c r="AF130" s="658"/>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2"/>
      <c r="AC131" s="642"/>
      <c r="AD131" s="642"/>
      <c r="AE131" s="642"/>
      <c r="AF131" s="642"/>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7">
        <f>AB130-AB128</f>
        <v>0</v>
      </c>
      <c r="AC132" s="657"/>
      <c r="AD132" s="657"/>
      <c r="AE132" s="657"/>
      <c r="AF132" s="657"/>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7">
        <f>AB131-AB129</f>
        <v>0</v>
      </c>
      <c r="AC133" s="657"/>
      <c r="AD133" s="657"/>
      <c r="AE133" s="657"/>
      <c r="AF133" s="657"/>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2"/>
      <c r="AC134" s="642"/>
      <c r="AD134" s="642"/>
      <c r="AE134" s="642"/>
      <c r="AF134" s="642"/>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3"/>
      <c r="AC135" s="643"/>
      <c r="AD135" s="643"/>
      <c r="AE135" s="643"/>
      <c r="AF135" s="643"/>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8">
        <f>IFERROR(AB135/AB129*100,0)</f>
        <v>0</v>
      </c>
      <c r="AC136" s="648"/>
      <c r="AD136" s="648"/>
      <c r="AE136" s="648"/>
      <c r="AF136" s="648"/>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716"/>
      <c r="K141" s="716"/>
      <c r="L141" s="716"/>
      <c r="M141" s="716"/>
      <c r="N141" s="716"/>
      <c r="O141" s="716"/>
      <c r="P141" s="716"/>
      <c r="Q141" s="716"/>
      <c r="R141" s="716"/>
      <c r="S141" s="716"/>
      <c r="T141" s="716"/>
      <c r="U141" s="716"/>
      <c r="V141" s="716"/>
      <c r="W141" s="716"/>
      <c r="X141" s="716"/>
      <c r="Y141" s="716"/>
      <c r="Z141" s="716"/>
      <c r="AA141" s="716"/>
      <c r="AB141" s="716"/>
      <c r="AC141" s="716"/>
      <c r="AD141" s="716"/>
      <c r="AE141" s="716"/>
      <c r="AF141" s="716"/>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93"/>
      <c r="D144" s="693"/>
      <c r="E144" s="693"/>
      <c r="F144" s="693"/>
      <c r="G144" s="693"/>
      <c r="H144" s="693"/>
      <c r="I144" s="693"/>
      <c r="J144" s="693"/>
      <c r="K144" s="693"/>
      <c r="L144" s="693"/>
      <c r="M144" s="693"/>
      <c r="N144" s="693"/>
      <c r="O144" s="693"/>
      <c r="P144" s="693"/>
      <c r="Q144" s="693"/>
      <c r="R144" s="693"/>
      <c r="S144" s="693"/>
      <c r="T144" s="693"/>
      <c r="U144" s="693"/>
      <c r="V144" s="693"/>
      <c r="W144" s="693"/>
      <c r="X144" s="693"/>
      <c r="Y144" s="693"/>
      <c r="Z144" s="693"/>
      <c r="AA144" s="693"/>
      <c r="AB144" s="693"/>
      <c r="AC144" s="693"/>
      <c r="AD144" s="693"/>
      <c r="AE144" s="693"/>
      <c r="AF144" s="693"/>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53" t="s">
        <v>368</v>
      </c>
      <c r="B147" s="653"/>
      <c r="C147" s="653"/>
      <c r="D147" s="653"/>
      <c r="E147" s="653"/>
      <c r="F147" s="653"/>
      <c r="G147" s="653"/>
      <c r="H147" s="653"/>
      <c r="I147" s="653"/>
      <c r="J147" s="653"/>
      <c r="K147" s="653"/>
      <c r="L147" s="653"/>
      <c r="M147" s="653"/>
      <c r="N147" s="653"/>
      <c r="O147" s="653"/>
      <c r="P147" s="653"/>
      <c r="Q147" s="653"/>
      <c r="R147" s="653"/>
      <c r="S147" s="653"/>
      <c r="T147" s="653"/>
      <c r="U147" s="653"/>
      <c r="V147" s="653"/>
      <c r="W147" s="653"/>
      <c r="X147" s="653"/>
      <c r="Y147" s="653"/>
      <c r="Z147" s="653"/>
      <c r="AA147" s="653"/>
      <c r="AB147" s="653"/>
      <c r="AC147" s="653"/>
      <c r="AD147" s="653"/>
      <c r="AE147" s="653"/>
      <c r="AF147" s="653"/>
      <c r="AG147" s="653"/>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54"/>
      <c r="F149" s="654"/>
      <c r="G149" s="49" t="s">
        <v>16</v>
      </c>
      <c r="H149" s="654"/>
      <c r="I149" s="654"/>
      <c r="J149" s="49" t="s">
        <v>264</v>
      </c>
      <c r="K149" s="654"/>
      <c r="L149" s="654"/>
      <c r="M149" s="49" t="s">
        <v>18</v>
      </c>
      <c r="N149" s="49"/>
      <c r="O149" s="49"/>
      <c r="P149" s="49" t="s">
        <v>369</v>
      </c>
      <c r="Q149" s="49"/>
      <c r="R149" s="49"/>
      <c r="S149" s="49"/>
      <c r="T149" s="655"/>
      <c r="U149" s="655"/>
      <c r="V149" s="655"/>
      <c r="W149" s="655"/>
      <c r="X149" s="655"/>
      <c r="Y149" s="655"/>
      <c r="Z149" s="655"/>
      <c r="AA149" s="655"/>
      <c r="AB149" s="655"/>
      <c r="AC149" s="655"/>
      <c r="AD149" s="655"/>
      <c r="AE149" s="655"/>
      <c r="AF149" s="655"/>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B36:AG39">
    <cfRule type="expression" dxfId="16" priority="1">
      <formula>$AI$27=FALSE</formula>
    </cfRule>
  </conditionalFormatting>
  <conditionalFormatting sqref="AA61:AE61">
    <cfRule type="containsText" dxfId="15" priority="2" operator="containsText" text="問題あり">
      <formula>NOT(ISERROR(SEARCH("問題あり",AA61)))</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7"/>
  <sheetViews>
    <sheetView showGridLines="0" tabSelected="1" view="pageBreakPreview" zoomScale="130" zoomScaleNormal="100" zoomScaleSheetLayoutView="130" workbookViewId="0">
      <selection activeCell="AR1" sqref="AR1"/>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34.625" style="4" customWidth="1" collapsed="1"/>
    <col min="45" max="16384" width="8.75" style="4"/>
  </cols>
  <sheetData>
    <row r="1" spans="1:44"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R1" s="900" t="s">
        <v>1945</v>
      </c>
    </row>
    <row r="2" spans="1:44" ht="16.149999999999999" customHeight="1">
      <c r="A2" s="674" t="s">
        <v>433</v>
      </c>
      <c r="B2" s="674"/>
      <c r="C2" s="674"/>
      <c r="D2" s="674"/>
      <c r="E2" s="674"/>
      <c r="F2" s="674"/>
      <c r="G2" s="674"/>
      <c r="H2" s="674"/>
      <c r="I2" s="674"/>
      <c r="J2" s="674"/>
      <c r="K2" s="674"/>
      <c r="L2" s="674"/>
      <c r="M2" s="674"/>
      <c r="N2" s="674"/>
      <c r="O2" s="674"/>
      <c r="P2" s="674"/>
      <c r="Q2" s="674"/>
      <c r="R2" s="674"/>
      <c r="S2" s="674"/>
      <c r="T2" s="674"/>
      <c r="U2" s="675"/>
      <c r="V2" s="675"/>
      <c r="W2" s="712" t="s">
        <v>434</v>
      </c>
      <c r="X2" s="712"/>
      <c r="Y2" s="712"/>
      <c r="Z2" s="712"/>
      <c r="AA2" s="712"/>
      <c r="AB2" s="712"/>
      <c r="AC2" s="712"/>
      <c r="AD2" s="712"/>
      <c r="AE2" s="712"/>
      <c r="AF2" s="712"/>
      <c r="AG2" s="712"/>
    </row>
    <row r="3" spans="1:44"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4" ht="16.149999999999999" customHeight="1">
      <c r="X4" s="28"/>
      <c r="Y4" s="28"/>
      <c r="Z4" s="28"/>
      <c r="AA4" s="28"/>
      <c r="AB4" s="28"/>
      <c r="AC4" s="28"/>
      <c r="AD4" s="28"/>
      <c r="AE4" s="28"/>
      <c r="AF4" s="28"/>
      <c r="AG4" s="28"/>
      <c r="AR4" s="901"/>
    </row>
    <row r="5" spans="1:44" ht="16.149999999999999" customHeight="1">
      <c r="B5" s="265" t="s">
        <v>257</v>
      </c>
      <c r="C5" s="403"/>
      <c r="D5" s="403"/>
      <c r="E5" s="403"/>
      <c r="F5" s="403"/>
      <c r="G5" s="403"/>
      <c r="H5" s="403"/>
      <c r="I5" s="404"/>
      <c r="J5" s="727"/>
      <c r="K5" s="728"/>
      <c r="L5" s="728"/>
      <c r="M5" s="728"/>
      <c r="N5" s="728"/>
      <c r="O5" s="728"/>
      <c r="P5" s="728"/>
      <c r="Q5" s="728"/>
      <c r="R5" s="728"/>
      <c r="S5" s="729"/>
      <c r="X5" s="28"/>
      <c r="Y5" s="28"/>
      <c r="Z5" s="28"/>
      <c r="AA5" s="28"/>
      <c r="AB5" s="28"/>
      <c r="AC5" s="28"/>
      <c r="AD5" s="28"/>
      <c r="AE5" s="28"/>
      <c r="AF5" s="28"/>
      <c r="AG5" s="28"/>
    </row>
    <row r="6" spans="1:44" ht="16.149999999999999" customHeight="1" thickBot="1">
      <c r="B6" s="265" t="s">
        <v>258</v>
      </c>
      <c r="C6" s="265"/>
      <c r="D6" s="265"/>
      <c r="E6" s="265"/>
      <c r="F6" s="265"/>
      <c r="G6" s="265"/>
      <c r="H6" s="265"/>
      <c r="I6" s="408"/>
      <c r="J6" s="730"/>
      <c r="K6" s="731"/>
      <c r="L6" s="731"/>
      <c r="M6" s="731"/>
      <c r="N6" s="731"/>
      <c r="O6" s="731"/>
      <c r="P6" s="731"/>
      <c r="Q6" s="731"/>
      <c r="R6" s="731"/>
      <c r="S6" s="732"/>
      <c r="X6" s="28"/>
      <c r="Y6" s="28"/>
      <c r="Z6" s="28"/>
      <c r="AA6" s="28"/>
      <c r="AB6" s="28"/>
      <c r="AC6" s="28"/>
      <c r="AD6" s="28"/>
      <c r="AE6" s="28"/>
      <c r="AF6" s="28"/>
      <c r="AG6" s="28"/>
      <c r="AR6" s="4" t="s">
        <v>1927</v>
      </c>
    </row>
    <row r="7" spans="1:44" ht="16.149999999999999" customHeight="1" thickBot="1">
      <c r="B7" s="3" t="s">
        <v>1635</v>
      </c>
      <c r="C7" s="3"/>
      <c r="E7" s="3"/>
      <c r="F7" s="3" t="s">
        <v>1636</v>
      </c>
      <c r="G7" s="3"/>
      <c r="H7" s="3"/>
      <c r="I7" s="3"/>
      <c r="J7" s="730" t="s">
        <v>1926</v>
      </c>
      <c r="K7" s="731"/>
      <c r="L7" s="731"/>
      <c r="M7" s="731"/>
      <c r="N7" s="731"/>
      <c r="O7" s="731"/>
      <c r="P7" s="731"/>
      <c r="Q7" s="731"/>
      <c r="R7" s="731"/>
      <c r="S7" s="732"/>
      <c r="X7" s="28"/>
      <c r="Y7" s="28"/>
      <c r="Z7" s="28"/>
      <c r="AA7" s="28"/>
      <c r="AB7" s="28"/>
      <c r="AC7" s="28"/>
      <c r="AD7" s="28"/>
      <c r="AE7" s="28"/>
      <c r="AF7" s="28"/>
      <c r="AG7" s="28"/>
      <c r="AH7" s="524">
        <f>IFERROR(VLOOKUP(J7,リスト用!C:D,2,FALSE),"")</f>
        <v>0</v>
      </c>
      <c r="AR7" s="523">
        <f>HYPERLINK("mailto:"&amp;AH7,AH7)</f>
        <v>0</v>
      </c>
    </row>
    <row r="8" spans="1:44" ht="16.149999999999999" customHeight="1">
      <c r="B8" s="3"/>
      <c r="C8" s="3"/>
      <c r="E8" s="3"/>
      <c r="F8" s="3" t="s">
        <v>1638</v>
      </c>
      <c r="G8" s="3"/>
      <c r="H8" s="3"/>
      <c r="I8" s="3"/>
      <c r="J8" s="730"/>
      <c r="K8" s="731"/>
      <c r="L8" s="731"/>
      <c r="M8" s="731"/>
      <c r="N8" s="731"/>
      <c r="O8" s="731"/>
      <c r="P8" s="731"/>
      <c r="Q8" s="731"/>
      <c r="R8" s="731"/>
      <c r="S8" s="732"/>
      <c r="X8" s="28"/>
      <c r="Y8" s="28"/>
      <c r="Z8" s="28"/>
      <c r="AA8" s="28"/>
      <c r="AB8" s="28"/>
      <c r="AC8" s="28"/>
      <c r="AD8" s="28"/>
      <c r="AE8" s="28"/>
      <c r="AF8" s="28"/>
      <c r="AG8" s="28"/>
      <c r="AR8" s="189" t="s">
        <v>1935</v>
      </c>
    </row>
    <row r="9" spans="1:44" ht="16.149999999999999" customHeight="1">
      <c r="B9" s="3" t="s">
        <v>5</v>
      </c>
      <c r="C9" s="3"/>
      <c r="D9" s="3"/>
      <c r="E9" s="3"/>
      <c r="F9" s="3" t="s">
        <v>1639</v>
      </c>
      <c r="G9" s="3"/>
      <c r="H9" s="3"/>
      <c r="I9" s="3"/>
      <c r="J9" s="730"/>
      <c r="K9" s="731"/>
      <c r="L9" s="731"/>
      <c r="M9" s="731"/>
      <c r="N9" s="731"/>
      <c r="O9" s="731"/>
      <c r="P9" s="731"/>
      <c r="Q9" s="731"/>
      <c r="R9" s="731"/>
      <c r="S9" s="732"/>
      <c r="X9" s="28"/>
      <c r="Y9" s="28"/>
      <c r="Z9" s="28"/>
      <c r="AA9" s="28"/>
      <c r="AB9" s="28"/>
      <c r="AC9" s="28"/>
      <c r="AD9" s="28"/>
      <c r="AE9" s="28"/>
      <c r="AF9" s="28"/>
      <c r="AG9" s="28"/>
      <c r="AR9" s="576" t="s">
        <v>1944</v>
      </c>
    </row>
    <row r="10" spans="1:44" ht="16.149999999999999" customHeight="1">
      <c r="B10" s="3"/>
      <c r="C10" s="3"/>
      <c r="D10" s="3"/>
      <c r="E10" s="3"/>
      <c r="F10" s="3" t="s">
        <v>1640</v>
      </c>
      <c r="G10" s="3"/>
      <c r="H10" s="3"/>
      <c r="I10" s="3"/>
      <c r="J10" s="730"/>
      <c r="K10" s="731"/>
      <c r="L10" s="731"/>
      <c r="M10" s="731"/>
      <c r="N10" s="731"/>
      <c r="O10" s="731"/>
      <c r="P10" s="731"/>
      <c r="Q10" s="731"/>
      <c r="R10" s="731"/>
      <c r="S10" s="732"/>
      <c r="X10" s="28"/>
      <c r="Y10" s="28"/>
      <c r="Z10" s="28"/>
      <c r="AA10" s="28"/>
      <c r="AB10" s="28"/>
      <c r="AC10" s="28"/>
      <c r="AD10" s="28"/>
      <c r="AE10" s="28"/>
      <c r="AF10" s="28"/>
      <c r="AG10" s="28"/>
    </row>
    <row r="11" spans="1:44" ht="16.149999999999999" customHeight="1">
      <c r="X11" s="28"/>
      <c r="Y11" s="28"/>
      <c r="Z11" s="28"/>
      <c r="AA11" s="28"/>
      <c r="AB11" s="28"/>
      <c r="AC11" s="28"/>
      <c r="AD11" s="28"/>
      <c r="AE11" s="28"/>
      <c r="AF11" s="28"/>
      <c r="AG11" s="28"/>
    </row>
    <row r="12" spans="1:44" ht="16.149999999999999" customHeight="1">
      <c r="A12" s="2" t="s">
        <v>1643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4" ht="16.149999999999999" hidden="1" customHeight="1" outlineLevel="1" thickBot="1">
      <c r="A13" s="307" t="s">
        <v>260</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
      <c r="AB13" s="3"/>
      <c r="AC13" s="3"/>
      <c r="AD13" s="3"/>
      <c r="AE13" s="3"/>
      <c r="AF13" s="3"/>
      <c r="AG13" s="3"/>
    </row>
    <row r="14" spans="1:44" ht="16.149999999999999" hidden="1" customHeight="1" outlineLevel="1" thickBot="1">
      <c r="A14" s="307"/>
      <c r="B14" s="721" t="s">
        <v>1546</v>
      </c>
      <c r="C14" s="722"/>
      <c r="D14" s="723" t="s">
        <v>261</v>
      </c>
      <c r="E14" s="724"/>
      <c r="F14" s="724"/>
      <c r="G14" s="724"/>
      <c r="H14" s="724"/>
      <c r="I14" s="724"/>
      <c r="J14" s="724"/>
      <c r="K14" s="724"/>
      <c r="L14" s="724"/>
      <c r="M14" s="724"/>
      <c r="N14" s="724"/>
      <c r="O14" s="724"/>
      <c r="P14" s="724"/>
      <c r="Q14" s="724"/>
      <c r="R14" s="724"/>
      <c r="S14" s="724"/>
      <c r="T14" s="724"/>
      <c r="U14" s="724"/>
      <c r="V14" s="724"/>
      <c r="W14" s="724"/>
      <c r="X14" s="724"/>
      <c r="Y14" s="724"/>
      <c r="Z14" s="724"/>
      <c r="AA14" s="3"/>
      <c r="AB14" s="3"/>
      <c r="AC14" s="3"/>
      <c r="AD14" s="3"/>
      <c r="AE14" s="3"/>
      <c r="AF14" s="3"/>
      <c r="AG14" s="3"/>
    </row>
    <row r="15" spans="1:44" ht="16.149999999999999" hidden="1" customHeight="1" outlineLevel="1" thickBot="1">
      <c r="A15" s="307"/>
      <c r="B15" s="721" t="s">
        <v>1546</v>
      </c>
      <c r="C15" s="722"/>
      <c r="D15" s="725" t="s">
        <v>262</v>
      </c>
      <c r="E15" s="726"/>
      <c r="F15" s="726"/>
      <c r="G15" s="726"/>
      <c r="H15" s="726"/>
      <c r="I15" s="726"/>
      <c r="J15" s="726"/>
      <c r="K15" s="726"/>
      <c r="L15" s="726"/>
      <c r="M15" s="726"/>
      <c r="N15" s="726"/>
      <c r="O15" s="726"/>
      <c r="P15" s="726"/>
      <c r="Q15" s="726"/>
      <c r="R15" s="726"/>
      <c r="S15" s="726"/>
      <c r="T15" s="726"/>
      <c r="U15" s="726"/>
      <c r="V15" s="726"/>
      <c r="W15" s="726"/>
      <c r="X15" s="726"/>
      <c r="Y15" s="726"/>
      <c r="Z15" s="726"/>
      <c r="AA15" s="3"/>
      <c r="AB15" s="3"/>
      <c r="AC15" s="3"/>
      <c r="AD15" s="3"/>
      <c r="AE15" s="3"/>
      <c r="AF15" s="3"/>
      <c r="AG15" s="3"/>
    </row>
    <row r="16" spans="1:44"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44" ht="16.149999999999999" customHeight="1" collapsed="1" thickBot="1">
      <c r="A17" s="3" t="s">
        <v>1641</v>
      </c>
      <c r="B17" s="3"/>
      <c r="C17" s="3"/>
      <c r="D17" s="3"/>
      <c r="E17" s="3"/>
      <c r="F17" s="3"/>
      <c r="L17" s="3"/>
      <c r="M17" s="3"/>
      <c r="N17" s="3"/>
      <c r="O17" s="3"/>
      <c r="P17" s="3"/>
      <c r="Q17" s="3"/>
      <c r="R17" s="3"/>
      <c r="S17" s="3"/>
      <c r="T17" s="3"/>
      <c r="U17" s="3"/>
      <c r="V17" s="3"/>
      <c r="AE17" s="3"/>
      <c r="AF17" s="3"/>
      <c r="AG17" s="3"/>
    </row>
    <row r="18" spans="1:44" ht="16.149999999999999" customHeight="1" thickBot="1">
      <c r="B18" s="666" t="s">
        <v>15</v>
      </c>
      <c r="C18" s="704"/>
      <c r="D18" s="704"/>
      <c r="E18" s="667"/>
      <c r="F18" s="667"/>
      <c r="G18" s="20" t="s">
        <v>16</v>
      </c>
      <c r="H18" s="667"/>
      <c r="I18" s="667"/>
      <c r="J18" s="20" t="s">
        <v>264</v>
      </c>
      <c r="K18" s="20"/>
      <c r="L18" s="20" t="s">
        <v>265</v>
      </c>
      <c r="M18" s="20" t="s">
        <v>15</v>
      </c>
      <c r="N18" s="20"/>
      <c r="O18" s="667"/>
      <c r="P18" s="667"/>
      <c r="Q18" s="20" t="s">
        <v>16</v>
      </c>
      <c r="R18" s="667"/>
      <c r="S18" s="667"/>
      <c r="T18" s="21" t="s">
        <v>264</v>
      </c>
      <c r="V18" s="719">
        <f>IFERROR(IF(E18=O18,R18-H18+1,IF(O18-E18=1,12-H18+1+R18,IF(O18-E18=2,12-H18+1+R18+12,"エラー"))),1)</f>
        <v>1</v>
      </c>
      <c r="W18" s="719"/>
      <c r="X18" s="719"/>
      <c r="Y18" s="720"/>
      <c r="Z18" s="3" t="s">
        <v>266</v>
      </c>
      <c r="AA18" s="3"/>
      <c r="AG18" s="3"/>
      <c r="AR18" s="518" t="str">
        <f>IF(OR(V18&gt;12,V18&lt;0),"←終了月が開始月と同年度内となるように選択してください","")</f>
        <v/>
      </c>
    </row>
    <row r="19" spans="1:44"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44" ht="16.149999999999999" customHeight="1" thickBot="1">
      <c r="A20" s="3" t="s">
        <v>1642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44" ht="16.149999999999999" customHeight="1" thickBot="1">
      <c r="A21" s="3"/>
      <c r="B21" s="666" t="s">
        <v>15</v>
      </c>
      <c r="C21" s="704"/>
      <c r="D21" s="704"/>
      <c r="E21" s="667"/>
      <c r="F21" s="667"/>
      <c r="G21" s="20" t="s">
        <v>16</v>
      </c>
      <c r="H21" s="667"/>
      <c r="I21" s="667"/>
      <c r="J21" s="20" t="s">
        <v>264</v>
      </c>
      <c r="K21" s="20"/>
      <c r="L21" s="20" t="s">
        <v>265</v>
      </c>
      <c r="M21" s="20" t="s">
        <v>15</v>
      </c>
      <c r="N21" s="20"/>
      <c r="O21" s="667"/>
      <c r="P21" s="667"/>
      <c r="Q21" s="20" t="s">
        <v>16</v>
      </c>
      <c r="R21" s="667"/>
      <c r="S21" s="667"/>
      <c r="T21" s="21" t="s">
        <v>264</v>
      </c>
      <c r="V21" s="719">
        <f>IFERROR(IF(E21=O21,R21-H21+1,IF(O21-E21=1,12-H21+1+R21,IF(O21-E21=2,12-H21+1+R21+12,"エラー"))),1)</f>
        <v>1</v>
      </c>
      <c r="W21" s="719"/>
      <c r="X21" s="719"/>
      <c r="Y21" s="720"/>
      <c r="Z21" s="3" t="s">
        <v>266</v>
      </c>
      <c r="AA21" s="3"/>
      <c r="AG21" s="3"/>
      <c r="AR21" s="518" t="str">
        <f>IF(OR(V21&gt;12,V21&lt;0),"←終了月が開始月と同年度内となるように選択してください","")</f>
        <v/>
      </c>
    </row>
    <row r="22" spans="1:44" ht="16.149999999999999" customHeight="1">
      <c r="A22" s="3"/>
      <c r="B22" s="158"/>
      <c r="D22" s="28"/>
      <c r="E22" s="28"/>
      <c r="G22" s="28"/>
      <c r="H22" s="28"/>
      <c r="N22" s="28"/>
      <c r="O22" s="28"/>
      <c r="Q22" s="28"/>
      <c r="R22" s="28"/>
      <c r="U22" s="3"/>
      <c r="AB22" s="3"/>
      <c r="AC22" s="3"/>
      <c r="AD22" s="3"/>
      <c r="AE22" s="3"/>
      <c r="AF22" s="3"/>
      <c r="AG22" s="3"/>
    </row>
    <row r="23" spans="1:44" ht="16.149999999999999" customHeight="1" thickBot="1">
      <c r="A23" s="2" t="s">
        <v>1644</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hidden="1" customHeight="1" outlineLevel="1">
      <c r="A24" s="526" t="s">
        <v>435</v>
      </c>
      <c r="B24" s="527"/>
      <c r="C24" s="527"/>
      <c r="D24" s="527"/>
      <c r="E24" s="527"/>
      <c r="F24" s="527"/>
      <c r="G24" s="527"/>
      <c r="H24" s="527"/>
      <c r="I24" s="527"/>
      <c r="J24" s="527"/>
      <c r="K24" s="323"/>
      <c r="L24" s="527"/>
      <c r="M24" s="527"/>
      <c r="N24" s="527"/>
      <c r="O24" s="527"/>
      <c r="P24" s="527"/>
      <c r="Q24" s="527"/>
      <c r="R24" s="733"/>
      <c r="S24" s="734"/>
      <c r="T24" s="734"/>
      <c r="U24" s="734"/>
      <c r="V24" s="734"/>
      <c r="W24" s="734"/>
      <c r="X24" s="734"/>
      <c r="Y24" s="528"/>
      <c r="Z24" s="528"/>
      <c r="AA24" s="528"/>
      <c r="AB24" s="528"/>
      <c r="AC24" s="735"/>
      <c r="AD24" s="735"/>
      <c r="AE24" s="735"/>
      <c r="AF24" s="735"/>
      <c r="AG24" s="529"/>
    </row>
    <row r="25" spans="1:44" ht="16.149999999999999" hidden="1" customHeight="1" outlineLevel="1">
      <c r="A25" s="530"/>
      <c r="B25" s="736" t="s">
        <v>436</v>
      </c>
      <c r="C25" s="736"/>
      <c r="D25" s="736"/>
      <c r="E25" s="736"/>
      <c r="F25" s="736"/>
      <c r="G25" s="736"/>
      <c r="H25" s="736"/>
      <c r="I25" s="736"/>
      <c r="J25" s="736"/>
      <c r="K25" s="736"/>
      <c r="L25" s="736"/>
      <c r="M25" s="736"/>
      <c r="N25" s="736"/>
      <c r="O25" s="736"/>
      <c r="P25" s="736"/>
      <c r="Q25" s="736"/>
      <c r="R25" s="736"/>
      <c r="S25" s="737" t="s">
        <v>437</v>
      </c>
      <c r="T25" s="738"/>
      <c r="U25" s="738"/>
      <c r="V25" s="738"/>
      <c r="W25" s="738"/>
      <c r="X25" s="738"/>
      <c r="Y25" s="738"/>
      <c r="Z25" s="738"/>
      <c r="AA25" s="739"/>
      <c r="AB25" s="737" t="s">
        <v>113</v>
      </c>
      <c r="AC25" s="738"/>
      <c r="AD25" s="738"/>
      <c r="AE25" s="738"/>
      <c r="AF25" s="738"/>
      <c r="AG25" s="740"/>
    </row>
    <row r="26" spans="1:44" ht="16.149999999999999" hidden="1" customHeight="1" outlineLevel="1">
      <c r="A26" s="530"/>
      <c r="B26" s="531" t="s">
        <v>438</v>
      </c>
      <c r="C26" s="532" t="s">
        <v>15</v>
      </c>
      <c r="D26" s="741" t="str">
        <f>IF('別添_計画書（病院及び有床診療所）'!E21=0,"",'別添_計画書（病院及び有床診療所）'!E21)</f>
        <v/>
      </c>
      <c r="E26" s="741"/>
      <c r="F26" s="533" t="s">
        <v>16</v>
      </c>
      <c r="G26" s="741" t="str">
        <f>IF('別添_計画書（病院及び有床診療所）'!H21=0,"",'別添_計画書（病院及び有床診療所）'!H21)</f>
        <v/>
      </c>
      <c r="H26" s="741"/>
      <c r="I26" s="533" t="s">
        <v>264</v>
      </c>
      <c r="J26" s="533" t="s">
        <v>439</v>
      </c>
      <c r="K26" s="533" t="s">
        <v>440</v>
      </c>
      <c r="L26" s="533"/>
      <c r="M26" s="742"/>
      <c r="N26" s="742"/>
      <c r="O26" s="534" t="s">
        <v>16</v>
      </c>
      <c r="P26" s="742"/>
      <c r="Q26" s="742"/>
      <c r="R26" s="535" t="s">
        <v>264</v>
      </c>
      <c r="S26" s="532"/>
      <c r="T26" s="743" t="str">
        <f>'別添_計画書（病院及び有床診療所）'!P31</f>
        <v>算定不可</v>
      </c>
      <c r="U26" s="743"/>
      <c r="V26" s="743"/>
      <c r="W26" s="743"/>
      <c r="X26" s="743"/>
      <c r="Y26" s="743"/>
      <c r="Z26" s="743"/>
      <c r="AA26" s="533"/>
      <c r="AB26" s="324"/>
      <c r="AC26" s="745" t="str">
        <f>IFERROR(IF(T26="","-",VLOOKUP(T26,'リスト（入院）'!C:D,2,FALSE)),"-")</f>
        <v>-</v>
      </c>
      <c r="AD26" s="745"/>
      <c r="AE26" s="745"/>
      <c r="AF26" s="745"/>
      <c r="AG26" s="536" t="s">
        <v>276</v>
      </c>
    </row>
    <row r="27" spans="1:44" ht="16.149999999999999" hidden="1" customHeight="1" outlineLevel="1">
      <c r="A27" s="530"/>
      <c r="B27" s="531" t="s">
        <v>441</v>
      </c>
      <c r="C27" s="532" t="s">
        <v>15</v>
      </c>
      <c r="D27" s="742"/>
      <c r="E27" s="742"/>
      <c r="F27" s="533" t="s">
        <v>16</v>
      </c>
      <c r="G27" s="742"/>
      <c r="H27" s="742"/>
      <c r="I27" s="533" t="s">
        <v>264</v>
      </c>
      <c r="J27" s="533" t="s">
        <v>439</v>
      </c>
      <c r="K27" s="533" t="s">
        <v>440</v>
      </c>
      <c r="L27" s="533"/>
      <c r="M27" s="742"/>
      <c r="N27" s="742"/>
      <c r="O27" s="534" t="s">
        <v>16</v>
      </c>
      <c r="P27" s="742"/>
      <c r="Q27" s="742"/>
      <c r="R27" s="535" t="s">
        <v>264</v>
      </c>
      <c r="S27" s="532"/>
      <c r="T27" s="744"/>
      <c r="U27" s="744"/>
      <c r="V27" s="744"/>
      <c r="W27" s="744"/>
      <c r="X27" s="744"/>
      <c r="Y27" s="744"/>
      <c r="Z27" s="744"/>
      <c r="AA27" s="533"/>
      <c r="AB27" s="324"/>
      <c r="AC27" s="745" t="str">
        <f>IFERROR(IF(T27="","-",VLOOKUP(T27,'リスト（入院）'!C:D,2,FALSE)),"-")</f>
        <v>-</v>
      </c>
      <c r="AD27" s="745"/>
      <c r="AE27" s="745"/>
      <c r="AF27" s="745"/>
      <c r="AG27" s="536" t="s">
        <v>276</v>
      </c>
    </row>
    <row r="28" spans="1:44" ht="16.149999999999999" hidden="1" customHeight="1" outlineLevel="1">
      <c r="A28" s="530"/>
      <c r="B28" s="531" t="s">
        <v>442</v>
      </c>
      <c r="C28" s="532" t="s">
        <v>15</v>
      </c>
      <c r="D28" s="742"/>
      <c r="E28" s="742"/>
      <c r="F28" s="533" t="s">
        <v>16</v>
      </c>
      <c r="G28" s="742"/>
      <c r="H28" s="742"/>
      <c r="I28" s="533" t="s">
        <v>264</v>
      </c>
      <c r="J28" s="533" t="s">
        <v>439</v>
      </c>
      <c r="K28" s="533" t="s">
        <v>440</v>
      </c>
      <c r="L28" s="533"/>
      <c r="M28" s="742"/>
      <c r="N28" s="742"/>
      <c r="O28" s="534" t="s">
        <v>16</v>
      </c>
      <c r="P28" s="742"/>
      <c r="Q28" s="742"/>
      <c r="R28" s="535" t="s">
        <v>264</v>
      </c>
      <c r="S28" s="532"/>
      <c r="T28" s="744"/>
      <c r="U28" s="744"/>
      <c r="V28" s="744"/>
      <c r="W28" s="744"/>
      <c r="X28" s="744"/>
      <c r="Y28" s="744"/>
      <c r="Z28" s="744"/>
      <c r="AA28" s="533"/>
      <c r="AB28" s="324"/>
      <c r="AC28" s="745" t="str">
        <f>IFERROR(IF(T28="","-",VLOOKUP(T28,'リスト（入院）'!C:D,2,FALSE)),"-")</f>
        <v>-</v>
      </c>
      <c r="AD28" s="745"/>
      <c r="AE28" s="745"/>
      <c r="AF28" s="745"/>
      <c r="AG28" s="536" t="s">
        <v>276</v>
      </c>
    </row>
    <row r="29" spans="1:44" ht="16.149999999999999" hidden="1" customHeight="1" outlineLevel="1">
      <c r="A29" s="530"/>
      <c r="B29" s="537" t="s">
        <v>443</v>
      </c>
      <c r="C29" s="532" t="s">
        <v>15</v>
      </c>
      <c r="D29" s="742"/>
      <c r="E29" s="742"/>
      <c r="F29" s="533" t="s">
        <v>16</v>
      </c>
      <c r="G29" s="742"/>
      <c r="H29" s="742"/>
      <c r="I29" s="533" t="s">
        <v>264</v>
      </c>
      <c r="J29" s="533" t="s">
        <v>439</v>
      </c>
      <c r="K29" s="533" t="s">
        <v>440</v>
      </c>
      <c r="L29" s="533"/>
      <c r="M29" s="742"/>
      <c r="N29" s="742"/>
      <c r="O29" s="534" t="s">
        <v>16</v>
      </c>
      <c r="P29" s="742"/>
      <c r="Q29" s="742"/>
      <c r="R29" s="535" t="s">
        <v>264</v>
      </c>
      <c r="S29" s="532"/>
      <c r="T29" s="744"/>
      <c r="U29" s="744"/>
      <c r="V29" s="744"/>
      <c r="W29" s="744"/>
      <c r="X29" s="744"/>
      <c r="Y29" s="744"/>
      <c r="Z29" s="744"/>
      <c r="AA29" s="533"/>
      <c r="AB29" s="324"/>
      <c r="AC29" s="745" t="str">
        <f>IFERROR(IF(T29="","-",VLOOKUP(T29,'リスト（入院）'!C:D,2,FALSE)),"-")</f>
        <v>-</v>
      </c>
      <c r="AD29" s="745"/>
      <c r="AE29" s="745"/>
      <c r="AF29" s="745"/>
      <c r="AG29" s="536" t="s">
        <v>276</v>
      </c>
    </row>
    <row r="30" spans="1:44" ht="16.149999999999999" hidden="1" customHeight="1" outlineLevel="1">
      <c r="A30" s="538" t="s">
        <v>444</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746"/>
      <c r="AD30" s="746"/>
      <c r="AE30" s="746"/>
      <c r="AF30" s="746"/>
      <c r="AG30" s="536"/>
    </row>
    <row r="31" spans="1:44" ht="16.149999999999999" hidden="1" customHeight="1" outlineLevel="1">
      <c r="A31" s="530"/>
      <c r="B31" s="736" t="s">
        <v>436</v>
      </c>
      <c r="C31" s="736"/>
      <c r="D31" s="736"/>
      <c r="E31" s="736"/>
      <c r="F31" s="736"/>
      <c r="G31" s="736"/>
      <c r="H31" s="736"/>
      <c r="I31" s="736"/>
      <c r="J31" s="736"/>
      <c r="K31" s="736"/>
      <c r="L31" s="736"/>
      <c r="M31" s="736"/>
      <c r="N31" s="736"/>
      <c r="O31" s="736"/>
      <c r="P31" s="736"/>
      <c r="Q31" s="736"/>
      <c r="R31" s="736"/>
      <c r="S31" s="736"/>
      <c r="T31" s="736"/>
      <c r="U31" s="736"/>
      <c r="V31" s="736"/>
      <c r="W31" s="736"/>
      <c r="X31" s="736"/>
      <c r="Y31" s="736"/>
      <c r="Z31" s="736"/>
      <c r="AA31" s="736"/>
      <c r="AB31" s="737" t="s">
        <v>445</v>
      </c>
      <c r="AC31" s="738"/>
      <c r="AD31" s="738"/>
      <c r="AE31" s="738"/>
      <c r="AF31" s="738"/>
      <c r="AG31" s="740"/>
    </row>
    <row r="32" spans="1:44" ht="16.149999999999999" hidden="1" customHeight="1" outlineLevel="1">
      <c r="A32" s="530"/>
      <c r="B32" s="531" t="s">
        <v>438</v>
      </c>
      <c r="C32" s="532" t="s">
        <v>15</v>
      </c>
      <c r="D32" s="741" t="str">
        <f>IF(D26="","",D26)</f>
        <v/>
      </c>
      <c r="E32" s="741"/>
      <c r="F32" s="533" t="s">
        <v>16</v>
      </c>
      <c r="G32" s="741" t="str">
        <f>IF(G26="","",G26)</f>
        <v/>
      </c>
      <c r="H32" s="741"/>
      <c r="I32" s="533" t="s">
        <v>264</v>
      </c>
      <c r="J32" s="533" t="s">
        <v>439</v>
      </c>
      <c r="K32" s="533" t="s">
        <v>440</v>
      </c>
      <c r="L32" s="533"/>
      <c r="M32" s="741" t="str">
        <f>IF(M26="","",M26)</f>
        <v/>
      </c>
      <c r="N32" s="741"/>
      <c r="O32" s="534" t="s">
        <v>16</v>
      </c>
      <c r="P32" s="741" t="str">
        <f>IF(P26="","",P26)</f>
        <v/>
      </c>
      <c r="Q32" s="741"/>
      <c r="R32" s="534" t="s">
        <v>264</v>
      </c>
      <c r="S32" s="382"/>
      <c r="T32" s="382"/>
      <c r="U32" s="382"/>
      <c r="V32" s="382"/>
      <c r="W32" s="382"/>
      <c r="X32" s="382"/>
      <c r="Y32" s="382"/>
      <c r="Z32" s="382"/>
      <c r="AA32" s="539"/>
      <c r="AB32" s="324"/>
      <c r="AC32" s="747"/>
      <c r="AD32" s="747"/>
      <c r="AE32" s="747"/>
      <c r="AF32" s="747"/>
      <c r="AG32" s="536" t="s">
        <v>278</v>
      </c>
    </row>
    <row r="33" spans="1:43" ht="16.149999999999999" hidden="1" customHeight="1" outlineLevel="1">
      <c r="A33" s="530"/>
      <c r="B33" s="531" t="s">
        <v>441</v>
      </c>
      <c r="C33" s="532" t="s">
        <v>15</v>
      </c>
      <c r="D33" s="741" t="str">
        <f>IF(D27="","",D27)</f>
        <v/>
      </c>
      <c r="E33" s="741"/>
      <c r="F33" s="533" t="s">
        <v>16</v>
      </c>
      <c r="G33" s="741" t="str">
        <f>IF(G27="","",G27)</f>
        <v/>
      </c>
      <c r="H33" s="741"/>
      <c r="I33" s="533" t="s">
        <v>264</v>
      </c>
      <c r="J33" s="533" t="s">
        <v>439</v>
      </c>
      <c r="K33" s="533" t="s">
        <v>440</v>
      </c>
      <c r="L33" s="533"/>
      <c r="M33" s="741" t="str">
        <f>IF(M27="","",M27)</f>
        <v/>
      </c>
      <c r="N33" s="741"/>
      <c r="O33" s="534" t="s">
        <v>16</v>
      </c>
      <c r="P33" s="741" t="str">
        <f>IF(P27="","",P27)</f>
        <v/>
      </c>
      <c r="Q33" s="741"/>
      <c r="R33" s="534" t="s">
        <v>264</v>
      </c>
      <c r="S33" s="382"/>
      <c r="T33" s="382"/>
      <c r="U33" s="382"/>
      <c r="V33" s="382"/>
      <c r="W33" s="382"/>
      <c r="X33" s="382"/>
      <c r="Y33" s="382"/>
      <c r="Z33" s="382"/>
      <c r="AA33" s="539"/>
      <c r="AB33" s="324"/>
      <c r="AC33" s="747"/>
      <c r="AD33" s="747"/>
      <c r="AE33" s="747"/>
      <c r="AF33" s="747"/>
      <c r="AG33" s="536" t="s">
        <v>278</v>
      </c>
    </row>
    <row r="34" spans="1:43" ht="16.149999999999999" hidden="1" customHeight="1" outlineLevel="1">
      <c r="A34" s="530"/>
      <c r="B34" s="531" t="s">
        <v>442</v>
      </c>
      <c r="C34" s="532" t="s">
        <v>15</v>
      </c>
      <c r="D34" s="741" t="str">
        <f>IF(D28="","",D28)</f>
        <v/>
      </c>
      <c r="E34" s="741"/>
      <c r="F34" s="533" t="s">
        <v>16</v>
      </c>
      <c r="G34" s="741" t="str">
        <f>IF(G28="","",G28)</f>
        <v/>
      </c>
      <c r="H34" s="741"/>
      <c r="I34" s="533" t="s">
        <v>264</v>
      </c>
      <c r="J34" s="533" t="s">
        <v>439</v>
      </c>
      <c r="K34" s="533" t="s">
        <v>440</v>
      </c>
      <c r="L34" s="533"/>
      <c r="M34" s="741" t="str">
        <f>IF(M28="","",M28)</f>
        <v/>
      </c>
      <c r="N34" s="741"/>
      <c r="O34" s="534" t="s">
        <v>16</v>
      </c>
      <c r="P34" s="741" t="str">
        <f>IF(P28="","",P28)</f>
        <v/>
      </c>
      <c r="Q34" s="741"/>
      <c r="R34" s="534" t="s">
        <v>264</v>
      </c>
      <c r="S34" s="382"/>
      <c r="T34" s="382"/>
      <c r="U34" s="382"/>
      <c r="V34" s="382"/>
      <c r="W34" s="382"/>
      <c r="X34" s="382"/>
      <c r="Y34" s="382"/>
      <c r="Z34" s="382"/>
      <c r="AA34" s="539"/>
      <c r="AB34" s="324"/>
      <c r="AC34" s="747"/>
      <c r="AD34" s="747"/>
      <c r="AE34" s="747"/>
      <c r="AF34" s="747"/>
      <c r="AG34" s="536" t="s">
        <v>278</v>
      </c>
    </row>
    <row r="35" spans="1:43" ht="16.149999999999999" hidden="1" customHeight="1" outlineLevel="1">
      <c r="A35" s="540"/>
      <c r="B35" s="537" t="s">
        <v>443</v>
      </c>
      <c r="C35" s="532" t="s">
        <v>15</v>
      </c>
      <c r="D35" s="741" t="str">
        <f>IF(D29="","",D29)</f>
        <v/>
      </c>
      <c r="E35" s="741"/>
      <c r="F35" s="533" t="s">
        <v>16</v>
      </c>
      <c r="G35" s="741" t="str">
        <f>IF(G29="","",G29)</f>
        <v/>
      </c>
      <c r="H35" s="741"/>
      <c r="I35" s="533" t="s">
        <v>264</v>
      </c>
      <c r="J35" s="533" t="s">
        <v>439</v>
      </c>
      <c r="K35" s="533" t="s">
        <v>440</v>
      </c>
      <c r="L35" s="533"/>
      <c r="M35" s="741" t="str">
        <f>IF(M29="","",M29)</f>
        <v/>
      </c>
      <c r="N35" s="741"/>
      <c r="O35" s="534" t="s">
        <v>16</v>
      </c>
      <c r="P35" s="741" t="str">
        <f>IF(P29="","",P29)</f>
        <v/>
      </c>
      <c r="Q35" s="741"/>
      <c r="R35" s="534" t="s">
        <v>264</v>
      </c>
      <c r="S35" s="382"/>
      <c r="T35" s="534"/>
      <c r="U35" s="534"/>
      <c r="V35" s="534"/>
      <c r="W35" s="534"/>
      <c r="X35" s="534"/>
      <c r="Y35" s="534"/>
      <c r="Z35" s="534"/>
      <c r="AA35" s="534"/>
      <c r="AB35" s="324"/>
      <c r="AC35" s="747"/>
      <c r="AD35" s="747"/>
      <c r="AE35" s="747"/>
      <c r="AF35" s="747"/>
      <c r="AG35" s="536" t="s">
        <v>278</v>
      </c>
    </row>
    <row r="36" spans="1:43" ht="16.149999999999999" hidden="1" customHeight="1" outlineLevel="1">
      <c r="A36" s="530"/>
      <c r="B36" s="537" t="s">
        <v>446</v>
      </c>
      <c r="C36" s="533"/>
      <c r="D36" s="534"/>
      <c r="E36" s="534"/>
      <c r="F36" s="533"/>
      <c r="G36" s="534"/>
      <c r="H36" s="534"/>
      <c r="I36" s="533"/>
      <c r="J36" s="533"/>
      <c r="K36" s="533"/>
      <c r="L36" s="533"/>
      <c r="M36" s="534"/>
      <c r="N36" s="534"/>
      <c r="O36" s="534"/>
      <c r="P36" s="534"/>
      <c r="Q36" s="534"/>
      <c r="R36" s="534"/>
      <c r="S36" s="534"/>
      <c r="T36" s="534"/>
      <c r="U36" s="534"/>
      <c r="V36" s="534"/>
      <c r="W36" s="534"/>
      <c r="X36" s="541"/>
      <c r="Y36" s="534"/>
      <c r="Z36" s="534"/>
      <c r="AA36" s="534"/>
      <c r="AB36" s="324"/>
      <c r="AC36" s="749" t="str">
        <f>IF(AC32="","",SUM(AC32:AF35))</f>
        <v/>
      </c>
      <c r="AD36" s="749"/>
      <c r="AE36" s="749"/>
      <c r="AF36" s="749"/>
      <c r="AG36" s="536" t="s">
        <v>278</v>
      </c>
    </row>
    <row r="37" spans="1:43" ht="16.149999999999999" hidden="1" customHeight="1" outlineLevel="1">
      <c r="A37" s="538" t="s">
        <v>447</v>
      </c>
      <c r="B37" s="542"/>
      <c r="C37" s="533"/>
      <c r="D37" s="533"/>
      <c r="E37" s="533"/>
      <c r="F37" s="533"/>
      <c r="G37" s="533"/>
      <c r="H37" s="533"/>
      <c r="I37" s="533"/>
      <c r="J37" s="533"/>
      <c r="K37" s="533"/>
      <c r="L37" s="533"/>
      <c r="M37" s="533"/>
      <c r="N37" s="533"/>
      <c r="O37" s="533"/>
      <c r="P37" s="533"/>
      <c r="Q37" s="533"/>
      <c r="R37" s="533"/>
      <c r="S37" s="533"/>
      <c r="T37" s="533"/>
      <c r="U37" s="533"/>
      <c r="V37" s="533"/>
      <c r="W37" s="533"/>
      <c r="X37" s="533"/>
      <c r="Y37" s="533"/>
      <c r="Z37" s="533"/>
      <c r="AA37" s="533"/>
      <c r="AB37" s="533"/>
      <c r="AC37" s="748"/>
      <c r="AD37" s="748"/>
      <c r="AE37" s="748"/>
      <c r="AF37" s="748"/>
      <c r="AG37" s="543"/>
    </row>
    <row r="38" spans="1:43" ht="16.149999999999999" hidden="1" customHeight="1" outlineLevel="1">
      <c r="A38" s="530"/>
      <c r="B38" s="736" t="s">
        <v>436</v>
      </c>
      <c r="C38" s="736"/>
      <c r="D38" s="736"/>
      <c r="E38" s="736"/>
      <c r="F38" s="736"/>
      <c r="G38" s="736"/>
      <c r="H38" s="736"/>
      <c r="I38" s="736"/>
      <c r="J38" s="736"/>
      <c r="K38" s="736"/>
      <c r="L38" s="736"/>
      <c r="M38" s="736"/>
      <c r="N38" s="736"/>
      <c r="O38" s="736"/>
      <c r="P38" s="736"/>
      <c r="Q38" s="736"/>
      <c r="R38" s="736"/>
      <c r="S38" s="736"/>
      <c r="T38" s="736"/>
      <c r="U38" s="736"/>
      <c r="V38" s="736"/>
      <c r="W38" s="736"/>
      <c r="X38" s="736"/>
      <c r="Y38" s="736"/>
      <c r="Z38" s="736"/>
      <c r="AA38" s="737"/>
      <c r="AB38" s="737" t="s">
        <v>448</v>
      </c>
      <c r="AC38" s="738"/>
      <c r="AD38" s="738"/>
      <c r="AE38" s="738"/>
      <c r="AF38" s="738"/>
      <c r="AG38" s="740"/>
    </row>
    <row r="39" spans="1:43" ht="16.149999999999999" hidden="1" customHeight="1" outlineLevel="1">
      <c r="A39" s="530"/>
      <c r="B39" s="531" t="s">
        <v>438</v>
      </c>
      <c r="C39" s="532" t="s">
        <v>15</v>
      </c>
      <c r="D39" s="741" t="str">
        <f>IF(D26="","",D26)</f>
        <v/>
      </c>
      <c r="E39" s="741"/>
      <c r="F39" s="533" t="s">
        <v>16</v>
      </c>
      <c r="G39" s="741" t="str">
        <f>IF(G26="","",G26)</f>
        <v/>
      </c>
      <c r="H39" s="741"/>
      <c r="I39" s="533" t="s">
        <v>264</v>
      </c>
      <c r="J39" s="533" t="s">
        <v>439</v>
      </c>
      <c r="K39" s="533" t="s">
        <v>440</v>
      </c>
      <c r="L39" s="533"/>
      <c r="M39" s="741" t="str">
        <f>IF(M26="","",M26)</f>
        <v/>
      </c>
      <c r="N39" s="741"/>
      <c r="O39" s="534" t="s">
        <v>16</v>
      </c>
      <c r="P39" s="741" t="str">
        <f>IF(P26="","",P26)</f>
        <v/>
      </c>
      <c r="Q39" s="741"/>
      <c r="R39" s="534" t="s">
        <v>264</v>
      </c>
      <c r="S39" s="382"/>
      <c r="T39" s="382"/>
      <c r="U39" s="382"/>
      <c r="V39" s="382"/>
      <c r="W39" s="382"/>
      <c r="X39" s="382"/>
      <c r="Y39" s="382"/>
      <c r="Z39" s="382"/>
      <c r="AA39" s="382"/>
      <c r="AB39" s="324"/>
      <c r="AC39" s="749" t="str">
        <f>IFERROR(AC26*AC32*10,"")</f>
        <v/>
      </c>
      <c r="AD39" s="749"/>
      <c r="AE39" s="749"/>
      <c r="AF39" s="749"/>
      <c r="AG39" s="536" t="s">
        <v>270</v>
      </c>
    </row>
    <row r="40" spans="1:43" ht="16.149999999999999" hidden="1" customHeight="1" outlineLevel="1">
      <c r="A40" s="530"/>
      <c r="B40" s="531" t="s">
        <v>441</v>
      </c>
      <c r="C40" s="532" t="s">
        <v>15</v>
      </c>
      <c r="D40" s="741" t="str">
        <f>IF(D27="","",D27)</f>
        <v/>
      </c>
      <c r="E40" s="741"/>
      <c r="F40" s="533" t="s">
        <v>16</v>
      </c>
      <c r="G40" s="741" t="str">
        <f>IF(G27="","",G27)</f>
        <v/>
      </c>
      <c r="H40" s="741"/>
      <c r="I40" s="533" t="s">
        <v>264</v>
      </c>
      <c r="J40" s="533" t="s">
        <v>439</v>
      </c>
      <c r="K40" s="533" t="s">
        <v>440</v>
      </c>
      <c r="L40" s="533"/>
      <c r="M40" s="741" t="str">
        <f>IF(M27="","",M27)</f>
        <v/>
      </c>
      <c r="N40" s="741"/>
      <c r="O40" s="534" t="s">
        <v>16</v>
      </c>
      <c r="P40" s="741" t="str">
        <f>IF(P27="","",P27)</f>
        <v/>
      </c>
      <c r="Q40" s="741"/>
      <c r="R40" s="534" t="s">
        <v>264</v>
      </c>
      <c r="S40" s="382"/>
      <c r="T40" s="382"/>
      <c r="U40" s="382"/>
      <c r="V40" s="382"/>
      <c r="W40" s="382"/>
      <c r="X40" s="382"/>
      <c r="Y40" s="382"/>
      <c r="Z40" s="382"/>
      <c r="AA40" s="382"/>
      <c r="AB40" s="324"/>
      <c r="AC40" s="749" t="str">
        <f>IFERROR(AC27*AC33*10,"")</f>
        <v/>
      </c>
      <c r="AD40" s="749"/>
      <c r="AE40" s="749"/>
      <c r="AF40" s="749"/>
      <c r="AG40" s="536" t="s">
        <v>270</v>
      </c>
    </row>
    <row r="41" spans="1:43" ht="16.149999999999999" hidden="1" customHeight="1" outlineLevel="1">
      <c r="A41" s="530"/>
      <c r="B41" s="531" t="s">
        <v>442</v>
      </c>
      <c r="C41" s="532" t="s">
        <v>15</v>
      </c>
      <c r="D41" s="741" t="str">
        <f>IF(D28="","",D28)</f>
        <v/>
      </c>
      <c r="E41" s="741"/>
      <c r="F41" s="533" t="s">
        <v>16</v>
      </c>
      <c r="G41" s="741" t="str">
        <f>IF(G28="","",G28)</f>
        <v/>
      </c>
      <c r="H41" s="741"/>
      <c r="I41" s="533" t="s">
        <v>264</v>
      </c>
      <c r="J41" s="533" t="s">
        <v>439</v>
      </c>
      <c r="K41" s="533" t="s">
        <v>440</v>
      </c>
      <c r="L41" s="533"/>
      <c r="M41" s="741" t="str">
        <f>IF(M28="","",M28)</f>
        <v/>
      </c>
      <c r="N41" s="741"/>
      <c r="O41" s="534" t="s">
        <v>16</v>
      </c>
      <c r="P41" s="741" t="str">
        <f>IF(P28="","",P28)</f>
        <v/>
      </c>
      <c r="Q41" s="741"/>
      <c r="R41" s="534" t="s">
        <v>264</v>
      </c>
      <c r="S41" s="382"/>
      <c r="T41" s="382"/>
      <c r="U41" s="382"/>
      <c r="V41" s="382"/>
      <c r="W41" s="382"/>
      <c r="X41" s="382"/>
      <c r="Y41" s="382"/>
      <c r="Z41" s="382"/>
      <c r="AA41" s="382"/>
      <c r="AB41" s="324"/>
      <c r="AC41" s="749" t="str">
        <f>IFERROR(AC28*AC34*10,"")</f>
        <v/>
      </c>
      <c r="AD41" s="749"/>
      <c r="AE41" s="749"/>
      <c r="AF41" s="749"/>
      <c r="AG41" s="536" t="s">
        <v>270</v>
      </c>
    </row>
    <row r="42" spans="1:43" ht="16.149999999999999" hidden="1" customHeight="1" outlineLevel="1">
      <c r="A42" s="530"/>
      <c r="B42" s="544" t="s">
        <v>443</v>
      </c>
      <c r="C42" s="324" t="s">
        <v>15</v>
      </c>
      <c r="D42" s="741" t="str">
        <f>IF(D29="","",D29)</f>
        <v/>
      </c>
      <c r="E42" s="741"/>
      <c r="F42" s="533" t="s">
        <v>16</v>
      </c>
      <c r="G42" s="741" t="str">
        <f>IF(G29="","",G29)</f>
        <v/>
      </c>
      <c r="H42" s="741"/>
      <c r="I42" s="533" t="s">
        <v>264</v>
      </c>
      <c r="J42" s="533" t="s">
        <v>439</v>
      </c>
      <c r="K42" s="533" t="s">
        <v>440</v>
      </c>
      <c r="L42" s="533"/>
      <c r="M42" s="741" t="str">
        <f>IF(M29="","",M29)</f>
        <v/>
      </c>
      <c r="N42" s="741"/>
      <c r="O42" s="534" t="s">
        <v>16</v>
      </c>
      <c r="P42" s="741" t="str">
        <f>IF(P29="","",P29)</f>
        <v/>
      </c>
      <c r="Q42" s="741"/>
      <c r="R42" s="534" t="s">
        <v>264</v>
      </c>
      <c r="S42" s="382"/>
      <c r="T42" s="534"/>
      <c r="U42" s="534"/>
      <c r="V42" s="534"/>
      <c r="W42" s="534"/>
      <c r="X42" s="534"/>
      <c r="Y42" s="534"/>
      <c r="Z42" s="534"/>
      <c r="AA42" s="534"/>
      <c r="AB42" s="324"/>
      <c r="AC42" s="749" t="str">
        <f>IFERROR(AC29*AC35*10,"")</f>
        <v/>
      </c>
      <c r="AD42" s="749"/>
      <c r="AE42" s="749"/>
      <c r="AF42" s="749"/>
      <c r="AG42" s="536" t="s">
        <v>270</v>
      </c>
    </row>
    <row r="43" spans="1:43" s="50" customFormat="1" ht="16.149999999999999" hidden="1" customHeight="1" outlineLevel="1">
      <c r="A43" s="545"/>
      <c r="B43" s="546" t="s">
        <v>449</v>
      </c>
      <c r="C43" s="547" t="s">
        <v>450</v>
      </c>
      <c r="D43" s="548"/>
      <c r="E43" s="548"/>
      <c r="F43" s="547"/>
      <c r="G43" s="548"/>
      <c r="H43" s="548"/>
      <c r="I43" s="547"/>
      <c r="J43" s="547"/>
      <c r="K43" s="547"/>
      <c r="L43" s="547"/>
      <c r="M43" s="548"/>
      <c r="N43" s="548"/>
      <c r="O43" s="548"/>
      <c r="P43" s="548"/>
      <c r="Q43" s="548"/>
      <c r="R43" s="548"/>
      <c r="S43" s="548"/>
      <c r="T43" s="548"/>
      <c r="U43" s="548"/>
      <c r="V43" s="548"/>
      <c r="W43" s="548"/>
      <c r="X43" s="548"/>
      <c r="Y43" s="548"/>
      <c r="Z43" s="548"/>
      <c r="AA43" s="549"/>
      <c r="AB43" s="550"/>
      <c r="AC43" s="750">
        <v>1</v>
      </c>
      <c r="AD43" s="750"/>
      <c r="AE43" s="750"/>
      <c r="AF43" s="750"/>
      <c r="AG43" s="551" t="s">
        <v>270</v>
      </c>
      <c r="AH43" s="215"/>
      <c r="AI43" s="215"/>
      <c r="AJ43" s="215"/>
      <c r="AK43" s="215"/>
      <c r="AL43" s="215"/>
      <c r="AM43" s="215"/>
      <c r="AN43" s="215"/>
      <c r="AO43" s="215"/>
      <c r="AP43" s="215"/>
      <c r="AQ43" s="215"/>
    </row>
    <row r="44" spans="1:43" s="50" customFormat="1" ht="16.149999999999999" hidden="1" customHeight="1" outlineLevel="1">
      <c r="A44" s="545"/>
      <c r="B44" s="552" t="s">
        <v>451</v>
      </c>
      <c r="C44" s="547" t="s">
        <v>452</v>
      </c>
      <c r="D44" s="548"/>
      <c r="E44" s="548"/>
      <c r="F44" s="547"/>
      <c r="G44" s="548"/>
      <c r="H44" s="548"/>
      <c r="I44" s="547"/>
      <c r="J44" s="547"/>
      <c r="K44" s="547"/>
      <c r="L44" s="547"/>
      <c r="M44" s="548"/>
      <c r="N44" s="548"/>
      <c r="O44" s="548"/>
      <c r="P44" s="548"/>
      <c r="Q44" s="548"/>
      <c r="R44" s="548"/>
      <c r="S44" s="548"/>
      <c r="T44" s="548"/>
      <c r="U44" s="548"/>
      <c r="V44" s="548"/>
      <c r="W44" s="548"/>
      <c r="X44" s="548"/>
      <c r="Y44" s="548"/>
      <c r="Z44" s="548"/>
      <c r="AA44" s="549"/>
      <c r="AB44" s="550"/>
      <c r="AC44" s="750">
        <v>2</v>
      </c>
      <c r="AD44" s="750"/>
      <c r="AE44" s="750"/>
      <c r="AF44" s="750"/>
      <c r="AG44" s="551" t="s">
        <v>270</v>
      </c>
      <c r="AH44" s="215"/>
      <c r="AI44" s="215"/>
      <c r="AJ44" s="215"/>
      <c r="AK44" s="215"/>
      <c r="AL44" s="215"/>
      <c r="AM44" s="215"/>
      <c r="AN44" s="215"/>
      <c r="AO44" s="215"/>
      <c r="AP44" s="215"/>
      <c r="AQ44" s="215"/>
    </row>
    <row r="45" spans="1:43" ht="16.149999999999999" hidden="1" customHeight="1" outlineLevel="1" thickBot="1">
      <c r="A45" s="553"/>
      <c r="B45" s="554" t="s">
        <v>446</v>
      </c>
      <c r="C45" s="326"/>
      <c r="D45" s="555"/>
      <c r="E45" s="555"/>
      <c r="F45" s="326"/>
      <c r="G45" s="555"/>
      <c r="H45" s="555"/>
      <c r="I45" s="326"/>
      <c r="J45" s="326"/>
      <c r="K45" s="326"/>
      <c r="L45" s="326"/>
      <c r="M45" s="555"/>
      <c r="N45" s="555"/>
      <c r="O45" s="555"/>
      <c r="P45" s="555"/>
      <c r="Q45" s="555"/>
      <c r="R45" s="555"/>
      <c r="S45" s="555"/>
      <c r="T45" s="555"/>
      <c r="U45" s="555"/>
      <c r="V45" s="555"/>
      <c r="W45" s="555"/>
      <c r="X45" s="555"/>
      <c r="Y45" s="555"/>
      <c r="Z45" s="555"/>
      <c r="AA45" s="555"/>
      <c r="AB45" s="556"/>
      <c r="AC45" s="756" t="str">
        <f>IF(AC39="","",SUM(AC39:AF42)-AC43+AC44)</f>
        <v/>
      </c>
      <c r="AD45" s="756"/>
      <c r="AE45" s="756"/>
      <c r="AF45" s="756"/>
      <c r="AG45" s="557"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4" t="s">
        <v>1557</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59"/>
      <c r="AC47" s="759"/>
      <c r="AD47" s="759"/>
      <c r="AE47" s="759"/>
      <c r="AF47" s="759"/>
      <c r="AG47" s="37" t="s">
        <v>270</v>
      </c>
    </row>
    <row r="48" spans="1:43" ht="16.149999999999999" customHeight="1">
      <c r="A48" s="1" t="s">
        <v>1558</v>
      </c>
      <c r="B48" s="5"/>
      <c r="C48" s="5"/>
      <c r="D48" s="5"/>
      <c r="E48" s="5"/>
      <c r="F48" s="5"/>
      <c r="G48" s="5"/>
      <c r="H48" s="5"/>
      <c r="I48" s="5"/>
      <c r="J48" s="5"/>
      <c r="K48" s="5"/>
      <c r="L48" s="5"/>
      <c r="M48" s="5"/>
      <c r="N48" s="5"/>
      <c r="O48" s="5"/>
      <c r="P48" s="5"/>
      <c r="Q48" s="5"/>
      <c r="R48" s="5"/>
      <c r="S48" s="5"/>
      <c r="T48" s="5"/>
      <c r="U48" s="5"/>
      <c r="V48" s="5"/>
      <c r="W48" s="5"/>
      <c r="X48" s="5"/>
      <c r="Y48" s="5"/>
      <c r="Z48" s="5"/>
      <c r="AA48" s="5"/>
      <c r="AB48" s="645"/>
      <c r="AC48" s="645"/>
      <c r="AD48" s="645"/>
      <c r="AE48" s="645"/>
      <c r="AF48" s="645"/>
      <c r="AG48" s="6" t="s">
        <v>270</v>
      </c>
    </row>
    <row r="49" spans="1:34" ht="16.149999999999999" customHeight="1" thickBot="1">
      <c r="A49" s="415" t="s">
        <v>1559</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60"/>
      <c r="AC49" s="760"/>
      <c r="AD49" s="760"/>
      <c r="AE49" s="760"/>
      <c r="AF49" s="760"/>
      <c r="AG49" s="376"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39"/>
      <c r="AC50" s="439"/>
      <c r="AD50" s="439"/>
      <c r="AE50" s="439"/>
      <c r="AF50" s="439"/>
      <c r="AG50" s="152"/>
    </row>
    <row r="51" spans="1:34" ht="16.149999999999999" customHeight="1" thickBot="1">
      <c r="A51" s="416" t="s">
        <v>1582</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61">
        <f>SUM(AB47:AF49)</f>
        <v>0</v>
      </c>
      <c r="AC51" s="761"/>
      <c r="AD51" s="761"/>
      <c r="AE51" s="761"/>
      <c r="AF51" s="761"/>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7" t="s">
        <v>1561</v>
      </c>
      <c r="B53" s="4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1564</v>
      </c>
      <c r="B54" s="333" t="s">
        <v>1724</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8" t="s">
        <v>1562</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59"/>
      <c r="AC55" s="759"/>
      <c r="AD55" s="759"/>
      <c r="AE55" s="759"/>
      <c r="AF55" s="759"/>
      <c r="AG55" s="37" t="s">
        <v>270</v>
      </c>
    </row>
    <row r="56" spans="1:34" ht="16.149999999999999" customHeight="1" thickBot="1">
      <c r="A56" s="415" t="s">
        <v>1928</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60"/>
      <c r="AC56" s="760"/>
      <c r="AD56" s="760"/>
      <c r="AE56" s="760"/>
      <c r="AF56" s="760"/>
      <c r="AG56" s="376"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39"/>
      <c r="AC57" s="439"/>
      <c r="AD57" s="439"/>
      <c r="AE57" s="439"/>
      <c r="AF57" s="439"/>
      <c r="AG57" s="152"/>
    </row>
    <row r="58" spans="1:34" ht="16.149999999999999" customHeight="1">
      <c r="A58" s="10" t="s">
        <v>1938</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thickBot="1">
      <c r="A59" s="525" t="s">
        <v>1936</v>
      </c>
      <c r="B59" s="8"/>
      <c r="C59" s="8"/>
      <c r="D59" s="8"/>
      <c r="E59" s="8"/>
      <c r="F59" s="8"/>
      <c r="G59" s="8"/>
      <c r="H59" s="8"/>
      <c r="I59" s="8"/>
      <c r="J59" s="8"/>
      <c r="K59" s="8"/>
      <c r="L59" s="8"/>
      <c r="M59" s="8"/>
      <c r="N59" s="8"/>
      <c r="O59" s="8"/>
      <c r="P59" s="8"/>
      <c r="Q59" s="8"/>
      <c r="R59" s="8"/>
      <c r="S59" s="8"/>
      <c r="T59" s="8"/>
      <c r="U59" s="8"/>
      <c r="V59" s="8"/>
      <c r="W59" s="8"/>
      <c r="X59" s="8"/>
      <c r="Y59" s="8"/>
      <c r="Z59" s="8"/>
      <c r="AA59" s="8"/>
      <c r="AB59" s="656">
        <f>AB51-AB55+AB56</f>
        <v>0</v>
      </c>
      <c r="AC59" s="656"/>
      <c r="AD59" s="656"/>
      <c r="AE59" s="656"/>
      <c r="AF59" s="656"/>
      <c r="AG59" s="17" t="s">
        <v>270</v>
      </c>
    </row>
    <row r="60" spans="1:34" ht="16.149999999999999" customHeight="1" thickBot="1">
      <c r="A60" s="717" t="s">
        <v>1939</v>
      </c>
      <c r="B60" s="718"/>
      <c r="C60" s="718"/>
      <c r="D60" s="718"/>
      <c r="E60" s="718"/>
      <c r="F60" s="718"/>
      <c r="G60" s="718"/>
      <c r="H60" s="718"/>
      <c r="I60" s="718"/>
      <c r="J60" s="718"/>
      <c r="K60" s="718"/>
      <c r="L60" s="718"/>
      <c r="M60" s="718"/>
      <c r="N60" s="718"/>
      <c r="O60" s="718"/>
      <c r="P60" s="718"/>
      <c r="Q60" s="718"/>
      <c r="R60" s="718"/>
      <c r="S60" s="718"/>
      <c r="T60" s="718"/>
      <c r="U60" s="718"/>
      <c r="V60" s="718"/>
      <c r="W60" s="718"/>
      <c r="X60" s="718"/>
      <c r="Y60" s="718"/>
      <c r="Z60" s="718"/>
      <c r="AA60" s="718"/>
      <c r="AB60" s="760"/>
      <c r="AC60" s="760"/>
      <c r="AD60" s="760"/>
      <c r="AE60" s="760"/>
      <c r="AF60" s="760"/>
      <c r="AG60" s="376"/>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62" t="str">
        <f>IF(AH60=TRUE,"問題なし","問題あり")</f>
        <v>問題あり</v>
      </c>
      <c r="AC61" s="762"/>
      <c r="AD61" s="762"/>
      <c r="AE61" s="762"/>
      <c r="AF61" s="762"/>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58" t="s">
        <v>1645</v>
      </c>
      <c r="B63" s="558"/>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row>
    <row r="64" spans="1:34" ht="16.149999999999999" hidden="1" customHeight="1" outlineLevel="1" thickBot="1">
      <c r="A64" s="337" t="s">
        <v>1564</v>
      </c>
      <c r="B64" s="338" t="s">
        <v>1618</v>
      </c>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row>
    <row r="65" spans="1:43" ht="16.149999999999999" hidden="1" customHeight="1" outlineLevel="1">
      <c r="A65" s="526" t="s">
        <v>1646</v>
      </c>
      <c r="B65" s="527"/>
      <c r="C65" s="527"/>
      <c r="D65" s="527"/>
      <c r="E65" s="527"/>
      <c r="F65" s="527"/>
      <c r="G65" s="527"/>
      <c r="H65" s="527"/>
      <c r="I65" s="527"/>
      <c r="J65" s="527"/>
      <c r="K65" s="527"/>
      <c r="L65" s="527"/>
      <c r="M65" s="527"/>
      <c r="N65" s="527"/>
      <c r="O65" s="527"/>
      <c r="P65" s="527"/>
      <c r="Q65" s="527"/>
      <c r="R65" s="527"/>
      <c r="S65" s="527"/>
      <c r="T65" s="527"/>
      <c r="U65" s="527"/>
      <c r="V65" s="527"/>
      <c r="W65" s="527"/>
      <c r="X65" s="527"/>
      <c r="Y65" s="527"/>
      <c r="Z65" s="527"/>
      <c r="AA65" s="527"/>
      <c r="AB65" s="757"/>
      <c r="AC65" s="757"/>
      <c r="AD65" s="757"/>
      <c r="AE65" s="757"/>
      <c r="AF65" s="757"/>
      <c r="AG65" s="559" t="s">
        <v>270</v>
      </c>
    </row>
    <row r="66" spans="1:43" ht="16.149999999999999" hidden="1" customHeight="1" outlineLevel="1">
      <c r="A66" s="530"/>
      <c r="B66" s="560" t="s">
        <v>1940</v>
      </c>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747"/>
      <c r="AC66" s="747"/>
      <c r="AD66" s="747"/>
      <c r="AE66" s="747"/>
      <c r="AF66" s="747"/>
      <c r="AG66" s="561" t="s">
        <v>270</v>
      </c>
    </row>
    <row r="67" spans="1:43" ht="16.149999999999999" hidden="1" customHeight="1" outlineLevel="1">
      <c r="A67" s="530"/>
      <c r="B67" s="560" t="s">
        <v>1941</v>
      </c>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758">
        <f>AB59</f>
        <v>0</v>
      </c>
      <c r="AC67" s="758"/>
      <c r="AD67" s="758"/>
      <c r="AE67" s="758"/>
      <c r="AF67" s="758"/>
      <c r="AG67" s="561" t="s">
        <v>270</v>
      </c>
    </row>
    <row r="68" spans="1:43" s="50" customFormat="1" ht="16.149999999999999" hidden="1" customHeight="1" outlineLevel="1">
      <c r="A68" s="530"/>
      <c r="B68" s="330" t="s">
        <v>454</v>
      </c>
      <c r="C68" s="325"/>
      <c r="D68" s="382"/>
      <c r="E68" s="382"/>
      <c r="F68" s="325"/>
      <c r="G68" s="382"/>
      <c r="H68" s="382"/>
      <c r="I68" s="325"/>
      <c r="J68" s="325"/>
      <c r="K68" s="325"/>
      <c r="L68" s="325"/>
      <c r="M68" s="382"/>
      <c r="N68" s="382"/>
      <c r="O68" s="382"/>
      <c r="P68" s="382"/>
      <c r="Q68" s="382"/>
      <c r="R68" s="382"/>
      <c r="S68" s="382"/>
      <c r="T68" s="382"/>
      <c r="U68" s="382"/>
      <c r="V68" s="382"/>
      <c r="W68" s="382"/>
      <c r="X68" s="382"/>
      <c r="Y68" s="382"/>
      <c r="Z68" s="382"/>
      <c r="AA68" s="382"/>
      <c r="AB68" s="751"/>
      <c r="AC68" s="751"/>
      <c r="AD68" s="751"/>
      <c r="AE68" s="751"/>
      <c r="AF68" s="751"/>
      <c r="AG68" s="536" t="s">
        <v>270</v>
      </c>
      <c r="AH68" s="215"/>
      <c r="AI68" s="215"/>
      <c r="AJ68" s="215"/>
      <c r="AK68" s="215"/>
      <c r="AL68" s="215"/>
      <c r="AM68" s="215"/>
      <c r="AN68" s="215"/>
      <c r="AO68" s="215"/>
      <c r="AP68" s="215"/>
      <c r="AQ68" s="215"/>
    </row>
    <row r="69" spans="1:43" ht="16.149999999999999" hidden="1" customHeight="1" outlineLevel="1">
      <c r="A69" s="530"/>
      <c r="B69" s="560" t="s">
        <v>1647</v>
      </c>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752"/>
      <c r="AC69" s="752"/>
      <c r="AD69" s="752"/>
      <c r="AE69" s="752"/>
      <c r="AF69" s="752"/>
      <c r="AG69" s="561" t="s">
        <v>270</v>
      </c>
    </row>
    <row r="70" spans="1:43" ht="16.149999999999999" hidden="1" customHeight="1" outlineLevel="1">
      <c r="A70" s="530"/>
      <c r="B70" s="560" t="s">
        <v>1648</v>
      </c>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752"/>
      <c r="AC70" s="752"/>
      <c r="AD70" s="752"/>
      <c r="AE70" s="752"/>
      <c r="AF70" s="752"/>
      <c r="AG70" s="561" t="s">
        <v>270</v>
      </c>
    </row>
    <row r="71" spans="1:43" ht="16.149999999999999" hidden="1" customHeight="1" outlineLevel="1" thickBot="1">
      <c r="A71" s="553"/>
      <c r="B71" s="562" t="s">
        <v>1649</v>
      </c>
      <c r="C71" s="563"/>
      <c r="D71" s="563"/>
      <c r="E71" s="563"/>
      <c r="F71" s="563"/>
      <c r="G71" s="563"/>
      <c r="H71" s="563"/>
      <c r="I71" s="563"/>
      <c r="J71" s="563"/>
      <c r="K71" s="563"/>
      <c r="L71" s="563"/>
      <c r="M71" s="563"/>
      <c r="N71" s="563"/>
      <c r="O71" s="563"/>
      <c r="P71" s="563"/>
      <c r="Q71" s="563"/>
      <c r="R71" s="563"/>
      <c r="S71" s="563"/>
      <c r="T71" s="563"/>
      <c r="U71" s="563"/>
      <c r="V71" s="563"/>
      <c r="W71" s="563"/>
      <c r="X71" s="563"/>
      <c r="Y71" s="563"/>
      <c r="Z71" s="563"/>
      <c r="AA71" s="563"/>
      <c r="AB71" s="753">
        <f>AB65-SUM(AB69:AF70)</f>
        <v>0</v>
      </c>
      <c r="AC71" s="753"/>
      <c r="AD71" s="753"/>
      <c r="AE71" s="753"/>
      <c r="AF71" s="753"/>
      <c r="AG71" s="564" t="s">
        <v>270</v>
      </c>
    </row>
    <row r="72" spans="1:43" s="444" customFormat="1" ht="16.149999999999999" hidden="1" customHeight="1" outlineLevel="1" thickBot="1">
      <c r="A72" s="553" t="s">
        <v>455</v>
      </c>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754"/>
      <c r="AC72" s="754"/>
      <c r="AD72" s="754"/>
      <c r="AE72" s="754"/>
      <c r="AF72" s="754"/>
      <c r="AG72" s="557"/>
      <c r="AH72" s="443" t="b">
        <v>0</v>
      </c>
      <c r="AI72" s="443"/>
      <c r="AJ72" s="443"/>
      <c r="AK72" s="443"/>
      <c r="AL72" s="443"/>
      <c r="AM72" s="443"/>
      <c r="AN72" s="443"/>
      <c r="AO72" s="443"/>
      <c r="AP72" s="443"/>
      <c r="AQ72" s="443"/>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55" t="str">
        <f>IF(AH72=TRUE,"問題なし","問題あり")</f>
        <v>問題あり</v>
      </c>
      <c r="AC73" s="755"/>
      <c r="AD73" s="755"/>
      <c r="AE73" s="755"/>
      <c r="AF73" s="755"/>
      <c r="AG73" s="3"/>
    </row>
    <row r="74" spans="1:43" ht="16.149999999999999" hidden="1" customHeight="1" outlineLevel="1">
      <c r="A74" s="337" t="s">
        <v>1564</v>
      </c>
      <c r="B74" s="338" t="s">
        <v>1651</v>
      </c>
      <c r="C74" s="338"/>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565"/>
      <c r="AC74" s="565"/>
      <c r="AD74" s="565"/>
      <c r="AE74" s="565"/>
      <c r="AF74" s="565"/>
      <c r="AG74" s="336"/>
    </row>
    <row r="75" spans="1:43" ht="16.149999999999999" hidden="1" customHeight="1" outlineLevel="1">
      <c r="A75" s="338"/>
      <c r="B75" s="338" t="s">
        <v>1565</v>
      </c>
      <c r="C75" s="338"/>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565"/>
      <c r="AC75" s="565"/>
      <c r="AD75" s="565"/>
      <c r="AE75" s="565"/>
      <c r="AF75" s="565"/>
      <c r="AG75" s="336"/>
    </row>
    <row r="76" spans="1:43" ht="16.149999999999999" hidden="1" customHeight="1" outlineLevel="1">
      <c r="A76" s="337" t="s">
        <v>1564</v>
      </c>
      <c r="B76" s="338" t="s">
        <v>1567</v>
      </c>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9"/>
      <c r="AC76" s="339"/>
      <c r="AD76" s="339"/>
      <c r="AE76" s="339"/>
      <c r="AF76" s="339"/>
      <c r="AG76" s="338"/>
    </row>
    <row r="77" spans="1:43" ht="16.149999999999999" hidden="1" customHeight="1" outlineLevel="1">
      <c r="A77" s="338"/>
      <c r="B77" s="338" t="s">
        <v>1566</v>
      </c>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9"/>
      <c r="AC77" s="339"/>
      <c r="AD77" s="339"/>
      <c r="AE77" s="339"/>
      <c r="AF77" s="339"/>
      <c r="AG77" s="338"/>
    </row>
    <row r="78" spans="1:43" ht="16.149999999999999" hidden="1" customHeight="1" outlineLevel="1">
      <c r="A78" s="337" t="s">
        <v>1564</v>
      </c>
      <c r="B78" s="566" t="s">
        <v>1652</v>
      </c>
      <c r="C78" s="338"/>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565"/>
      <c r="AC78" s="565"/>
      <c r="AD78" s="565"/>
      <c r="AE78" s="565"/>
      <c r="AF78" s="565"/>
      <c r="AG78" s="336"/>
    </row>
    <row r="79" spans="1:43" ht="16.149999999999999" hidden="1" customHeight="1" outlineLevel="1">
      <c r="A79" s="338"/>
      <c r="B79" s="338" t="s">
        <v>1650</v>
      </c>
      <c r="C79" s="338"/>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565"/>
      <c r="AC79" s="565"/>
      <c r="AD79" s="565"/>
      <c r="AE79" s="565"/>
      <c r="AF79" s="565"/>
      <c r="AG79" s="336"/>
    </row>
    <row r="80" spans="1:43" ht="16.149999999999999" hidden="1" customHeight="1" outlineLevel="1">
      <c r="A80" s="395" t="s">
        <v>1564</v>
      </c>
      <c r="B80" s="566" t="s">
        <v>1653</v>
      </c>
      <c r="C80" s="30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567"/>
      <c r="AC80" s="567"/>
      <c r="AD80" s="567"/>
      <c r="AE80" s="567"/>
      <c r="AF80" s="567"/>
      <c r="AG80" s="317"/>
    </row>
    <row r="81" spans="1:33" ht="16.149999999999999" hidden="1" customHeight="1" outlineLevel="1">
      <c r="A81" s="395"/>
      <c r="B81" s="566" t="s">
        <v>1590</v>
      </c>
      <c r="C81" s="30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567"/>
      <c r="AC81" s="567"/>
      <c r="AD81" s="567"/>
      <c r="AE81" s="567"/>
      <c r="AF81" s="567"/>
      <c r="AG81" s="317"/>
    </row>
    <row r="82" spans="1:33" ht="16.149999999999999" hidden="1" customHeight="1" outlineLevel="1">
      <c r="A82" s="395"/>
      <c r="B82" s="566" t="s">
        <v>1589</v>
      </c>
      <c r="C82" s="30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567"/>
      <c r="AC82" s="567"/>
      <c r="AD82" s="567"/>
      <c r="AE82" s="567"/>
      <c r="AF82" s="567"/>
      <c r="AG82" s="317"/>
    </row>
    <row r="83" spans="1:33" ht="16.149999999999999" hidden="1" customHeight="1" outlineLevel="1">
      <c r="A83" s="395" t="s">
        <v>1564</v>
      </c>
      <c r="B83" s="566" t="s">
        <v>1654</v>
      </c>
      <c r="C83" s="30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567"/>
      <c r="AC83" s="567"/>
      <c r="AD83" s="567"/>
      <c r="AE83" s="567"/>
      <c r="AF83" s="567"/>
      <c r="AG83" s="317"/>
    </row>
    <row r="84" spans="1:33" ht="16.149999999999999" hidden="1" customHeight="1" outlineLevel="1">
      <c r="A84" s="517"/>
      <c r="B84" s="427"/>
      <c r="C84" s="427"/>
      <c r="D84" s="3"/>
      <c r="E84" s="3"/>
      <c r="F84" s="3"/>
      <c r="G84" s="3"/>
      <c r="H84" s="3"/>
      <c r="I84" s="3"/>
      <c r="J84" s="3"/>
      <c r="K84" s="3"/>
      <c r="L84" s="3"/>
      <c r="M84" s="3"/>
      <c r="N84" s="3"/>
      <c r="O84" s="3"/>
      <c r="P84" s="3"/>
      <c r="Q84" s="3"/>
      <c r="R84" s="3"/>
      <c r="S84" s="3"/>
      <c r="T84" s="3"/>
      <c r="U84" s="3"/>
      <c r="V84" s="3"/>
      <c r="W84" s="3"/>
      <c r="X84" s="3"/>
      <c r="Y84" s="3"/>
      <c r="Z84" s="3"/>
      <c r="AA84" s="402"/>
      <c r="AB84" s="402"/>
      <c r="AC84" s="402"/>
      <c r="AD84" s="402"/>
      <c r="AE84" s="402"/>
      <c r="AF84" s="3"/>
    </row>
    <row r="85" spans="1:33" ht="16.149999999999999" customHeight="1" collapsed="1">
      <c r="A85" s="164" t="s">
        <v>1522</v>
      </c>
      <c r="B85" s="3"/>
      <c r="C85" s="3"/>
      <c r="D85" s="3"/>
      <c r="E85" s="3"/>
      <c r="F85" s="3"/>
      <c r="G85" s="3"/>
      <c r="H85" s="3"/>
      <c r="I85" s="3"/>
      <c r="J85" s="3"/>
      <c r="K85" s="3"/>
      <c r="L85" s="3"/>
      <c r="M85" s="3"/>
      <c r="N85" s="3"/>
      <c r="O85" s="3"/>
      <c r="P85" s="3"/>
      <c r="Q85" s="3"/>
      <c r="R85" s="3"/>
      <c r="S85" s="3"/>
      <c r="T85" s="3"/>
      <c r="U85" s="3"/>
      <c r="V85" s="3"/>
      <c r="W85" s="3"/>
      <c r="X85" s="3"/>
      <c r="Y85" s="3"/>
      <c r="Z85" s="3"/>
      <c r="AA85" s="402"/>
      <c r="AB85" s="402"/>
      <c r="AC85" s="402"/>
      <c r="AD85" s="402"/>
      <c r="AE85" s="402"/>
      <c r="AF85" s="3"/>
    </row>
    <row r="86" spans="1:33" ht="16.149999999999999" customHeight="1">
      <c r="A86" s="332" t="s">
        <v>1564</v>
      </c>
      <c r="B86" s="425" t="s">
        <v>1572</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503" t="s">
        <v>1564</v>
      </c>
      <c r="B87" s="333" t="s">
        <v>1725</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2" t="s">
        <v>1564</v>
      </c>
      <c r="B88" s="333" t="s">
        <v>1577</v>
      </c>
      <c r="C88" s="3"/>
      <c r="D88" s="3"/>
      <c r="E88" s="3"/>
      <c r="F88" s="3"/>
      <c r="G88" s="3"/>
      <c r="H88" s="3"/>
      <c r="I88" s="3"/>
      <c r="J88" s="3"/>
      <c r="K88" s="3"/>
      <c r="L88" s="3"/>
      <c r="M88" s="3"/>
      <c r="N88" s="3"/>
      <c r="O88" s="3"/>
      <c r="P88" s="3"/>
      <c r="Q88" s="3"/>
      <c r="R88" s="3"/>
      <c r="S88" s="3"/>
      <c r="T88" s="3"/>
      <c r="U88" s="3"/>
      <c r="V88" s="3"/>
      <c r="W88" s="3"/>
      <c r="X88" s="3"/>
      <c r="Y88" s="3"/>
      <c r="Z88" s="3"/>
      <c r="AA88" s="402"/>
      <c r="AB88" s="402"/>
      <c r="AC88" s="402"/>
      <c r="AD88" s="402"/>
      <c r="AE88" s="402"/>
      <c r="AF88" s="3"/>
    </row>
    <row r="89" spans="1:33" ht="16.149999999999999" customHeight="1">
      <c r="A89" s="164"/>
      <c r="B89" s="333" t="s">
        <v>1574</v>
      </c>
      <c r="C89" s="3"/>
      <c r="D89" s="3"/>
      <c r="E89" s="3"/>
      <c r="F89" s="3"/>
      <c r="G89" s="3"/>
      <c r="H89" s="3"/>
      <c r="I89" s="3"/>
      <c r="J89" s="3"/>
      <c r="K89" s="3"/>
      <c r="L89" s="3"/>
      <c r="M89" s="3"/>
      <c r="N89" s="3"/>
      <c r="O89" s="3"/>
      <c r="P89" s="3"/>
      <c r="Q89" s="3"/>
      <c r="R89" s="3"/>
      <c r="S89" s="3"/>
      <c r="T89" s="3"/>
      <c r="U89" s="3"/>
      <c r="V89" s="3"/>
      <c r="W89" s="3"/>
      <c r="X89" s="3"/>
      <c r="Y89" s="3"/>
      <c r="Z89" s="3"/>
      <c r="AA89" s="402"/>
      <c r="AB89" s="402"/>
      <c r="AC89" s="402"/>
      <c r="AD89" s="402"/>
      <c r="AE89" s="402"/>
      <c r="AF89" s="3"/>
    </row>
    <row r="90" spans="1:33" ht="16.149999999999999" customHeight="1">
      <c r="A90" s="426" t="s">
        <v>1619</v>
      </c>
      <c r="B90" s="333"/>
      <c r="C90" s="3"/>
      <c r="D90" s="3"/>
      <c r="E90" s="3"/>
      <c r="F90" s="3"/>
      <c r="G90" s="3"/>
      <c r="H90" s="3"/>
      <c r="I90" s="3"/>
      <c r="J90" s="3"/>
      <c r="K90" s="3"/>
      <c r="L90" s="3"/>
      <c r="M90" s="3"/>
      <c r="N90" s="3"/>
      <c r="O90" s="3"/>
      <c r="P90" s="3"/>
      <c r="Q90" s="3"/>
      <c r="R90" s="3"/>
      <c r="S90" s="3"/>
      <c r="T90" s="3"/>
      <c r="U90" s="3"/>
      <c r="V90" s="3"/>
      <c r="W90" s="3"/>
      <c r="X90" s="3"/>
      <c r="Y90" s="3"/>
      <c r="Z90" s="3"/>
      <c r="AA90" s="402"/>
      <c r="AB90" s="402"/>
      <c r="AC90" s="402"/>
      <c r="AD90" s="402"/>
      <c r="AE90" s="402"/>
      <c r="AF90" s="3"/>
    </row>
    <row r="91" spans="1:33" ht="16.149999999999999" customHeight="1" thickBot="1">
      <c r="A91" s="2" t="s">
        <v>1772</v>
      </c>
      <c r="B91" s="3"/>
      <c r="C91" s="3"/>
      <c r="D91" s="3"/>
      <c r="E91" s="3"/>
      <c r="F91" s="3"/>
      <c r="G91" s="3"/>
      <c r="H91" s="3"/>
      <c r="I91" s="3"/>
      <c r="J91" s="3"/>
      <c r="K91" s="3"/>
      <c r="L91" s="3"/>
      <c r="M91" s="3"/>
      <c r="N91" s="3"/>
      <c r="O91" s="3"/>
      <c r="P91" s="3"/>
      <c r="Q91" s="3"/>
      <c r="R91" s="3"/>
      <c r="S91" s="3"/>
      <c r="T91" s="3"/>
      <c r="U91" s="3"/>
      <c r="V91" s="3"/>
      <c r="W91" s="3"/>
      <c r="X91" s="3"/>
      <c r="Y91" s="3"/>
      <c r="Z91" s="3"/>
      <c r="AA91" s="177"/>
      <c r="AB91" s="177"/>
      <c r="AC91" s="177"/>
      <c r="AD91" s="177"/>
      <c r="AE91" s="177"/>
      <c r="AF91" s="177"/>
      <c r="AG91" s="177"/>
    </row>
    <row r="92" spans="1:33" ht="16.149999999999999" customHeight="1">
      <c r="A92" s="172" t="s">
        <v>1708</v>
      </c>
      <c r="B92" s="56"/>
      <c r="C92" s="36"/>
      <c r="D92" s="36"/>
      <c r="E92" s="36"/>
      <c r="F92" s="36"/>
      <c r="G92" s="36"/>
      <c r="H92" s="36"/>
      <c r="I92" s="36"/>
      <c r="J92" s="36"/>
      <c r="K92" s="36"/>
      <c r="L92" s="36"/>
      <c r="M92" s="36"/>
      <c r="N92" s="36"/>
      <c r="O92" s="36"/>
      <c r="P92" s="36"/>
      <c r="Q92" s="36"/>
      <c r="R92" s="36"/>
      <c r="S92" s="36"/>
      <c r="T92" s="36"/>
      <c r="U92" s="36"/>
      <c r="V92" s="36"/>
      <c r="W92" s="36"/>
      <c r="X92" s="36"/>
      <c r="Y92" s="36"/>
      <c r="Z92" s="36"/>
      <c r="AA92" s="77"/>
      <c r="AB92" s="647"/>
      <c r="AC92" s="647"/>
      <c r="AD92" s="647"/>
      <c r="AE92" s="647"/>
      <c r="AF92" s="647"/>
      <c r="AG92" s="79" t="s">
        <v>291</v>
      </c>
    </row>
    <row r="93" spans="1:33" ht="16.149999999999999" hidden="1" customHeight="1" outlineLevel="1">
      <c r="A93" s="568" t="s">
        <v>1709</v>
      </c>
      <c r="B93" s="361"/>
      <c r="C93" s="533"/>
      <c r="D93" s="533"/>
      <c r="E93" s="533"/>
      <c r="F93" s="533"/>
      <c r="G93" s="533"/>
      <c r="H93" s="533"/>
      <c r="I93" s="533"/>
      <c r="J93" s="533"/>
      <c r="K93" s="533"/>
      <c r="L93" s="533"/>
      <c r="M93" s="533"/>
      <c r="N93" s="533"/>
      <c r="O93" s="533"/>
      <c r="P93" s="533"/>
      <c r="Q93" s="533"/>
      <c r="R93" s="533"/>
      <c r="S93" s="533"/>
      <c r="T93" s="533"/>
      <c r="U93" s="533"/>
      <c r="V93" s="533"/>
      <c r="W93" s="533"/>
      <c r="X93" s="533"/>
      <c r="Y93" s="533"/>
      <c r="Z93" s="533"/>
      <c r="AA93" s="569"/>
      <c r="AB93" s="672">
        <f>AB94-AB95</f>
        <v>0</v>
      </c>
      <c r="AC93" s="672"/>
      <c r="AD93" s="672"/>
      <c r="AE93" s="672"/>
      <c r="AF93" s="672"/>
      <c r="AG93" s="570" t="s">
        <v>270</v>
      </c>
    </row>
    <row r="94" spans="1:33" ht="16.149999999999999" customHeight="1" collapsed="1">
      <c r="A94" s="1" t="s">
        <v>1726</v>
      </c>
      <c r="B94" s="3"/>
      <c r="C94" s="3"/>
      <c r="D94" s="3"/>
      <c r="E94" s="3"/>
      <c r="F94" s="3"/>
      <c r="G94" s="3"/>
      <c r="H94" s="3"/>
      <c r="I94" s="3"/>
      <c r="J94" s="3"/>
      <c r="K94" s="3"/>
      <c r="L94" s="3"/>
      <c r="M94" s="3"/>
      <c r="N94" s="3"/>
      <c r="O94" s="3"/>
      <c r="P94" s="3"/>
      <c r="Q94" s="3"/>
      <c r="R94" s="3"/>
      <c r="S94" s="3"/>
      <c r="T94" s="3"/>
      <c r="U94" s="3"/>
      <c r="V94" s="3"/>
      <c r="W94" s="3"/>
      <c r="X94" s="3"/>
      <c r="Y94" s="3"/>
      <c r="Z94" s="3"/>
      <c r="AA94" s="3"/>
      <c r="AB94" s="650"/>
      <c r="AC94" s="650"/>
      <c r="AD94" s="650"/>
      <c r="AE94" s="650"/>
      <c r="AF94" s="650"/>
      <c r="AG94" s="181" t="s">
        <v>270</v>
      </c>
    </row>
    <row r="95" spans="1:33" ht="16.149999999999999" customHeight="1">
      <c r="A95" s="22" t="s">
        <v>1727</v>
      </c>
      <c r="B95" s="5"/>
      <c r="C95" s="5"/>
      <c r="D95" s="5"/>
      <c r="E95" s="5"/>
      <c r="F95" s="5"/>
      <c r="G95" s="5"/>
      <c r="H95" s="5"/>
      <c r="I95" s="5"/>
      <c r="J95" s="5"/>
      <c r="K95" s="5"/>
      <c r="L95" s="5"/>
      <c r="M95" s="5"/>
      <c r="N95" s="5"/>
      <c r="O95" s="5"/>
      <c r="P95" s="5"/>
      <c r="Q95" s="5"/>
      <c r="R95" s="5"/>
      <c r="S95" s="5"/>
      <c r="T95" s="5"/>
      <c r="U95" s="5"/>
      <c r="V95" s="5"/>
      <c r="W95" s="5"/>
      <c r="X95" s="5"/>
      <c r="Y95" s="5"/>
      <c r="Z95" s="5"/>
      <c r="AA95" s="5"/>
      <c r="AB95" s="682"/>
      <c r="AC95" s="682"/>
      <c r="AD95" s="682"/>
      <c r="AE95" s="682"/>
      <c r="AF95" s="682"/>
      <c r="AG95" s="181" t="s">
        <v>270</v>
      </c>
    </row>
    <row r="96" spans="1:33" ht="16.149999999999999" customHeight="1">
      <c r="A96" s="16"/>
      <c r="B96" s="39" t="s">
        <v>1728</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5"/>
      <c r="AC96" s="645"/>
      <c r="AD96" s="645"/>
      <c r="AE96" s="645"/>
      <c r="AF96" s="645"/>
      <c r="AG96" s="128" t="s">
        <v>270</v>
      </c>
    </row>
    <row r="97" spans="1:33" ht="16.149999999999999" customHeight="1" thickBot="1">
      <c r="A97" s="40"/>
      <c r="B97" s="104" t="s">
        <v>1774</v>
      </c>
      <c r="C97" s="23"/>
      <c r="D97" s="23"/>
      <c r="E97" s="23"/>
      <c r="F97" s="23"/>
      <c r="G97" s="23"/>
      <c r="H97" s="23"/>
      <c r="I97" s="23"/>
      <c r="J97" s="23"/>
      <c r="K97" s="23"/>
      <c r="L97" s="23"/>
      <c r="M97" s="23"/>
      <c r="N97" s="23"/>
      <c r="O97" s="23"/>
      <c r="P97" s="88"/>
      <c r="Q97" s="88"/>
      <c r="R97" s="88"/>
      <c r="S97" s="88"/>
      <c r="T97" s="88"/>
      <c r="U97" s="88"/>
      <c r="V97" s="88"/>
      <c r="W97" s="88"/>
      <c r="X97" s="88"/>
      <c r="Y97" s="88"/>
      <c r="Z97" s="88"/>
      <c r="AA97" s="88"/>
      <c r="AB97" s="656">
        <f>AB95-AB96</f>
        <v>0</v>
      </c>
      <c r="AC97" s="656"/>
      <c r="AD97" s="656"/>
      <c r="AE97" s="656"/>
      <c r="AF97" s="656"/>
      <c r="AG97" s="129" t="s">
        <v>297</v>
      </c>
    </row>
    <row r="98" spans="1:33" ht="16.149999999999999" customHeight="1" thickTop="1" thickBot="1">
      <c r="A98" s="90"/>
      <c r="B98" s="105" t="s">
        <v>1734</v>
      </c>
      <c r="C98" s="106"/>
      <c r="D98" s="106"/>
      <c r="E98" s="106"/>
      <c r="F98" s="106"/>
      <c r="G98" s="106"/>
      <c r="H98" s="106"/>
      <c r="I98" s="106"/>
      <c r="J98" s="106"/>
      <c r="K98" s="106"/>
      <c r="L98" s="106"/>
      <c r="M98" s="106"/>
      <c r="N98" s="106"/>
      <c r="O98" s="106"/>
      <c r="P98" s="93"/>
      <c r="Q98" s="93"/>
      <c r="R98" s="93"/>
      <c r="S98" s="93"/>
      <c r="T98" s="93"/>
      <c r="U98" s="93"/>
      <c r="V98" s="93"/>
      <c r="W98" s="93"/>
      <c r="X98" s="93"/>
      <c r="Y98" s="93"/>
      <c r="Z98" s="93"/>
      <c r="AA98" s="93"/>
      <c r="AB98" s="763">
        <f>IFERROR(AB97/(AB94-AB95)*100,0)</f>
        <v>0</v>
      </c>
      <c r="AC98" s="763"/>
      <c r="AD98" s="763"/>
      <c r="AE98" s="763"/>
      <c r="AF98" s="763"/>
      <c r="AG98" s="130" t="s">
        <v>299</v>
      </c>
    </row>
    <row r="99" spans="1:33" ht="16.149999999999999" customHeight="1">
      <c r="A99" s="50"/>
      <c r="D99" s="49"/>
      <c r="E99" s="49"/>
      <c r="F99" s="49"/>
      <c r="G99" s="49"/>
      <c r="H99" s="49"/>
      <c r="I99" s="49"/>
      <c r="J99" s="49"/>
      <c r="K99" s="49"/>
      <c r="L99" s="49"/>
      <c r="M99" s="49"/>
      <c r="N99" s="49"/>
      <c r="O99" s="49"/>
      <c r="P99" s="49"/>
      <c r="Q99" s="49"/>
      <c r="R99" s="49"/>
      <c r="S99" s="49"/>
      <c r="T99" s="49"/>
      <c r="U99" s="49"/>
      <c r="V99" s="49"/>
      <c r="W99" s="49"/>
      <c r="X99" s="49"/>
      <c r="Y99" s="49"/>
      <c r="Z99" s="49"/>
      <c r="AA99" s="49"/>
    </row>
    <row r="100" spans="1:33" ht="16.149999999999999" customHeight="1" thickBot="1">
      <c r="A100" s="349" t="s">
        <v>300</v>
      </c>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350"/>
      <c r="AB100" s="350"/>
      <c r="AC100" s="350"/>
      <c r="AD100" s="350"/>
      <c r="AE100" s="350"/>
      <c r="AF100" s="350"/>
      <c r="AG100" s="350"/>
    </row>
    <row r="101" spans="1:33" ht="16.149999999999999" customHeight="1">
      <c r="A101" s="115" t="s">
        <v>1710</v>
      </c>
      <c r="B101" s="5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7"/>
      <c r="AB101" s="647"/>
      <c r="AC101" s="647"/>
      <c r="AD101" s="647"/>
      <c r="AE101" s="647"/>
      <c r="AF101" s="647"/>
      <c r="AG101" s="79" t="s">
        <v>291</v>
      </c>
    </row>
    <row r="102" spans="1:33" ht="16.149999999999999" hidden="1" customHeight="1" outlineLevel="1">
      <c r="A102" s="568" t="s">
        <v>1717</v>
      </c>
      <c r="B102" s="361"/>
      <c r="C102" s="533"/>
      <c r="D102" s="533"/>
      <c r="E102" s="533"/>
      <c r="F102" s="533"/>
      <c r="G102" s="533"/>
      <c r="H102" s="533"/>
      <c r="I102" s="533"/>
      <c r="J102" s="533"/>
      <c r="K102" s="533"/>
      <c r="L102" s="533"/>
      <c r="M102" s="533"/>
      <c r="N102" s="533"/>
      <c r="O102" s="533"/>
      <c r="P102" s="533"/>
      <c r="Q102" s="533"/>
      <c r="R102" s="533"/>
      <c r="S102" s="533"/>
      <c r="T102" s="533"/>
      <c r="U102" s="533"/>
      <c r="V102" s="533"/>
      <c r="W102" s="533"/>
      <c r="X102" s="533"/>
      <c r="Y102" s="533"/>
      <c r="Z102" s="533"/>
      <c r="AA102" s="569"/>
      <c r="AB102" s="672">
        <f>AB103-AB104</f>
        <v>0</v>
      </c>
      <c r="AC102" s="672"/>
      <c r="AD102" s="672"/>
      <c r="AE102" s="672"/>
      <c r="AF102" s="672"/>
      <c r="AG102" s="570" t="s">
        <v>270</v>
      </c>
    </row>
    <row r="103" spans="1:33" ht="16.149999999999999" customHeight="1" collapsed="1">
      <c r="A103" s="1" t="s">
        <v>1729</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50"/>
      <c r="AC103" s="650"/>
      <c r="AD103" s="650"/>
      <c r="AE103" s="650"/>
      <c r="AF103" s="650"/>
      <c r="AG103" s="181" t="s">
        <v>270</v>
      </c>
    </row>
    <row r="104" spans="1:33" ht="16.149999999999999" customHeight="1">
      <c r="A104" s="22" t="s">
        <v>1735</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82"/>
      <c r="AC104" s="682"/>
      <c r="AD104" s="682"/>
      <c r="AE104" s="682"/>
      <c r="AF104" s="682"/>
      <c r="AG104" s="181" t="s">
        <v>270</v>
      </c>
    </row>
    <row r="105" spans="1:33" ht="16.149999999999999" customHeight="1">
      <c r="A105" s="16"/>
      <c r="B105" s="39" t="s">
        <v>1738</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45"/>
      <c r="AC105" s="645"/>
      <c r="AD105" s="645"/>
      <c r="AE105" s="645"/>
      <c r="AF105" s="645"/>
      <c r="AG105" s="128" t="s">
        <v>270</v>
      </c>
    </row>
    <row r="106" spans="1:33" ht="16.149999999999999" customHeight="1" thickBot="1">
      <c r="A106" s="40"/>
      <c r="B106" s="104" t="s">
        <v>1739</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56">
        <f>AB104-AB105</f>
        <v>0</v>
      </c>
      <c r="AC106" s="656"/>
      <c r="AD106" s="656"/>
      <c r="AE106" s="656"/>
      <c r="AF106" s="656"/>
      <c r="AG106" s="129" t="s">
        <v>297</v>
      </c>
    </row>
    <row r="107" spans="1:33" ht="16.350000000000001" customHeight="1" thickTop="1" thickBot="1">
      <c r="A107" s="90"/>
      <c r="B107" s="175" t="s">
        <v>1753</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763">
        <f>IFERROR(AB106/(AB103-AB104)*100,0)</f>
        <v>0</v>
      </c>
      <c r="AC107" s="763"/>
      <c r="AD107" s="763"/>
      <c r="AE107" s="763"/>
      <c r="AF107" s="763"/>
      <c r="AG107" s="130" t="s">
        <v>299</v>
      </c>
    </row>
    <row r="108" spans="1:33" ht="16.350000000000001" customHeight="1"/>
    <row r="109" spans="1:33" ht="16.149999999999999" customHeight="1" thickBot="1">
      <c r="A109" s="2" t="s">
        <v>308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644"/>
      <c r="AB109" s="644"/>
      <c r="AC109" s="644"/>
      <c r="AD109" s="644"/>
      <c r="AE109" s="644"/>
      <c r="AF109" s="644"/>
      <c r="AG109" s="644"/>
    </row>
    <row r="110" spans="1:33" ht="16.149999999999999" customHeight="1">
      <c r="A110" s="115" t="s">
        <v>1711</v>
      </c>
      <c r="B110" s="5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7"/>
      <c r="AB110" s="647"/>
      <c r="AC110" s="647"/>
      <c r="AD110" s="647"/>
      <c r="AE110" s="647"/>
      <c r="AF110" s="647"/>
      <c r="AG110" s="79" t="s">
        <v>291</v>
      </c>
    </row>
    <row r="111" spans="1:33" ht="16.149999999999999" hidden="1" customHeight="1" outlineLevel="1">
      <c r="A111" s="568" t="s">
        <v>1718</v>
      </c>
      <c r="B111" s="361"/>
      <c r="C111" s="533"/>
      <c r="D111" s="533"/>
      <c r="E111" s="533"/>
      <c r="F111" s="533"/>
      <c r="G111" s="533"/>
      <c r="H111" s="533"/>
      <c r="I111" s="533"/>
      <c r="J111" s="533"/>
      <c r="K111" s="533"/>
      <c r="L111" s="533"/>
      <c r="M111" s="533"/>
      <c r="N111" s="533"/>
      <c r="O111" s="533"/>
      <c r="P111" s="533"/>
      <c r="Q111" s="533"/>
      <c r="R111" s="533"/>
      <c r="S111" s="533"/>
      <c r="T111" s="533"/>
      <c r="U111" s="533"/>
      <c r="V111" s="533"/>
      <c r="W111" s="533"/>
      <c r="X111" s="533"/>
      <c r="Y111" s="533"/>
      <c r="Z111" s="533"/>
      <c r="AA111" s="569"/>
      <c r="AB111" s="672">
        <f>AB112-AB113</f>
        <v>0</v>
      </c>
      <c r="AC111" s="672"/>
      <c r="AD111" s="672"/>
      <c r="AE111" s="672"/>
      <c r="AF111" s="672"/>
      <c r="AG111" s="570" t="s">
        <v>270</v>
      </c>
    </row>
    <row r="112" spans="1:33" ht="16.149999999999999" customHeight="1" collapsed="1">
      <c r="A112" s="1" t="s">
        <v>1730</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50"/>
      <c r="AC112" s="650"/>
      <c r="AD112" s="650"/>
      <c r="AE112" s="650"/>
      <c r="AF112" s="650"/>
      <c r="AG112" s="181" t="s">
        <v>270</v>
      </c>
    </row>
    <row r="113" spans="1:35" ht="16.149999999999999" customHeight="1">
      <c r="A113" s="22" t="s">
        <v>1736</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82"/>
      <c r="AC113" s="682"/>
      <c r="AD113" s="682"/>
      <c r="AE113" s="682"/>
      <c r="AF113" s="682"/>
      <c r="AG113" s="181" t="s">
        <v>270</v>
      </c>
    </row>
    <row r="114" spans="1:35" ht="16.149999999999999" customHeight="1">
      <c r="A114" s="16"/>
      <c r="B114" s="39" t="s">
        <v>1707</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5"/>
      <c r="AC114" s="645"/>
      <c r="AD114" s="645"/>
      <c r="AE114" s="645"/>
      <c r="AF114" s="645"/>
      <c r="AG114" s="128" t="s">
        <v>270</v>
      </c>
    </row>
    <row r="115" spans="1:35" ht="16.149999999999999" customHeight="1" thickBot="1">
      <c r="A115" s="40"/>
      <c r="B115" s="104" t="s">
        <v>1740</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56">
        <f>AB113-AB114</f>
        <v>0</v>
      </c>
      <c r="AC115" s="656"/>
      <c r="AD115" s="656"/>
      <c r="AE115" s="656"/>
      <c r="AF115" s="656"/>
      <c r="AG115" s="129" t="s">
        <v>297</v>
      </c>
    </row>
    <row r="116" spans="1:35" ht="16.350000000000001" customHeight="1" thickTop="1" thickBot="1">
      <c r="A116" s="90"/>
      <c r="B116" s="175" t="s">
        <v>1754</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763">
        <f>IFERROR(AB115/(AB112-AB113)*100,0)</f>
        <v>0</v>
      </c>
      <c r="AC116" s="763"/>
      <c r="AD116" s="763"/>
      <c r="AE116" s="763"/>
      <c r="AF116" s="763"/>
      <c r="AG116" s="130" t="s">
        <v>299</v>
      </c>
    </row>
    <row r="117" spans="1:35" ht="16.350000000000001" customHeight="1"/>
    <row r="118" spans="1:35" ht="16.149999999999999" customHeight="1" thickBot="1">
      <c r="A118" s="2" t="s">
        <v>316</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644"/>
      <c r="AB118" s="644"/>
      <c r="AC118" s="644"/>
      <c r="AD118" s="644"/>
      <c r="AE118" s="644"/>
      <c r="AF118" s="644"/>
      <c r="AG118" s="644"/>
    </row>
    <row r="119" spans="1:35" ht="16.149999999999999" customHeight="1">
      <c r="A119" s="115" t="s">
        <v>1712</v>
      </c>
      <c r="B119" s="5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77"/>
      <c r="AB119" s="647"/>
      <c r="AC119" s="647"/>
      <c r="AD119" s="647"/>
      <c r="AE119" s="647"/>
      <c r="AF119" s="647"/>
      <c r="AG119" s="79" t="s">
        <v>291</v>
      </c>
    </row>
    <row r="120" spans="1:35" ht="16.149999999999999" hidden="1" customHeight="1" outlineLevel="1">
      <c r="A120" s="568" t="s">
        <v>1719</v>
      </c>
      <c r="B120" s="361"/>
      <c r="C120" s="533"/>
      <c r="D120" s="533"/>
      <c r="E120" s="533"/>
      <c r="F120" s="533"/>
      <c r="G120" s="533"/>
      <c r="H120" s="533"/>
      <c r="I120" s="533"/>
      <c r="J120" s="533"/>
      <c r="K120" s="533"/>
      <c r="L120" s="533"/>
      <c r="M120" s="533"/>
      <c r="N120" s="533"/>
      <c r="O120" s="533"/>
      <c r="P120" s="533"/>
      <c r="Q120" s="533"/>
      <c r="R120" s="533"/>
      <c r="S120" s="533"/>
      <c r="T120" s="533"/>
      <c r="U120" s="533"/>
      <c r="V120" s="533"/>
      <c r="W120" s="533"/>
      <c r="X120" s="533"/>
      <c r="Y120" s="533"/>
      <c r="Z120" s="533"/>
      <c r="AA120" s="569"/>
      <c r="AB120" s="672">
        <f>AB121-AB122</f>
        <v>0</v>
      </c>
      <c r="AC120" s="672"/>
      <c r="AD120" s="672"/>
      <c r="AE120" s="672"/>
      <c r="AF120" s="672"/>
      <c r="AG120" s="570" t="s">
        <v>270</v>
      </c>
    </row>
    <row r="121" spans="1:35" ht="16.149999999999999" customHeight="1" collapsed="1">
      <c r="A121" s="1" t="s">
        <v>1731</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650"/>
      <c r="AC121" s="650"/>
      <c r="AD121" s="650"/>
      <c r="AE121" s="650"/>
      <c r="AF121" s="650"/>
      <c r="AG121" s="181" t="s">
        <v>270</v>
      </c>
    </row>
    <row r="122" spans="1:35" ht="16.149999999999999" customHeight="1">
      <c r="A122" s="22" t="s">
        <v>1737</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682"/>
      <c r="AC122" s="682"/>
      <c r="AD122" s="682"/>
      <c r="AE122" s="682"/>
      <c r="AF122" s="682"/>
      <c r="AG122" s="181" t="s">
        <v>270</v>
      </c>
    </row>
    <row r="123" spans="1:35" ht="16.149999999999999" customHeight="1">
      <c r="A123" s="16"/>
      <c r="B123" s="89" t="s">
        <v>1741</v>
      </c>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645"/>
      <c r="AC123" s="645"/>
      <c r="AD123" s="645"/>
      <c r="AE123" s="645"/>
      <c r="AF123" s="645"/>
      <c r="AG123" s="128" t="s">
        <v>270</v>
      </c>
    </row>
    <row r="124" spans="1:35" ht="16.350000000000001" customHeight="1" thickBot="1">
      <c r="A124" s="40"/>
      <c r="B124" s="104" t="s">
        <v>1742</v>
      </c>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656">
        <f>AB122-AB123</f>
        <v>0</v>
      </c>
      <c r="AC124" s="656"/>
      <c r="AD124" s="656"/>
      <c r="AE124" s="656"/>
      <c r="AF124" s="656"/>
      <c r="AG124" s="129" t="s">
        <v>297</v>
      </c>
    </row>
    <row r="125" spans="1:35" ht="16.350000000000001" customHeight="1" thickTop="1" thickBot="1">
      <c r="A125" s="90"/>
      <c r="B125" s="175" t="s">
        <v>1755</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763">
        <f>IFERROR(AB124/(AB121-AB122)*100,0)</f>
        <v>0</v>
      </c>
      <c r="AC125" s="763"/>
      <c r="AD125" s="763"/>
      <c r="AE125" s="763"/>
      <c r="AF125" s="763"/>
      <c r="AG125" s="130" t="s">
        <v>299</v>
      </c>
    </row>
    <row r="126" spans="1:35" ht="16.350000000000001" customHeight="1">
      <c r="AG126" s="28"/>
    </row>
    <row r="127" spans="1:35" ht="16.350000000000001" customHeight="1" thickBot="1">
      <c r="A127" s="649" t="s">
        <v>324</v>
      </c>
      <c r="B127" s="649"/>
      <c r="C127" s="649"/>
      <c r="D127" s="649"/>
      <c r="E127" s="649"/>
      <c r="F127" s="649"/>
      <c r="G127" s="649"/>
      <c r="H127" s="649"/>
      <c r="I127" s="649"/>
      <c r="J127" s="649"/>
      <c r="K127" s="649"/>
      <c r="L127" s="649"/>
      <c r="M127" s="649"/>
      <c r="N127" s="649"/>
      <c r="O127" s="649"/>
      <c r="P127" s="649"/>
      <c r="Q127" s="649"/>
      <c r="R127" s="649"/>
      <c r="S127" s="649"/>
      <c r="T127" s="649"/>
      <c r="U127" s="649"/>
      <c r="V127" s="649"/>
      <c r="W127" s="649"/>
      <c r="X127" s="649"/>
      <c r="Y127" s="649"/>
      <c r="Z127" s="649"/>
      <c r="AA127" s="649"/>
      <c r="AB127" s="649"/>
      <c r="AC127" s="649"/>
      <c r="AD127" s="649"/>
      <c r="AE127" s="649"/>
      <c r="AF127" s="649"/>
      <c r="AG127" s="649"/>
      <c r="AH127" s="204"/>
      <c r="AI127" s="204"/>
    </row>
    <row r="128" spans="1:35" ht="16.350000000000001" customHeight="1">
      <c r="A128" s="172" t="s">
        <v>1713</v>
      </c>
      <c r="B128" s="5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77"/>
      <c r="AB128" s="647"/>
      <c r="AC128" s="647"/>
      <c r="AD128" s="647"/>
      <c r="AE128" s="647"/>
      <c r="AF128" s="647"/>
      <c r="AG128" s="79" t="s">
        <v>291</v>
      </c>
      <c r="AH128" s="194"/>
      <c r="AI128" s="194"/>
    </row>
    <row r="129" spans="1:33" ht="16.350000000000001" hidden="1" customHeight="1" outlineLevel="1">
      <c r="A129" s="571" t="s">
        <v>1942</v>
      </c>
      <c r="B129" s="361"/>
      <c r="C129" s="533"/>
      <c r="D129" s="533"/>
      <c r="E129" s="533"/>
      <c r="F129" s="533"/>
      <c r="G129" s="533"/>
      <c r="H129" s="533"/>
      <c r="I129" s="533"/>
      <c r="J129" s="533"/>
      <c r="K129" s="533"/>
      <c r="L129" s="533"/>
      <c r="M129" s="533"/>
      <c r="N129" s="533"/>
      <c r="O129" s="533"/>
      <c r="P129" s="533"/>
      <c r="Q129" s="533"/>
      <c r="R129" s="533"/>
      <c r="S129" s="533"/>
      <c r="T129" s="533"/>
      <c r="U129" s="533"/>
      <c r="V129" s="533"/>
      <c r="W129" s="533"/>
      <c r="X129" s="533"/>
      <c r="Y129" s="533"/>
      <c r="Z129" s="533"/>
      <c r="AA129" s="569"/>
      <c r="AB129" s="672">
        <f>AB130-AB131</f>
        <v>0</v>
      </c>
      <c r="AC129" s="672"/>
      <c r="AD129" s="672"/>
      <c r="AE129" s="672"/>
      <c r="AF129" s="672"/>
      <c r="AG129" s="570" t="s">
        <v>270</v>
      </c>
    </row>
    <row r="130" spans="1:33" ht="16.350000000000001" customHeight="1" collapsed="1">
      <c r="A130" s="1" t="s">
        <v>1732</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650"/>
      <c r="AC130" s="650"/>
      <c r="AD130" s="650"/>
      <c r="AE130" s="650"/>
      <c r="AF130" s="650"/>
      <c r="AG130" s="181" t="s">
        <v>270</v>
      </c>
    </row>
    <row r="131" spans="1:33" ht="16.350000000000001" customHeight="1">
      <c r="A131" s="173" t="s">
        <v>1750</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682"/>
      <c r="AC131" s="682"/>
      <c r="AD131" s="682"/>
      <c r="AE131" s="682"/>
      <c r="AF131" s="682"/>
      <c r="AG131" s="181" t="s">
        <v>270</v>
      </c>
    </row>
    <row r="132" spans="1:33" ht="16.350000000000001" customHeight="1">
      <c r="A132" s="16"/>
      <c r="B132" s="89" t="s">
        <v>1743</v>
      </c>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645"/>
      <c r="AC132" s="645"/>
      <c r="AD132" s="645"/>
      <c r="AE132" s="645"/>
      <c r="AF132" s="645"/>
      <c r="AG132" s="128" t="s">
        <v>270</v>
      </c>
    </row>
    <row r="133" spans="1:33" ht="16.350000000000001" customHeight="1" thickBot="1">
      <c r="A133" s="40"/>
      <c r="B133" s="104" t="s">
        <v>1744</v>
      </c>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656">
        <f>AB131-AB132</f>
        <v>0</v>
      </c>
      <c r="AC133" s="656"/>
      <c r="AD133" s="656"/>
      <c r="AE133" s="656"/>
      <c r="AF133" s="656"/>
      <c r="AG133" s="129" t="s">
        <v>297</v>
      </c>
    </row>
    <row r="134" spans="1:33" ht="16.350000000000001" customHeight="1" thickTop="1" thickBot="1">
      <c r="A134" s="90"/>
      <c r="B134" s="175" t="s">
        <v>1756</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763">
        <f>IFERROR(AB133/(AB130-AB131)*100,0)</f>
        <v>0</v>
      </c>
      <c r="AC134" s="763"/>
      <c r="AD134" s="763"/>
      <c r="AE134" s="763"/>
      <c r="AF134" s="763"/>
      <c r="AG134" s="130" t="s">
        <v>299</v>
      </c>
    </row>
    <row r="135" spans="1:33" ht="16.350000000000001" customHeight="1">
      <c r="AG135" s="28"/>
    </row>
    <row r="136" spans="1:33" ht="16.149999999999999" customHeight="1" thickBot="1">
      <c r="A136" s="2" t="s">
        <v>332</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644"/>
      <c r="AB136" s="644"/>
      <c r="AC136" s="644"/>
      <c r="AD136" s="644"/>
      <c r="AE136" s="644"/>
      <c r="AF136" s="644"/>
      <c r="AG136" s="644"/>
    </row>
    <row r="137" spans="1:33" ht="16.149999999999999" customHeight="1">
      <c r="A137" s="172" t="s">
        <v>1714</v>
      </c>
      <c r="B137" s="5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77"/>
      <c r="AB137" s="647"/>
      <c r="AC137" s="647"/>
      <c r="AD137" s="647"/>
      <c r="AE137" s="647"/>
      <c r="AF137" s="647"/>
      <c r="AG137" s="79" t="s">
        <v>291</v>
      </c>
    </row>
    <row r="138" spans="1:33" ht="16.149999999999999" hidden="1" customHeight="1" outlineLevel="1">
      <c r="A138" s="571" t="s">
        <v>1943</v>
      </c>
      <c r="B138" s="361"/>
      <c r="C138" s="533"/>
      <c r="D138" s="533"/>
      <c r="E138" s="533"/>
      <c r="F138" s="533"/>
      <c r="G138" s="533"/>
      <c r="H138" s="533"/>
      <c r="I138" s="533"/>
      <c r="J138" s="533"/>
      <c r="K138" s="533"/>
      <c r="L138" s="533"/>
      <c r="M138" s="533"/>
      <c r="N138" s="533"/>
      <c r="O138" s="533"/>
      <c r="P138" s="533"/>
      <c r="Q138" s="533"/>
      <c r="R138" s="533"/>
      <c r="S138" s="533"/>
      <c r="T138" s="533"/>
      <c r="U138" s="533"/>
      <c r="V138" s="533"/>
      <c r="W138" s="533"/>
      <c r="X138" s="533"/>
      <c r="Y138" s="533"/>
      <c r="Z138" s="533"/>
      <c r="AA138" s="569"/>
      <c r="AB138" s="672">
        <f>AB139-AB140</f>
        <v>0</v>
      </c>
      <c r="AC138" s="672"/>
      <c r="AD138" s="672"/>
      <c r="AE138" s="672"/>
      <c r="AF138" s="672"/>
      <c r="AG138" s="570" t="s">
        <v>270</v>
      </c>
    </row>
    <row r="139" spans="1:33" ht="16.149999999999999" customHeight="1" collapsed="1">
      <c r="A139" s="1" t="s">
        <v>1733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650"/>
      <c r="AC139" s="650"/>
      <c r="AD139" s="650"/>
      <c r="AE139" s="650"/>
      <c r="AF139" s="650"/>
      <c r="AG139" s="181" t="s">
        <v>270</v>
      </c>
    </row>
    <row r="140" spans="1:33" ht="16.149999999999999" customHeight="1">
      <c r="A140" s="173" t="s">
        <v>1749</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682"/>
      <c r="AC140" s="682"/>
      <c r="AD140" s="682"/>
      <c r="AE140" s="682"/>
      <c r="AF140" s="682"/>
      <c r="AG140" s="181" t="s">
        <v>270</v>
      </c>
    </row>
    <row r="141" spans="1:33" ht="16.149999999999999" customHeight="1">
      <c r="A141" s="16"/>
      <c r="B141" s="89" t="s">
        <v>1745</v>
      </c>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645"/>
      <c r="AC141" s="645"/>
      <c r="AD141" s="645"/>
      <c r="AE141" s="645"/>
      <c r="AF141" s="645"/>
      <c r="AG141" s="128" t="s">
        <v>270</v>
      </c>
    </row>
    <row r="142" spans="1:33" ht="16.149999999999999" customHeight="1" thickBot="1">
      <c r="A142" s="40"/>
      <c r="B142" s="104" t="s">
        <v>1746</v>
      </c>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656">
        <f>AB140-AB141</f>
        <v>0</v>
      </c>
      <c r="AC142" s="656"/>
      <c r="AD142" s="656"/>
      <c r="AE142" s="656"/>
      <c r="AF142" s="656"/>
      <c r="AG142" s="129" t="s">
        <v>297</v>
      </c>
    </row>
    <row r="143" spans="1:33" ht="16.350000000000001" customHeight="1" thickTop="1" thickBot="1">
      <c r="A143" s="90"/>
      <c r="B143" s="175" t="s">
        <v>1757</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763">
        <f>IFERROR(AB142/(AB139-AB140)*100,0)</f>
        <v>0</v>
      </c>
      <c r="AC143" s="763"/>
      <c r="AD143" s="763"/>
      <c r="AE143" s="763"/>
      <c r="AF143" s="763"/>
      <c r="AG143" s="130" t="s">
        <v>299</v>
      </c>
    </row>
    <row r="144" spans="1:33" ht="16.350000000000001" customHeight="1"/>
    <row r="145" spans="1:35" ht="16.350000000000001" customHeight="1">
      <c r="A145" s="66" t="s">
        <v>340</v>
      </c>
      <c r="B145" s="65"/>
      <c r="C145" s="65"/>
      <c r="D145" s="65"/>
      <c r="E145" s="65"/>
      <c r="F145" s="65"/>
      <c r="G145" s="65"/>
      <c r="H145" s="65"/>
      <c r="I145" s="65"/>
      <c r="J145" s="65"/>
      <c r="K145" s="65"/>
      <c r="L145" s="65"/>
      <c r="M145" s="65"/>
      <c r="N145" s="65" t="s">
        <v>1937</v>
      </c>
      <c r="O145" s="65"/>
      <c r="P145" s="65"/>
      <c r="Q145" s="65"/>
      <c r="R145" s="65"/>
      <c r="S145" s="65"/>
      <c r="T145" s="65"/>
      <c r="U145" s="65"/>
      <c r="V145" s="65"/>
      <c r="W145" s="65"/>
      <c r="X145" s="65"/>
      <c r="Y145" s="65"/>
      <c r="Z145" s="65"/>
      <c r="AA145" s="65"/>
      <c r="AB145" s="65"/>
      <c r="AC145" s="65"/>
      <c r="AD145" s="65"/>
      <c r="AE145" s="65"/>
      <c r="AF145" s="65"/>
      <c r="AG145" s="65"/>
    </row>
    <row r="146" spans="1:35" ht="16.149999999999999" customHeight="1" thickBot="1">
      <c r="A146" s="64" t="s">
        <v>341</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0"/>
      <c r="AB146" s="640"/>
      <c r="AC146" s="640"/>
      <c r="AD146" s="640"/>
      <c r="AE146" s="640"/>
      <c r="AF146" s="640"/>
      <c r="AG146" s="640"/>
      <c r="AH146" s="204"/>
      <c r="AI146" s="204"/>
    </row>
    <row r="147" spans="1:35" ht="16.149999999999999" customHeight="1">
      <c r="A147" s="114" t="s">
        <v>1715</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47"/>
      <c r="AC147" s="647"/>
      <c r="AD147" s="647"/>
      <c r="AE147" s="647"/>
      <c r="AF147" s="647"/>
      <c r="AG147" s="82" t="s">
        <v>291</v>
      </c>
      <c r="AH147" s="194"/>
      <c r="AI147" s="194"/>
    </row>
    <row r="148" spans="1:35" ht="16.149999999999999" hidden="1" customHeight="1" outlineLevel="1">
      <c r="A148" s="340" t="s">
        <v>481</v>
      </c>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572"/>
      <c r="AB148" s="747"/>
      <c r="AC148" s="747"/>
      <c r="AD148" s="747"/>
      <c r="AE148" s="747"/>
      <c r="AF148" s="747"/>
      <c r="AG148" s="573" t="s">
        <v>270</v>
      </c>
      <c r="AH148" s="194"/>
      <c r="AI148" s="194"/>
    </row>
    <row r="149" spans="1:35" ht="16.149999999999999" hidden="1" customHeight="1" outlineLevel="1">
      <c r="A149" s="103" t="s">
        <v>1720</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72">
        <f>AB151-AB153</f>
        <v>0</v>
      </c>
      <c r="AC149" s="672"/>
      <c r="AD149" s="672"/>
      <c r="AE149" s="672"/>
      <c r="AF149" s="672"/>
      <c r="AG149" s="120" t="s">
        <v>270</v>
      </c>
    </row>
    <row r="150" spans="1:35" ht="16.149999999999999" hidden="1" customHeight="1" outlineLevel="1">
      <c r="A150" s="340" t="s">
        <v>482</v>
      </c>
      <c r="B150" s="342"/>
      <c r="C150" s="342"/>
      <c r="D150" s="342"/>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764"/>
      <c r="AC150" s="764"/>
      <c r="AD150" s="764"/>
      <c r="AE150" s="764"/>
      <c r="AF150" s="764"/>
      <c r="AG150" s="574" t="s">
        <v>270</v>
      </c>
    </row>
    <row r="151" spans="1:35" ht="16.149999999999999" customHeight="1" collapsed="1">
      <c r="A151" s="103" t="s">
        <v>1929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2"/>
      <c r="AC151" s="642"/>
      <c r="AD151" s="642"/>
      <c r="AE151" s="642"/>
      <c r="AF151" s="642"/>
      <c r="AG151" s="132" t="s">
        <v>270</v>
      </c>
    </row>
    <row r="152" spans="1:35" ht="16.149999999999999" hidden="1" customHeight="1" outlineLevel="1">
      <c r="A152" s="343" t="s">
        <v>1695</v>
      </c>
      <c r="B152" s="344"/>
      <c r="C152" s="344"/>
      <c r="D152" s="344"/>
      <c r="E152" s="344"/>
      <c r="F152" s="344"/>
      <c r="G152" s="344"/>
      <c r="H152" s="344"/>
      <c r="I152" s="344"/>
      <c r="J152" s="344"/>
      <c r="K152" s="344"/>
      <c r="L152" s="344"/>
      <c r="M152" s="344"/>
      <c r="N152" s="344"/>
      <c r="O152" s="344"/>
      <c r="P152" s="344"/>
      <c r="Q152" s="344"/>
      <c r="R152" s="344"/>
      <c r="S152" s="344"/>
      <c r="T152" s="344"/>
      <c r="U152" s="344"/>
      <c r="V152" s="344"/>
      <c r="W152" s="344"/>
      <c r="X152" s="344"/>
      <c r="Y152" s="344"/>
      <c r="Z152" s="344"/>
      <c r="AA152" s="344"/>
      <c r="AB152" s="765"/>
      <c r="AC152" s="765"/>
      <c r="AD152" s="765"/>
      <c r="AE152" s="765"/>
      <c r="AF152" s="765"/>
      <c r="AG152" s="574" t="s">
        <v>270</v>
      </c>
    </row>
    <row r="153" spans="1:35" ht="16.149999999999999" customHeight="1" collapsed="1">
      <c r="A153" s="107" t="s">
        <v>1931</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66"/>
      <c r="AC153" s="766"/>
      <c r="AD153" s="766"/>
      <c r="AE153" s="766"/>
      <c r="AF153" s="766"/>
      <c r="AG153" s="132" t="s">
        <v>270</v>
      </c>
    </row>
    <row r="154" spans="1:35" ht="16.149999999999999" customHeight="1">
      <c r="A154" s="95"/>
      <c r="B154" s="96" t="s">
        <v>1722</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2"/>
      <c r="AC154" s="642"/>
      <c r="AD154" s="642"/>
      <c r="AE154" s="642"/>
      <c r="AF154" s="642"/>
      <c r="AG154" s="135" t="s">
        <v>270</v>
      </c>
    </row>
    <row r="155" spans="1:35" ht="16.149999999999999" customHeight="1" thickBot="1">
      <c r="A155" s="97"/>
      <c r="B155" s="109" t="s">
        <v>1723</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56">
        <f>AB153-AB154</f>
        <v>0</v>
      </c>
      <c r="AC155" s="656"/>
      <c r="AD155" s="656"/>
      <c r="AE155" s="656"/>
      <c r="AF155" s="656"/>
      <c r="AG155" s="135" t="s">
        <v>297</v>
      </c>
    </row>
    <row r="156" spans="1:35" ht="16.350000000000001" customHeight="1" thickTop="1" thickBot="1">
      <c r="A156" s="98"/>
      <c r="B156" s="110" t="s">
        <v>1758</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63">
        <f>IFERROR(AB155/(AB151-AB153)*100,0)</f>
        <v>0</v>
      </c>
      <c r="AC156" s="763"/>
      <c r="AD156" s="763"/>
      <c r="AE156" s="763"/>
      <c r="AF156" s="763"/>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row>
    <row r="158" spans="1:35" ht="16.149999999999999" customHeight="1" thickBot="1">
      <c r="A158" s="64" t="s">
        <v>1773</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40"/>
      <c r="AB158" s="640"/>
      <c r="AC158" s="640"/>
      <c r="AD158" s="640"/>
      <c r="AE158" s="640"/>
      <c r="AF158" s="640"/>
      <c r="AG158" s="640"/>
      <c r="AH158" s="204"/>
      <c r="AI158" s="204"/>
    </row>
    <row r="159" spans="1:35" ht="16.149999999999999" customHeight="1">
      <c r="A159" s="114" t="s">
        <v>1716</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47"/>
      <c r="AC159" s="647"/>
      <c r="AD159" s="647"/>
      <c r="AE159" s="647"/>
      <c r="AF159" s="647"/>
      <c r="AG159" s="82" t="s">
        <v>291</v>
      </c>
      <c r="AH159" s="194"/>
      <c r="AI159" s="194"/>
    </row>
    <row r="160" spans="1:35" ht="16.149999999999999" hidden="1" customHeight="1" outlineLevel="1">
      <c r="A160" s="340" t="s">
        <v>483</v>
      </c>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572"/>
      <c r="AB160" s="747"/>
      <c r="AC160" s="747"/>
      <c r="AD160" s="747"/>
      <c r="AE160" s="747"/>
      <c r="AF160" s="747"/>
      <c r="AG160" s="573" t="s">
        <v>270</v>
      </c>
      <c r="AH160" s="194"/>
      <c r="AI160" s="194"/>
    </row>
    <row r="161" spans="1:34" ht="16.149999999999999" hidden="1" customHeight="1" outlineLevel="1" collapsed="1">
      <c r="A161" s="103" t="s">
        <v>1721</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672">
        <f>AB163-AB165</f>
        <v>0</v>
      </c>
      <c r="AC161" s="672"/>
      <c r="AD161" s="672"/>
      <c r="AE161" s="672"/>
      <c r="AF161" s="672"/>
      <c r="AG161" s="69" t="s">
        <v>270</v>
      </c>
    </row>
    <row r="162" spans="1:34" ht="16.149999999999999" hidden="1" customHeight="1" outlineLevel="1">
      <c r="A162" s="340" t="s">
        <v>484</v>
      </c>
      <c r="B162" s="342"/>
      <c r="C162" s="342"/>
      <c r="D162" s="342"/>
      <c r="E162" s="342"/>
      <c r="F162" s="342"/>
      <c r="G162" s="342"/>
      <c r="H162" s="342"/>
      <c r="I162" s="342"/>
      <c r="J162" s="342"/>
      <c r="K162" s="342"/>
      <c r="L162" s="342"/>
      <c r="M162" s="342"/>
      <c r="N162" s="342"/>
      <c r="O162" s="342"/>
      <c r="P162" s="342"/>
      <c r="Q162" s="342"/>
      <c r="R162" s="342"/>
      <c r="S162" s="342"/>
      <c r="T162" s="342"/>
      <c r="U162" s="342"/>
      <c r="V162" s="342"/>
      <c r="W162" s="342"/>
      <c r="X162" s="342"/>
      <c r="Y162" s="342"/>
      <c r="Z162" s="342"/>
      <c r="AA162" s="342"/>
      <c r="AB162" s="764"/>
      <c r="AC162" s="764"/>
      <c r="AD162" s="764"/>
      <c r="AE162" s="764"/>
      <c r="AF162" s="764"/>
      <c r="AG162" s="575" t="s">
        <v>270</v>
      </c>
    </row>
    <row r="163" spans="1:34" ht="16.149999999999999" customHeight="1" collapsed="1">
      <c r="A163" s="103" t="s">
        <v>1930</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42"/>
      <c r="AC163" s="642"/>
      <c r="AD163" s="642"/>
      <c r="AE163" s="642"/>
      <c r="AF163" s="642"/>
      <c r="AG163" s="71" t="s">
        <v>270</v>
      </c>
    </row>
    <row r="164" spans="1:34" ht="16.149999999999999" hidden="1" customHeight="1" outlineLevel="1">
      <c r="A164" s="343" t="s">
        <v>1696</v>
      </c>
      <c r="B164" s="344"/>
      <c r="C164" s="344"/>
      <c r="D164" s="344"/>
      <c r="E164" s="344"/>
      <c r="F164" s="344"/>
      <c r="G164" s="344"/>
      <c r="H164" s="344"/>
      <c r="I164" s="344"/>
      <c r="J164" s="344"/>
      <c r="K164" s="344"/>
      <c r="L164" s="344"/>
      <c r="M164" s="344"/>
      <c r="N164" s="344"/>
      <c r="O164" s="344"/>
      <c r="P164" s="344"/>
      <c r="Q164" s="344"/>
      <c r="R164" s="344"/>
      <c r="S164" s="344"/>
      <c r="T164" s="344"/>
      <c r="U164" s="344"/>
      <c r="V164" s="344"/>
      <c r="W164" s="344"/>
      <c r="X164" s="344"/>
      <c r="Y164" s="344"/>
      <c r="Z164" s="344"/>
      <c r="AA164" s="344"/>
      <c r="AB164" s="765"/>
      <c r="AC164" s="765"/>
      <c r="AD164" s="765"/>
      <c r="AE164" s="765"/>
      <c r="AF164" s="765"/>
      <c r="AG164" s="575" t="s">
        <v>270</v>
      </c>
    </row>
    <row r="165" spans="1:34" ht="16.149999999999999" customHeight="1" collapsed="1">
      <c r="A165" s="107" t="s">
        <v>1748</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66"/>
      <c r="AC165" s="766"/>
      <c r="AD165" s="766"/>
      <c r="AE165" s="766"/>
      <c r="AF165" s="766"/>
      <c r="AG165" s="71" t="s">
        <v>270</v>
      </c>
    </row>
    <row r="166" spans="1:34" ht="16.149999999999999" customHeight="1">
      <c r="A166" s="95"/>
      <c r="B166" s="96" t="s">
        <v>1747</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42"/>
      <c r="AC166" s="642"/>
      <c r="AD166" s="642"/>
      <c r="AE166" s="642"/>
      <c r="AF166" s="642"/>
      <c r="AG166" s="133" t="s">
        <v>270</v>
      </c>
    </row>
    <row r="167" spans="1:34" ht="16.149999999999999" customHeight="1" thickBot="1">
      <c r="A167" s="97"/>
      <c r="B167" s="109" t="s">
        <v>1751</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656">
        <f>AB165-AB166</f>
        <v>0</v>
      </c>
      <c r="AC167" s="656"/>
      <c r="AD167" s="656"/>
      <c r="AE167" s="656"/>
      <c r="AF167" s="656"/>
      <c r="AG167" s="133" t="s">
        <v>297</v>
      </c>
    </row>
    <row r="168" spans="1:34" ht="16.350000000000001" customHeight="1" thickTop="1" thickBot="1">
      <c r="A168" s="98"/>
      <c r="B168" s="110" t="s">
        <v>1752</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763">
        <f>IFERROR(AB167/(AB163-AB165)*100,0)</f>
        <v>0</v>
      </c>
      <c r="AC168" s="763"/>
      <c r="AD168" s="763"/>
      <c r="AE168" s="763"/>
      <c r="AF168" s="763"/>
      <c r="AG168" s="134" t="s">
        <v>299</v>
      </c>
    </row>
    <row r="169" spans="1:34" ht="4.1500000000000004"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row>
    <row r="170" spans="1:3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4.45" customHeight="1">
      <c r="A171" s="3" t="s">
        <v>485</v>
      </c>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row>
    <row r="172" spans="1:3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4">
      <c r="A173" s="3"/>
      <c r="B173" s="3"/>
      <c r="C173" s="3"/>
      <c r="D173" s="3" t="s">
        <v>15</v>
      </c>
      <c r="E173" s="3"/>
      <c r="F173" s="654"/>
      <c r="G173" s="654"/>
      <c r="H173" s="3" t="s">
        <v>16</v>
      </c>
      <c r="I173" s="654"/>
      <c r="J173" s="654"/>
      <c r="K173" s="3" t="s">
        <v>264</v>
      </c>
      <c r="L173" s="654"/>
      <c r="M173" s="654"/>
      <c r="N173" s="3" t="s">
        <v>18</v>
      </c>
      <c r="O173" s="3"/>
      <c r="P173" s="3"/>
      <c r="Q173" s="3" t="s">
        <v>486</v>
      </c>
      <c r="R173" s="3"/>
      <c r="S173" s="3"/>
      <c r="T173" s="3"/>
      <c r="U173" s="655"/>
      <c r="V173" s="655"/>
      <c r="W173" s="655"/>
      <c r="X173" s="655"/>
      <c r="Y173" s="655"/>
      <c r="Z173" s="655"/>
      <c r="AA173" s="655"/>
      <c r="AB173" s="655"/>
      <c r="AC173" s="655"/>
      <c r="AD173" s="655"/>
      <c r="AE173" s="655"/>
      <c r="AF173" s="655"/>
      <c r="AG173" s="3"/>
    </row>
    <row r="174" spans="1:34" ht="10.9" customHeight="1">
      <c r="A174" s="3"/>
      <c r="B174" s="3"/>
      <c r="C174" s="3"/>
      <c r="D174" s="3"/>
      <c r="E174" s="3"/>
      <c r="F174" s="402"/>
      <c r="G174" s="402"/>
      <c r="H174" s="3"/>
      <c r="I174" s="402"/>
      <c r="J174" s="402"/>
      <c r="K174" s="3"/>
      <c r="L174" s="402"/>
      <c r="M174" s="402"/>
      <c r="N174" s="3"/>
      <c r="O174" s="3"/>
      <c r="P174" s="3"/>
      <c r="Q174" s="3"/>
      <c r="R174" s="3"/>
      <c r="S174" s="3"/>
      <c r="T174" s="3"/>
      <c r="U174" s="402"/>
      <c r="V174" s="402"/>
      <c r="W174" s="402"/>
      <c r="X174" s="402"/>
      <c r="Y174" s="402"/>
      <c r="Z174" s="402"/>
      <c r="AA174" s="402"/>
      <c r="AB174" s="402"/>
      <c r="AC174" s="402"/>
      <c r="AD174" s="402"/>
      <c r="AE174" s="402"/>
      <c r="AF174" s="402"/>
      <c r="AG174" s="3"/>
    </row>
    <row r="175" spans="1:34" ht="16.899999999999999" customHeight="1">
      <c r="A175" s="3" t="s">
        <v>370</v>
      </c>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4" ht="15" customHeight="1">
      <c r="A176" s="519" t="s">
        <v>1761</v>
      </c>
      <c r="B176" s="520" t="s">
        <v>1762</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20" t="s">
        <v>1763</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19" t="s">
        <v>1764</v>
      </c>
      <c r="B178" s="520" t="s">
        <v>1765</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20" t="s">
        <v>1766</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19" t="s">
        <v>522</v>
      </c>
      <c r="B180" s="521" t="s">
        <v>1770</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20" t="s">
        <v>1771</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19" t="s">
        <v>1769</v>
      </c>
      <c r="B182" s="520" t="s">
        <v>1767</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20" t="s">
        <v>1768</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20" t="s">
        <v>1934</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sheetData>
  <sheetProtection algorithmName="SHA-512" hashValue="Y2AJLk0jhQQPKJw7Z0l28f9cSVSpEoOm+T6MXY95g0/kI1+kRV8OXPyE92W+E8uiBzzfDwzqrHExAiE+MAMuBQ==" saltValue="3IlkuaJwrLxRGeA8+IEIiA==" spinCount="100000" sheet="1" objects="1" scenarios="1"/>
  <mergeCells count="195">
    <mergeCell ref="AB153:AF153"/>
    <mergeCell ref="AB154:AF154"/>
    <mergeCell ref="AB155:AF155"/>
    <mergeCell ref="AB156:AF156"/>
    <mergeCell ref="AA158:AG158"/>
    <mergeCell ref="AB159:AF159"/>
    <mergeCell ref="AB147:AF147"/>
    <mergeCell ref="AB148:AF148"/>
    <mergeCell ref="AB149:AF149"/>
    <mergeCell ref="AB150:AF150"/>
    <mergeCell ref="AB151:AF151"/>
    <mergeCell ref="AB152:AF152"/>
    <mergeCell ref="AB166:AF166"/>
    <mergeCell ref="AB167:AF167"/>
    <mergeCell ref="AB168:AF168"/>
    <mergeCell ref="F173:G173"/>
    <mergeCell ref="I173:J173"/>
    <mergeCell ref="L173:M173"/>
    <mergeCell ref="U173:AF173"/>
    <mergeCell ref="AB160:AF160"/>
    <mergeCell ref="AB161:AF161"/>
    <mergeCell ref="AB162:AF162"/>
    <mergeCell ref="AB163:AF163"/>
    <mergeCell ref="AB164:AF164"/>
    <mergeCell ref="AB165:AF165"/>
    <mergeCell ref="AB139:AF139"/>
    <mergeCell ref="AB140:AF140"/>
    <mergeCell ref="AB141:AF141"/>
    <mergeCell ref="AB142:AF142"/>
    <mergeCell ref="AB143:AF143"/>
    <mergeCell ref="AA146:AG146"/>
    <mergeCell ref="AB132:AF132"/>
    <mergeCell ref="AB133:AF133"/>
    <mergeCell ref="AB134:AF134"/>
    <mergeCell ref="AA136:AG136"/>
    <mergeCell ref="AB137:AF137"/>
    <mergeCell ref="AB138:AF138"/>
    <mergeCell ref="AB125:AF125"/>
    <mergeCell ref="A127:AG127"/>
    <mergeCell ref="AB128:AF128"/>
    <mergeCell ref="AB129:AF129"/>
    <mergeCell ref="AB130:AF130"/>
    <mergeCell ref="AB131:AF131"/>
    <mergeCell ref="AB119:AF119"/>
    <mergeCell ref="AB120:AF120"/>
    <mergeCell ref="AB121:AF121"/>
    <mergeCell ref="AB122:AF122"/>
    <mergeCell ref="AB123:AF123"/>
    <mergeCell ref="AB124:AF124"/>
    <mergeCell ref="AB112:AF112"/>
    <mergeCell ref="AB113:AF113"/>
    <mergeCell ref="AB114:AF114"/>
    <mergeCell ref="AB115:AF115"/>
    <mergeCell ref="AB116:AF116"/>
    <mergeCell ref="AA118:AG118"/>
    <mergeCell ref="AB105:AF105"/>
    <mergeCell ref="AB106:AF106"/>
    <mergeCell ref="AB107:AF107"/>
    <mergeCell ref="AA109:AG109"/>
    <mergeCell ref="AB110:AF110"/>
    <mergeCell ref="AB111:AF111"/>
    <mergeCell ref="AB98:AF98"/>
    <mergeCell ref="AB101:AF101"/>
    <mergeCell ref="AB102:AF102"/>
    <mergeCell ref="AB103:AF103"/>
    <mergeCell ref="AB104:AF104"/>
    <mergeCell ref="AB92:AF92"/>
    <mergeCell ref="AB93:AF93"/>
    <mergeCell ref="AB94:AF94"/>
    <mergeCell ref="AB95:AF95"/>
    <mergeCell ref="AB96:AF96"/>
    <mergeCell ref="AB97:AF97"/>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J9:S9"/>
    <mergeCell ref="R24:X24"/>
    <mergeCell ref="AC24:AF24"/>
    <mergeCell ref="B25:R25"/>
    <mergeCell ref="S25:AA25"/>
    <mergeCell ref="AB25:AG25"/>
    <mergeCell ref="D26:E26"/>
    <mergeCell ref="G26:H26"/>
    <mergeCell ref="M26:N26"/>
    <mergeCell ref="P26:Q26"/>
    <mergeCell ref="T26:Z26"/>
    <mergeCell ref="J10:S10"/>
    <mergeCell ref="A60:AA60"/>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 ref="J5:S5"/>
    <mergeCell ref="J6:S6"/>
    <mergeCell ref="J7:S7"/>
    <mergeCell ref="J8:S8"/>
  </mergeCells>
  <phoneticPr fontId="1"/>
  <conditionalFormatting sqref="AA84:AE90">
    <cfRule type="containsText" dxfId="14" priority="1" operator="containsText" text="問題あり">
      <formula>NOT(ISERROR(SEARCH("問題あり",AA84)))</formula>
    </cfRule>
  </conditionalFormatting>
  <conditionalFormatting sqref="AB61:AF61">
    <cfRule type="containsText" dxfId="13" priority="2" operator="containsText" text="問題あり">
      <formula>NOT(ISERROR(SEARCH("問題あり",AB61)))</formula>
    </cfRule>
  </conditionalFormatting>
  <conditionalFormatting sqref="AB73:AF83">
    <cfRule type="containsText" dxfId="12" priority="7" operator="containsText" text="問題あり">
      <formula>NOT(ISERROR(SEARCH("問題あり",AB73)))</formula>
    </cfRule>
  </conditionalFormatting>
  <dataValidations count="4">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 type="textLength" operator="equal" allowBlank="1" showInputMessage="1" showErrorMessage="1" sqref="J5:S5" xr:uid="{68D1690E-BACB-4E9A-B643-C23F518AE4A5}">
      <formula1>7</formula1>
    </dataValidation>
  </dataValidations>
  <hyperlinks>
    <hyperlink ref="AR9" r:id="rId1" location="note" xr:uid="{4F348D4F-FEA2-4E96-8247-4F37D571487E}"/>
  </hyperlinks>
  <pageMargins left="0.25" right="0.25" top="0.75" bottom="0.75" header="0.3" footer="0.3"/>
  <pageSetup paperSize="9" scale="77" fitToHeight="0" orientation="portrait" r:id="rId2"/>
  <rowBreaks count="2" manualBreakCount="2">
    <brk id="108" max="32" man="1"/>
    <brk id="174" max="32" man="1"/>
  </rowBreaks>
  <drawing r:id="rId3"/>
  <legacyDrawing r:id="rId4"/>
  <mc:AlternateContent xmlns:mc="http://schemas.openxmlformats.org/markup-compatibility/2006">
    <mc:Choice Requires="x14">
      <controls>
        <mc:AlternateContent xmlns:mc="http://schemas.openxmlformats.org/markup-compatibility/2006">
          <mc:Choice Requires="x14">
            <control shapeId="53254" r:id="rId5"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10E4507-594A-4729-B89A-97B715E56DA4}">
          <x14:formula1>
            <xm:f>'リスト（入院）'!$C$4:$C$169</xm:f>
          </x14:formula1>
          <xm:sqref>T27:Z29</xm:sqref>
        </x14:dataValidation>
        <x14:dataValidation type="list" allowBlank="1" showInputMessage="1" showErrorMessage="1" xr:uid="{F8DAF05F-31CE-48BD-88BB-C0BFBEA3001A}">
          <x14:formula1>
            <xm:f>リスト用!$C$3:$C$50</xm:f>
          </x14:formula1>
          <xm:sqref>J7:S7</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33f003c0-0d95-44a8-96ef-b6b435aaba2f"/>
    <ds:schemaRef ds:uri="http://purl.org/dc/elements/1.1/"/>
    <ds:schemaRef ds:uri="http://schemas.openxmlformats.org/package/2006/metadata/core-properties"/>
    <ds:schemaRef ds:uri="263dbbe5-076b-4606-a03b-9598f5f2f35a"/>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AA4D6B1-5D54-465D-BFF4-52E21E732E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