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AF3DBFF-8021-4E1F-8482-A10FD728334A}" xr6:coauthVersionLast="47" xr6:coauthVersionMax="47" xr10:uidLastSave="{00000000-0000-0000-0000-000000000000}"/>
  <bookViews>
    <workbookView xWindow="-120" yWindow="-120" windowWidth="29040" windowHeight="15840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給与対象月" sheetId="20" state="hidden" r:id="rId8"/>
    <sheet name="リスト（入院）" sheetId="14" state="hidden" r:id="rId9"/>
    <sheet name="リスト（外来）" sheetId="15" state="hidden" r:id="rId10"/>
  </sheets>
  <externalReferences>
    <externalReference r:id="rId11"/>
  </externalReference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 localSheetId="7">[1]STEP２③!$R$13</definedName>
    <definedName name="一月当たり延べ入院患者数">STEP２③!$R$13</definedName>
    <definedName name="一月当たり給与総額" localSheetId="7">[1]STEP１!$J$24</definedName>
    <definedName name="一月当たり給与総額">STEP１!$J$24</definedName>
    <definedName name="一月当たり算定金額外来Ⅰ" localSheetId="7">[1]STEP２②!$G$17</definedName>
    <definedName name="一月当たり算定金額外来Ⅰ">STEP２②!$G$17</definedName>
    <definedName name="外来二イ" localSheetId="7">[1]STEP２②!$J$23</definedName>
    <definedName name="外来二イ">STEP２②!$J$23</definedName>
    <definedName name="外来二ロ" localSheetId="7">[1]STEP２②!$N$23</definedName>
    <definedName name="外来二ロ">STEP２②!$N$23</definedName>
    <definedName name="再診料" localSheetId="7">[1]STEP２①!$M$16</definedName>
    <definedName name="再診料">STEP２①!$M$16</definedName>
    <definedName name="歯科再診料" localSheetId="7">[1]STEP２①!$M$25</definedName>
    <definedName name="歯科再診料">STEP２①!$M$25</definedName>
    <definedName name="歯科初診料" localSheetId="7">[1]STEP２①!$J$25</definedName>
    <definedName name="歯科初診料">STEP２①!$J$25</definedName>
    <definedName name="歯科訪問診療料同一建物" localSheetId="7">[1]STEP２①!$S$25</definedName>
    <definedName name="歯科訪問診療料同一建物">STEP２①!$S$25</definedName>
    <definedName name="歯科訪問診療料同一建物以外" localSheetId="7">[1]STEP２①!$P$25</definedName>
    <definedName name="歯科訪問診療料同一建物以外">STEP２①!$P$25</definedName>
    <definedName name="初診料" localSheetId="7">[1]STEP２①!$J$16</definedName>
    <definedName name="初診料">STEP２①!$J$16</definedName>
    <definedName name="入院" localSheetId="7">[1]STEP２③!$P$24</definedName>
    <definedName name="入院">STEP２③!$P$24</definedName>
    <definedName name="訪問診療料同一建物" localSheetId="7">[1]STEP２①!$S$16</definedName>
    <definedName name="訪問診療料同一建物">STEP２①!$S$16</definedName>
    <definedName name="訪問診療料同一建物以外" localSheetId="7">[1]STEP２①!$P$16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0" l="1"/>
  <c r="I4" i="20" s="1"/>
  <c r="F4" i="20"/>
  <c r="A15" i="20"/>
  <c r="A14" i="20"/>
  <c r="A12" i="20"/>
  <c r="A11" i="20"/>
  <c r="A10" i="20"/>
  <c r="A9" i="20"/>
  <c r="A8" i="20"/>
  <c r="A7" i="20"/>
  <c r="A6" i="20"/>
  <c r="A5" i="20"/>
  <c r="A4" i="20"/>
  <c r="F11" i="5" l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14" i="17" s="1"/>
  <c r="R13" i="17"/>
  <c r="J24" i="5"/>
  <c r="L12" i="18" s="1"/>
  <c r="S25" i="6"/>
  <c r="P25" i="6"/>
  <c r="M25" i="6"/>
  <c r="J25" i="6"/>
  <c r="J16" i="6"/>
  <c r="M16" i="6"/>
  <c r="P16" i="6"/>
  <c r="S16" i="6"/>
  <c r="F12" i="17" l="1"/>
  <c r="F12" i="6"/>
  <c r="F21" i="6" s="1"/>
  <c r="F13" i="6"/>
  <c r="F22" i="6" s="1"/>
  <c r="F13" i="17"/>
  <c r="F14" i="6"/>
  <c r="F23" i="6" s="1"/>
  <c r="G17" i="7"/>
  <c r="G21" i="7" s="1"/>
  <c r="G21" i="17"/>
  <c r="P22" i="17" l="1"/>
  <c r="L14" i="18"/>
  <c r="G22" i="17"/>
  <c r="G23" i="17" s="1"/>
  <c r="G16" i="7"/>
  <c r="B12" i="17"/>
  <c r="G24" i="17" l="1"/>
  <c r="G18" i="7"/>
  <c r="N13" i="7" s="1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<sst xmlns="http://schemas.openxmlformats.org/spreadsheetml/2006/main" count="529" uniqueCount="269">
  <si>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</si>
  <si>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</si>
  <si>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</si>
  <si>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</si>
  <si>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</si>
  <si>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</si>
  <si>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</si>
  <si>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</si>
  <si>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</si>
  <si>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</si>
  <si>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</si>
  <si>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</si>
  <si>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</si>
  <si>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</si>
  <si>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</si>
  <si>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</si>
  <si>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</si>
  <si>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</si>
  <si>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</si>
  <si>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</si>
  <si>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</si>
  <si>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</si>
  <si>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</si>
  <si>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</si>
  <si>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</si>
  <si>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</si>
  <si>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</si>
  <si>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</si>
  <si>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</si>
  <si>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</si>
  <si>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</si>
  <si>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</si>
  <si>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</si>
  <si>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</si>
  <si>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</si>
  <si>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</si>
  <si>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</si>
  <si>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</si>
  <si>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</si>
  <si>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</si>
  <si>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</si>
  <si>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</si>
  <si>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</si>
  <si>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</si>
  <si>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</si>
  <si>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</si>
  <si>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</si>
  <si>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</si>
  <si>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</si>
  <si>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</si>
  <si>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</si>
  <si>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</si>
  <si>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</si>
  <si>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</si>
  <si>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</si>
  <si>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</si>
  <si>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</si>
  <si>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</si>
  <si>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</si>
  <si>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</si>
  <si>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</si>
  <si>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</si>
  <si>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</si>
  <si>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</si>
  <si>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</si>
  <si>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</si>
  <si>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</si>
  <si>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</si>
  <si>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</si>
  <si>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</si>
  <si>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</si>
  <si>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</si>
  <si>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</si>
  <si>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</si>
  <si>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</si>
  <si>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</si>
  <si>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</si>
  <si>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</si>
  <si>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</si>
  <si>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</si>
  <si>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</si>
  <si>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</si>
  <si>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</si>
  <si>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</si>
  <si>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</si>
  <si>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</si>
  <si>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</si>
  <si>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</si>
  <si>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</si>
  <si>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</si>
  <si>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</si>
  <si>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</si>
  <si>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</si>
  <si>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</si>
  <si>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</si>
  <si>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</si>
  <si>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</si>
  <si>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</si>
  <si>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</si>
  <si>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</si>
  <si>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</si>
  <si>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</si>
  <si>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</si>
  <si>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</si>
  <si>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</si>
  <si>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</si>
  <si>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</si>
  <si>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</si>
  <si>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</si>
  <si>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</si>
  <si>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</si>
  <si>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</si>
  <si>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</si>
  <si>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</si>
  <si>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</si>
  <si>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</si>
  <si>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</si>
  <si>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</si>
  <si>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</si>
  <si>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</si>
  <si>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</si>
  <si>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</si>
  <si>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</si>
  <si>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</si>
  <si>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</si>
  <si>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</si>
  <si>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</si>
  <si>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</si>
  <si>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</si>
  <si>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</si>
  <si>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</si>
  <si>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</si>
  <si>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</si>
  <si>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</si>
  <si>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</si>
  <si>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</si>
  <si>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</si>
  <si>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</si>
  <si>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</si>
  <si>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</si>
  <si>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</si>
  <si>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</si>
  <si>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</si>
  <si>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</si>
  <si>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</si>
  <si>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</si>
  <si>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</si>
  <si>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</si>
  <si>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</si>
  <si>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</si>
  <si>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</si>
  <si>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</si>
  <si>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</si>
  <si>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</si>
  <si>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</si>
  <si>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</si>
  <si>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</si>
  <si>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</si>
  <si>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</si>
  <si>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</si>
  <si>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</si>
  <si>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</si>
  <si>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</si>
  <si>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</si>
  <si>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</si>
  <si>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</si>
  <si>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</si>
  <si>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</si>
  <si>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</si>
  <si>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</si>
  <si>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</si>
  <si>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</si>
  <si>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</si>
  <si>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</si>
  <si>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</si>
  <si>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</si>
  <si>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</si>
  <si>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</si>
  <si>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</si>
  <si>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</si>
  <si>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</si>
  <si>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</si>
  <si>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</si>
  <si>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</si>
  <si>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</si>
  <si>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</si>
  <si>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</si>
  <si>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</si>
  <si>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</si>
  <si>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</si>
  <si>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</si>
  <si>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</si>
  <si>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</si>
  <si>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</si>
  <si>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</si>
  <si>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</si>
  <si>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</si>
  <si>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</si>
  <si>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</si>
  <si>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</si>
  <si>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</si>
  <si>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</si>
  <si>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</si>
  <si>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</si>
  <si>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</si>
  <si>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</si>
  <si>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</si>
  <si>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</si>
  <si>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</si>
  <si>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</si>
  <si>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</si>
  <si>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</si>
  <si>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</si>
  <si>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</si>
  <si>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</si>
  <si>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</si>
  <si>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</si>
  <si>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</si>
  <si>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</si>
  <si>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</si>
  <si>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</si>
  <si>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</si>
  <si>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</si>
  <si>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</si>
  <si>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</si>
  <si>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</si>
  <si>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</si>
  <si>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</si>
  <si>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</si>
  <si>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</si>
  <si>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</si>
  <si>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</si>
  <si>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</si>
  <si>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</si>
  <si>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</si>
  <si>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</si>
  <si>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</si>
  <si>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</si>
  <si>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</si>
  <si>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</si>
  <si>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</si>
  <si>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</si>
  <si>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</si>
  <si>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</si>
  <si>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</si>
  <si>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</si>
  <si>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</si>
  <si>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</si>
  <si>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</si>
  <si>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</si>
  <si>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</si>
  <si>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</si>
  <si>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</si>
  <si>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</si>
  <si>
    <t>対応表</t>
    <rPh sb="0" eb="2">
      <t>タイオウ</t>
    </rPh>
    <rPh sb="2" eb="3">
      <t>ヒョウ</t>
    </rPh>
    <phoneticPr fontId="2"/>
  </si>
  <si>
    <t>ツール上</t>
    <rPh sb="3" eb="4">
      <t>ジョウ</t>
    </rPh>
    <phoneticPr fontId="2"/>
  </si>
  <si>
    <t>別表7</t>
    <rPh sb="0" eb="2">
      <t>ベッピョウ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</si>
  <si>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</si>
  <si>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</si>
  <si>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</si>
  <si>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</si>
  <si>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差分</t>
    <rPh sb="0" eb="2">
      <t>サブン</t>
    </rPh>
    <phoneticPr fontId="2"/>
  </si>
  <si>
    <t>月</t>
    <rPh sb="0" eb="1">
      <t>ツキ</t>
    </rPh>
    <phoneticPr fontId="2"/>
  </si>
  <si>
    <t>前年3月</t>
    <rPh sb="0" eb="2">
      <t>ゼンネン</t>
    </rPh>
    <rPh sb="3" eb="4">
      <t>ガツ</t>
    </rPh>
    <phoneticPr fontId="2"/>
  </si>
  <si>
    <t>↑STEP1の入力値</t>
    <rPh sb="7" eb="10">
      <t>ニュウリョクチ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</si>
  <si>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</si>
  <si>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</si>
  <si>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</si>
  <si>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令和６年６月25日版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</si>
</sst>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6" fillId="7" borderId="0" xfId="0" applyFont="1" applyFill="1" applyAlignment="1">
      <alignment vertical="center" shrinkToFit="1"/>
    </xf>
    <xf numFmtId="0" fontId="26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0" fillId="7" borderId="0" xfId="0" applyFill="1" applyAlignment="1">
      <alignment vertical="center" shrinkToFit="1"/>
    </xf>
    <xf numFmtId="179" fontId="0" fillId="0" borderId="23" xfId="0" applyNumberFormat="1" applyBorder="1">
      <alignment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Relationship Id="rId4" Target="#STEP%EF%BC%91!A1" Type="http://schemas.openxmlformats.org/officeDocument/2006/relationships/hyperlink"/><Relationship Id="rId5" Target="../media/image4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%E3%81%AF%E3%81%98%E3%82%81%E3%81%AB!A1" Type="http://schemas.openxmlformats.org/officeDocument/2006/relationships/hyperlink"/><Relationship Id="rId3" Target="#STEP%EF%BC%92%E2%91%A0!A1" Type="http://schemas.openxmlformats.org/officeDocument/2006/relationships/hyperlink"/></Relationships>
</file>

<file path=xl/drawings/_rels/drawing3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1!A1" Type="http://schemas.openxmlformats.org/officeDocument/2006/relationships/hyperlink"/></Relationships>
</file>

<file path=xl/drawings/_rels/drawing4.xml.rels><?xml version="1.0" encoding="UTF-8" standalone="yes"?><Relationships xmlns="http://schemas.openxmlformats.org/package/2006/relationships"><Relationship Id="rId1" Target="#STEP%EF%BC%92%E2%91%A0!A1" Type="http://schemas.openxmlformats.org/officeDocument/2006/relationships/hyperlink"/><Relationship Id="rId2" Target="#STEP%EF%BC%92%E2%91%A2!A1" Type="http://schemas.openxmlformats.org/officeDocument/2006/relationships/hyperlink"/></Relationships>
</file>

<file path=xl/drawings/_rels/drawing5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1!A1" Type="http://schemas.openxmlformats.org/officeDocument/2006/relationships/hyperlink"/><Relationship Id="rId3" Target="#STEP%EF%BC%93!A1" Type="http://schemas.openxmlformats.org/officeDocument/2006/relationships/hyperlink"/></Relationships>
</file>

<file path=xl/drawings/_rels/drawing6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2!A1" Type="http://schemas.openxmlformats.org/officeDocument/2006/relationships/hyper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12304;&#27503;&#31185;&#12305;&#12505;&#12540;&#12473;&#12450;&#12483;&#12503;&#35413;&#20385;&#26009;&#35336;&#31639;&#25903;&#25588;&#12484;&#12540;&#12523;0502&#2925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STEP１"/>
      <sheetName val="STEP２①"/>
      <sheetName val="STEP２②"/>
      <sheetName val="STEP２③"/>
      <sheetName val="STEP３"/>
      <sheetName val="参考"/>
      <sheetName val="リスト（入院）"/>
      <sheetName val="リスト（外来）"/>
      <sheetName val="給与対象月"/>
    </sheetNames>
    <sheetDataSet>
      <sheetData sheetId="0"/>
      <sheetData sheetId="1">
        <row r="24">
          <cell r="J24">
            <v>0</v>
          </cell>
        </row>
      </sheetData>
      <sheetData sheetId="2"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</row>
      </sheetData>
      <sheetData sheetId="3">
        <row r="17">
          <cell r="G17">
            <v>0</v>
          </cell>
        </row>
        <row r="23">
          <cell r="J23" t="str">
            <v>-</v>
          </cell>
          <cell r="N23" t="str">
            <v>-</v>
          </cell>
        </row>
      </sheetData>
      <sheetData sheetId="4">
        <row r="13">
          <cell r="R13">
            <v>0</v>
          </cell>
        </row>
        <row r="24">
          <cell r="P24" t="str">
            <v>-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3.xml" Type="http://schemas.openxmlformats.org/officeDocument/2006/relationships/ctrlProp"/><Relationship Id="rId5" Target="../ctrlProps/ctrlProp4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>
      <selection activeCell="B5" sqref="B5:T8"/>
    </sheetView>
  </sheetViews>
  <sheetFormatPr defaultColWidth="0" defaultRowHeight="18.75" zeroHeight="1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>
      <c r="V1" s="39" t="s">
        <v>0</v>
      </c>
      <c r="W1" s="39"/>
      <c r="X1" s="39"/>
      <c r="Y1" s="39"/>
      <c r="Z1" s="39"/>
      <c r="AA1" s="39"/>
    </row>
    <row r="2" spans="2:27" ht="18.75" customHeight="1">
      <c r="B2" s="40" t="s">
        <v>253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V2" s="39"/>
      <c r="W2" s="39"/>
      <c r="X2" s="39"/>
      <c r="Y2" s="39"/>
      <c r="Z2" s="39"/>
      <c r="AA2" s="39"/>
    </row>
    <row r="3" spans="2:27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AA3" s="4"/>
    </row>
    <row r="4" spans="2:27" ht="18.75" customHeight="1" thickBot="1">
      <c r="Q4" s="42" t="s">
        <v>268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5" t="s">
        <v>3</v>
      </c>
      <c r="X6" s="36"/>
      <c r="Y6" s="36"/>
      <c r="Z6" s="37"/>
      <c r="AA6" s="4"/>
    </row>
    <row r="7" spans="2:27" ht="18.75" customHeight="1" thickBo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5" t="s">
        <v>4</v>
      </c>
      <c r="X8" s="36"/>
      <c r="Y8" s="36"/>
      <c r="Z8" s="37"/>
      <c r="AA8" s="4"/>
    </row>
    <row r="9" spans="2:27" ht="18.75" customHeight="1">
      <c r="W9" s="14" t="s">
        <v>5</v>
      </c>
      <c r="AA9" s="4"/>
    </row>
    <row r="10" spans="2:27" ht="18.75" customHeight="1">
      <c r="W10" s="14" t="s">
        <v>6</v>
      </c>
      <c r="AA10" s="4"/>
    </row>
    <row r="11" spans="2:27" ht="18.75" customHeight="1">
      <c r="W11" s="14" t="s">
        <v>7</v>
      </c>
      <c r="AA11" s="4"/>
    </row>
    <row r="12" spans="2:27" ht="18.75" customHeight="1" thickBot="1">
      <c r="AA12" s="4"/>
    </row>
    <row r="13" spans="2:27" ht="18.75" customHeight="1" thickBot="1">
      <c r="W13" s="35" t="s">
        <v>203</v>
      </c>
      <c r="X13" s="36"/>
      <c r="Y13" s="36"/>
      <c r="Z13" s="37"/>
      <c r="AA13" s="4"/>
    </row>
    <row r="14" spans="2:27" ht="18.75" customHeight="1">
      <c r="W14" s="5"/>
      <c r="X14" s="5"/>
      <c r="Y14" s="5"/>
      <c r="Z14" s="5"/>
    </row>
    <row r="15" spans="2:27" ht="18.75" customHeight="1"/>
    <row r="16" spans="2:27" ht="18.75" customHeight="1"/>
    <row r="17" spans="12:26" ht="18.75" customHeight="1"/>
    <row r="18" spans="12:26" ht="18.75" customHeight="1">
      <c r="W18" s="38" t="s">
        <v>8</v>
      </c>
      <c r="X18" s="38"/>
      <c r="Y18" s="38" t="s">
        <v>9</v>
      </c>
      <c r="Z18" s="38"/>
    </row>
    <row r="19" spans="12:26" ht="18.75" customHeight="1"/>
    <row r="20" spans="12:26" ht="18.75" customHeight="1"/>
    <row r="21" spans="12:26" ht="18.75" customHeight="1"/>
    <row r="22" spans="12:26" ht="18.75" customHeight="1"/>
    <row r="23" spans="12:26" ht="18.75" customHeight="1"/>
    <row r="24" spans="12:26" ht="18.75" customHeight="1"/>
    <row r="25" spans="12:26" ht="18.75" customHeight="1">
      <c r="L25"/>
    </row>
    <row r="26" spans="12:26" ht="18.75" customHeight="1"/>
    <row r="27" spans="12:26" ht="18.75" customHeight="1"/>
    <row r="28" spans="12:26" ht="5.0999999999999996" customHeight="1"/>
  </sheetData>
  <sheetProtection algorithmName="SHA-512" hashValue="Dz6TzsKSpWj0DSCzM3jWr4nGa//QxTTwN2Vr9pGIbolczVUvdeNLm5BUgfG/NLxQuqJFOymnhqgF3hh6cwVJ4w==" saltValue="ueR6ncny87pfBagig0Mwhg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XFC55"/>
  <sheetViews>
    <sheetView zoomScaleNormal="100" zoomScaleSheetLayoutView="115" workbookViewId="0">
      <selection activeCell="R15" sqref="R15"/>
    </sheetView>
  </sheetViews>
  <sheetFormatPr defaultColWidth="9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hidden="1" customWidth="1"/>
    <col min="29" max="36" width="5.625" style="1" hidden="1" customWidth="1"/>
    <col min="37" max="52" width="5.625" hidden="1" customWidth="1"/>
    <col min="53" max="16382" width="0" hidden="1" customWidth="1"/>
    <col min="16383" max="16383" width="10.375" hidden="1" customWidth="1"/>
    <col min="16384" max="16384" width="15.125" hidden="1" customWidth="1"/>
  </cols>
  <sheetData>
    <row r="1" spans="2:27" ht="18.75" customHeight="1">
      <c r="V1" s="39" t="s">
        <v>0</v>
      </c>
      <c r="W1" s="39"/>
      <c r="X1" s="39"/>
      <c r="Y1" s="39"/>
      <c r="Z1" s="39"/>
      <c r="AA1" s="39"/>
    </row>
    <row r="2" spans="2:27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ht="18.75" customHeight="1" thickBot="1">
      <c r="B5" s="53" t="s">
        <v>236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ht="18.75" customHeight="1" thickBo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44" t="s">
        <v>3</v>
      </c>
      <c r="X6" s="45"/>
      <c r="Y6" s="45"/>
      <c r="Z6" s="46"/>
      <c r="AA6" s="4"/>
    </row>
    <row r="7" spans="2:27" ht="18.75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ht="18.75" customHeight="1" thickBo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35" t="s">
        <v>4</v>
      </c>
      <c r="X8" s="36"/>
      <c r="Y8" s="36"/>
      <c r="Z8" s="37"/>
      <c r="AA8" s="4"/>
    </row>
    <row r="9" spans="2:27" ht="18.75" customHeight="1">
      <c r="V9" s="4"/>
      <c r="W9" s="14" t="s">
        <v>5</v>
      </c>
      <c r="X9" s="4"/>
      <c r="Y9" s="4"/>
      <c r="Z9" s="4"/>
      <c r="AA9" s="4"/>
    </row>
    <row r="10" spans="2:27" ht="18.75" customHeight="1">
      <c r="B10" s="50" t="s">
        <v>10</v>
      </c>
      <c r="C10" s="51"/>
      <c r="D10" s="51"/>
      <c r="E10" s="4"/>
      <c r="F10" s="50" t="s">
        <v>11</v>
      </c>
      <c r="G10" s="51"/>
      <c r="H10" s="51"/>
      <c r="I10" s="51"/>
      <c r="J10" s="55" t="s">
        <v>12</v>
      </c>
      <c r="K10" s="56"/>
      <c r="L10" s="56"/>
      <c r="M10" s="57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>
      <c r="B11" s="52">
        <v>45444</v>
      </c>
      <c r="C11" s="52"/>
      <c r="D11" s="52"/>
      <c r="E11" s="4"/>
      <c r="F11" s="49">
        <f>給与対象月!I4</f>
        <v>44986</v>
      </c>
      <c r="G11" s="49"/>
      <c r="H11" s="49"/>
      <c r="I11" s="49"/>
      <c r="J11" s="54"/>
      <c r="K11" s="54"/>
      <c r="L11" s="54"/>
      <c r="M11" s="5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>
      <c r="B12" s="52"/>
      <c r="C12" s="52"/>
      <c r="D12" s="52"/>
      <c r="E12" s="4"/>
      <c r="F12" s="49">
        <f>EDATE(F11,1)</f>
        <v>45017</v>
      </c>
      <c r="G12" s="49"/>
      <c r="H12" s="49"/>
      <c r="I12" s="49"/>
      <c r="J12" s="54"/>
      <c r="K12" s="54"/>
      <c r="L12" s="54"/>
      <c r="M12" s="54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>
      <c r="B13" s="22"/>
      <c r="C13" s="22"/>
      <c r="D13" s="22"/>
      <c r="E13" s="4"/>
      <c r="F13" s="49">
        <f t="shared" ref="F13:F22" si="0">EDATE(F12,1)</f>
        <v>45047</v>
      </c>
      <c r="G13" s="49"/>
      <c r="H13" s="49"/>
      <c r="I13" s="49"/>
      <c r="J13" s="54"/>
      <c r="K13" s="54"/>
      <c r="L13" s="54"/>
      <c r="M13" s="54"/>
      <c r="R13" s="4"/>
      <c r="S13" s="4"/>
      <c r="T13" s="4"/>
      <c r="V13" s="4"/>
      <c r="W13" s="35" t="s">
        <v>203</v>
      </c>
      <c r="X13" s="36"/>
      <c r="Y13" s="36"/>
      <c r="Z13" s="37"/>
      <c r="AA13" s="4"/>
    </row>
    <row r="14" spans="2:27" ht="18.75" customHeight="1">
      <c r="B14" s="4"/>
      <c r="C14" s="4"/>
      <c r="D14" s="4"/>
      <c r="E14" s="4"/>
      <c r="F14" s="49">
        <f t="shared" si="0"/>
        <v>45078</v>
      </c>
      <c r="G14" s="49"/>
      <c r="H14" s="49"/>
      <c r="I14" s="49"/>
      <c r="J14" s="54"/>
      <c r="K14" s="54"/>
      <c r="L14" s="54"/>
      <c r="M14" s="54"/>
      <c r="R14" s="4"/>
      <c r="S14" s="4"/>
      <c r="T14" s="4"/>
      <c r="V14" s="4"/>
      <c r="W14" s="5"/>
      <c r="X14" s="5"/>
      <c r="Y14" s="5"/>
      <c r="Z14" s="5"/>
    </row>
    <row r="15" spans="2:27" ht="18.75" customHeight="1">
      <c r="B15" s="4"/>
      <c r="C15" s="4"/>
      <c r="D15" s="4"/>
      <c r="E15" s="4"/>
      <c r="F15" s="49">
        <f t="shared" si="0"/>
        <v>45108</v>
      </c>
      <c r="G15" s="49"/>
      <c r="H15" s="49"/>
      <c r="I15" s="49"/>
      <c r="J15" s="54"/>
      <c r="K15" s="54"/>
      <c r="L15" s="54"/>
      <c r="M15" s="54"/>
      <c r="R15" s="4"/>
      <c r="S15" s="4"/>
      <c r="T15" s="4"/>
      <c r="V15" s="4"/>
      <c r="W15" s="4"/>
      <c r="X15" s="4"/>
      <c r="Y15" s="4"/>
      <c r="Z15" s="4"/>
    </row>
    <row r="16" spans="2:27" ht="18.75" customHeight="1">
      <c r="B16" s="4"/>
      <c r="C16" s="4"/>
      <c r="D16" s="4"/>
      <c r="E16" s="4"/>
      <c r="F16" s="49">
        <f t="shared" si="0"/>
        <v>45139</v>
      </c>
      <c r="G16" s="49"/>
      <c r="H16" s="49"/>
      <c r="I16" s="49"/>
      <c r="J16" s="54"/>
      <c r="K16" s="54"/>
      <c r="L16" s="54"/>
      <c r="M16" s="54"/>
      <c r="R16" s="4"/>
      <c r="S16" s="4"/>
      <c r="T16" s="4"/>
      <c r="V16" s="4"/>
      <c r="W16" s="4"/>
      <c r="X16" s="4"/>
      <c r="Y16" s="4"/>
      <c r="Z16" s="4"/>
    </row>
    <row r="17" spans="1:52" ht="18.75" customHeight="1">
      <c r="B17" s="4"/>
      <c r="C17" s="4"/>
      <c r="D17" s="4"/>
      <c r="E17" s="4"/>
      <c r="F17" s="49">
        <f t="shared" si="0"/>
        <v>45170</v>
      </c>
      <c r="G17" s="49"/>
      <c r="H17" s="49"/>
      <c r="I17" s="49"/>
      <c r="J17" s="54"/>
      <c r="K17" s="54"/>
      <c r="L17" s="54"/>
      <c r="M17" s="54"/>
      <c r="R17" s="4"/>
      <c r="S17" s="4"/>
      <c r="T17" s="4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49">
        <f t="shared" si="0"/>
        <v>45200</v>
      </c>
      <c r="G18" s="49"/>
      <c r="H18" s="49"/>
      <c r="I18" s="49"/>
      <c r="J18" s="54"/>
      <c r="K18" s="54"/>
      <c r="L18" s="54"/>
      <c r="M18" s="54"/>
      <c r="R18" s="4"/>
      <c r="S18" s="4"/>
      <c r="T18" s="4"/>
      <c r="V18" s="4"/>
      <c r="W18" s="38" t="s">
        <v>8</v>
      </c>
      <c r="X18" s="38"/>
      <c r="Y18" s="38" t="s">
        <v>9</v>
      </c>
      <c r="Z18" s="38"/>
    </row>
    <row r="19" spans="1:52" ht="18.75" customHeight="1">
      <c r="B19" s="4"/>
      <c r="C19" s="4"/>
      <c r="D19" s="4"/>
      <c r="E19" s="4"/>
      <c r="F19" s="49">
        <f t="shared" si="0"/>
        <v>45231</v>
      </c>
      <c r="G19" s="49"/>
      <c r="H19" s="49"/>
      <c r="I19" s="49"/>
      <c r="J19" s="54"/>
      <c r="K19" s="54"/>
      <c r="L19" s="54"/>
      <c r="M19" s="54"/>
      <c r="R19" s="4"/>
      <c r="S19" s="4"/>
      <c r="T19" s="4"/>
    </row>
    <row r="20" spans="1:52" ht="18.75" customHeight="1">
      <c r="B20" s="4"/>
      <c r="C20" s="4"/>
      <c r="D20" s="4"/>
      <c r="E20" s="4"/>
      <c r="F20" s="49">
        <f t="shared" si="0"/>
        <v>45261</v>
      </c>
      <c r="G20" s="49"/>
      <c r="H20" s="49"/>
      <c r="I20" s="49"/>
      <c r="J20" s="54"/>
      <c r="K20" s="54"/>
      <c r="L20" s="54"/>
      <c r="M20" s="54"/>
      <c r="R20" s="4"/>
      <c r="S20" s="4"/>
      <c r="T20" s="4"/>
    </row>
    <row r="21" spans="1:52">
      <c r="B21" s="4"/>
      <c r="C21" s="4"/>
      <c r="D21" s="4"/>
      <c r="E21" s="4"/>
      <c r="F21" s="49">
        <f t="shared" si="0"/>
        <v>45292</v>
      </c>
      <c r="G21" s="49"/>
      <c r="H21" s="49"/>
      <c r="I21" s="49"/>
      <c r="J21" s="54"/>
      <c r="K21" s="54"/>
      <c r="L21" s="54"/>
      <c r="M21" s="54"/>
      <c r="R21" s="4"/>
      <c r="S21" s="4"/>
      <c r="T21" s="4"/>
    </row>
    <row r="22" spans="1:52">
      <c r="B22" s="4"/>
      <c r="C22" s="4"/>
      <c r="D22" s="4"/>
      <c r="E22" s="4"/>
      <c r="F22" s="49">
        <f t="shared" si="0"/>
        <v>45323</v>
      </c>
      <c r="G22" s="49"/>
      <c r="H22" s="49"/>
      <c r="I22" s="49"/>
      <c r="J22" s="54"/>
      <c r="K22" s="54"/>
      <c r="L22" s="54"/>
      <c r="M22" s="54"/>
      <c r="R22" s="4"/>
      <c r="S22" s="4"/>
      <c r="T22" s="4"/>
    </row>
    <row r="23" spans="1:52" ht="18.75" customHeight="1" thickBot="1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>
      <c r="B24" s="4"/>
      <c r="C24" s="4"/>
      <c r="D24" s="4"/>
      <c r="E24" s="4"/>
      <c r="F24" s="47" t="s">
        <v>13</v>
      </c>
      <c r="G24" s="47"/>
      <c r="H24" s="47"/>
      <c r="I24" s="48"/>
      <c r="J24" s="58">
        <f>IFERROR(AVERAGE(J11:M22),0)</f>
        <v>0</v>
      </c>
      <c r="K24" s="59"/>
      <c r="L24" s="59"/>
      <c r="M24" s="60"/>
      <c r="N24" s="4"/>
      <c r="O24" s="4"/>
      <c r="P24" s="4"/>
      <c r="Q24" s="4"/>
      <c r="R24" s="4"/>
      <c r="S24" s="4"/>
      <c r="T24" s="4"/>
    </row>
    <row r="25" spans="1:52" ht="18.75" customHeight="1" thickBot="1">
      <c r="B25" s="4"/>
      <c r="C25" s="4"/>
      <c r="D25" s="4"/>
      <c r="E25" s="4"/>
      <c r="F25" s="47"/>
      <c r="G25" s="47"/>
      <c r="H25" s="47"/>
      <c r="I25" s="48"/>
      <c r="J25" s="61"/>
      <c r="K25" s="62"/>
      <c r="L25" s="62"/>
      <c r="M25" s="63"/>
      <c r="N25" s="4"/>
      <c r="O25" s="4"/>
      <c r="P25" s="4"/>
      <c r="Q25" s="4"/>
      <c r="R25" s="4"/>
      <c r="S25" s="4"/>
      <c r="T25" s="4"/>
    </row>
    <row r="26" spans="1:52" ht="18.75" customHeight="1">
      <c r="A26" s="14"/>
    </row>
    <row r="27" spans="1:52" ht="4.5" customHeight="1"/>
    <row r="28" spans="1:52" hidden="1"/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  <mergeCell ref="J14:M14"/>
    <mergeCell ref="J13:M13"/>
    <mergeCell ref="F10:I10"/>
    <mergeCell ref="F11:I11"/>
    <mergeCell ref="F12:I12"/>
    <mergeCell ref="V1:AA2"/>
    <mergeCell ref="Q4:T4"/>
    <mergeCell ref="B10:D10"/>
    <mergeCell ref="B11:D12"/>
    <mergeCell ref="B5:T8"/>
    <mergeCell ref="J11:M11"/>
    <mergeCell ref="J12:M12"/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39" t="s">
        <v>0</v>
      </c>
      <c r="W1" s="39"/>
      <c r="X1" s="39"/>
      <c r="Y1" s="39"/>
      <c r="Z1" s="39"/>
      <c r="AA1" s="39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>
      <c r="B5" s="53" t="s">
        <v>237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s="1" customFormat="1" ht="18.75" customHeight="1" thickBo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s="1" customFormat="1" ht="18.75" customHeight="1" thickBo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5" t="s">
        <v>5</v>
      </c>
      <c r="X9" s="4"/>
      <c r="Y9" s="4"/>
      <c r="Z9" s="4"/>
      <c r="AA9" s="4"/>
    </row>
    <row r="10" spans="2:27" s="1" customFormat="1" ht="18.75" customHeight="1">
      <c r="F10" s="50" t="s">
        <v>14</v>
      </c>
      <c r="G10" s="50"/>
      <c r="H10" s="50"/>
      <c r="I10" s="50"/>
      <c r="J10" s="51" t="s">
        <v>242</v>
      </c>
      <c r="K10" s="51"/>
      <c r="L10" s="51"/>
      <c r="M10" s="51" t="s">
        <v>243</v>
      </c>
      <c r="N10" s="51"/>
      <c r="O10" s="51"/>
      <c r="P10" s="74" t="s">
        <v>15</v>
      </c>
      <c r="Q10" s="74"/>
      <c r="R10" s="74"/>
      <c r="S10" s="74" t="s">
        <v>16</v>
      </c>
      <c r="T10" s="74"/>
      <c r="U10" s="74"/>
      <c r="V10" s="4"/>
      <c r="W10" s="14" t="s">
        <v>6</v>
      </c>
      <c r="X10" s="4"/>
      <c r="Y10" s="4"/>
      <c r="Z10" s="4"/>
      <c r="AA10" s="4"/>
    </row>
    <row r="11" spans="2:27" s="1" customFormat="1" ht="18.75" customHeight="1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74"/>
      <c r="Q11" s="74"/>
      <c r="R11" s="74"/>
      <c r="S11" s="74"/>
      <c r="T11" s="74"/>
      <c r="U11" s="74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>
      <c r="B12" s="75">
        <f>STEP１!B11</f>
        <v>45444</v>
      </c>
      <c r="C12" s="75"/>
      <c r="D12" s="75"/>
      <c r="E12" s="4"/>
      <c r="F12" s="64">
        <f>STEP１!F20</f>
        <v>45261</v>
      </c>
      <c r="G12" s="64"/>
      <c r="H12" s="64"/>
      <c r="I12" s="64"/>
      <c r="J12" s="65"/>
      <c r="K12" s="66"/>
      <c r="L12" s="67"/>
      <c r="M12" s="65"/>
      <c r="N12" s="66"/>
      <c r="O12" s="67"/>
      <c r="P12" s="65"/>
      <c r="Q12" s="66"/>
      <c r="R12" s="67"/>
      <c r="S12" s="65"/>
      <c r="T12" s="66"/>
      <c r="U12" s="67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75"/>
      <c r="C13" s="75"/>
      <c r="D13" s="75"/>
      <c r="E13" s="4"/>
      <c r="F13" s="64">
        <f>STEP１!F21</f>
        <v>45292</v>
      </c>
      <c r="G13" s="64"/>
      <c r="H13" s="64"/>
      <c r="I13" s="64"/>
      <c r="J13" s="65"/>
      <c r="K13" s="66"/>
      <c r="L13" s="67"/>
      <c r="M13" s="65"/>
      <c r="N13" s="66"/>
      <c r="O13" s="67"/>
      <c r="P13" s="65"/>
      <c r="Q13" s="66"/>
      <c r="R13" s="67"/>
      <c r="S13" s="65"/>
      <c r="T13" s="66"/>
      <c r="U13" s="67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>
      <c r="B14" s="22"/>
      <c r="C14" s="22"/>
      <c r="D14" s="22"/>
      <c r="E14" s="4"/>
      <c r="F14" s="64">
        <f>STEP１!F22</f>
        <v>45323</v>
      </c>
      <c r="G14" s="64"/>
      <c r="H14" s="64"/>
      <c r="I14" s="64"/>
      <c r="J14" s="65"/>
      <c r="K14" s="66"/>
      <c r="L14" s="67"/>
      <c r="M14" s="65"/>
      <c r="N14" s="66"/>
      <c r="O14" s="67"/>
      <c r="P14" s="65"/>
      <c r="Q14" s="66"/>
      <c r="R14" s="67"/>
      <c r="S14" s="65"/>
      <c r="T14" s="66"/>
      <c r="U14" s="67"/>
      <c r="V14" s="4"/>
      <c r="W14" s="5"/>
      <c r="X14" s="5"/>
      <c r="Y14" s="5"/>
      <c r="Z14" s="5"/>
    </row>
    <row r="15" spans="2:27" s="1" customFormat="1" ht="18.75" customHeight="1" thickBot="1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F16" s="47" t="s">
        <v>17</v>
      </c>
      <c r="G16" s="47"/>
      <c r="H16" s="47"/>
      <c r="I16" s="48"/>
      <c r="J16" s="68">
        <f>IFERROR(AVERAGE(J12:L14),0)</f>
        <v>0</v>
      </c>
      <c r="K16" s="69"/>
      <c r="L16" s="70"/>
      <c r="M16" s="68">
        <f>IFERROR(AVERAGE(M12:O14),0)</f>
        <v>0</v>
      </c>
      <c r="N16" s="69"/>
      <c r="O16" s="70"/>
      <c r="P16" s="68">
        <f>IFERROR(AVERAGE(P12:R14),0)</f>
        <v>0</v>
      </c>
      <c r="Q16" s="69"/>
      <c r="R16" s="70"/>
      <c r="S16" s="68">
        <f>IFERROR(AVERAGE(S12:U14),0)</f>
        <v>0</v>
      </c>
      <c r="T16" s="69"/>
      <c r="U16" s="70"/>
      <c r="V16" s="4"/>
      <c r="W16" s="4"/>
      <c r="X16" s="4"/>
      <c r="Y16" s="4"/>
      <c r="Z16" s="4"/>
    </row>
    <row r="17" spans="1:52" s="1" customFormat="1" ht="18.75" customHeight="1" thickBot="1">
      <c r="B17" s="4"/>
      <c r="C17" s="4"/>
      <c r="D17" s="4"/>
      <c r="E17" s="4"/>
      <c r="F17" s="47"/>
      <c r="G17" s="47"/>
      <c r="H17" s="47"/>
      <c r="I17" s="48"/>
      <c r="J17" s="71"/>
      <c r="K17" s="72"/>
      <c r="L17" s="73"/>
      <c r="M17" s="71"/>
      <c r="N17" s="72"/>
      <c r="O17" s="73"/>
      <c r="P17" s="71"/>
      <c r="Q17" s="72"/>
      <c r="R17" s="73"/>
      <c r="S17" s="71"/>
      <c r="T17" s="72"/>
      <c r="U17" s="73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V18" s="4"/>
      <c r="W18" s="38" t="s">
        <v>8</v>
      </c>
      <c r="X18" s="38"/>
      <c r="Y18" s="38" t="s">
        <v>9</v>
      </c>
      <c r="Z18" s="38"/>
    </row>
    <row r="19" spans="1:52" ht="18.75" customHeight="1">
      <c r="A19" s="18"/>
      <c r="B19" s="18"/>
      <c r="C19" s="18"/>
      <c r="D19" s="18"/>
      <c r="E19" s="4"/>
      <c r="F19" s="50" t="s">
        <v>14</v>
      </c>
      <c r="G19" s="50"/>
      <c r="H19" s="50"/>
      <c r="I19" s="50"/>
      <c r="J19" s="51" t="s">
        <v>244</v>
      </c>
      <c r="K19" s="51"/>
      <c r="L19" s="51"/>
      <c r="M19" s="51" t="s">
        <v>245</v>
      </c>
      <c r="N19" s="51"/>
      <c r="O19" s="51"/>
      <c r="P19" s="74" t="s">
        <v>215</v>
      </c>
      <c r="Q19" s="74"/>
      <c r="R19" s="74"/>
      <c r="S19" s="74" t="s">
        <v>216</v>
      </c>
      <c r="T19" s="74"/>
      <c r="U19" s="74"/>
    </row>
    <row r="20" spans="1:52" ht="18.75" customHeight="1">
      <c r="A20" s="18"/>
      <c r="B20" s="18"/>
      <c r="C20" s="18"/>
      <c r="D20" s="18"/>
      <c r="E20" s="4"/>
      <c r="F20" s="50"/>
      <c r="G20" s="50"/>
      <c r="H20" s="50"/>
      <c r="I20" s="50"/>
      <c r="J20" s="51"/>
      <c r="K20" s="51"/>
      <c r="L20" s="51"/>
      <c r="M20" s="51"/>
      <c r="N20" s="51"/>
      <c r="O20" s="51"/>
      <c r="P20" s="74"/>
      <c r="Q20" s="74"/>
      <c r="R20" s="74"/>
      <c r="S20" s="74"/>
      <c r="T20" s="74"/>
      <c r="U20" s="74"/>
    </row>
    <row r="21" spans="1:52" ht="18.75" customHeight="1">
      <c r="A21" s="18"/>
      <c r="B21" s="18"/>
      <c r="C21" s="18"/>
      <c r="D21" s="18"/>
      <c r="F21" s="64">
        <f>F12</f>
        <v>45261</v>
      </c>
      <c r="G21" s="64"/>
      <c r="H21" s="64"/>
      <c r="I21" s="64"/>
      <c r="J21" s="65"/>
      <c r="K21" s="66"/>
      <c r="L21" s="67"/>
      <c r="M21" s="65"/>
      <c r="N21" s="66"/>
      <c r="O21" s="67"/>
      <c r="P21" s="65"/>
      <c r="Q21" s="66"/>
      <c r="R21" s="67"/>
      <c r="S21" s="65"/>
      <c r="T21" s="66"/>
      <c r="U21" s="67"/>
    </row>
    <row r="22" spans="1:52" ht="18.75" customHeight="1">
      <c r="A22" s="18"/>
      <c r="B22" s="18"/>
      <c r="C22" s="18"/>
      <c r="D22" s="18"/>
      <c r="F22" s="64">
        <f>F13</f>
        <v>45292</v>
      </c>
      <c r="G22" s="64"/>
      <c r="H22" s="64"/>
      <c r="I22" s="64"/>
      <c r="J22" s="65"/>
      <c r="K22" s="66"/>
      <c r="L22" s="67"/>
      <c r="M22" s="65"/>
      <c r="N22" s="66"/>
      <c r="O22" s="67"/>
      <c r="P22" s="65"/>
      <c r="Q22" s="66"/>
      <c r="R22" s="67"/>
      <c r="S22" s="65"/>
      <c r="T22" s="66"/>
      <c r="U22" s="67"/>
    </row>
    <row r="23" spans="1:52" ht="18.75" customHeight="1">
      <c r="A23" s="18"/>
      <c r="B23" s="18"/>
      <c r="C23" s="18"/>
      <c r="D23" s="18"/>
      <c r="F23" s="64">
        <f>F14</f>
        <v>45323</v>
      </c>
      <c r="G23" s="64"/>
      <c r="H23" s="64"/>
      <c r="I23" s="64"/>
      <c r="J23" s="65"/>
      <c r="K23" s="66"/>
      <c r="L23" s="67"/>
      <c r="M23" s="65"/>
      <c r="N23" s="66"/>
      <c r="O23" s="67"/>
      <c r="P23" s="65"/>
      <c r="Q23" s="66"/>
      <c r="R23" s="67"/>
      <c r="S23" s="65"/>
      <c r="T23" s="66"/>
      <c r="U23" s="67"/>
    </row>
    <row r="24" spans="1:52" ht="18.75" customHeight="1" thickBot="1">
      <c r="A24" s="18"/>
      <c r="B24" s="18"/>
      <c r="C24" s="18"/>
      <c r="D24" s="18"/>
      <c r="E24" s="4"/>
    </row>
    <row r="25" spans="1:52" ht="18.75" customHeight="1">
      <c r="A25" s="18"/>
      <c r="B25" s="18"/>
      <c r="C25" s="18"/>
      <c r="D25" s="18"/>
      <c r="E25" s="4"/>
      <c r="F25" s="47" t="s">
        <v>17</v>
      </c>
      <c r="G25" s="47"/>
      <c r="H25" s="47"/>
      <c r="I25" s="48"/>
      <c r="J25" s="68">
        <f>IFERROR(AVERAGE(J21:L23),0)</f>
        <v>0</v>
      </c>
      <c r="K25" s="69"/>
      <c r="L25" s="70"/>
      <c r="M25" s="68">
        <f>IFERROR(AVERAGE(M21:O23),0)</f>
        <v>0</v>
      </c>
      <c r="N25" s="69"/>
      <c r="O25" s="70"/>
      <c r="P25" s="68">
        <f>IFERROR(AVERAGE(P21:R23),0)</f>
        <v>0</v>
      </c>
      <c r="Q25" s="69"/>
      <c r="R25" s="70"/>
      <c r="S25" s="68">
        <f>IFERROR(AVERAGE(S21:U23),0)</f>
        <v>0</v>
      </c>
      <c r="T25" s="69"/>
      <c r="U25" s="70"/>
    </row>
    <row r="26" spans="1:52" ht="18.75" customHeight="1" thickBot="1">
      <c r="B26" s="4"/>
      <c r="F26" s="47"/>
      <c r="G26" s="47"/>
      <c r="H26" s="47"/>
      <c r="I26" s="48"/>
      <c r="J26" s="71"/>
      <c r="K26" s="72"/>
      <c r="L26" s="73"/>
      <c r="M26" s="71"/>
      <c r="N26" s="72"/>
      <c r="O26" s="73"/>
      <c r="P26" s="71"/>
      <c r="Q26" s="72"/>
      <c r="R26" s="73"/>
      <c r="S26" s="71"/>
      <c r="T26" s="72"/>
      <c r="U26" s="73"/>
    </row>
    <row r="27" spans="1:52" ht="5.0999999999999996" customHeight="1"/>
    <row r="28" spans="1:52" s="1" customFormat="1" ht="18.75" hidden="1" customHeight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987Ga2m6xrNLlrqeEfiRPCtQPlT3CEsE6lXH5e4OObNAGJMbjqFbReM3k1or/dauyvI4iDwJLIzmCERSbCoSHw==" saltValue="RbM3ppgByMbSvZ/Q6IgRlA==" spinCount="100000" sheet="1" objects="1" scenarios="1" selectLockedCells="1"/>
  <mergeCells count="61">
    <mergeCell ref="P14:R14"/>
    <mergeCell ref="S14:U14"/>
    <mergeCell ref="W18:X18"/>
    <mergeCell ref="Y18:Z18"/>
    <mergeCell ref="M16:O17"/>
    <mergeCell ref="P16:R17"/>
    <mergeCell ref="S16:U17"/>
    <mergeCell ref="M14:O14"/>
    <mergeCell ref="F16:I17"/>
    <mergeCell ref="F12:I12"/>
    <mergeCell ref="F13:I13"/>
    <mergeCell ref="F14:I14"/>
    <mergeCell ref="J13:L13"/>
    <mergeCell ref="J16:L17"/>
    <mergeCell ref="J14:L14"/>
    <mergeCell ref="J12:L12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V1:AA2"/>
    <mergeCell ref="Q4:T4"/>
    <mergeCell ref="W4:Z4"/>
    <mergeCell ref="B5:T8"/>
    <mergeCell ref="W6:Z6"/>
    <mergeCell ref="W8:Z8"/>
    <mergeCell ref="F19:I20"/>
    <mergeCell ref="J19:L20"/>
    <mergeCell ref="M19:O20"/>
    <mergeCell ref="P19:R20"/>
    <mergeCell ref="S19:U20"/>
    <mergeCell ref="F21:I21"/>
    <mergeCell ref="J21:L21"/>
    <mergeCell ref="M21:O21"/>
    <mergeCell ref="P21:R21"/>
    <mergeCell ref="S21:U21"/>
    <mergeCell ref="S25:U26"/>
    <mergeCell ref="F25:I26"/>
    <mergeCell ref="J25:L26"/>
    <mergeCell ref="M25:O26"/>
    <mergeCell ref="P25:R26"/>
    <mergeCell ref="F23:I23"/>
    <mergeCell ref="J23:L23"/>
    <mergeCell ref="M23:O23"/>
    <mergeCell ref="P23:R23"/>
    <mergeCell ref="S23:U23"/>
    <mergeCell ref="F22:I22"/>
    <mergeCell ref="J22:L22"/>
    <mergeCell ref="M22:O22"/>
    <mergeCell ref="P22:R22"/>
    <mergeCell ref="S22:U22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N11" sqref="N11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>
      <c r="V1" s="39" t="s">
        <v>0</v>
      </c>
      <c r="W1" s="39"/>
      <c r="X1" s="39"/>
      <c r="Y1" s="39"/>
      <c r="Z1" s="39"/>
      <c r="AA1" s="39"/>
    </row>
    <row r="2" spans="1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1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1:27" s="1" customFormat="1" ht="18.75" customHeight="1" thickBot="1">
      <c r="B5" s="53" t="s">
        <v>232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1:27" s="1" customFormat="1" ht="18.75" customHeight="1" thickBo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1:27" s="1" customFormat="1" ht="18.75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1:27" s="1" customFormat="1" ht="18.75" customHeight="1" thickBo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1:27" s="1" customFormat="1" ht="18.75" customHeight="1">
      <c r="V9" s="4"/>
      <c r="W9" s="14" t="s">
        <v>5</v>
      </c>
      <c r="X9" s="4"/>
      <c r="Y9" s="4"/>
      <c r="Z9" s="4"/>
      <c r="AA9" s="4"/>
    </row>
    <row r="10" spans="1:27" s="1" customFormat="1" ht="18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5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>
      <c r="A12" s="4"/>
      <c r="B12" s="7" t="s">
        <v>18</v>
      </c>
      <c r="C12" s="4"/>
      <c r="D12" s="4"/>
      <c r="E12" s="4"/>
      <c r="F12" s="4"/>
      <c r="G12" s="4"/>
      <c r="H12" s="24"/>
      <c r="I12" s="6" t="s">
        <v>200</v>
      </c>
      <c r="J12" s="4"/>
      <c r="K12" s="4"/>
      <c r="L12" s="4"/>
      <c r="M12" s="4"/>
      <c r="N12" s="25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>
      <c r="A13" s="4"/>
      <c r="B13" s="4"/>
      <c r="C13" s="4"/>
      <c r="D13" s="4"/>
      <c r="E13" s="4"/>
      <c r="F13" s="4"/>
      <c r="G13" s="4"/>
      <c r="H13" s="24"/>
      <c r="I13" s="6" t="s">
        <v>201</v>
      </c>
      <c r="J13" s="4"/>
      <c r="K13" s="4"/>
      <c r="L13" s="4"/>
      <c r="M13" s="4"/>
      <c r="N13" s="77" t="str">
        <f>IFERROR(IF(OR(N11,G18&gt;=1.2%),"算定不可","算定可能"),"-")</f>
        <v>算定不可</v>
      </c>
      <c r="O13" s="78"/>
      <c r="P13" s="78"/>
      <c r="Q13" s="78"/>
      <c r="R13" s="78"/>
      <c r="S13" s="78"/>
      <c r="T13" s="79"/>
      <c r="V13" s="4"/>
      <c r="W13" s="35" t="s">
        <v>203</v>
      </c>
      <c r="X13" s="36"/>
      <c r="Y13" s="36"/>
      <c r="Z13" s="37"/>
      <c r="AA13" s="4"/>
    </row>
    <row r="14" spans="1:27" s="1" customFormat="1" ht="18.75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0"/>
      <c r="O14" s="81"/>
      <c r="P14" s="81"/>
      <c r="Q14" s="81"/>
      <c r="R14" s="81"/>
      <c r="S14" s="81"/>
      <c r="T14" s="82"/>
      <c r="V14" s="4"/>
      <c r="W14" s="5"/>
      <c r="X14" s="5"/>
      <c r="Y14" s="5"/>
      <c r="Z14" s="5"/>
      <c r="AA14" s="4"/>
    </row>
    <row r="15" spans="1:27" s="1" customFormat="1" ht="18.75" customHeight="1">
      <c r="A15" s="4"/>
      <c r="B15" s="7" t="s">
        <v>233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3" t="str">
        <f>IFERROR(IF(AND(N11=FALSE,N12=FALSE),"",IF(N11,"③入院ベースアップ評価料へ進んでください。",IF(G18&gt;=1.2%,"Step3へ進んでください。",""))),"")</f>
        <v/>
      </c>
      <c r="O15" s="83"/>
      <c r="P15" s="83"/>
      <c r="Q15" s="83"/>
      <c r="R15" s="83"/>
      <c r="S15" s="83"/>
      <c r="T15" s="83"/>
      <c r="V15" s="4"/>
      <c r="W15" s="4"/>
      <c r="X15" s="4"/>
      <c r="Y15" s="4"/>
      <c r="Z15" s="4"/>
      <c r="AA15" s="4"/>
    </row>
    <row r="16" spans="1:27" s="1" customFormat="1">
      <c r="A16" s="4"/>
      <c r="B16" s="4"/>
      <c r="C16" s="39" t="s">
        <v>13</v>
      </c>
      <c r="D16" s="39"/>
      <c r="E16" s="39"/>
      <c r="F16" s="39"/>
      <c r="G16" s="84">
        <f>一月当たり給与総額</f>
        <v>0</v>
      </c>
      <c r="H16" s="84"/>
      <c r="I16" s="84"/>
      <c r="J16" s="84"/>
      <c r="K16" s="4"/>
      <c r="L16" s="4"/>
      <c r="M16" s="4"/>
      <c r="N16" s="83"/>
      <c r="O16" s="83"/>
      <c r="P16" s="83"/>
      <c r="Q16" s="83"/>
      <c r="R16" s="83"/>
      <c r="S16" s="83"/>
      <c r="T16" s="83"/>
      <c r="V16" s="4"/>
      <c r="W16" s="4"/>
      <c r="X16" s="4"/>
      <c r="Y16" s="4"/>
      <c r="Z16" s="4"/>
      <c r="AA16" s="4"/>
    </row>
    <row r="17" spans="1:52" s="1" customFormat="1">
      <c r="A17" s="4"/>
      <c r="B17" s="4"/>
      <c r="C17" s="39" t="s">
        <v>19</v>
      </c>
      <c r="D17" s="39"/>
      <c r="E17" s="39"/>
      <c r="F17" s="39"/>
      <c r="G17" s="84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84"/>
      <c r="I17" s="84"/>
      <c r="J17" s="84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>
      <c r="A18" s="4"/>
      <c r="B18" s="4"/>
      <c r="C18" s="39" t="s">
        <v>234</v>
      </c>
      <c r="D18" s="39"/>
      <c r="E18" s="39"/>
      <c r="F18" s="39"/>
      <c r="G18" s="76" t="str">
        <f>IFERROR(ROUNDDOWN(G17/G16,4),"-")</f>
        <v>-</v>
      </c>
      <c r="H18" s="76"/>
      <c r="I18" s="76"/>
      <c r="J18" s="76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8" t="s">
        <v>8</v>
      </c>
      <c r="X18" s="38"/>
      <c r="Y18" s="38" t="s">
        <v>9</v>
      </c>
      <c r="Z18" s="38"/>
      <c r="AA18" s="4"/>
    </row>
    <row r="19" spans="1:5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>
      <c r="A21" s="4"/>
      <c r="B21" s="4"/>
      <c r="C21" s="39" t="s">
        <v>20</v>
      </c>
      <c r="D21" s="39"/>
      <c r="E21" s="39"/>
      <c r="F21" s="39"/>
      <c r="G21" s="85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85"/>
      <c r="I21" s="85"/>
      <c r="J21" s="85"/>
      <c r="K21" s="85"/>
      <c r="L21" s="85"/>
      <c r="M21" s="85"/>
      <c r="N21" s="85"/>
      <c r="O21" s="4"/>
      <c r="P21" s="4"/>
      <c r="Q21" s="4"/>
      <c r="R21" s="4"/>
      <c r="S21" s="4"/>
      <c r="T21" s="4"/>
    </row>
    <row r="22" spans="1:52">
      <c r="A22" s="4"/>
      <c r="B22" s="4"/>
      <c r="C22" s="39" t="s">
        <v>21</v>
      </c>
      <c r="D22" s="39"/>
      <c r="E22" s="39"/>
      <c r="F22" s="39"/>
      <c r="G22" s="85" t="str">
        <f>IFERROR(IF(N13="算定可能",(VLOOKUP("該当",'リスト（外来）'!J:L,3,FALSE)),"-"),"-")</f>
        <v>-</v>
      </c>
      <c r="H22" s="85"/>
      <c r="I22" s="85"/>
      <c r="J22" s="85"/>
      <c r="K22" s="85"/>
      <c r="L22" s="85"/>
      <c r="M22" s="85"/>
      <c r="N22" s="85"/>
      <c r="O22" s="4"/>
      <c r="P22" s="4"/>
      <c r="Q22" s="4"/>
      <c r="R22" s="4"/>
      <c r="S22" s="4"/>
      <c r="T22" s="4"/>
    </row>
    <row r="23" spans="1:52">
      <c r="A23" s="4"/>
      <c r="B23" s="4"/>
      <c r="C23" s="39" t="s">
        <v>206</v>
      </c>
      <c r="D23" s="39"/>
      <c r="E23" s="39"/>
      <c r="F23" s="39"/>
      <c r="G23" s="39" t="s">
        <v>210</v>
      </c>
      <c r="H23" s="39"/>
      <c r="I23" s="39"/>
      <c r="J23" s="19" t="str">
        <f>VLOOKUP(G22,'リスト（外来）'!C:D,2,FALSE)</f>
        <v>-</v>
      </c>
      <c r="K23" s="39" t="s">
        <v>214</v>
      </c>
      <c r="L23" s="39"/>
      <c r="M23" s="39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>
      <c r="D28" s="4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f9FftQfegrfTEn377lO3YBAke43bMjFPG+EwOJBhlBVmeMFPLF7sIW656GF+oAVmoROyb/8Gd3xSSXQympfKOg==" saltValue="i9bBD+ncXkGVE+N9YEAGUw==" spinCount="100000" sheet="1" objects="1" scenarios="1" selectLockedCells="1"/>
  <mergeCells count="24">
    <mergeCell ref="K23:M23"/>
    <mergeCell ref="G21:N21"/>
    <mergeCell ref="G22:N22"/>
    <mergeCell ref="C17:F17"/>
    <mergeCell ref="C21:F21"/>
    <mergeCell ref="C22:F22"/>
    <mergeCell ref="C23:F23"/>
    <mergeCell ref="G23:I23"/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39" t="s">
        <v>0</v>
      </c>
      <c r="W1" s="39"/>
      <c r="X1" s="39"/>
      <c r="Y1" s="39"/>
      <c r="Z1" s="39"/>
      <c r="AA1" s="39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>
      <c r="B5" s="53" t="s">
        <v>239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s="1" customFormat="1" ht="18.75" customHeight="1" thickBo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s="1" customFormat="1" ht="18.75" customHeight="1" thickBo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4" t="s">
        <v>5</v>
      </c>
      <c r="X9" s="4"/>
      <c r="Y9" s="4"/>
      <c r="Z9" s="4"/>
      <c r="AA9" s="4"/>
    </row>
    <row r="10" spans="2:27" s="1" customFormat="1" ht="18.75" customHeight="1">
      <c r="F10" s="50" t="s">
        <v>25</v>
      </c>
      <c r="G10" s="50"/>
      <c r="H10" s="50"/>
      <c r="I10" s="50"/>
      <c r="J10" s="51" t="s">
        <v>26</v>
      </c>
      <c r="K10" s="51"/>
      <c r="L10" s="51"/>
      <c r="V10" s="4"/>
      <c r="W10" s="14" t="s">
        <v>6</v>
      </c>
      <c r="X10" s="4"/>
      <c r="Y10" s="4"/>
      <c r="Z10" s="4"/>
      <c r="AA10" s="4"/>
    </row>
    <row r="11" spans="2:27" s="1" customFormat="1" ht="18.75" customHeight="1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>
      <c r="B12" s="86">
        <f>STEP１!B11</f>
        <v>45444</v>
      </c>
      <c r="C12" s="86"/>
      <c r="D12" s="86"/>
      <c r="E12" s="4"/>
      <c r="F12" s="87">
        <f>STEP１!F20</f>
        <v>45261</v>
      </c>
      <c r="G12" s="87"/>
      <c r="H12" s="87"/>
      <c r="I12" s="87"/>
      <c r="J12" s="88"/>
      <c r="K12" s="89"/>
      <c r="L12" s="90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86"/>
      <c r="C13" s="86"/>
      <c r="D13" s="86"/>
      <c r="E13" s="4"/>
      <c r="F13" s="87">
        <f>STEP１!F21</f>
        <v>45292</v>
      </c>
      <c r="G13" s="87"/>
      <c r="H13" s="87"/>
      <c r="I13" s="87"/>
      <c r="J13" s="88"/>
      <c r="K13" s="89"/>
      <c r="L13" s="90"/>
      <c r="N13" s="91" t="s">
        <v>247</v>
      </c>
      <c r="O13" s="47"/>
      <c r="P13" s="47"/>
      <c r="Q13" s="48"/>
      <c r="R13" s="92">
        <f>IFERROR(AVERAGE(J12:L14),0)</f>
        <v>0</v>
      </c>
      <c r="S13" s="93"/>
      <c r="T13" s="94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 thickBot="1">
      <c r="B14" s="22"/>
      <c r="C14" s="22"/>
      <c r="D14" s="22"/>
      <c r="E14" s="4"/>
      <c r="F14" s="87">
        <f>STEP１!F22</f>
        <v>45323</v>
      </c>
      <c r="G14" s="87"/>
      <c r="H14" s="87"/>
      <c r="I14" s="87"/>
      <c r="J14" s="88"/>
      <c r="K14" s="89"/>
      <c r="L14" s="90"/>
      <c r="N14" s="47"/>
      <c r="O14" s="47"/>
      <c r="P14" s="47"/>
      <c r="Q14" s="48"/>
      <c r="R14" s="95"/>
      <c r="S14" s="96"/>
      <c r="T14" s="97"/>
      <c r="V14" s="4"/>
      <c r="W14" s="5"/>
      <c r="X14" s="5"/>
      <c r="Y14" s="5"/>
      <c r="Z14" s="5"/>
    </row>
    <row r="15" spans="2:27" s="1" customFormat="1" ht="18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>
      <c r="B17" s="7" t="s">
        <v>18</v>
      </c>
      <c r="C17" s="4"/>
      <c r="D17" s="4"/>
      <c r="E17" s="4"/>
      <c r="F17" s="4"/>
      <c r="G17" s="4"/>
      <c r="H17" s="24"/>
      <c r="I17" s="6" t="s">
        <v>200</v>
      </c>
      <c r="J17" s="4"/>
      <c r="K17" s="4"/>
      <c r="N17" s="26" t="b">
        <v>0</v>
      </c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4"/>
      <c r="G18" s="4"/>
      <c r="H18" s="24"/>
      <c r="I18" s="6" t="s">
        <v>201</v>
      </c>
      <c r="J18" s="4"/>
      <c r="K18" s="4"/>
      <c r="L18" s="4"/>
      <c r="N18" s="26" t="b">
        <v>0</v>
      </c>
      <c r="V18" s="4"/>
      <c r="W18" s="38" t="s">
        <v>8</v>
      </c>
      <c r="X18" s="38"/>
      <c r="Y18" s="38" t="s">
        <v>9</v>
      </c>
      <c r="Z18" s="38"/>
    </row>
    <row r="19" spans="1:52" ht="18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>
      <c r="B20" s="7" t="s">
        <v>246</v>
      </c>
      <c r="C20" s="4"/>
      <c r="D20" s="4"/>
    </row>
    <row r="21" spans="1:52" ht="18.75" customHeight="1">
      <c r="C21" s="4" t="s">
        <v>13</v>
      </c>
      <c r="D21" s="4"/>
      <c r="G21" s="84">
        <f>一月当たり給与総額</f>
        <v>0</v>
      </c>
      <c r="H21" s="84"/>
      <c r="I21" s="84"/>
      <c r="J21" s="84"/>
    </row>
    <row r="22" spans="1:52" ht="18.75" customHeight="1">
      <c r="B22" s="4"/>
      <c r="C22" s="4" t="s">
        <v>19</v>
      </c>
      <c r="D22" s="4"/>
      <c r="G22" s="84">
        <f>一月当たり算定金額外来Ⅰ</f>
        <v>0</v>
      </c>
      <c r="H22" s="84"/>
      <c r="I22" s="84"/>
      <c r="J22" s="84"/>
      <c r="L22" s="4" t="s">
        <v>20</v>
      </c>
      <c r="P22" s="85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85"/>
      <c r="R22" s="85"/>
      <c r="S22" s="85"/>
      <c r="T22" s="85"/>
    </row>
    <row r="23" spans="1:52" ht="18.75" customHeight="1" thickBot="1">
      <c r="B23" s="4"/>
      <c r="C23" s="39" t="s">
        <v>234</v>
      </c>
      <c r="D23" s="39"/>
      <c r="E23" s="39"/>
      <c r="F23" s="39"/>
      <c r="G23" s="76" t="str">
        <f>IFERROR(ROUNDDOWN(G22/G21,4),"-")</f>
        <v>-</v>
      </c>
      <c r="H23" s="76"/>
      <c r="I23" s="76"/>
      <c r="J23" s="76"/>
      <c r="L23" s="4" t="s">
        <v>21</v>
      </c>
      <c r="P23" s="101" t="str">
        <f>IFERROR(IF(AND(G24="算定可能",N17),(VLOOKUP("該当",'リスト（入院）'!I:K,3,FALSE)),"-"),"-")</f>
        <v>-</v>
      </c>
      <c r="Q23" s="101"/>
      <c r="R23" s="101"/>
      <c r="S23" s="101"/>
      <c r="T23" s="101"/>
    </row>
    <row r="24" spans="1:52" ht="18.75" customHeight="1" thickBot="1">
      <c r="B24" s="4"/>
      <c r="C24" s="39" t="s">
        <v>202</v>
      </c>
      <c r="D24" s="39"/>
      <c r="E24" s="39"/>
      <c r="F24" s="39"/>
      <c r="G24" s="98" t="str">
        <f>IFERROR(IF(OR(N18,G23&gt;=2.3%),"算定不可","算定可能"),"-")</f>
        <v>算定不可</v>
      </c>
      <c r="H24" s="99"/>
      <c r="I24" s="99"/>
      <c r="J24" s="100"/>
      <c r="L24" s="4" t="s">
        <v>206</v>
      </c>
      <c r="P24" s="102" t="str">
        <f>VLOOKUP(P23,'リスト（入院）'!C:D,2,FALSE)</f>
        <v>-</v>
      </c>
      <c r="Q24" s="102"/>
      <c r="R24" s="102"/>
      <c r="S24" s="102"/>
      <c r="T24" s="102"/>
    </row>
    <row r="25" spans="1:52" ht="18.75" customHeight="1">
      <c r="B25" s="4"/>
      <c r="Q25" s="4"/>
    </row>
    <row r="26" spans="1:52" ht="18.75" customHeight="1">
      <c r="A26" s="14" t="s">
        <v>22</v>
      </c>
      <c r="B26" s="4"/>
      <c r="Q26" s="4"/>
    </row>
    <row r="27" spans="1:52" ht="5.0999999999999996" customHeight="1"/>
    <row r="28" spans="1:52" s="1" customFormat="1" hidden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0pN9YAEgx1BtbaMMj+G0HRmXtFeZkAiNv0ja8Hw2gqYRQ8DWuh8IrB3aRvNSRuIpmlffjPByllFJ1Yz3mS8lAw==" saltValue="Xk+NlvoVBd7GaQq1v+1msw==" spinCount="100000" sheet="1" objects="1" scenarios="1" selectLockedCells="1"/>
  <mergeCells count="30"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F10:I11"/>
    <mergeCell ref="J10:L11"/>
    <mergeCell ref="B11:D11"/>
    <mergeCell ref="V1:AA2"/>
    <mergeCell ref="Q4:T4"/>
    <mergeCell ref="W4:Z4"/>
    <mergeCell ref="B5:T8"/>
    <mergeCell ref="W6:Z6"/>
    <mergeCell ref="W8:Z8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Q14" sqref="Q14"/>
    </sheetView>
  </sheetViews>
  <sheetFormatPr defaultColWidth="0" defaultRowHeight="18.75" customHeight="1" zeroHeight="1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>
      <c r="V1" s="39" t="s">
        <v>0</v>
      </c>
      <c r="W1" s="39"/>
      <c r="X1" s="39"/>
      <c r="Y1" s="39"/>
      <c r="Z1" s="39"/>
      <c r="AA1" s="39"/>
    </row>
    <row r="2" spans="2:27" s="4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4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>
      <c r="Q4" s="42"/>
      <c r="R4" s="42"/>
      <c r="S4" s="42"/>
      <c r="T4" s="42"/>
      <c r="W4" s="35" t="s">
        <v>1</v>
      </c>
      <c r="X4" s="36"/>
      <c r="Y4" s="36"/>
      <c r="Z4" s="37"/>
    </row>
    <row r="5" spans="2:27" s="4" customFormat="1" ht="18.75" customHeight="1" thickBot="1">
      <c r="B5" s="53" t="s">
        <v>241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7" s="4" customFormat="1" ht="18.75" customHeight="1" thickBo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W6" s="35" t="s">
        <v>3</v>
      </c>
      <c r="X6" s="36"/>
      <c r="Y6" s="36"/>
      <c r="Z6" s="37"/>
    </row>
    <row r="7" spans="2:27" s="4" customFormat="1" ht="18.75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2:27" s="4" customFormat="1" ht="18.75" customHeight="1" thickBo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W8" s="35" t="s">
        <v>4</v>
      </c>
      <c r="X8" s="36"/>
      <c r="Y8" s="36"/>
      <c r="Z8" s="37"/>
    </row>
    <row r="9" spans="2:27" s="4" customFormat="1" ht="18.75" customHeight="1">
      <c r="W9" s="14" t="s">
        <v>5</v>
      </c>
    </row>
    <row r="10" spans="2:27" s="4" customFormat="1" ht="18.75" customHeight="1">
      <c r="W10" s="14" t="s">
        <v>6</v>
      </c>
    </row>
    <row r="11" spans="2:27" s="4" customFormat="1" ht="18.75" customHeight="1">
      <c r="W11" s="14" t="s">
        <v>7</v>
      </c>
    </row>
    <row r="12" spans="2:27" s="4" customFormat="1" ht="18.75" customHeight="1" thickBot="1">
      <c r="B12" s="103" t="s">
        <v>13</v>
      </c>
      <c r="C12" s="103"/>
      <c r="D12" s="103"/>
      <c r="E12" s="103"/>
      <c r="F12" s="103"/>
      <c r="G12" s="103"/>
      <c r="H12" s="103"/>
      <c r="L12" s="84">
        <f>IFERROR(一月当たり給与総額,0)</f>
        <v>0</v>
      </c>
      <c r="M12" s="84"/>
      <c r="N12" s="84"/>
      <c r="O12" s="84"/>
    </row>
    <row r="13" spans="2:27" s="4" customFormat="1" ht="18.75" customHeight="1" thickBot="1">
      <c r="L13" s="23"/>
      <c r="M13" s="23"/>
      <c r="N13" s="23"/>
      <c r="O13" s="23"/>
      <c r="W13" s="44" t="s">
        <v>203</v>
      </c>
      <c r="X13" s="45"/>
      <c r="Y13" s="45"/>
      <c r="Z13" s="46"/>
    </row>
    <row r="14" spans="2:27" s="4" customFormat="1">
      <c r="B14" s="39" t="s">
        <v>211</v>
      </c>
      <c r="C14" s="39"/>
      <c r="D14" s="39"/>
      <c r="E14" s="39"/>
      <c r="F14" s="39"/>
      <c r="G14" s="39"/>
      <c r="H14" s="39"/>
      <c r="I14" s="39"/>
      <c r="J14" s="39"/>
      <c r="L14" s="84">
        <f>IFERROR(一月当たり算定金額外来Ⅰ,0)</f>
        <v>0</v>
      </c>
      <c r="M14" s="84"/>
      <c r="N14" s="84"/>
      <c r="O14" s="84"/>
      <c r="W14" s="16"/>
      <c r="X14" s="16"/>
      <c r="Y14" s="16"/>
      <c r="Z14" s="16"/>
    </row>
    <row r="15" spans="2:27" s="4" customFormat="1" ht="18.75" customHeight="1">
      <c r="L15" s="23"/>
      <c r="M15" s="23"/>
      <c r="N15" s="23"/>
      <c r="O15" s="23"/>
    </row>
    <row r="16" spans="2:27" s="4" customFormat="1" ht="18.75" customHeight="1">
      <c r="B16" s="39" t="s">
        <v>212</v>
      </c>
      <c r="C16" s="39"/>
      <c r="D16" s="39"/>
      <c r="E16" s="39"/>
      <c r="F16" s="39"/>
      <c r="G16" s="39"/>
      <c r="H16" s="39"/>
      <c r="I16" s="39"/>
      <c r="J16" s="39"/>
      <c r="L16" s="84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84"/>
      <c r="N16" s="84"/>
      <c r="O16" s="84"/>
    </row>
    <row r="17" spans="2:52" s="4" customFormat="1" ht="18.75" customHeight="1">
      <c r="B17" s="17" t="s">
        <v>204</v>
      </c>
      <c r="L17" s="23"/>
      <c r="M17" s="23"/>
      <c r="N17" s="23"/>
      <c r="O17" s="23"/>
    </row>
    <row r="18" spans="2:52" ht="18.75" customHeight="1">
      <c r="L18" s="23"/>
      <c r="M18" s="23"/>
      <c r="N18" s="23"/>
      <c r="O18" s="23"/>
      <c r="W18" s="38" t="s">
        <v>8</v>
      </c>
      <c r="X18" s="38"/>
      <c r="Y18" s="38" t="s">
        <v>9</v>
      </c>
      <c r="Z18" s="38"/>
    </row>
    <row r="19" spans="2:52" ht="18.75" customHeight="1">
      <c r="B19" s="103" t="s">
        <v>235</v>
      </c>
      <c r="C19" s="103"/>
      <c r="D19" s="103"/>
      <c r="E19" s="103"/>
      <c r="F19" s="103"/>
      <c r="G19" s="103"/>
      <c r="H19" s="103"/>
      <c r="I19" s="103"/>
      <c r="J19" s="103"/>
      <c r="L19" s="84">
        <f>IFERROR(一月当たり延べ入院患者数*入院*10,0)</f>
        <v>0</v>
      </c>
      <c r="M19" s="84"/>
      <c r="N19" s="84"/>
      <c r="O19" s="84"/>
    </row>
    <row r="20" spans="2:52" ht="18.75" customHeight="1">
      <c r="B20" s="17" t="s">
        <v>205</v>
      </c>
      <c r="L20" s="23"/>
      <c r="M20" s="23"/>
      <c r="N20" s="23"/>
      <c r="O20" s="23"/>
    </row>
    <row r="21" spans="2:52" ht="18.75" customHeight="1" thickBot="1">
      <c r="L21" s="23"/>
      <c r="M21" s="23"/>
      <c r="N21" s="23"/>
      <c r="O21" s="23"/>
    </row>
    <row r="22" spans="2:52" ht="18.75" customHeight="1" thickBot="1">
      <c r="B22" s="103" t="s">
        <v>213</v>
      </c>
      <c r="C22" s="103"/>
      <c r="D22" s="103"/>
      <c r="E22" s="103"/>
      <c r="F22" s="103"/>
      <c r="G22" s="103"/>
      <c r="H22" s="103"/>
      <c r="I22" s="103"/>
      <c r="J22" s="103"/>
      <c r="L22" s="104">
        <f>SUM(L14,L16,L19)</f>
        <v>0</v>
      </c>
      <c r="M22" s="105"/>
      <c r="N22" s="105"/>
      <c r="O22" s="106"/>
    </row>
    <row r="23" spans="2:52" ht="18.75" customHeight="1" thickBot="1">
      <c r="L23" s="23"/>
      <c r="M23" s="23"/>
      <c r="N23" s="23"/>
      <c r="O23" s="23"/>
    </row>
    <row r="24" spans="2:52" ht="18.75" customHeight="1" thickBot="1">
      <c r="B24" s="103" t="s">
        <v>240</v>
      </c>
      <c r="C24" s="103"/>
      <c r="D24" s="103"/>
      <c r="E24" s="103"/>
      <c r="F24" s="103"/>
      <c r="G24" s="103"/>
      <c r="H24" s="103"/>
      <c r="I24" s="103"/>
      <c r="J24" s="103"/>
      <c r="L24" s="104">
        <f>L22*12</f>
        <v>0</v>
      </c>
      <c r="M24" s="105"/>
      <c r="N24" s="105"/>
      <c r="O24" s="106"/>
    </row>
    <row r="25" spans="2:52" ht="18.75" customHeight="1">
      <c r="B25" s="103"/>
      <c r="C25" s="103"/>
      <c r="D25" s="103"/>
      <c r="E25" s="103"/>
      <c r="F25" s="103"/>
      <c r="G25" s="103"/>
      <c r="H25" s="103"/>
      <c r="I25" s="103"/>
      <c r="J25" s="103"/>
    </row>
    <row r="26" spans="2:52" ht="18.75" customHeight="1"/>
    <row r="27" spans="2:52" ht="5.0999999999999996" customHeight="1"/>
    <row r="28" spans="2:52" s="4" customFormat="1" hidden="1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oYI1SA0kdfIlTp8+aqL+wOu/MTtJFzPHVe5f287vEcW4d30dAeByhPizuFLPRtDBBb6FLOk+3iLofUaWL+vlGA==" saltValue="IyfeYD/T1DvX1eLAuCuQNg==" spinCount="100000" sheet="1" objects="1" scenarios="1" selectLockedCells="1"/>
  <mergeCells count="22">
    <mergeCell ref="L12:O12"/>
    <mergeCell ref="B12:H12"/>
    <mergeCell ref="L14:O14"/>
    <mergeCell ref="L16:O16"/>
    <mergeCell ref="L19:O19"/>
    <mergeCell ref="B14:J14"/>
    <mergeCell ref="B16:J16"/>
    <mergeCell ref="B19:J19"/>
    <mergeCell ref="V1:AA2"/>
    <mergeCell ref="Q4:T4"/>
    <mergeCell ref="W4:Z4"/>
    <mergeCell ref="B5:T8"/>
    <mergeCell ref="W6:Z6"/>
    <mergeCell ref="W8:Z8"/>
    <mergeCell ref="B25:J25"/>
    <mergeCell ref="L24:O24"/>
    <mergeCell ref="W18:X18"/>
    <mergeCell ref="Y18:Z18"/>
    <mergeCell ref="W13:Z13"/>
    <mergeCell ref="B22:J22"/>
    <mergeCell ref="L22:O22"/>
    <mergeCell ref="B24:J2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>
      <selection activeCell="K29" sqref="K29"/>
    </sheetView>
  </sheetViews>
  <sheetFormatPr defaultRowHeight="18.75"/>
  <cols>
    <col min="1" max="1" width="2.625" customWidth="1"/>
    <col min="2" max="14" width="9" customWidth="1"/>
  </cols>
  <sheetData>
    <row r="1" spans="2:14">
      <c r="N1" s="27" t="s">
        <v>252</v>
      </c>
    </row>
    <row r="2" spans="2:14" ht="19.5" thickBot="1">
      <c r="B2" s="116" t="s">
        <v>249</v>
      </c>
      <c r="C2" s="117"/>
      <c r="D2" s="117"/>
      <c r="E2" s="117"/>
      <c r="F2" s="117"/>
      <c r="G2" s="117"/>
    </row>
    <row r="3" spans="2:14">
      <c r="B3" s="107" t="s">
        <v>248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2:14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2:14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9.5" thickBot="1"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9" spans="2:14" ht="19.5" thickBot="1">
      <c r="B9" s="116" t="s">
        <v>250</v>
      </c>
      <c r="C9" s="117"/>
      <c r="D9" s="117"/>
      <c r="E9" s="117"/>
      <c r="F9" s="117"/>
      <c r="G9" s="117"/>
    </row>
    <row r="10" spans="2:14" ht="18.75" customHeight="1">
      <c r="B10" s="118" t="s">
        <v>251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</row>
    <row r="11" spans="2:14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2:14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14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2:14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2:14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2:14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14"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2:14"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</row>
    <row r="19" spans="2:14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</row>
    <row r="20" spans="2:14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2:14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2:14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2:14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2:14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2:14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2:14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ht="19.5" thickBot="1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3E7A-398C-4E64-BF51-15E1F65FE3C7}">
  <dimension ref="A1:I15"/>
  <sheetViews>
    <sheetView showGridLines="0" workbookViewId="0">
      <selection activeCell="I5" sqref="I5"/>
    </sheetView>
  </sheetViews>
  <sheetFormatPr defaultRowHeight="18.75"/>
  <cols>
    <col min="1" max="4" width="15.125" style="28" customWidth="1"/>
    <col min="6" max="6" width="13.5" bestFit="1" customWidth="1"/>
    <col min="9" max="9" width="13.5" customWidth="1"/>
  </cols>
  <sheetData>
    <row r="1" spans="1:9">
      <c r="A1" s="28" t="s">
        <v>254</v>
      </c>
    </row>
    <row r="2" spans="1:9">
      <c r="A2" s="28" t="s">
        <v>255</v>
      </c>
      <c r="B2" s="28" t="s">
        <v>256</v>
      </c>
      <c r="C2" s="28" t="s">
        <v>256</v>
      </c>
      <c r="F2" s="29" t="s">
        <v>257</v>
      </c>
      <c r="I2" t="s">
        <v>258</v>
      </c>
    </row>
    <row r="3" spans="1:9" ht="19.5" thickBot="1">
      <c r="A3" s="30" t="s">
        <v>259</v>
      </c>
      <c r="B3" s="31" t="s">
        <v>260</v>
      </c>
      <c r="C3" s="32" t="s">
        <v>258</v>
      </c>
      <c r="D3" s="28" t="s">
        <v>261</v>
      </c>
      <c r="G3" t="s">
        <v>262</v>
      </c>
    </row>
    <row r="4" spans="1:9" ht="19.5" thickBot="1">
      <c r="A4" s="33">
        <f t="shared" ref="A4:A12" si="0">B4+1</f>
        <v>4</v>
      </c>
      <c r="B4" s="32">
        <v>3</v>
      </c>
      <c r="C4" s="32" t="s">
        <v>263</v>
      </c>
      <c r="D4" s="28">
        <v>-13</v>
      </c>
      <c r="F4" s="34">
        <f>STEP１!$B$11</f>
        <v>45444</v>
      </c>
      <c r="G4">
        <f>MONTH(STEP１!$B$11)</f>
        <v>6</v>
      </c>
      <c r="I4" s="34">
        <f>EDATE(F4,VLOOKUP(G4,A4:D15,4,TRUE))</f>
        <v>44986</v>
      </c>
    </row>
    <row r="5" spans="1:9">
      <c r="A5" s="33">
        <f t="shared" si="0"/>
        <v>5</v>
      </c>
      <c r="B5" s="32">
        <v>4</v>
      </c>
      <c r="C5" s="32" t="s">
        <v>263</v>
      </c>
      <c r="D5" s="28">
        <v>-14</v>
      </c>
      <c r="F5" t="s">
        <v>264</v>
      </c>
    </row>
    <row r="6" spans="1:9">
      <c r="A6" s="33">
        <f t="shared" si="0"/>
        <v>6</v>
      </c>
      <c r="B6" s="32">
        <v>5</v>
      </c>
      <c r="C6" s="32" t="s">
        <v>263</v>
      </c>
      <c r="D6" s="28">
        <v>-15</v>
      </c>
    </row>
    <row r="7" spans="1:9">
      <c r="A7" s="33">
        <f t="shared" si="0"/>
        <v>7</v>
      </c>
      <c r="B7" s="32">
        <v>6</v>
      </c>
      <c r="C7" s="32" t="s">
        <v>265</v>
      </c>
      <c r="D7" s="28">
        <v>-13</v>
      </c>
    </row>
    <row r="8" spans="1:9">
      <c r="A8" s="33">
        <f t="shared" si="0"/>
        <v>8</v>
      </c>
      <c r="B8" s="32">
        <v>7</v>
      </c>
      <c r="C8" s="32" t="s">
        <v>265</v>
      </c>
      <c r="D8" s="28">
        <v>-14</v>
      </c>
    </row>
    <row r="9" spans="1:9">
      <c r="A9" s="33">
        <f t="shared" si="0"/>
        <v>9</v>
      </c>
      <c r="B9" s="32">
        <v>8</v>
      </c>
      <c r="C9" s="32" t="s">
        <v>265</v>
      </c>
      <c r="D9" s="28">
        <v>-15</v>
      </c>
    </row>
    <row r="10" spans="1:9">
      <c r="A10" s="33">
        <f t="shared" si="0"/>
        <v>10</v>
      </c>
      <c r="B10" s="32">
        <v>9</v>
      </c>
      <c r="C10" s="32" t="s">
        <v>266</v>
      </c>
      <c r="D10" s="28">
        <v>-13</v>
      </c>
    </row>
    <row r="11" spans="1:9">
      <c r="A11" s="33">
        <f t="shared" si="0"/>
        <v>11</v>
      </c>
      <c r="B11" s="32">
        <v>10</v>
      </c>
      <c r="C11" s="32" t="s">
        <v>266</v>
      </c>
      <c r="D11" s="28">
        <v>-14</v>
      </c>
    </row>
    <row r="12" spans="1:9">
      <c r="A12" s="33">
        <f t="shared" si="0"/>
        <v>12</v>
      </c>
      <c r="B12" s="32">
        <v>11</v>
      </c>
      <c r="C12" s="32" t="s">
        <v>266</v>
      </c>
      <c r="D12" s="28">
        <v>-15</v>
      </c>
    </row>
    <row r="13" spans="1:9">
      <c r="A13" s="33">
        <v>1</v>
      </c>
      <c r="B13" s="32">
        <v>12</v>
      </c>
      <c r="C13" s="32" t="s">
        <v>267</v>
      </c>
      <c r="D13" s="28">
        <v>-13</v>
      </c>
    </row>
    <row r="14" spans="1:9">
      <c r="A14" s="33">
        <f>B14+1</f>
        <v>2</v>
      </c>
      <c r="B14" s="32">
        <v>1</v>
      </c>
      <c r="C14" s="32" t="s">
        <v>267</v>
      </c>
      <c r="D14" s="28">
        <v>-14</v>
      </c>
    </row>
    <row r="15" spans="1:9">
      <c r="A15" s="33">
        <f>B15+1</f>
        <v>3</v>
      </c>
      <c r="B15" s="32">
        <v>2</v>
      </c>
      <c r="C15" s="32" t="s">
        <v>267</v>
      </c>
      <c r="D15" s="28">
        <v>-15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/>
  <cols>
    <col min="1" max="2" width="9" style="9"/>
    <col min="3" max="3" width="31.625" style="9" customWidth="1"/>
    <col min="4" max="16384" width="9" style="9"/>
  </cols>
  <sheetData>
    <row r="1" spans="1:11">
      <c r="A1" s="8"/>
      <c r="B1" s="8"/>
    </row>
    <row r="2" spans="1:11">
      <c r="A2" s="127" t="s">
        <v>41</v>
      </c>
      <c r="B2" s="127"/>
      <c r="C2" s="127" t="s">
        <v>42</v>
      </c>
      <c r="D2" s="127" t="s">
        <v>43</v>
      </c>
    </row>
    <row r="3" spans="1:11">
      <c r="A3" s="10" t="s">
        <v>44</v>
      </c>
      <c r="B3" s="10" t="s">
        <v>45</v>
      </c>
      <c r="C3" s="127"/>
      <c r="D3" s="127"/>
      <c r="I3" s="9" t="s">
        <v>46</v>
      </c>
    </row>
    <row r="4" spans="1:11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>
      <c r="A154" s="9">
        <v>150.5</v>
      </c>
      <c r="B154" s="9">
        <v>151.5</v>
      </c>
      <c r="C154" s="9" t="s">
        <v>217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217</v>
      </c>
    </row>
    <row r="155" spans="1:11">
      <c r="A155" s="9">
        <v>151.5</v>
      </c>
      <c r="B155" s="9">
        <v>152.5</v>
      </c>
      <c r="C155" s="9" t="s">
        <v>218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218</v>
      </c>
    </row>
    <row r="156" spans="1:11">
      <c r="A156" s="9">
        <v>152.5</v>
      </c>
      <c r="B156" s="9">
        <v>153.5</v>
      </c>
      <c r="C156" s="9" t="s">
        <v>219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219</v>
      </c>
    </row>
    <row r="157" spans="1:11">
      <c r="A157" s="9">
        <v>153.5</v>
      </c>
      <c r="B157" s="9">
        <v>154.5</v>
      </c>
      <c r="C157" s="9" t="s">
        <v>220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220</v>
      </c>
    </row>
    <row r="158" spans="1:11">
      <c r="A158" s="9">
        <v>154.5</v>
      </c>
      <c r="B158" s="9">
        <v>155.5</v>
      </c>
      <c r="C158" s="9" t="s">
        <v>221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221</v>
      </c>
    </row>
    <row r="159" spans="1:11">
      <c r="A159" s="9">
        <v>155.5</v>
      </c>
      <c r="B159" s="9">
        <v>156.5</v>
      </c>
      <c r="C159" s="9" t="s">
        <v>222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222</v>
      </c>
    </row>
    <row r="160" spans="1:11">
      <c r="A160" s="9">
        <v>156.5</v>
      </c>
      <c r="B160" s="9">
        <v>157.5</v>
      </c>
      <c r="C160" s="9" t="s">
        <v>223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223</v>
      </c>
    </row>
    <row r="161" spans="1:11">
      <c r="A161" s="9">
        <v>157.5</v>
      </c>
      <c r="B161" s="9">
        <v>158.5</v>
      </c>
      <c r="C161" s="9" t="s">
        <v>224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224</v>
      </c>
    </row>
    <row r="162" spans="1:11">
      <c r="A162" s="9">
        <v>158.5</v>
      </c>
      <c r="B162" s="9">
        <v>159.5</v>
      </c>
      <c r="C162" s="9" t="s">
        <v>225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225</v>
      </c>
    </row>
    <row r="163" spans="1:11">
      <c r="A163" s="9">
        <v>159.5</v>
      </c>
      <c r="B163" s="9">
        <v>160.5</v>
      </c>
      <c r="C163" s="9" t="s">
        <v>226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226</v>
      </c>
    </row>
    <row r="164" spans="1:11">
      <c r="A164" s="9">
        <v>160.5</v>
      </c>
      <c r="B164" s="9">
        <v>161.5</v>
      </c>
      <c r="C164" s="9" t="s">
        <v>227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227</v>
      </c>
    </row>
    <row r="165" spans="1:11">
      <c r="A165" s="9">
        <v>161.5</v>
      </c>
      <c r="B165" s="9">
        <v>162.5</v>
      </c>
      <c r="C165" s="9" t="s">
        <v>228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228</v>
      </c>
    </row>
    <row r="166" spans="1:11">
      <c r="A166" s="9">
        <v>162.5</v>
      </c>
      <c r="B166" s="9">
        <v>163.5</v>
      </c>
      <c r="C166" s="9" t="s">
        <v>229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229</v>
      </c>
    </row>
    <row r="167" spans="1:11">
      <c r="A167" s="9">
        <v>163.5</v>
      </c>
      <c r="B167" s="9">
        <v>164.5</v>
      </c>
      <c r="C167" s="9" t="s">
        <v>230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230</v>
      </c>
    </row>
    <row r="168" spans="1:11">
      <c r="A168" s="9">
        <v>164.5</v>
      </c>
      <c r="C168" s="9" t="s">
        <v>231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231</v>
      </c>
    </row>
    <row r="169" spans="1:11">
      <c r="C169" s="9" t="s">
        <v>238</v>
      </c>
      <c r="D169" s="9" t="s">
        <v>238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>
      <c r="A1" s="8"/>
      <c r="B1" s="8"/>
    </row>
    <row r="2" spans="1:14">
      <c r="A2" s="127" t="s">
        <v>41</v>
      </c>
      <c r="B2" s="127"/>
      <c r="C2" s="127" t="s">
        <v>197</v>
      </c>
      <c r="D2" s="127" t="s">
        <v>198</v>
      </c>
      <c r="E2" s="127" t="s">
        <v>199</v>
      </c>
    </row>
    <row r="3" spans="1:14">
      <c r="A3" s="10" t="s">
        <v>44</v>
      </c>
      <c r="B3" s="10" t="s">
        <v>45</v>
      </c>
      <c r="C3" s="127"/>
      <c r="D3" s="127"/>
      <c r="E3" s="127"/>
      <c r="J3" s="13" t="s">
        <v>46</v>
      </c>
      <c r="K3" s="13"/>
    </row>
    <row r="4" spans="1:1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>
      <c r="C12" s="9" t="s">
        <v>238</v>
      </c>
      <c r="D12" s="9" t="s">
        <v>238</v>
      </c>
      <c r="E12" s="9" t="s">
        <v>238</v>
      </c>
      <c r="L12" s="9" t="s">
        <v>238</v>
      </c>
      <c r="N12" s="9" t="s">
        <v>238</v>
      </c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8">
      <c r="A161" s="11"/>
      <c r="B161" s="11"/>
    </row>
    <row r="162" spans="1:8">
      <c r="A162" s="11"/>
      <c r="B162" s="11"/>
    </row>
    <row r="163" spans="1:8">
      <c r="A163" s="11"/>
      <c r="B163" s="11"/>
    </row>
    <row r="164" spans="1:8">
      <c r="A164" s="11"/>
      <c r="B164" s="11"/>
    </row>
    <row r="165" spans="1:8">
      <c r="A165" s="11"/>
      <c r="B165" s="11"/>
    </row>
    <row r="166" spans="1:8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47C9C-5F65-4B6A-B86E-3884219B1E21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416dcb5-151a-428d-b9dd-c50cd68ce8a8"/>
    <ds:schemaRef ds:uri="http://schemas.openxmlformats.org/package/2006/metadata/core-properties"/>
    <ds:schemaRef ds:uri="cc65c493-46e3-4a51-bdc3-517cdfaa757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給与対象月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