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5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/>
  <xr:revisionPtr revIDLastSave="213" documentId="13_ncr:1_{1C5E3DF0-9AC0-40BC-A18E-96528A39DE04}" xr6:coauthVersionLast="47" xr6:coauthVersionMax="47" xr10:uidLastSave="{05803A6D-9730-4C6E-8366-39A5199FCD7B}"/>
  <bookViews>
    <workbookView xWindow="450" yWindow="1335" windowWidth="24975" windowHeight="11385" xr2:uid="{B95F44A0-9859-400A-8471-F0B3AA107C4E}"/>
  </bookViews>
  <sheets>
    <sheet name="はじめに" sheetId="1" r:id="rId1"/>
    <sheet name="STEP１" sheetId="5" r:id="rId2"/>
    <sheet name="STEP２①" sheetId="6" r:id="rId3"/>
    <sheet name="STEP２②" sheetId="7" r:id="rId4"/>
    <sheet name="STEP２③" sheetId="17" r:id="rId5"/>
    <sheet name="STEP３" sheetId="18" r:id="rId6"/>
    <sheet name="参考" sheetId="19" r:id="rId7"/>
    <sheet name="リスト（入院）" sheetId="14" state="hidden" r:id="rId8"/>
    <sheet name="リスト（外来）" sheetId="15" state="hidden" r:id="rId9"/>
    <sheet name="給与対象月" sheetId="20" state="hidden" r:id="rId10"/>
  </sheets>
  <definedNames>
    <definedName name="_xlnm.Print_Area" localSheetId="1">STEP１!$A$1:$U$53</definedName>
    <definedName name="_xlnm.Print_Area" localSheetId="2">STEP２①!$A$1:$U$52</definedName>
    <definedName name="_xlnm.Print_Area" localSheetId="3">STEP２②!$A$1:$U$53</definedName>
    <definedName name="_xlnm.Print_Area" localSheetId="4">STEP２③!$A$1:$U$52</definedName>
    <definedName name="_xlnm.Print_Area" localSheetId="5">STEP３!$A$1:$U$52</definedName>
    <definedName name="_xlnm.Print_Area" localSheetId="0">はじめに!$A$1:$U$28</definedName>
    <definedName name="一月当たり延べ入院患者数">STEP２③!$R$13</definedName>
    <definedName name="一月当たり給与総額">STEP１!$J$24</definedName>
    <definedName name="一月当たり算定金額外来Ⅰ">STEP２②!$G$17</definedName>
    <definedName name="外来二イ">STEP２②!$J$23</definedName>
    <definedName name="外来二ロ">STEP２②!$N$23</definedName>
    <definedName name="再診料">STEP２①!$M$16</definedName>
    <definedName name="歯科再診料">STEP２①!$M$25</definedName>
    <definedName name="歯科初診料">STEP２①!$J$25</definedName>
    <definedName name="歯科訪問診療料同一建物">STEP２①!$S$25</definedName>
    <definedName name="歯科訪問診療料同一建物以外">STEP２①!$P$25</definedName>
    <definedName name="初診料">STEP２①!$J$16</definedName>
    <definedName name="入院">STEP２③!$P$24</definedName>
    <definedName name="訪問診療料同一建物">STEP２①!$S$16</definedName>
    <definedName name="訪問診療料同一建物以外">STEP２①!$P$16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" i="20" l="1"/>
  <c r="G4" i="20"/>
  <c r="I4" i="20" s="1"/>
  <c r="A15" i="20"/>
  <c r="A14" i="20"/>
  <c r="A5" i="20"/>
  <c r="A6" i="20"/>
  <c r="A7" i="20"/>
  <c r="A8" i="20"/>
  <c r="A9" i="20"/>
  <c r="A10" i="20"/>
  <c r="A11" i="20"/>
  <c r="A12" i="20"/>
  <c r="A4" i="20"/>
  <c r="F11" i="5" l="1"/>
  <c r="F12" i="5" s="1"/>
  <c r="F13" i="5" s="1"/>
  <c r="F14" i="5" s="1"/>
  <c r="F15" i="5" s="1"/>
  <c r="F16" i="5" s="1"/>
  <c r="F17" i="5" s="1"/>
  <c r="F18" i="5" s="1"/>
  <c r="F19" i="5" s="1"/>
  <c r="F20" i="5" s="1"/>
  <c r="B12" i="6"/>
  <c r="F21" i="5" l="1"/>
  <c r="F13" i="17" s="1"/>
  <c r="F12" i="6"/>
  <c r="F21" i="6" s="1"/>
  <c r="R13" i="17"/>
  <c r="F12" i="17"/>
  <c r="J24" i="5"/>
  <c r="L12" i="18" s="1"/>
  <c r="S25" i="6"/>
  <c r="P25" i="6"/>
  <c r="M25" i="6"/>
  <c r="J25" i="6"/>
  <c r="J16" i="6"/>
  <c r="M16" i="6"/>
  <c r="P16" i="6"/>
  <c r="S16" i="6"/>
  <c r="F22" i="5" l="1"/>
  <c r="F13" i="6"/>
  <c r="F22" i="6" s="1"/>
  <c r="G17" i="7"/>
  <c r="G21" i="7" s="1"/>
  <c r="G21" i="17"/>
  <c r="F14" i="6" l="1"/>
  <c r="F23" i="6" s="1"/>
  <c r="F14" i="17"/>
  <c r="P22" i="17"/>
  <c r="L14" i="18"/>
  <c r="G22" i="17"/>
  <c r="G23" i="17" s="1"/>
  <c r="G16" i="7"/>
  <c r="G18" i="7" s="1"/>
  <c r="B12" i="17"/>
  <c r="G24" i="17" l="1"/>
  <c r="N13" i="7"/>
  <c r="N15" i="7"/>
  <c r="G154" i="14"/>
  <c r="G159" i="14" l="1"/>
  <c r="G158" i="14"/>
  <c r="G165" i="14"/>
  <c r="G163" i="14"/>
  <c r="G168" i="14"/>
  <c r="F167" i="14"/>
  <c r="F168" i="14"/>
  <c r="G162" i="14"/>
  <c r="F164" i="14"/>
  <c r="F160" i="14"/>
  <c r="F154" i="14"/>
  <c r="H154" i="14" s="1"/>
  <c r="I154" i="14" s="1"/>
  <c r="G167" i="14"/>
  <c r="G161" i="14"/>
  <c r="G164" i="14"/>
  <c r="F165" i="14"/>
  <c r="F163" i="14"/>
  <c r="G157" i="14"/>
  <c r="G160" i="14"/>
  <c r="F161" i="14"/>
  <c r="F159" i="14"/>
  <c r="F166" i="14"/>
  <c r="G156" i="14"/>
  <c r="F157" i="14"/>
  <c r="F155" i="14"/>
  <c r="F162" i="14"/>
  <c r="G166" i="14"/>
  <c r="F158" i="14"/>
  <c r="F156" i="14"/>
  <c r="G155" i="14"/>
  <c r="H160" i="14" l="1"/>
  <c r="I160" i="14" s="1"/>
  <c r="H167" i="14"/>
  <c r="I167" i="14" s="1"/>
  <c r="H165" i="14"/>
  <c r="I165" i="14" s="1"/>
  <c r="H157" i="14"/>
  <c r="I157" i="14" s="1"/>
  <c r="H158" i="14"/>
  <c r="I158" i="14" s="1"/>
  <c r="H168" i="14"/>
  <c r="H164" i="14"/>
  <c r="I164" i="14" s="1"/>
  <c r="H159" i="14"/>
  <c r="I159" i="14" s="1"/>
  <c r="H163" i="14"/>
  <c r="I163" i="14" s="1"/>
  <c r="H162" i="14"/>
  <c r="I162" i="14" s="1"/>
  <c r="H156" i="14"/>
  <c r="I156" i="14" s="1"/>
  <c r="H161" i="14"/>
  <c r="I161" i="14" s="1"/>
  <c r="H155" i="14"/>
  <c r="I155" i="14" s="1"/>
  <c r="H166" i="14"/>
  <c r="I166" i="14" s="1"/>
  <c r="F6" i="14" l="1"/>
  <c r="G117" i="14"/>
  <c r="F13" i="14"/>
  <c r="G132" i="14"/>
  <c r="F125" i="14"/>
  <c r="G109" i="14"/>
  <c r="F65" i="14"/>
  <c r="G113" i="14"/>
  <c r="F101" i="14"/>
  <c r="G89" i="14"/>
  <c r="G85" i="14"/>
  <c r="F120" i="14"/>
  <c r="G15" i="14"/>
  <c r="G68" i="14"/>
  <c r="F66" i="14"/>
  <c r="F148" i="14"/>
  <c r="G43" i="14"/>
  <c r="G10" i="14"/>
  <c r="F94" i="14"/>
  <c r="F4" i="14"/>
  <c r="F92" i="14"/>
  <c r="F144" i="14"/>
  <c r="G39" i="14"/>
  <c r="G6" i="14"/>
  <c r="G91" i="14"/>
  <c r="F11" i="14"/>
  <c r="G4" i="14"/>
  <c r="G131" i="14"/>
  <c r="G106" i="14"/>
  <c r="G134" i="14"/>
  <c r="F46" i="14"/>
  <c r="F136" i="14"/>
  <c r="G31" i="14"/>
  <c r="G100" i="14"/>
  <c r="F82" i="14"/>
  <c r="G96" i="14"/>
  <c r="G23" i="14"/>
  <c r="G80" i="14"/>
  <c r="F141" i="14"/>
  <c r="G14" i="14"/>
  <c r="F134" i="14"/>
  <c r="F27" i="14"/>
  <c r="G151" i="14"/>
  <c r="F9" i="14"/>
  <c r="F129" i="14"/>
  <c r="F29" i="14"/>
  <c r="G141" i="14"/>
  <c r="G145" i="14"/>
  <c r="G121" i="14"/>
  <c r="F81" i="14"/>
  <c r="G136" i="14"/>
  <c r="G116" i="14"/>
  <c r="G129" i="14"/>
  <c r="G101" i="14"/>
  <c r="F88" i="14"/>
  <c r="G72" i="14"/>
  <c r="G16" i="14"/>
  <c r="F34" i="14"/>
  <c r="F116" i="14"/>
  <c r="G11" i="14"/>
  <c r="G60" i="14"/>
  <c r="F62" i="14"/>
  <c r="F110" i="14"/>
  <c r="G115" i="14"/>
  <c r="F112" i="14"/>
  <c r="G7" i="14"/>
  <c r="G52" i="14"/>
  <c r="F103" i="14"/>
  <c r="G84" i="14"/>
  <c r="F115" i="14"/>
  <c r="G99" i="14"/>
  <c r="G66" i="14"/>
  <c r="F150" i="14"/>
  <c r="F96" i="14"/>
  <c r="F104" i="14"/>
  <c r="G104" i="14"/>
  <c r="G36" i="14"/>
  <c r="F50" i="14"/>
  <c r="G28" i="14"/>
  <c r="F95" i="14"/>
  <c r="G150" i="14"/>
  <c r="F121" i="14"/>
  <c r="F98" i="14"/>
  <c r="G71" i="14"/>
  <c r="F51" i="14"/>
  <c r="G63" i="14"/>
  <c r="F25" i="14"/>
  <c r="G140" i="14"/>
  <c r="F45" i="14"/>
  <c r="F153" i="14"/>
  <c r="G13" i="14"/>
  <c r="F133" i="14"/>
  <c r="F97" i="14"/>
  <c r="F5" i="14"/>
  <c r="G125" i="14"/>
  <c r="G152" i="14"/>
  <c r="F117" i="14"/>
  <c r="F56" i="14"/>
  <c r="F147" i="14"/>
  <c r="F107" i="14"/>
  <c r="G27" i="14"/>
  <c r="F84" i="14"/>
  <c r="G64" i="14"/>
  <c r="G8" i="14"/>
  <c r="F30" i="14"/>
  <c r="F64" i="14"/>
  <c r="G19" i="14"/>
  <c r="F80" i="14"/>
  <c r="G56" i="14"/>
  <c r="F151" i="14"/>
  <c r="G92" i="14"/>
  <c r="F63" i="14"/>
  <c r="F70" i="14"/>
  <c r="G67" i="14"/>
  <c r="G34" i="14"/>
  <c r="F118" i="14"/>
  <c r="G55" i="14"/>
  <c r="F72" i="14"/>
  <c r="G40" i="14"/>
  <c r="F135" i="14"/>
  <c r="F18" i="14"/>
  <c r="G58" i="14"/>
  <c r="G22" i="14"/>
  <c r="G50" i="14"/>
  <c r="G97" i="14"/>
  <c r="F152" i="14"/>
  <c r="F86" i="14"/>
  <c r="G88" i="14"/>
  <c r="G30" i="14"/>
  <c r="F41" i="14"/>
  <c r="G149" i="14"/>
  <c r="F61" i="14"/>
  <c r="G17" i="14"/>
  <c r="G29" i="14"/>
  <c r="G144" i="14"/>
  <c r="F113" i="14"/>
  <c r="H113" i="14" s="1"/>
  <c r="I113" i="14" s="1"/>
  <c r="F21" i="14"/>
  <c r="F137" i="14"/>
  <c r="G5" i="14"/>
  <c r="G128" i="14"/>
  <c r="F24" i="14"/>
  <c r="F75" i="14"/>
  <c r="F47" i="14"/>
  <c r="G94" i="14"/>
  <c r="F52" i="14"/>
  <c r="F139" i="14"/>
  <c r="F99" i="14"/>
  <c r="F91" i="14"/>
  <c r="G119" i="14"/>
  <c r="F87" i="14"/>
  <c r="F48" i="14"/>
  <c r="F131" i="14"/>
  <c r="F35" i="14"/>
  <c r="F19" i="14"/>
  <c r="F138" i="14"/>
  <c r="F140" i="14"/>
  <c r="G35" i="14"/>
  <c r="G108" i="14"/>
  <c r="F54" i="14"/>
  <c r="G12" i="14"/>
  <c r="F40" i="14"/>
  <c r="F111" i="14"/>
  <c r="F79" i="14"/>
  <c r="F132" i="14"/>
  <c r="G32" i="14"/>
  <c r="F15" i="14"/>
  <c r="G20" i="14"/>
  <c r="F49" i="14"/>
  <c r="G69" i="14"/>
  <c r="F126" i="14"/>
  <c r="F12" i="14"/>
  <c r="G59" i="14"/>
  <c r="F57" i="14"/>
  <c r="G25" i="14"/>
  <c r="F77" i="14"/>
  <c r="G33" i="14"/>
  <c r="G45" i="14"/>
  <c r="G153" i="14"/>
  <c r="G124" i="14"/>
  <c r="F37" i="14"/>
  <c r="G148" i="14"/>
  <c r="G21" i="14"/>
  <c r="G137" i="14"/>
  <c r="G143" i="14"/>
  <c r="G138" i="14"/>
  <c r="F127" i="14"/>
  <c r="F20" i="14"/>
  <c r="F67" i="14"/>
  <c r="F39" i="14"/>
  <c r="G86" i="14"/>
  <c r="G82" i="14"/>
  <c r="F16" i="14"/>
  <c r="F59" i="14"/>
  <c r="G142" i="14"/>
  <c r="F78" i="14"/>
  <c r="F10" i="14"/>
  <c r="F108" i="14"/>
  <c r="G112" i="14"/>
  <c r="G44" i="14"/>
  <c r="G123" i="14"/>
  <c r="G54" i="14"/>
  <c r="F8" i="14"/>
  <c r="F43" i="14"/>
  <c r="F23" i="14"/>
  <c r="F100" i="14"/>
  <c r="G122" i="14"/>
  <c r="F74" i="14"/>
  <c r="G110" i="14"/>
  <c r="G93" i="14"/>
  <c r="F85" i="14"/>
  <c r="G47" i="14"/>
  <c r="F102" i="14"/>
  <c r="F42" i="14"/>
  <c r="G51" i="14"/>
  <c r="F7" i="14"/>
  <c r="F73" i="14"/>
  <c r="G57" i="14"/>
  <c r="F93" i="14"/>
  <c r="G49" i="14"/>
  <c r="G61" i="14"/>
  <c r="F17" i="14"/>
  <c r="G133" i="14"/>
  <c r="F53" i="14"/>
  <c r="G9" i="14"/>
  <c r="G37" i="14"/>
  <c r="F149" i="14"/>
  <c r="G111" i="14"/>
  <c r="G78" i="14"/>
  <c r="G102" i="14"/>
  <c r="F142" i="14"/>
  <c r="G139" i="14"/>
  <c r="G130" i="14"/>
  <c r="G146" i="14"/>
  <c r="F90" i="14"/>
  <c r="G24" i="14"/>
  <c r="G18" i="14"/>
  <c r="G135" i="14"/>
  <c r="G114" i="14"/>
  <c r="F122" i="14"/>
  <c r="F32" i="14"/>
  <c r="F60" i="14"/>
  <c r="F76" i="14"/>
  <c r="G48" i="14"/>
  <c r="F143" i="14"/>
  <c r="F31" i="14"/>
  <c r="F123" i="14"/>
  <c r="G127" i="14"/>
  <c r="G98" i="14"/>
  <c r="G126" i="14"/>
  <c r="F68" i="14"/>
  <c r="F14" i="14"/>
  <c r="F124" i="14"/>
  <c r="F38" i="14"/>
  <c r="G81" i="14"/>
  <c r="G42" i="14"/>
  <c r="F22" i="14"/>
  <c r="F114" i="14"/>
  <c r="F89" i="14"/>
  <c r="G105" i="14"/>
  <c r="F109" i="14"/>
  <c r="G65" i="14"/>
  <c r="G77" i="14"/>
  <c r="F33" i="14"/>
  <c r="F145" i="14"/>
  <c r="F69" i="14"/>
  <c r="G41" i="14"/>
  <c r="G53" i="14"/>
  <c r="G120" i="14"/>
  <c r="G79" i="14"/>
  <c r="G46" i="14"/>
  <c r="F130" i="14"/>
  <c r="G76" i="14"/>
  <c r="G107" i="14"/>
  <c r="G74" i="14"/>
  <c r="G90" i="14"/>
  <c r="F58" i="14"/>
  <c r="G118" i="14"/>
  <c r="F55" i="14"/>
  <c r="G103" i="14"/>
  <c r="G70" i="14"/>
  <c r="F26" i="14"/>
  <c r="G87" i="14"/>
  <c r="G147" i="14"/>
  <c r="F44" i="14"/>
  <c r="F119" i="14"/>
  <c r="F83" i="14"/>
  <c r="G26" i="14"/>
  <c r="F106" i="14"/>
  <c r="G95" i="14"/>
  <c r="G62" i="14"/>
  <c r="F146" i="14"/>
  <c r="F36" i="14"/>
  <c r="F128" i="14"/>
  <c r="F28" i="14"/>
  <c r="F105" i="14"/>
  <c r="G73" i="14"/>
  <c r="G75" i="14"/>
  <c r="G38" i="14"/>
  <c r="F71" i="14"/>
  <c r="G83" i="14"/>
  <c r="H30" i="14" l="1"/>
  <c r="I30" i="14" s="1"/>
  <c r="H132" i="14"/>
  <c r="I132" i="14" s="1"/>
  <c r="H131" i="14"/>
  <c r="I131" i="14" s="1"/>
  <c r="H24" i="14"/>
  <c r="I24" i="14" s="1"/>
  <c r="H81" i="14"/>
  <c r="I81" i="14" s="1"/>
  <c r="H71" i="14"/>
  <c r="I71" i="14" s="1"/>
  <c r="H136" i="14"/>
  <c r="I136" i="14" s="1"/>
  <c r="H10" i="14"/>
  <c r="I10" i="14" s="1"/>
  <c r="H123" i="14"/>
  <c r="I123" i="14" s="1"/>
  <c r="H85" i="14"/>
  <c r="I85" i="14" s="1"/>
  <c r="H52" i="14"/>
  <c r="I52" i="14" s="1"/>
  <c r="H89" i="14"/>
  <c r="I89" i="14" s="1"/>
  <c r="H34" i="14"/>
  <c r="I34" i="14" s="1"/>
  <c r="H7" i="14"/>
  <c r="I7" i="14" s="1"/>
  <c r="H117" i="14"/>
  <c r="I117" i="14" s="1"/>
  <c r="H28" i="14"/>
  <c r="I28" i="14" s="1"/>
  <c r="H128" i="14"/>
  <c r="I128" i="14" s="1"/>
  <c r="H61" i="14"/>
  <c r="I61" i="14" s="1"/>
  <c r="H88" i="14"/>
  <c r="I88" i="14" s="1"/>
  <c r="H135" i="14"/>
  <c r="I135" i="14" s="1"/>
  <c r="H109" i="14"/>
  <c r="I109" i="14" s="1"/>
  <c r="H142" i="14"/>
  <c r="I142" i="14" s="1"/>
  <c r="H124" i="14"/>
  <c r="I124" i="14" s="1"/>
  <c r="H149" i="14"/>
  <c r="I149" i="14" s="1"/>
  <c r="H22" i="14"/>
  <c r="I22" i="14" s="1"/>
  <c r="H19" i="14"/>
  <c r="I19" i="14" s="1"/>
  <c r="H39" i="14"/>
  <c r="I39" i="14" s="1"/>
  <c r="H23" i="14"/>
  <c r="I23" i="14" s="1"/>
  <c r="H119" i="14"/>
  <c r="I119" i="14" s="1"/>
  <c r="H31" i="14"/>
  <c r="I31" i="14" s="1"/>
  <c r="H17" i="14"/>
  <c r="I17" i="14" s="1"/>
  <c r="H15" i="14"/>
  <c r="I15" i="14" s="1"/>
  <c r="H84" i="14"/>
  <c r="I84" i="14" s="1"/>
  <c r="H101" i="14"/>
  <c r="I101" i="14" s="1"/>
  <c r="H43" i="14"/>
  <c r="I43" i="14" s="1"/>
  <c r="H91" i="14"/>
  <c r="I91" i="14" s="1"/>
  <c r="H60" i="14"/>
  <c r="I60" i="14" s="1"/>
  <c r="H44" i="14"/>
  <c r="I44" i="14" s="1"/>
  <c r="H106" i="14"/>
  <c r="I106" i="14" s="1"/>
  <c r="H32" i="14"/>
  <c r="I32" i="14" s="1"/>
  <c r="H16" i="14"/>
  <c r="I16" i="14" s="1"/>
  <c r="H121" i="14"/>
  <c r="I121" i="14" s="1"/>
  <c r="H95" i="14"/>
  <c r="I95" i="14" s="1"/>
  <c r="H145" i="14"/>
  <c r="I145" i="14" s="1"/>
  <c r="H148" i="14"/>
  <c r="I148" i="14" s="1"/>
  <c r="H83" i="14"/>
  <c r="I83" i="14" s="1"/>
  <c r="H49" i="14"/>
  <c r="I49" i="14" s="1"/>
  <c r="H5" i="14"/>
  <c r="I5" i="14" s="1"/>
  <c r="H76" i="14"/>
  <c r="I76" i="14" s="1"/>
  <c r="H93" i="14"/>
  <c r="I93" i="14" s="1"/>
  <c r="H4" i="14"/>
  <c r="I4" i="14" s="1"/>
  <c r="H127" i="14"/>
  <c r="I127" i="14" s="1"/>
  <c r="H38" i="14"/>
  <c r="I38" i="14" s="1"/>
  <c r="H42" i="14"/>
  <c r="I42" i="14" s="1"/>
  <c r="H108" i="14"/>
  <c r="I108" i="14" s="1"/>
  <c r="H54" i="14"/>
  <c r="I54" i="14" s="1"/>
  <c r="H48" i="14"/>
  <c r="I48" i="14" s="1"/>
  <c r="H47" i="14"/>
  <c r="I47" i="14" s="1"/>
  <c r="H99" i="14"/>
  <c r="I99" i="14" s="1"/>
  <c r="H67" i="14"/>
  <c r="I67" i="14" s="1"/>
  <c r="H50" i="14"/>
  <c r="I50" i="14" s="1"/>
  <c r="H80" i="14"/>
  <c r="I80" i="14" s="1"/>
  <c r="H68" i="14"/>
  <c r="I68" i="14" s="1"/>
  <c r="H77" i="14"/>
  <c r="I77" i="14" s="1"/>
  <c r="H86" i="14"/>
  <c r="I86" i="14" s="1"/>
  <c r="H25" i="14"/>
  <c r="I25" i="14" s="1"/>
  <c r="H110" i="14"/>
  <c r="I110" i="14" s="1"/>
  <c r="H141" i="14"/>
  <c r="I141" i="14" s="1"/>
  <c r="H46" i="14"/>
  <c r="I46" i="14" s="1"/>
  <c r="H66" i="14"/>
  <c r="I66" i="14" s="1"/>
  <c r="H65" i="14"/>
  <c r="I65" i="14" s="1"/>
  <c r="H102" i="14"/>
  <c r="I102" i="14" s="1"/>
  <c r="H87" i="14"/>
  <c r="I87" i="14" s="1"/>
  <c r="H75" i="14"/>
  <c r="I75" i="14" s="1"/>
  <c r="H152" i="14"/>
  <c r="I152" i="14" s="1"/>
  <c r="H72" i="14"/>
  <c r="I72" i="14" s="1"/>
  <c r="H63" i="14"/>
  <c r="I63" i="14" s="1"/>
  <c r="H115" i="14"/>
  <c r="I115" i="14" s="1"/>
  <c r="H62" i="14"/>
  <c r="I62" i="14" s="1"/>
  <c r="H29" i="14"/>
  <c r="I29" i="14" s="1"/>
  <c r="H144" i="14"/>
  <c r="I144" i="14" s="1"/>
  <c r="H14" i="14"/>
  <c r="I14" i="14" s="1"/>
  <c r="H78" i="14"/>
  <c r="I78" i="14" s="1"/>
  <c r="H55" i="14"/>
  <c r="I55" i="14" s="1"/>
  <c r="H97" i="14"/>
  <c r="I97" i="14" s="1"/>
  <c r="H51" i="14"/>
  <c r="I51" i="14" s="1"/>
  <c r="H36" i="14"/>
  <c r="I36" i="14" s="1"/>
  <c r="H129" i="14"/>
  <c r="I129" i="14" s="1"/>
  <c r="H92" i="14"/>
  <c r="I92" i="14" s="1"/>
  <c r="H125" i="14"/>
  <c r="I125" i="14" s="1"/>
  <c r="H90" i="14"/>
  <c r="I90" i="14" s="1"/>
  <c r="H8" i="14"/>
  <c r="I8" i="14" s="1"/>
  <c r="H20" i="14"/>
  <c r="I20" i="14" s="1"/>
  <c r="H118" i="14"/>
  <c r="I118" i="14" s="1"/>
  <c r="H107" i="14"/>
  <c r="I107" i="14" s="1"/>
  <c r="H133" i="14"/>
  <c r="I133" i="14" s="1"/>
  <c r="H103" i="14"/>
  <c r="I103" i="14" s="1"/>
  <c r="H9" i="14"/>
  <c r="I9" i="14" s="1"/>
  <c r="H120" i="14"/>
  <c r="I120" i="14" s="1"/>
  <c r="H140" i="14"/>
  <c r="I140" i="14" s="1"/>
  <c r="H26" i="14"/>
  <c r="I26" i="14" s="1"/>
  <c r="H114" i="14"/>
  <c r="I114" i="14" s="1"/>
  <c r="H146" i="14"/>
  <c r="I146" i="14" s="1"/>
  <c r="H37" i="14"/>
  <c r="I37" i="14" s="1"/>
  <c r="H57" i="14"/>
  <c r="I57" i="14" s="1"/>
  <c r="H59" i="14"/>
  <c r="I59" i="14" s="1"/>
  <c r="H12" i="14"/>
  <c r="I12" i="14" s="1"/>
  <c r="H79" i="14"/>
  <c r="I79" i="14" s="1"/>
  <c r="H138" i="14"/>
  <c r="I138" i="14" s="1"/>
  <c r="H147" i="14"/>
  <c r="I147" i="14" s="1"/>
  <c r="H98" i="14"/>
  <c r="I98" i="14" s="1"/>
  <c r="H104" i="14"/>
  <c r="I104" i="14" s="1"/>
  <c r="H116" i="14"/>
  <c r="I116" i="14" s="1"/>
  <c r="H151" i="14"/>
  <c r="I151" i="14" s="1"/>
  <c r="H82" i="14"/>
  <c r="I82" i="14" s="1"/>
  <c r="H94" i="14"/>
  <c r="I94" i="14" s="1"/>
  <c r="H13" i="14"/>
  <c r="I13" i="14" s="1"/>
  <c r="H130" i="14"/>
  <c r="I130" i="14" s="1"/>
  <c r="H73" i="14"/>
  <c r="I73" i="14" s="1"/>
  <c r="H126" i="14"/>
  <c r="I126" i="14" s="1"/>
  <c r="H111" i="14"/>
  <c r="I111" i="14" s="1"/>
  <c r="H139" i="14"/>
  <c r="I139" i="14" s="1"/>
  <c r="H137" i="14"/>
  <c r="I137" i="14" s="1"/>
  <c r="H41" i="14"/>
  <c r="I41" i="14" s="1"/>
  <c r="H58" i="14"/>
  <c r="I58" i="14" s="1"/>
  <c r="H64" i="14"/>
  <c r="I64" i="14" s="1"/>
  <c r="H56" i="14"/>
  <c r="I56" i="14" s="1"/>
  <c r="H153" i="14"/>
  <c r="I153" i="14" s="1"/>
  <c r="H96" i="14"/>
  <c r="I96" i="14" s="1"/>
  <c r="H27" i="14"/>
  <c r="I27" i="14" s="1"/>
  <c r="H100" i="14"/>
  <c r="I100" i="14" s="1"/>
  <c r="H11" i="14"/>
  <c r="I11" i="14" s="1"/>
  <c r="H143" i="14"/>
  <c r="I143" i="14" s="1"/>
  <c r="H105" i="14"/>
  <c r="I105" i="14" s="1"/>
  <c r="H33" i="14"/>
  <c r="I33" i="14" s="1"/>
  <c r="H122" i="14"/>
  <c r="I122" i="14" s="1"/>
  <c r="H53" i="14"/>
  <c r="I53" i="14" s="1"/>
  <c r="H74" i="14"/>
  <c r="I74" i="14" s="1"/>
  <c r="H69" i="14"/>
  <c r="I69" i="14" s="1"/>
  <c r="H40" i="14"/>
  <c r="I40" i="14" s="1"/>
  <c r="H35" i="14"/>
  <c r="I35" i="14" s="1"/>
  <c r="H21" i="14"/>
  <c r="I21" i="14" s="1"/>
  <c r="H18" i="14"/>
  <c r="I18" i="14" s="1"/>
  <c r="H70" i="14"/>
  <c r="I70" i="14" s="1"/>
  <c r="H45" i="14"/>
  <c r="I45" i="14" s="1"/>
  <c r="H150" i="14"/>
  <c r="I150" i="14" s="1"/>
  <c r="H112" i="14"/>
  <c r="I112" i="14" s="1"/>
  <c r="H134" i="14"/>
  <c r="I134" i="14" s="1"/>
  <c r="H6" i="14"/>
  <c r="I6" i="14" s="1"/>
  <c r="P23" i="17" l="1"/>
  <c r="G11" i="15"/>
  <c r="H10" i="15"/>
  <c r="H7" i="15"/>
  <c r="G5" i="15"/>
  <c r="H6" i="15"/>
  <c r="G9" i="15"/>
  <c r="H9" i="15"/>
  <c r="H8" i="15"/>
  <c r="G7" i="15"/>
  <c r="G10" i="15"/>
  <c r="H11" i="15"/>
  <c r="G6" i="15"/>
  <c r="H4" i="15"/>
  <c r="G4" i="15"/>
  <c r="H5" i="15"/>
  <c r="G8" i="15"/>
  <c r="I10" i="15" l="1"/>
  <c r="J10" i="15" s="1"/>
  <c r="I8" i="15"/>
  <c r="J8" i="15" s="1"/>
  <c r="I4" i="15"/>
  <c r="I7" i="15"/>
  <c r="J7" i="15" s="1"/>
  <c r="I11" i="15"/>
  <c r="I9" i="15"/>
  <c r="J9" i="15" s="1"/>
  <c r="I6" i="15"/>
  <c r="J6" i="15" s="1"/>
  <c r="I5" i="15"/>
  <c r="J5" i="15" s="1"/>
  <c r="P24" i="17"/>
  <c r="L19" i="18" s="1"/>
  <c r="J4" i="15" l="1"/>
  <c r="G22" i="7" s="1"/>
  <c r="N23" i="7" l="1"/>
  <c r="J23" i="7"/>
  <c r="L16" i="18" l="1"/>
  <c r="L22" i="18" s="1"/>
  <c r="L24" i="18" s="1"/>
</calcChain>
</file>

<file path=xl/sharedStrings.xml><?xml version="1.0" encoding="utf-8"?>
<sst xmlns="http://schemas.openxmlformats.org/spreadsheetml/2006/main" count="529" uniqueCount="271">
  <si>
    <t>目　次</t>
    <rPh sb="0" eb="1">
      <t>メ</t>
    </rPh>
    <rPh sb="2" eb="3">
      <t>ツギ</t>
    </rPh>
    <phoneticPr fontId="2"/>
  </si>
  <si>
    <t>はじめに</t>
    <phoneticPr fontId="2"/>
  </si>
  <si>
    <r>
      <t>本ツールでは、次の</t>
    </r>
    <r>
      <rPr>
        <b/>
        <sz val="16"/>
        <color theme="3"/>
        <rFont val="メイリオ"/>
        <family val="3"/>
        <charset val="128"/>
      </rPr>
      <t>３ステップ</t>
    </r>
    <r>
      <rPr>
        <sz val="16"/>
        <color theme="3"/>
        <rFont val="メイリオ"/>
        <family val="3"/>
        <charset val="128"/>
      </rPr>
      <t>で</t>
    </r>
    <r>
      <rPr>
        <b/>
        <sz val="16"/>
        <color theme="3"/>
        <rFont val="メイリオ"/>
        <family val="3"/>
        <charset val="128"/>
      </rPr>
      <t>ベースアップ評価料を活用した医療従事者の賃上げ計算を支援</t>
    </r>
    <r>
      <rPr>
        <sz val="16"/>
        <color theme="3"/>
        <rFont val="メイリオ"/>
        <family val="3"/>
        <charset val="128"/>
      </rPr>
      <t>します。</t>
    </r>
    <rPh sb="0" eb="1">
      <t>ホン</t>
    </rPh>
    <rPh sb="7" eb="8">
      <t>ツギ</t>
    </rPh>
    <rPh sb="21" eb="23">
      <t>ヒョウカ</t>
    </rPh>
    <rPh sb="23" eb="24">
      <t>リョウ</t>
    </rPh>
    <rPh sb="25" eb="27">
      <t>カツヨウ</t>
    </rPh>
    <rPh sb="29" eb="31">
      <t>イリョウ</t>
    </rPh>
    <rPh sb="31" eb="34">
      <t>ジュウジシャ</t>
    </rPh>
    <rPh sb="35" eb="37">
      <t>チンア</t>
    </rPh>
    <rPh sb="38" eb="40">
      <t>ケイサン</t>
    </rPh>
    <rPh sb="41" eb="43">
      <t>シエン</t>
    </rPh>
    <phoneticPr fontId="2"/>
  </si>
  <si>
    <t>Step１　対象職員の給与総額の計算</t>
    <rPh sb="6" eb="8">
      <t>タイショウ</t>
    </rPh>
    <rPh sb="8" eb="10">
      <t>ショクイン</t>
    </rPh>
    <rPh sb="11" eb="13">
      <t>キュウヨ</t>
    </rPh>
    <rPh sb="13" eb="15">
      <t>ソウガク</t>
    </rPh>
    <rPh sb="16" eb="18">
      <t>ケイサン</t>
    </rPh>
    <phoneticPr fontId="2"/>
  </si>
  <si>
    <t>Step２　ベースアップ評価料の算定見込みの計算</t>
    <rPh sb="12" eb="14">
      <t>ヒョウカ</t>
    </rPh>
    <rPh sb="14" eb="15">
      <t>リョウ</t>
    </rPh>
    <rPh sb="16" eb="18">
      <t>サンテイ</t>
    </rPh>
    <rPh sb="18" eb="20">
      <t>ミコ</t>
    </rPh>
    <rPh sb="22" eb="24">
      <t>ケイサン</t>
    </rPh>
    <phoneticPr fontId="2"/>
  </si>
  <si>
    <t>③入院ベースアップ評価料【病院・有床診療所のみ】</t>
    <rPh sb="1" eb="3">
      <t>ニュウイン</t>
    </rPh>
    <rPh sb="9" eb="11">
      <t>ヒョウカ</t>
    </rPh>
    <rPh sb="11" eb="12">
      <t>リョウ</t>
    </rPh>
    <rPh sb="13" eb="15">
      <t>ビョウイン</t>
    </rPh>
    <rPh sb="16" eb="18">
      <t>ユウショウ</t>
    </rPh>
    <rPh sb="18" eb="21">
      <t>シンリョウジョ</t>
    </rPh>
    <phoneticPr fontId="2"/>
  </si>
  <si>
    <t>戻る</t>
    <rPh sb="0" eb="1">
      <t>モド</t>
    </rPh>
    <phoneticPr fontId="2"/>
  </si>
  <si>
    <t>次へ</t>
    <rPh sb="0" eb="1">
      <t>ツギ</t>
    </rPh>
    <phoneticPr fontId="2"/>
  </si>
  <si>
    <t>算定開始予定日</t>
    <rPh sb="0" eb="2">
      <t>サンテイ</t>
    </rPh>
    <rPh sb="2" eb="4">
      <t>カイシ</t>
    </rPh>
    <rPh sb="4" eb="6">
      <t>ヨテイ</t>
    </rPh>
    <rPh sb="6" eb="7">
      <t>ビ</t>
    </rPh>
    <phoneticPr fontId="2"/>
  </si>
  <si>
    <t>給与対象月</t>
    <rPh sb="0" eb="2">
      <t>キュウヨ</t>
    </rPh>
    <rPh sb="2" eb="4">
      <t>タイショウ</t>
    </rPh>
    <rPh sb="4" eb="5">
      <t>ツキ</t>
    </rPh>
    <phoneticPr fontId="2"/>
  </si>
  <si>
    <t>対象職員の給与総額</t>
    <rPh sb="0" eb="2">
      <t>タイショウ</t>
    </rPh>
    <rPh sb="2" eb="4">
      <t>ショクイン</t>
    </rPh>
    <rPh sb="5" eb="7">
      <t>キュウヨ</t>
    </rPh>
    <rPh sb="7" eb="9">
      <t>ソウガク</t>
    </rPh>
    <phoneticPr fontId="2"/>
  </si>
  <si>
    <t>１月当たり給与総額</t>
    <rPh sb="1" eb="2">
      <t>ツキ</t>
    </rPh>
    <rPh sb="2" eb="3">
      <t>ア</t>
    </rPh>
    <rPh sb="5" eb="7">
      <t>キュウヨ</t>
    </rPh>
    <rPh sb="7" eb="9">
      <t>ソウガク</t>
    </rPh>
    <phoneticPr fontId="2"/>
  </si>
  <si>
    <t>算定月</t>
    <rPh sb="0" eb="2">
      <t>サンテイ</t>
    </rPh>
    <rPh sb="2" eb="3">
      <t>ツキ</t>
    </rPh>
    <phoneticPr fontId="2"/>
  </si>
  <si>
    <t>訪問診療料
（同一建物以外）</t>
    <rPh sb="0" eb="2">
      <t>ホウモン</t>
    </rPh>
    <rPh sb="2" eb="4">
      <t>シンリョウ</t>
    </rPh>
    <rPh sb="4" eb="5">
      <t>リョウ</t>
    </rPh>
    <rPh sb="7" eb="9">
      <t>ドウイツ</t>
    </rPh>
    <rPh sb="9" eb="11">
      <t>タテモノ</t>
    </rPh>
    <rPh sb="11" eb="13">
      <t>イガイ</t>
    </rPh>
    <phoneticPr fontId="2"/>
  </si>
  <si>
    <t>訪問診療料
（同一建物）</t>
    <rPh sb="0" eb="2">
      <t>ホウモン</t>
    </rPh>
    <rPh sb="2" eb="4">
      <t>シンリョウ</t>
    </rPh>
    <rPh sb="4" eb="5">
      <t>リョウ</t>
    </rPh>
    <rPh sb="7" eb="9">
      <t>ドウイツ</t>
    </rPh>
    <rPh sb="9" eb="11">
      <t>タテモノ</t>
    </rPh>
    <phoneticPr fontId="2"/>
  </si>
  <si>
    <t>１月当たり算定回数</t>
    <rPh sb="1" eb="2">
      <t>ツキ</t>
    </rPh>
    <rPh sb="2" eb="3">
      <t>ア</t>
    </rPh>
    <rPh sb="5" eb="7">
      <t>サンテイ</t>
    </rPh>
    <rPh sb="7" eb="9">
      <t>カイスウ</t>
    </rPh>
    <phoneticPr fontId="2"/>
  </si>
  <si>
    <t>①該当する区分を選択ください。</t>
    <rPh sb="1" eb="3">
      <t>ガイトウ</t>
    </rPh>
    <rPh sb="5" eb="7">
      <t>クブン</t>
    </rPh>
    <rPh sb="8" eb="10">
      <t>センタク</t>
    </rPh>
    <phoneticPr fontId="2"/>
  </si>
  <si>
    <t>１月当たり算定金額</t>
    <rPh sb="1" eb="2">
      <t>ツキ</t>
    </rPh>
    <rPh sb="2" eb="3">
      <t>ア</t>
    </rPh>
    <rPh sb="5" eb="7">
      <t>サンテイ</t>
    </rPh>
    <rPh sb="7" eb="9">
      <t>キンガク</t>
    </rPh>
    <phoneticPr fontId="2"/>
  </si>
  <si>
    <t>区分の元となる数値</t>
    <rPh sb="0" eb="2">
      <t>クブン</t>
    </rPh>
    <rPh sb="3" eb="4">
      <t>モト</t>
    </rPh>
    <rPh sb="7" eb="9">
      <t>スウチ</t>
    </rPh>
    <phoneticPr fontId="2"/>
  </si>
  <si>
    <t>算定区分</t>
    <rPh sb="0" eb="2">
      <t>サンテイ</t>
    </rPh>
    <rPh sb="2" eb="4">
      <t>クブン</t>
    </rPh>
    <phoneticPr fontId="2"/>
  </si>
  <si>
    <t>※　主として保険診療等から収入を得る保険医療機関ではない場合（主に自由診療を実施する保険医療機関など）は、対象外となります。</t>
    <rPh sb="2" eb="3">
      <t>シュ</t>
    </rPh>
    <rPh sb="6" eb="8">
      <t>ホケン</t>
    </rPh>
    <rPh sb="8" eb="10">
      <t>シンリョウ</t>
    </rPh>
    <rPh sb="10" eb="11">
      <t>トウ</t>
    </rPh>
    <rPh sb="13" eb="15">
      <t>シュウニュウ</t>
    </rPh>
    <rPh sb="16" eb="17">
      <t>エ</t>
    </rPh>
    <rPh sb="18" eb="20">
      <t>ホケン</t>
    </rPh>
    <rPh sb="20" eb="22">
      <t>イリョウ</t>
    </rPh>
    <rPh sb="22" eb="24">
      <t>キカン</t>
    </rPh>
    <rPh sb="28" eb="30">
      <t>バアイ</t>
    </rPh>
    <rPh sb="31" eb="32">
      <t>オモ</t>
    </rPh>
    <rPh sb="33" eb="35">
      <t>ジユウ</t>
    </rPh>
    <rPh sb="35" eb="37">
      <t>シンリョウ</t>
    </rPh>
    <rPh sb="38" eb="40">
      <t>ジッシ</t>
    </rPh>
    <rPh sb="42" eb="44">
      <t>ホケン</t>
    </rPh>
    <rPh sb="44" eb="46">
      <t>イリョウ</t>
    </rPh>
    <rPh sb="46" eb="48">
      <t>キカン</t>
    </rPh>
    <rPh sb="53" eb="56">
      <t>タイショウガイ</t>
    </rPh>
    <phoneticPr fontId="2"/>
  </si>
  <si>
    <t>※　対象職員（常勤換算）数が2.0人未満の診療所は、対象外となります（ただし、特定地域に所在する場合は対象となります。）。</t>
    <rPh sb="21" eb="24">
      <t>シンリョウジョ</t>
    </rPh>
    <rPh sb="26" eb="29">
      <t>タイショウガイ</t>
    </rPh>
    <rPh sb="39" eb="41">
      <t>トクテイ</t>
    </rPh>
    <rPh sb="41" eb="43">
      <t>チイキ</t>
    </rPh>
    <rPh sb="44" eb="46">
      <t>ショザイ</t>
    </rPh>
    <rPh sb="48" eb="50">
      <t>バアイ</t>
    </rPh>
    <rPh sb="51" eb="53">
      <t>タイショウ</t>
    </rPh>
    <phoneticPr fontId="2"/>
  </si>
  <si>
    <t>対象月</t>
    <rPh sb="0" eb="2">
      <t>タイショウ</t>
    </rPh>
    <rPh sb="2" eb="3">
      <t>ツキ</t>
    </rPh>
    <phoneticPr fontId="2"/>
  </si>
  <si>
    <t>延べ入院患者数</t>
    <rPh sb="0" eb="1">
      <t>ノ</t>
    </rPh>
    <rPh sb="2" eb="4">
      <t>ニュウイン</t>
    </rPh>
    <rPh sb="4" eb="6">
      <t>カンジャ</t>
    </rPh>
    <rPh sb="6" eb="7">
      <t>スウ</t>
    </rPh>
    <phoneticPr fontId="2"/>
  </si>
  <si>
    <t>外来・在宅ベースアップ評価料（Ⅱ）2</t>
  </si>
  <si>
    <t>外来・在宅ベースアップ評価料（Ⅱ）3</t>
  </si>
  <si>
    <t>歯科外来・在宅ベースアップ評価料（Ⅱ）3</t>
  </si>
  <si>
    <t>外来・在宅ベースアップ評価料（Ⅱ）4</t>
  </si>
  <si>
    <t>歯科外来・在宅ベースアップ評価料（Ⅱ）4</t>
  </si>
  <si>
    <t>外来・在宅ベースアップ評価料（Ⅱ）5</t>
  </si>
  <si>
    <t>歯科外来・在宅ベースアップ評価料（Ⅱ）5</t>
  </si>
  <si>
    <t>外来・在宅ベースアップ評価料（Ⅱ）6</t>
  </si>
  <si>
    <t>歯科外来・在宅ベースアップ評価料（Ⅱ）6</t>
  </si>
  <si>
    <t>外来・在宅ベースアップ評価料（Ⅱ）7</t>
  </si>
  <si>
    <t>歯科外来・在宅ベースアップ評価料（Ⅱ）7</t>
  </si>
  <si>
    <t>外来・在宅ベースアップ評価料（Ⅱ）8</t>
  </si>
  <si>
    <t>歯科外来・在宅ベースアップ評価料（Ⅱ）8</t>
  </si>
  <si>
    <t>入院ベースアップ評価料1</t>
  </si>
  <si>
    <t>【Ａ】</t>
    <phoneticPr fontId="4"/>
  </si>
  <si>
    <t>入院ベースアップ評価料の区分</t>
    <rPh sb="12" eb="14">
      <t>クブン</t>
    </rPh>
    <phoneticPr fontId="4"/>
  </si>
  <si>
    <t>点数</t>
    <rPh sb="0" eb="2">
      <t>テンスウ</t>
    </rPh>
    <phoneticPr fontId="4"/>
  </si>
  <si>
    <t>以上</t>
    <rPh sb="0" eb="2">
      <t>イジョウ</t>
    </rPh>
    <phoneticPr fontId="4"/>
  </si>
  <si>
    <t>未満</t>
    <rPh sb="0" eb="2">
      <t>ミマン</t>
    </rPh>
    <phoneticPr fontId="4"/>
  </si>
  <si>
    <t>今回</t>
    <rPh sb="0" eb="2">
      <t>コンカイ</t>
    </rPh>
    <phoneticPr fontId="2"/>
  </si>
  <si>
    <t>入院ベースアップ評価料2</t>
  </si>
  <si>
    <t>入院ベースアップ評価料3</t>
  </si>
  <si>
    <t>入院ベースアップ評価料4</t>
  </si>
  <si>
    <t>入院ベースアップ評価料5</t>
  </si>
  <si>
    <t>入院ベースアップ評価料6</t>
  </si>
  <si>
    <t>入院ベースアップ評価料7</t>
  </si>
  <si>
    <t>入院ベースアップ評価料8</t>
  </si>
  <si>
    <t>入院ベースアップ評価料9</t>
  </si>
  <si>
    <t>入院ベースアップ評価料10</t>
  </si>
  <si>
    <t>入院ベースアップ評価料11</t>
  </si>
  <si>
    <t>入院ベースアップ評価料12</t>
  </si>
  <si>
    <t>入院ベースアップ評価料13</t>
  </si>
  <si>
    <t>入院ベースアップ評価料14</t>
  </si>
  <si>
    <t>入院ベースアップ評価料15</t>
  </si>
  <si>
    <t>入院ベースアップ評価料16</t>
  </si>
  <si>
    <t>入院ベースアップ評価料17</t>
  </si>
  <si>
    <t>入院ベースアップ評価料18</t>
  </si>
  <si>
    <t>入院ベースアップ評価料19</t>
  </si>
  <si>
    <t>入院ベースアップ評価料20</t>
  </si>
  <si>
    <t>入院ベースアップ評価料21</t>
  </si>
  <si>
    <t>入院ベースアップ評価料22</t>
  </si>
  <si>
    <t>入院ベースアップ評価料23</t>
  </si>
  <si>
    <t>入院ベースアップ評価料24</t>
  </si>
  <si>
    <t>入院ベースアップ評価料25</t>
  </si>
  <si>
    <t>入院ベースアップ評価料26</t>
  </si>
  <si>
    <t>入院ベースアップ評価料27</t>
  </si>
  <si>
    <t>入院ベースアップ評価料28</t>
  </si>
  <si>
    <t>入院ベースアップ評価料29</t>
  </si>
  <si>
    <t>入院ベースアップ評価料30</t>
  </si>
  <si>
    <t>入院ベースアップ評価料31</t>
  </si>
  <si>
    <t>入院ベースアップ評価料32</t>
  </si>
  <si>
    <t>入院ベースアップ評価料33</t>
  </si>
  <si>
    <t>入院ベースアップ評価料34</t>
  </si>
  <si>
    <t>入院ベースアップ評価料35</t>
  </si>
  <si>
    <t>入院ベースアップ評価料36</t>
  </si>
  <si>
    <t>入院ベースアップ評価料37</t>
  </si>
  <si>
    <t>入院ベースアップ評価料38</t>
  </si>
  <si>
    <t>入院ベースアップ評価料39</t>
  </si>
  <si>
    <t>入院ベースアップ評価料40</t>
  </si>
  <si>
    <t>入院ベースアップ評価料41</t>
  </si>
  <si>
    <t>入院ベースアップ評価料42</t>
  </si>
  <si>
    <t>入院ベースアップ評価料43</t>
  </si>
  <si>
    <t>入院ベースアップ評価料44</t>
  </si>
  <si>
    <t>入院ベースアップ評価料45</t>
  </si>
  <si>
    <t>入院ベースアップ評価料46</t>
  </si>
  <si>
    <t>入院ベースアップ評価料47</t>
  </si>
  <si>
    <t>入院ベースアップ評価料48</t>
  </si>
  <si>
    <t>入院ベースアップ評価料49</t>
  </si>
  <si>
    <t>入院ベースアップ評価料50</t>
  </si>
  <si>
    <t>入院ベースアップ評価料51</t>
  </si>
  <si>
    <t>入院ベースアップ評価料52</t>
  </si>
  <si>
    <t>入院ベースアップ評価料53</t>
  </si>
  <si>
    <t>入院ベースアップ評価料54</t>
  </si>
  <si>
    <t>入院ベースアップ評価料55</t>
  </si>
  <si>
    <t>入院ベースアップ評価料56</t>
  </si>
  <si>
    <t>入院ベースアップ評価料57</t>
  </si>
  <si>
    <t>入院ベースアップ評価料58</t>
  </si>
  <si>
    <t>入院ベースアップ評価料59</t>
  </si>
  <si>
    <t>入院ベースアップ評価料60</t>
  </si>
  <si>
    <t>入院ベースアップ評価料61</t>
  </si>
  <si>
    <t>入院ベースアップ評価料62</t>
  </si>
  <si>
    <t>入院ベースアップ評価料63</t>
  </si>
  <si>
    <t>入院ベースアップ評価料64</t>
  </si>
  <si>
    <t>入院ベースアップ評価料65</t>
  </si>
  <si>
    <t>入院ベースアップ評価料66</t>
  </si>
  <si>
    <t>入院ベースアップ評価料67</t>
  </si>
  <si>
    <t>入院ベースアップ評価料68</t>
  </si>
  <si>
    <t>入院ベースアップ評価料69</t>
  </si>
  <si>
    <t>入院ベースアップ評価料70</t>
  </si>
  <si>
    <t>入院ベースアップ評価料71</t>
  </si>
  <si>
    <t>入院ベースアップ評価料72</t>
  </si>
  <si>
    <t>入院ベースアップ評価料73</t>
  </si>
  <si>
    <t>入院ベースアップ評価料74</t>
  </si>
  <si>
    <t>入院ベースアップ評価料75</t>
  </si>
  <si>
    <t>入院ベースアップ評価料76</t>
  </si>
  <si>
    <t>入院ベースアップ評価料77</t>
  </si>
  <si>
    <t>入院ベースアップ評価料78</t>
  </si>
  <si>
    <t>入院ベースアップ評価料79</t>
  </si>
  <si>
    <t>入院ベースアップ評価料80</t>
  </si>
  <si>
    <t>入院ベースアップ評価料81</t>
  </si>
  <si>
    <t>入院ベースアップ評価料82</t>
  </si>
  <si>
    <t>入院ベースアップ評価料83</t>
  </si>
  <si>
    <t>入院ベースアップ評価料84</t>
  </si>
  <si>
    <t>入院ベースアップ評価料85</t>
  </si>
  <si>
    <t>入院ベースアップ評価料86</t>
  </si>
  <si>
    <t>入院ベースアップ評価料87</t>
  </si>
  <si>
    <t>入院ベースアップ評価料88</t>
  </si>
  <si>
    <t>入院ベースアップ評価料89</t>
  </si>
  <si>
    <t>入院ベースアップ評価料90</t>
  </si>
  <si>
    <t>入院ベースアップ評価料91</t>
  </si>
  <si>
    <t>入院ベースアップ評価料92</t>
  </si>
  <si>
    <t>入院ベースアップ評価料93</t>
  </si>
  <si>
    <t>入院ベースアップ評価料94</t>
  </si>
  <si>
    <t>入院ベースアップ評価料95</t>
  </si>
  <si>
    <t>入院ベースアップ評価料96</t>
  </si>
  <si>
    <t>入院ベースアップ評価料97</t>
  </si>
  <si>
    <t>入院ベースアップ評価料98</t>
  </si>
  <si>
    <t>入院ベースアップ評価料99</t>
  </si>
  <si>
    <t>入院ベースアップ評価料100</t>
  </si>
  <si>
    <t>入院ベースアップ評価料101</t>
  </si>
  <si>
    <t>入院ベースアップ評価料102</t>
  </si>
  <si>
    <t>入院ベースアップ評価料103</t>
  </si>
  <si>
    <t>入院ベースアップ評価料104</t>
  </si>
  <si>
    <t>入院ベースアップ評価料105</t>
  </si>
  <si>
    <t>入院ベースアップ評価料106</t>
  </si>
  <si>
    <t>入院ベースアップ評価料107</t>
  </si>
  <si>
    <t>入院ベースアップ評価料108</t>
  </si>
  <si>
    <t>入院ベースアップ評価料109</t>
  </si>
  <si>
    <t>入院ベースアップ評価料110</t>
  </si>
  <si>
    <t>入院ベースアップ評価料111</t>
  </si>
  <si>
    <t>入院ベースアップ評価料112</t>
  </si>
  <si>
    <t>入院ベースアップ評価料113</t>
  </si>
  <si>
    <t>入院ベースアップ評価料114</t>
  </si>
  <si>
    <t>入院ベースアップ評価料115</t>
  </si>
  <si>
    <t>入院ベースアップ評価料116</t>
  </si>
  <si>
    <t>入院ベースアップ評価料117</t>
  </si>
  <si>
    <t>入院ベースアップ評価料118</t>
  </si>
  <si>
    <t>入院ベースアップ評価料119</t>
  </si>
  <si>
    <t>入院ベースアップ評価料120</t>
  </si>
  <si>
    <t>入院ベースアップ評価料121</t>
  </si>
  <si>
    <t>入院ベースアップ評価料122</t>
  </si>
  <si>
    <t>入院ベースアップ評価料123</t>
  </si>
  <si>
    <t>入院ベースアップ評価料124</t>
  </si>
  <si>
    <t>入院ベースアップ評価料125</t>
  </si>
  <si>
    <t>入院ベースアップ評価料126</t>
  </si>
  <si>
    <t>入院ベースアップ評価料127</t>
  </si>
  <si>
    <t>入院ベースアップ評価料128</t>
  </si>
  <si>
    <t>入院ベースアップ評価料129</t>
  </si>
  <si>
    <t>入院ベースアップ評価料130</t>
  </si>
  <si>
    <t>入院ベースアップ評価料131</t>
  </si>
  <si>
    <t>入院ベースアップ評価料132</t>
  </si>
  <si>
    <t>入院ベースアップ評価料133</t>
  </si>
  <si>
    <t>入院ベースアップ評価料134</t>
  </si>
  <si>
    <t>入院ベースアップ評価料135</t>
  </si>
  <si>
    <t>入院ベースアップ評価料136</t>
  </si>
  <si>
    <t>入院ベースアップ評価料137</t>
  </si>
  <si>
    <t>入院ベースアップ評価料138</t>
  </si>
  <si>
    <t>入院ベースアップ評価料139</t>
  </si>
  <si>
    <t>入院ベースアップ評価料140</t>
  </si>
  <si>
    <t>入院ベースアップ評価料141</t>
  </si>
  <si>
    <t>入院ベースアップ評価料142</t>
  </si>
  <si>
    <t>入院ベースアップ評価料143</t>
  </si>
  <si>
    <t>入院ベースアップ評価料144</t>
  </si>
  <si>
    <t>入院ベースアップ評価料145</t>
  </si>
  <si>
    <t>入院ベースアップ評価料146</t>
  </si>
  <si>
    <t>入院ベースアップ評価料147</t>
  </si>
  <si>
    <t>入院ベースアップ評価料148</t>
  </si>
  <si>
    <t>入院ベースアップ評価料149</t>
  </si>
  <si>
    <t>入院ベースアップ評価料150</t>
  </si>
  <si>
    <t>該当</t>
    <rPh sb="0" eb="2">
      <t>ガイトウ</t>
    </rPh>
    <phoneticPr fontId="2"/>
  </si>
  <si>
    <t>外来・在宅ベースアップ評価料（Ⅱ）の区分</t>
    <rPh sb="18" eb="20">
      <t>クブン</t>
    </rPh>
    <phoneticPr fontId="4"/>
  </si>
  <si>
    <t>点数（イ）</t>
    <rPh sb="0" eb="2">
      <t>テンスウ</t>
    </rPh>
    <phoneticPr fontId="4"/>
  </si>
  <si>
    <t>点数（ロ）</t>
    <rPh sb="0" eb="2">
      <t>テンスウ</t>
    </rPh>
    <phoneticPr fontId="4"/>
  </si>
  <si>
    <t>病院・有床診療所</t>
    <rPh sb="0" eb="2">
      <t>ビョウイン</t>
    </rPh>
    <rPh sb="3" eb="5">
      <t>ユウショウ</t>
    </rPh>
    <rPh sb="5" eb="8">
      <t>シンリョウジョ</t>
    </rPh>
    <phoneticPr fontId="4"/>
  </si>
  <si>
    <t>無床診療所</t>
    <rPh sb="0" eb="2">
      <t>ムショウ</t>
    </rPh>
    <rPh sb="2" eb="5">
      <t>シンリョウジョ</t>
    </rPh>
    <phoneticPr fontId="4"/>
  </si>
  <si>
    <t>算定可否</t>
    <rPh sb="0" eb="2">
      <t>サンテイ</t>
    </rPh>
    <rPh sb="2" eb="4">
      <t>カヒ</t>
    </rPh>
    <phoneticPr fontId="2"/>
  </si>
  <si>
    <t>Step３　医療従事者の賃上げ見込みの計算</t>
    <rPh sb="6" eb="8">
      <t>イリョウ</t>
    </rPh>
    <rPh sb="8" eb="11">
      <t>ジュウジシャ</t>
    </rPh>
    <rPh sb="12" eb="14">
      <t>チンア</t>
    </rPh>
    <rPh sb="15" eb="17">
      <t>ミコ</t>
    </rPh>
    <rPh sb="19" eb="21">
      <t>ケイサン</t>
    </rPh>
    <phoneticPr fontId="2"/>
  </si>
  <si>
    <t>（無床診療所のみ）</t>
    <rPh sb="1" eb="3">
      <t>ムショウ</t>
    </rPh>
    <rPh sb="3" eb="6">
      <t>シンリョウジョ</t>
    </rPh>
    <phoneticPr fontId="2"/>
  </si>
  <si>
    <t>（病院・有床診療所のみ）</t>
    <rPh sb="1" eb="3">
      <t>ビョウイン</t>
    </rPh>
    <rPh sb="4" eb="6">
      <t>ユウショウ</t>
    </rPh>
    <rPh sb="6" eb="9">
      <t>シンリョウジョ</t>
    </rPh>
    <phoneticPr fontId="2"/>
  </si>
  <si>
    <t>算定点数</t>
    <rPh sb="0" eb="2">
      <t>サンテイ</t>
    </rPh>
    <rPh sb="2" eb="4">
      <t>テンスウ</t>
    </rPh>
    <phoneticPr fontId="2"/>
  </si>
  <si>
    <t>外来・在宅ベースアップ評価料（Ⅱ）1</t>
    <phoneticPr fontId="2"/>
  </si>
  <si>
    <t>歯科外来・在宅ベースアップ評価料（Ⅱ）2</t>
  </si>
  <si>
    <t>歯科外来・在宅ベースアップ評価料（Ⅱ）1</t>
    <phoneticPr fontId="2"/>
  </si>
  <si>
    <t>ベースアップ評価料による１月当たり収入合計</t>
    <rPh sb="6" eb="8">
      <t>ヒョウカ</t>
    </rPh>
    <rPh sb="8" eb="9">
      <t>リョウ</t>
    </rPh>
    <rPh sb="13" eb="14">
      <t>ツキ</t>
    </rPh>
    <rPh sb="14" eb="15">
      <t>ア</t>
    </rPh>
    <rPh sb="17" eb="19">
      <t>シュウニュウ</t>
    </rPh>
    <rPh sb="19" eb="21">
      <t>ゴウケイ</t>
    </rPh>
    <phoneticPr fontId="2"/>
  </si>
  <si>
    <t>再診時</t>
    <rPh sb="0" eb="3">
      <t>サイシンジ</t>
    </rPh>
    <phoneticPr fontId="2"/>
  </si>
  <si>
    <t>歯科訪問診療料
（同一建物以外）</t>
    <rPh sb="0" eb="2">
      <t>シカ</t>
    </rPh>
    <rPh sb="2" eb="4">
      <t>ホウモン</t>
    </rPh>
    <rPh sb="4" eb="6">
      <t>シンリョウ</t>
    </rPh>
    <rPh sb="6" eb="7">
      <t>リョウ</t>
    </rPh>
    <rPh sb="9" eb="11">
      <t>ドウイツ</t>
    </rPh>
    <rPh sb="11" eb="13">
      <t>タテモノ</t>
    </rPh>
    <rPh sb="13" eb="15">
      <t>イガイ</t>
    </rPh>
    <phoneticPr fontId="2"/>
  </si>
  <si>
    <t>歯科訪問診療料
（同一建物）</t>
    <rPh sb="0" eb="2">
      <t>シカ</t>
    </rPh>
    <rPh sb="2" eb="4">
      <t>ホウモン</t>
    </rPh>
    <rPh sb="4" eb="6">
      <t>シンリョウ</t>
    </rPh>
    <rPh sb="6" eb="7">
      <t>リョウ</t>
    </rPh>
    <rPh sb="9" eb="11">
      <t>ドウイツ</t>
    </rPh>
    <rPh sb="11" eb="13">
      <t>タテモノ</t>
    </rPh>
    <phoneticPr fontId="2"/>
  </si>
  <si>
    <t>入院ベースアップ評価料151</t>
  </si>
  <si>
    <t>入院ベースアップ評価料152</t>
  </si>
  <si>
    <t>入院ベースアップ評価料153</t>
  </si>
  <si>
    <t>入院ベースアップ評価料154</t>
  </si>
  <si>
    <t>入院ベースアップ評価料155</t>
  </si>
  <si>
    <t>入院ベースアップ評価料156</t>
  </si>
  <si>
    <t>入院ベースアップ評価料157</t>
  </si>
  <si>
    <t>入院ベースアップ評価料158</t>
  </si>
  <si>
    <t>入院ベースアップ評価料159</t>
  </si>
  <si>
    <t>入院ベースアップ評価料160</t>
  </si>
  <si>
    <t>入院ベースアップ評価料161</t>
  </si>
  <si>
    <t>入院ベースアップ評価料162</t>
  </si>
  <si>
    <t>入院ベースアップ評価料163</t>
  </si>
  <si>
    <t>入院ベースアップ評価料164</t>
  </si>
  <si>
    <t>入院ベースアップ評価料165</t>
  </si>
  <si>
    <t>②外来・在宅ベースアップ評価料（Ⅰ）による賃金増率等</t>
    <rPh sb="1" eb="3">
      <t>ガイライ</t>
    </rPh>
    <rPh sb="4" eb="6">
      <t>ザイタク</t>
    </rPh>
    <rPh sb="12" eb="14">
      <t>ヒョウカ</t>
    </rPh>
    <rPh sb="14" eb="15">
      <t>リョウ</t>
    </rPh>
    <rPh sb="25" eb="26">
      <t>トウ</t>
    </rPh>
    <phoneticPr fontId="2"/>
  </si>
  <si>
    <t>賃金増率</t>
    <phoneticPr fontId="2"/>
  </si>
  <si>
    <t>入院ベースアップ評価料による１月当たり収入</t>
    <rPh sb="0" eb="2">
      <t>ニュウイン</t>
    </rPh>
    <rPh sb="8" eb="10">
      <t>ヒョウカ</t>
    </rPh>
    <rPh sb="10" eb="11">
      <t>リョウ</t>
    </rPh>
    <rPh sb="15" eb="16">
      <t>ガツ</t>
    </rPh>
    <rPh sb="16" eb="17">
      <t>ア</t>
    </rPh>
    <rPh sb="19" eb="21">
      <t>シュウニュウ</t>
    </rPh>
    <phoneticPr fontId="2"/>
  </si>
  <si>
    <r>
      <t>○ まずは、</t>
    </r>
    <r>
      <rPr>
        <b/>
        <sz val="16"/>
        <color theme="3"/>
        <rFont val="メイリオ"/>
        <family val="3"/>
        <charset val="128"/>
      </rPr>
      <t>対象職員の給与総額</t>
    </r>
    <r>
      <rPr>
        <sz val="16"/>
        <color theme="3"/>
        <rFont val="メイリオ"/>
        <family val="3"/>
        <charset val="128"/>
      </rPr>
      <t xml:space="preserve">を計算しましょう。
　 </t>
    </r>
    <r>
      <rPr>
        <b/>
        <sz val="16"/>
        <color theme="3"/>
        <rFont val="メイリオ"/>
        <family val="3"/>
        <charset val="128"/>
      </rPr>
      <t>2024年６月１日から算定を開始する場合</t>
    </r>
    <r>
      <rPr>
        <sz val="16"/>
        <color theme="3"/>
        <rFont val="メイリオ"/>
        <family val="3"/>
        <charset val="128"/>
      </rPr>
      <t>、</t>
    </r>
    <r>
      <rPr>
        <b/>
        <sz val="16"/>
        <color theme="3"/>
        <rFont val="メイリオ"/>
        <family val="3"/>
        <charset val="128"/>
      </rPr>
      <t>2023年3月～2024年2月</t>
    </r>
    <r>
      <rPr>
        <sz val="16"/>
        <color theme="3"/>
        <rFont val="メイリオ"/>
        <family val="3"/>
        <charset val="128"/>
      </rPr>
      <t>に実際に支払った給与総額を入力してください。</t>
    </r>
    <rPh sb="6" eb="8">
      <t>タイショウ</t>
    </rPh>
    <rPh sb="8" eb="10">
      <t>ショクイン</t>
    </rPh>
    <rPh sb="11" eb="13">
      <t>キュウヨ</t>
    </rPh>
    <rPh sb="13" eb="15">
      <t>ソウガク</t>
    </rPh>
    <rPh sb="16" eb="18">
      <t>ケイサン</t>
    </rPh>
    <rPh sb="31" eb="32">
      <t>ネン</t>
    </rPh>
    <rPh sb="33" eb="34">
      <t>ガツ</t>
    </rPh>
    <rPh sb="35" eb="36">
      <t>ニチ</t>
    </rPh>
    <rPh sb="38" eb="40">
      <t>サンテイ</t>
    </rPh>
    <rPh sb="41" eb="43">
      <t>カイシ</t>
    </rPh>
    <rPh sb="45" eb="47">
      <t>バアイ</t>
    </rPh>
    <rPh sb="52" eb="53">
      <t>ネン</t>
    </rPh>
    <rPh sb="54" eb="55">
      <t>ガツ</t>
    </rPh>
    <rPh sb="60" eb="61">
      <t>ネン</t>
    </rPh>
    <rPh sb="62" eb="63">
      <t>ガツ</t>
    </rPh>
    <rPh sb="64" eb="66">
      <t>ジッサイ</t>
    </rPh>
    <rPh sb="67" eb="69">
      <t>シハラ</t>
    </rPh>
    <rPh sb="71" eb="73">
      <t>キュウヨ</t>
    </rPh>
    <rPh sb="73" eb="75">
      <t>ソウガク</t>
    </rPh>
    <rPh sb="76" eb="78">
      <t>ニュウリョク</t>
    </rPh>
    <phoneticPr fontId="2"/>
  </si>
  <si>
    <t>-</t>
    <phoneticPr fontId="2"/>
  </si>
  <si>
    <r>
      <t>○ 病院・有床診療所については、</t>
    </r>
    <r>
      <rPr>
        <b/>
        <sz val="16"/>
        <color theme="3"/>
        <rFont val="メイリオ"/>
        <family val="3"/>
        <charset val="128"/>
      </rPr>
      <t>入院ベースアップ評価料</t>
    </r>
    <r>
      <rPr>
        <sz val="16"/>
        <color theme="3"/>
        <rFont val="メイリオ"/>
        <family val="3"/>
        <charset val="128"/>
      </rPr>
      <t xml:space="preserve">を算定できます。
○ </t>
    </r>
    <r>
      <rPr>
        <b/>
        <sz val="16"/>
        <color theme="3"/>
        <rFont val="メイリオ"/>
        <family val="3"/>
        <charset val="128"/>
      </rPr>
      <t>2024年６月１日から算定を開始する場合</t>
    </r>
    <r>
      <rPr>
        <sz val="16"/>
        <color theme="3"/>
        <rFont val="メイリオ"/>
        <family val="3"/>
        <charset val="128"/>
      </rPr>
      <t>、</t>
    </r>
    <r>
      <rPr>
        <b/>
        <sz val="16"/>
        <color theme="3"/>
        <rFont val="メイリオ"/>
        <family val="3"/>
        <charset val="128"/>
      </rPr>
      <t>2023年12月～2024年2月</t>
    </r>
    <r>
      <rPr>
        <sz val="16"/>
        <color theme="3"/>
        <rFont val="メイリオ"/>
        <family val="3"/>
        <charset val="128"/>
      </rPr>
      <t>における延べ入院患者数を入力してください。</t>
    </r>
    <rPh sb="79" eb="80">
      <t>ノ</t>
    </rPh>
    <rPh sb="81" eb="83">
      <t>ニュウイン</t>
    </rPh>
    <rPh sb="83" eb="86">
      <t>カンジャスウ</t>
    </rPh>
    <phoneticPr fontId="2"/>
  </si>
  <si>
    <t>ベースアップ評価料による１年度当たり収入合計</t>
    <rPh sb="6" eb="8">
      <t>ヒョウカ</t>
    </rPh>
    <rPh sb="8" eb="9">
      <t>リョウ</t>
    </rPh>
    <rPh sb="13" eb="15">
      <t>ネンド</t>
    </rPh>
    <rPh sb="15" eb="16">
      <t>ア</t>
    </rPh>
    <rPh sb="18" eb="20">
      <t>シュウニュウ</t>
    </rPh>
    <rPh sb="20" eb="22">
      <t>ゴウケイ</t>
    </rPh>
    <phoneticPr fontId="2"/>
  </si>
  <si>
    <r>
      <t>○ 最後に、</t>
    </r>
    <r>
      <rPr>
        <b/>
        <sz val="16"/>
        <color theme="3"/>
        <rFont val="メイリオ"/>
        <family val="3"/>
        <charset val="128"/>
      </rPr>
      <t>医療従事者の賃上げ見込み</t>
    </r>
    <r>
      <rPr>
        <sz val="16"/>
        <color theme="3"/>
        <rFont val="メイリオ"/>
        <family val="3"/>
        <charset val="128"/>
      </rPr>
      <t>の計算を行います。
○ 「ベースアップ評価料による１月当たり収入合計」等について、確認してください。</t>
    </r>
    <rPh sb="2" eb="4">
      <t>サイゴ</t>
    </rPh>
    <rPh sb="6" eb="8">
      <t>イリョウ</t>
    </rPh>
    <rPh sb="8" eb="11">
      <t>ジュウジシャ</t>
    </rPh>
    <rPh sb="12" eb="14">
      <t>チンア</t>
    </rPh>
    <rPh sb="15" eb="17">
      <t>ミコ</t>
    </rPh>
    <rPh sb="19" eb="21">
      <t>ケイサン</t>
    </rPh>
    <rPh sb="22" eb="23">
      <t>オコナ</t>
    </rPh>
    <rPh sb="37" eb="40">
      <t>ヒョウカリョウ</t>
    </rPh>
    <rPh sb="44" eb="45">
      <t>ツキ</t>
    </rPh>
    <rPh sb="45" eb="46">
      <t>ア</t>
    </rPh>
    <rPh sb="48" eb="50">
      <t>シュウニュウ</t>
    </rPh>
    <rPh sb="50" eb="52">
      <t>ゴウケイ</t>
    </rPh>
    <rPh sb="53" eb="54">
      <t>トウ</t>
    </rPh>
    <rPh sb="59" eb="61">
      <t>カクニン</t>
    </rPh>
    <phoneticPr fontId="2"/>
  </si>
  <si>
    <t>初診料等</t>
    <rPh sb="0" eb="3">
      <t>ショシンリョウ</t>
    </rPh>
    <rPh sb="3" eb="4">
      <t>トウ</t>
    </rPh>
    <phoneticPr fontId="2"/>
  </si>
  <si>
    <t>再診料等</t>
    <rPh sb="0" eb="3">
      <t>サイシンリョウ</t>
    </rPh>
    <rPh sb="3" eb="4">
      <t>トウ</t>
    </rPh>
    <phoneticPr fontId="2"/>
  </si>
  <si>
    <t>歯科初診料等</t>
    <rPh sb="0" eb="2">
      <t>シカ</t>
    </rPh>
    <rPh sb="2" eb="5">
      <t>ショシンリョウ</t>
    </rPh>
    <rPh sb="5" eb="6">
      <t>トウ</t>
    </rPh>
    <phoneticPr fontId="2"/>
  </si>
  <si>
    <t>歯科再診料等</t>
    <rPh sb="0" eb="2">
      <t>シカ</t>
    </rPh>
    <rPh sb="2" eb="5">
      <t>サイシンリョウ</t>
    </rPh>
    <rPh sb="5" eb="6">
      <t>トウ</t>
    </rPh>
    <phoneticPr fontId="2"/>
  </si>
  <si>
    <t>一月当たり
延べ入院患者数</t>
    <phoneticPr fontId="2"/>
  </si>
  <si>
    <t>薬剤師、保健師、助産師、看護師、准看護師、看護補助者、理学療法士、作業療法士、視能訓練士、言語聴覚士、義肢装具士、歯科衛生士、歯科技工士、歯科業務補助者、診療放射線技師、診療エックス線技師、臨床検査技師、衛生検査技師、臨床工学技士、管理栄養士、栄養士、精神保健福祉士、社会福祉士、介護福祉士、保育士、救急救命士、あん摩マッサージ指圧師・はり師・きゆう師、柔道整復師、公認心理師、診療情報管理士、医師事務作業補助者、その他医療に従事する職員（医師及び歯科医師を除く。）</t>
    <phoneticPr fontId="2"/>
  </si>
  <si>
    <t>対象職種一覧（ＳＴＥＰ１関係）</t>
    <rPh sb="0" eb="2">
      <t>タイショウ</t>
    </rPh>
    <rPh sb="2" eb="4">
      <t>ショクシュ</t>
    </rPh>
    <rPh sb="4" eb="6">
      <t>イチラン</t>
    </rPh>
    <phoneticPr fontId="2"/>
  </si>
  <si>
    <t>初診料等に含まれるもの（ＳＴＥＰ２関係）</t>
    <rPh sb="0" eb="3">
      <t>ショシンリョウ</t>
    </rPh>
    <rPh sb="3" eb="4">
      <t>トウ</t>
    </rPh>
    <rPh sb="5" eb="6">
      <t>フク</t>
    </rPh>
    <phoneticPr fontId="2"/>
  </si>
  <si>
    <t>【初診料等】
・初診料、小児科外来診療料（初診時）又は小児かかりつけ診療料（初診時）
【再診料等】
・再診料、外来診療料、短期滞在手術等基本料１、小児科外来診療料（再診時）、外来リハビリテーション診療料、外来放射線照射診療料、地域包括診療料、認知症地域包括診療料、小児かかりつけ診療料（再診時）又は外来腫瘍化学療法診療料
【訪問診療料（同一建物以外）】
・在宅患者訪問診療料(Ⅰ)の同一建物居住者以外の場合又は在宅がん医療総合診療料（ただし、訪問診療を行った場合に限る。）
【訪問診療料（同一建物）】
・在宅患者訪問診療料(Ⅰ)の同一建物居住者の場合又は在宅患者訪問診療料(Ⅱ)
ーーーーーーーーーーーーーーーーーーーーーーーーーーーーーーーーーーーーーーーーーーーーーーーーーーーーーーーーーーーーーー
【歯科初診料等】
・初診料又は短期滞在手術等基本料１
【歯科再診料等】
・再診料又は短期滞在手術等基本料１
【歯科訪問診療料（同一建物以外）】
・歯科訪問診療１
【歯科訪問診療料（同一建物）】
・歯科訪問診療２、歯科訪問診療３，歯科訪問診療4又は歯科訪問診療５</t>
    <rPh sb="1" eb="4">
      <t>ショシンリョウ</t>
    </rPh>
    <rPh sb="4" eb="5">
      <t>トウ</t>
    </rPh>
    <rPh sb="44" eb="47">
      <t>サイシンリョウ</t>
    </rPh>
    <rPh sb="47" eb="48">
      <t>トウ</t>
    </rPh>
    <rPh sb="162" eb="164">
      <t>ホウモン</t>
    </rPh>
    <rPh sb="164" eb="166">
      <t>シンリョウ</t>
    </rPh>
    <rPh sb="166" eb="167">
      <t>リョウ</t>
    </rPh>
    <rPh sb="168" eb="170">
      <t>ドウイツ</t>
    </rPh>
    <rPh sb="170" eb="172">
      <t>タテモノ</t>
    </rPh>
    <rPh sb="172" eb="174">
      <t>イガイ</t>
    </rPh>
    <rPh sb="354" eb="356">
      <t>シカ</t>
    </rPh>
    <rPh sb="356" eb="359">
      <t>ショシンリョウ</t>
    </rPh>
    <rPh sb="359" eb="360">
      <t>トウ</t>
    </rPh>
    <rPh sb="381" eb="383">
      <t>シカ</t>
    </rPh>
    <rPh sb="383" eb="386">
      <t>サイシンリョウ</t>
    </rPh>
    <rPh sb="386" eb="387">
      <t>トウ</t>
    </rPh>
    <rPh sb="408" eb="410">
      <t>シカ</t>
    </rPh>
    <rPh sb="410" eb="412">
      <t>ホウモン</t>
    </rPh>
    <rPh sb="412" eb="414">
      <t>シンリョウ</t>
    </rPh>
    <rPh sb="414" eb="415">
      <t>リョウ</t>
    </rPh>
    <rPh sb="416" eb="418">
      <t>ドウイツ</t>
    </rPh>
    <rPh sb="418" eb="420">
      <t>タテモノ</t>
    </rPh>
    <rPh sb="420" eb="422">
      <t>イガイ</t>
    </rPh>
    <rPh sb="435" eb="437">
      <t>シカ</t>
    </rPh>
    <rPh sb="437" eb="439">
      <t>ホウモン</t>
    </rPh>
    <rPh sb="439" eb="441">
      <t>シンリョウ</t>
    </rPh>
    <rPh sb="441" eb="442">
      <t>リョウ</t>
    </rPh>
    <rPh sb="443" eb="445">
      <t>ドウイツ</t>
    </rPh>
    <rPh sb="445" eb="447">
      <t>タテモノ</t>
    </rPh>
    <phoneticPr fontId="2"/>
  </si>
  <si>
    <t>（参考）</t>
    <phoneticPr fontId="2"/>
  </si>
  <si>
    <t>①歯科外来・在宅ベースアップ評価料（Ⅰ）【病院・診療所共通】</t>
    <rPh sb="1" eb="3">
      <t>シカ</t>
    </rPh>
    <rPh sb="3" eb="5">
      <t>ガイライ</t>
    </rPh>
    <rPh sb="6" eb="8">
      <t>ザイタク</t>
    </rPh>
    <rPh sb="14" eb="16">
      <t>ヒョウカ</t>
    </rPh>
    <rPh sb="16" eb="17">
      <t>リョウ</t>
    </rPh>
    <rPh sb="21" eb="23">
      <t>ビョウイン</t>
    </rPh>
    <rPh sb="24" eb="27">
      <t>シンリョウジョ</t>
    </rPh>
    <rPh sb="27" eb="29">
      <t>キョウツウ</t>
    </rPh>
    <phoneticPr fontId="2"/>
  </si>
  <si>
    <t>②歯科外来・在宅ベースアップ評価料（Ⅱ）【無床診療所のみ】</t>
    <rPh sb="3" eb="5">
      <t>ガイライ</t>
    </rPh>
    <rPh sb="6" eb="8">
      <t>ザイタク</t>
    </rPh>
    <rPh sb="14" eb="16">
      <t>ヒョウカ</t>
    </rPh>
    <rPh sb="16" eb="17">
      <t>リョウ</t>
    </rPh>
    <rPh sb="21" eb="23">
      <t>ムショウ</t>
    </rPh>
    <rPh sb="23" eb="26">
      <t>シンリョウジョ</t>
    </rPh>
    <phoneticPr fontId="2"/>
  </si>
  <si>
    <t>①歯科外来・在宅ベースアップ評価料（Ⅰ）【病院・診療所共通】</t>
    <rPh sb="3" eb="5">
      <t>ガイライ</t>
    </rPh>
    <rPh sb="6" eb="8">
      <t>ザイタク</t>
    </rPh>
    <rPh sb="14" eb="16">
      <t>ヒョウカ</t>
    </rPh>
    <rPh sb="16" eb="17">
      <t>リョウ</t>
    </rPh>
    <rPh sb="21" eb="23">
      <t>ビョウイン</t>
    </rPh>
    <rPh sb="24" eb="27">
      <t>シンリョウジョ</t>
    </rPh>
    <rPh sb="27" eb="29">
      <t>キョウツウ</t>
    </rPh>
    <phoneticPr fontId="2"/>
  </si>
  <si>
    <r>
      <t>○ 次に、</t>
    </r>
    <r>
      <rPr>
        <b/>
        <sz val="16"/>
        <color theme="3"/>
        <rFont val="メイリオ"/>
        <family val="3"/>
        <charset val="128"/>
      </rPr>
      <t>歯科外来・在宅ベースアップ評価料（Ⅰ）</t>
    </r>
    <r>
      <rPr>
        <sz val="16"/>
        <color theme="3"/>
        <rFont val="メイリオ"/>
        <family val="3"/>
        <charset val="128"/>
      </rPr>
      <t xml:space="preserve">の算定見込みの計算を行います。
○ </t>
    </r>
    <r>
      <rPr>
        <b/>
        <sz val="16"/>
        <color theme="3"/>
        <rFont val="メイリオ"/>
        <family val="3"/>
        <charset val="128"/>
      </rPr>
      <t>2024年６月１日から算定を開始する場合</t>
    </r>
    <r>
      <rPr>
        <sz val="16"/>
        <color theme="3"/>
        <rFont val="メイリオ"/>
        <family val="3"/>
        <charset val="128"/>
      </rPr>
      <t>、</t>
    </r>
    <r>
      <rPr>
        <b/>
        <sz val="16"/>
        <color theme="3"/>
        <rFont val="メイリオ"/>
        <family val="3"/>
        <charset val="128"/>
      </rPr>
      <t>2023年12月～2024年2月</t>
    </r>
    <r>
      <rPr>
        <sz val="16"/>
        <color theme="3"/>
        <rFont val="メイリオ"/>
        <family val="3"/>
        <charset val="128"/>
      </rPr>
      <t>に算定した初診料等の算定回数を入力してください。</t>
    </r>
    <rPh sb="2" eb="3">
      <t>ツギ</t>
    </rPh>
    <rPh sb="5" eb="7">
      <t>シカ</t>
    </rPh>
    <rPh sb="7" eb="9">
      <t>ガイライ</t>
    </rPh>
    <rPh sb="10" eb="12">
      <t>ザイタク</t>
    </rPh>
    <rPh sb="18" eb="20">
      <t>ヒョウカ</t>
    </rPh>
    <rPh sb="20" eb="21">
      <t>リョウ</t>
    </rPh>
    <rPh sb="25" eb="27">
      <t>サンテイ</t>
    </rPh>
    <rPh sb="27" eb="29">
      <t>ミコ</t>
    </rPh>
    <rPh sb="31" eb="33">
      <t>ケイサン</t>
    </rPh>
    <rPh sb="34" eb="35">
      <t>オコナ</t>
    </rPh>
    <rPh sb="80" eb="82">
      <t>サンテイ</t>
    </rPh>
    <rPh sb="84" eb="87">
      <t>ショシンリョウ</t>
    </rPh>
    <rPh sb="87" eb="88">
      <t>トウ</t>
    </rPh>
    <rPh sb="89" eb="91">
      <t>サンテイ</t>
    </rPh>
    <rPh sb="91" eb="93">
      <t>カイスウ</t>
    </rPh>
    <rPh sb="94" eb="96">
      <t>ニュウリョク</t>
    </rPh>
    <phoneticPr fontId="2"/>
  </si>
  <si>
    <r>
      <t>○ 歯科外来・在宅ベースアップ評価料（Ⅰ）による算定見込みだけでは、</t>
    </r>
    <r>
      <rPr>
        <b/>
        <sz val="16"/>
        <color theme="3"/>
        <rFont val="メイリオ"/>
        <family val="3"/>
        <charset val="128"/>
      </rPr>
      <t>賃金増率が1.2%に満たない診療所</t>
    </r>
    <r>
      <rPr>
        <sz val="16"/>
        <color theme="3"/>
        <rFont val="メイリオ"/>
        <family val="3"/>
        <charset val="128"/>
      </rPr>
      <t>については、</t>
    </r>
    <r>
      <rPr>
        <b/>
        <sz val="16"/>
        <color theme="3"/>
        <rFont val="メイリオ"/>
        <family val="3"/>
        <charset val="128"/>
      </rPr>
      <t>歯科外来・在宅ベースアップ評価料（Ⅱ）を算定</t>
    </r>
    <r>
      <rPr>
        <sz val="16"/>
        <color theme="3"/>
        <rFont val="メイリオ"/>
        <family val="3"/>
        <charset val="128"/>
      </rPr>
      <t>することができます。</t>
    </r>
    <rPh sb="2" eb="4">
      <t>シカ</t>
    </rPh>
    <rPh sb="4" eb="6">
      <t>ガイライ</t>
    </rPh>
    <rPh sb="7" eb="9">
      <t>ザイタク</t>
    </rPh>
    <rPh sb="15" eb="17">
      <t>ヒョウカ</t>
    </rPh>
    <rPh sb="17" eb="18">
      <t>リョウ</t>
    </rPh>
    <rPh sb="24" eb="26">
      <t>サンテイ</t>
    </rPh>
    <rPh sb="26" eb="28">
      <t>ミコ</t>
    </rPh>
    <rPh sb="34" eb="36">
      <t>チンギン</t>
    </rPh>
    <rPh sb="36" eb="37">
      <t>ゾウ</t>
    </rPh>
    <rPh sb="37" eb="38">
      <t>リツ</t>
    </rPh>
    <rPh sb="44" eb="45">
      <t>ミ</t>
    </rPh>
    <rPh sb="48" eb="51">
      <t>シンリョウジョ</t>
    </rPh>
    <rPh sb="57" eb="59">
      <t>シカ</t>
    </rPh>
    <rPh sb="59" eb="61">
      <t>ガイライ</t>
    </rPh>
    <rPh sb="62" eb="64">
      <t>ザイタク</t>
    </rPh>
    <rPh sb="70" eb="72">
      <t>ヒョウカ</t>
    </rPh>
    <rPh sb="72" eb="73">
      <t>リョウ</t>
    </rPh>
    <rPh sb="77" eb="79">
      <t>サンテイ</t>
    </rPh>
    <phoneticPr fontId="2"/>
  </si>
  <si>
    <t>※　歯科外来・在宅ベースアップ評価料Ⅱの区分については、該当する区分より低い区分を選択することも可能です。</t>
    <rPh sb="2" eb="4">
      <t>シカ</t>
    </rPh>
    <rPh sb="4" eb="6">
      <t>ガイライ</t>
    </rPh>
    <rPh sb="7" eb="9">
      <t>ザイタク</t>
    </rPh>
    <rPh sb="15" eb="17">
      <t>ヒョウカ</t>
    </rPh>
    <rPh sb="17" eb="18">
      <t>リョウ</t>
    </rPh>
    <rPh sb="20" eb="22">
      <t>クブン</t>
    </rPh>
    <rPh sb="28" eb="30">
      <t>ガイトウ</t>
    </rPh>
    <rPh sb="32" eb="34">
      <t>クブン</t>
    </rPh>
    <rPh sb="36" eb="37">
      <t>ヒク</t>
    </rPh>
    <rPh sb="38" eb="40">
      <t>クブン</t>
    </rPh>
    <rPh sb="41" eb="43">
      <t>センタク</t>
    </rPh>
    <rPh sb="48" eb="50">
      <t>カノウ</t>
    </rPh>
    <phoneticPr fontId="2"/>
  </si>
  <si>
    <t>初診・歯科訪問診療時</t>
    <rPh sb="0" eb="2">
      <t>ショシン</t>
    </rPh>
    <rPh sb="3" eb="5">
      <t>シカ</t>
    </rPh>
    <rPh sb="5" eb="7">
      <t>ホウモン</t>
    </rPh>
    <rPh sb="7" eb="9">
      <t>シンリョウ</t>
    </rPh>
    <rPh sb="9" eb="10">
      <t>ジ</t>
    </rPh>
    <phoneticPr fontId="2"/>
  </si>
  <si>
    <t>②歯科外来・在宅ベースアップ評価料（Ⅰ）による賃金増率等</t>
    <rPh sb="1" eb="3">
      <t>シカ</t>
    </rPh>
    <rPh sb="3" eb="5">
      <t>ガイライ</t>
    </rPh>
    <rPh sb="5" eb="7">
      <t>ザイタク</t>
    </rPh>
    <rPh sb="13" eb="15">
      <t>ヒョウカ</t>
    </rPh>
    <rPh sb="15" eb="16">
      <t>リョウ</t>
    </rPh>
    <rPh sb="26" eb="27">
      <t>トウ</t>
    </rPh>
    <phoneticPr fontId="2"/>
  </si>
  <si>
    <t>②歯科外来・在宅ベースアップ評価料（Ⅱ）【無床診療所のみ】</t>
    <rPh sb="1" eb="3">
      <t>シカ</t>
    </rPh>
    <rPh sb="3" eb="5">
      <t>ガイライ</t>
    </rPh>
    <rPh sb="6" eb="8">
      <t>ザイタク</t>
    </rPh>
    <rPh sb="14" eb="16">
      <t>ヒョウカ</t>
    </rPh>
    <rPh sb="16" eb="17">
      <t>リョウ</t>
    </rPh>
    <rPh sb="21" eb="23">
      <t>ムショウ</t>
    </rPh>
    <rPh sb="23" eb="26">
      <t>シンリョウジョ</t>
    </rPh>
    <phoneticPr fontId="2"/>
  </si>
  <si>
    <t>歯科外来・在宅ベースアップ評価料（Ⅰ）による１月当たり収入</t>
    <rPh sb="2" eb="4">
      <t>ガイライ</t>
    </rPh>
    <rPh sb="5" eb="7">
      <t>ザイタク</t>
    </rPh>
    <rPh sb="13" eb="15">
      <t>ヒョウカ</t>
    </rPh>
    <rPh sb="15" eb="16">
      <t>リョウ</t>
    </rPh>
    <rPh sb="23" eb="24">
      <t>ツキ</t>
    </rPh>
    <rPh sb="24" eb="25">
      <t>ア</t>
    </rPh>
    <rPh sb="27" eb="29">
      <t>シュウニュウ</t>
    </rPh>
    <phoneticPr fontId="2"/>
  </si>
  <si>
    <t>歯科外来・在宅ベースアップ評価料（Ⅱ）による１月当たり収入</t>
    <rPh sb="2" eb="4">
      <t>ガイライ</t>
    </rPh>
    <rPh sb="5" eb="7">
      <t>ザイタク</t>
    </rPh>
    <rPh sb="13" eb="15">
      <t>ヒョウカ</t>
    </rPh>
    <rPh sb="15" eb="16">
      <t>リョウ</t>
    </rPh>
    <rPh sb="23" eb="24">
      <t>ツキ</t>
    </rPh>
    <rPh sb="24" eb="25">
      <t>ア</t>
    </rPh>
    <rPh sb="27" eb="29">
      <t>シュウニュウ</t>
    </rPh>
    <phoneticPr fontId="2"/>
  </si>
  <si>
    <r>
      <t>ベースアップ評価料計算支援ツール</t>
    </r>
    <r>
      <rPr>
        <b/>
        <sz val="24"/>
        <color rgb="FFFF0000"/>
        <rFont val="メイリオ"/>
        <family val="3"/>
        <charset val="128"/>
      </rPr>
      <t>【歯科医療機関の場合】</t>
    </r>
    <rPh sb="17" eb="23">
      <t>シカイリョウキカン</t>
    </rPh>
    <rPh sb="24" eb="26">
      <t>バアイ</t>
    </rPh>
    <phoneticPr fontId="2"/>
  </si>
  <si>
    <t>月</t>
    <rPh sb="0" eb="1">
      <t>ツキ</t>
    </rPh>
    <phoneticPr fontId="2"/>
  </si>
  <si>
    <t>給与対象月（開始月）</t>
    <rPh sb="0" eb="2">
      <t>キュウヨ</t>
    </rPh>
    <rPh sb="2" eb="4">
      <t>タイショウ</t>
    </rPh>
    <rPh sb="4" eb="5">
      <t>ヅキ</t>
    </rPh>
    <rPh sb="6" eb="8">
      <t>カイシ</t>
    </rPh>
    <rPh sb="8" eb="9">
      <t>ツキ</t>
    </rPh>
    <phoneticPr fontId="2"/>
  </si>
  <si>
    <t>差分</t>
    <rPh sb="0" eb="2">
      <t>サブン</t>
    </rPh>
    <phoneticPr fontId="2"/>
  </si>
  <si>
    <t>前年3月</t>
    <rPh sb="0" eb="2">
      <t>ゼンネン</t>
    </rPh>
    <rPh sb="3" eb="4">
      <t>ガツ</t>
    </rPh>
    <phoneticPr fontId="2"/>
  </si>
  <si>
    <t>前年6月</t>
    <rPh sb="0" eb="2">
      <t>ゼンネン</t>
    </rPh>
    <rPh sb="3" eb="4">
      <t>ガツ</t>
    </rPh>
    <phoneticPr fontId="2"/>
  </si>
  <si>
    <t>前年9月</t>
    <rPh sb="0" eb="2">
      <t>ゼンネン</t>
    </rPh>
    <rPh sb="3" eb="4">
      <t>ガツ</t>
    </rPh>
    <phoneticPr fontId="2"/>
  </si>
  <si>
    <t>前年12月</t>
    <rPh sb="0" eb="2">
      <t>ゼンネン</t>
    </rPh>
    <rPh sb="4" eb="5">
      <t>ガツ</t>
    </rPh>
    <phoneticPr fontId="2"/>
  </si>
  <si>
    <t>別表7</t>
    <rPh sb="0" eb="2">
      <t>ベッピョウ</t>
    </rPh>
    <phoneticPr fontId="2"/>
  </si>
  <si>
    <t>ツール上</t>
    <rPh sb="3" eb="4">
      <t>ジョウ</t>
    </rPh>
    <phoneticPr fontId="2"/>
  </si>
  <si>
    <t>対応表</t>
    <rPh sb="0" eb="2">
      <t>タイオウ</t>
    </rPh>
    <rPh sb="2" eb="3">
      <t>ヒョウ</t>
    </rPh>
    <phoneticPr fontId="2"/>
  </si>
  <si>
    <r>
      <rPr>
        <b/>
        <u/>
        <sz val="11"/>
        <color theme="1"/>
        <rFont val="游ゴシック"/>
        <family val="3"/>
        <charset val="128"/>
        <scheme val="minor"/>
      </rPr>
      <t>算定</t>
    </r>
    <r>
      <rPr>
        <sz val="11"/>
        <color theme="1"/>
        <rFont val="游ゴシック"/>
        <family val="2"/>
        <charset val="128"/>
        <scheme val="minor"/>
      </rPr>
      <t>を行う月</t>
    </r>
    <rPh sb="0" eb="2">
      <t>サンテイ</t>
    </rPh>
    <rPh sb="3" eb="4">
      <t>オコナ</t>
    </rPh>
    <rPh sb="5" eb="6">
      <t>ツキ</t>
    </rPh>
    <phoneticPr fontId="2"/>
  </si>
  <si>
    <r>
      <rPr>
        <b/>
        <u/>
        <sz val="11"/>
        <color theme="1"/>
        <rFont val="游ゴシック"/>
        <family val="3"/>
        <charset val="128"/>
        <scheme val="minor"/>
      </rPr>
      <t>算出</t>
    </r>
    <r>
      <rPr>
        <sz val="11"/>
        <color theme="1"/>
        <rFont val="游ゴシック"/>
        <family val="2"/>
        <charset val="128"/>
        <scheme val="minor"/>
      </rPr>
      <t>を行う月</t>
    </r>
    <rPh sb="0" eb="2">
      <t>サンシュツ</t>
    </rPh>
    <rPh sb="3" eb="4">
      <t>オコナ</t>
    </rPh>
    <rPh sb="5" eb="6">
      <t>ツキ</t>
    </rPh>
    <phoneticPr fontId="2"/>
  </si>
  <si>
    <t>算定開始予定日</t>
    <rPh sb="0" eb="2">
      <t>サンテイ</t>
    </rPh>
    <rPh sb="2" eb="4">
      <t>カイシ</t>
    </rPh>
    <rPh sb="4" eb="7">
      <t>ヨテイビ</t>
    </rPh>
    <phoneticPr fontId="2"/>
  </si>
  <si>
    <t>↑STEP1の入力値</t>
    <rPh sb="7" eb="10">
      <t>ニュウリョクチ</t>
    </rPh>
    <phoneticPr fontId="2"/>
  </si>
  <si>
    <t>令和６年５月２日版</t>
    <rPh sb="0" eb="2">
      <t>レイワ</t>
    </rPh>
    <rPh sb="3" eb="4">
      <t>ネン</t>
    </rPh>
    <rPh sb="5" eb="6">
      <t>ガツ</t>
    </rPh>
    <rPh sb="7" eb="8">
      <t>ニチ</t>
    </rPh>
    <rPh sb="8" eb="9">
      <t>バン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</si>
</sst>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76" formatCode="0_);[Red]\(0\)"/>
    <numFmt numFmtId="177" formatCode="#,##0.0;[Red]\-#,##0.0"/>
    <numFmt numFmtId="178" formatCode="0.0%"/>
    <numFmt numFmtId="179" formatCode="[$-F800]dddd\,\ mmmm\ dd\,\ yyyy"/>
    <numFmt numFmtId="180" formatCode="#,##0&quot;円&quot;"/>
    <numFmt numFmtId="181" formatCode="#,##0&quot;回&quot;"/>
    <numFmt numFmtId="182" formatCode="0.0"/>
    <numFmt numFmtId="183" formatCode="#,##0&quot;人&quot;"/>
    <numFmt numFmtId="184" formatCode="General&quot;点&quot;"/>
    <numFmt numFmtId="185" formatCode="#,##0.0&quot;円&quot;"/>
    <numFmt numFmtId="186" formatCode="#,##0.0&quot;回&quot;"/>
    <numFmt numFmtId="187" formatCode="#,##0.0&quot;人&quot;"/>
  </numFmts>
  <fonts count="29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メイリオ"/>
      <family val="3"/>
      <charset val="128"/>
    </font>
    <font>
      <sz val="16"/>
      <color theme="3"/>
      <name val="メイリオ"/>
      <family val="3"/>
      <charset val="128"/>
    </font>
    <font>
      <b/>
      <sz val="16"/>
      <color theme="3"/>
      <name val="メイリオ"/>
      <family val="3"/>
      <charset val="128"/>
    </font>
    <font>
      <sz val="30"/>
      <color theme="3"/>
      <name val="メイリオ"/>
      <family val="3"/>
      <charset val="128"/>
    </font>
    <font>
      <sz val="30"/>
      <color theme="1"/>
      <name val="メイリオ"/>
      <family val="3"/>
      <charset val="128"/>
    </font>
    <font>
      <sz val="12"/>
      <color theme="3"/>
      <name val="メイリオ"/>
      <family val="3"/>
      <charset val="128"/>
    </font>
    <font>
      <sz val="11"/>
      <color theme="0"/>
      <name val="メイリオ"/>
      <family val="3"/>
      <charset val="128"/>
    </font>
    <font>
      <b/>
      <sz val="11"/>
      <color theme="3"/>
      <name val="メイリオ"/>
      <family val="3"/>
      <charset val="128"/>
    </font>
    <font>
      <b/>
      <sz val="11"/>
      <color theme="1"/>
      <name val="メイリオ"/>
      <family val="3"/>
      <charset val="128"/>
    </font>
    <font>
      <sz val="12"/>
      <name val="メイリオ"/>
      <family val="3"/>
      <charset val="128"/>
    </font>
    <font>
      <sz val="12"/>
      <color theme="1"/>
      <name val="メイリオ"/>
      <family val="3"/>
      <charset val="128"/>
    </font>
    <font>
      <sz val="22"/>
      <color theme="1"/>
      <name val="メイリオ"/>
      <family val="3"/>
      <charset val="128"/>
    </font>
    <font>
      <b/>
      <sz val="11"/>
      <color rgb="FFFF0000"/>
      <name val="メイリオ"/>
      <family val="3"/>
      <charset val="128"/>
    </font>
    <font>
      <sz val="11"/>
      <color rgb="FFFF0000"/>
      <name val="ＭＳ Ｐゴシック"/>
      <family val="3"/>
      <charset val="128"/>
    </font>
    <font>
      <sz val="10"/>
      <color theme="1"/>
      <name val="メイリオ"/>
      <family val="3"/>
      <charset val="128"/>
    </font>
    <font>
      <b/>
      <sz val="10"/>
      <color theme="3"/>
      <name val="メイリオ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sz val="14"/>
      <color rgb="FFFF0000"/>
      <name val="メイリオ"/>
      <family val="3"/>
      <charset val="128"/>
    </font>
    <font>
      <sz val="8"/>
      <color theme="0"/>
      <name val="メイリオ"/>
      <family val="3"/>
      <charset val="128"/>
    </font>
    <font>
      <sz val="14"/>
      <name val="メイリオ"/>
      <family val="3"/>
      <charset val="128"/>
    </font>
    <font>
      <sz val="11"/>
      <color theme="0"/>
      <name val="游ゴシック"/>
      <family val="2"/>
      <charset val="128"/>
      <scheme val="minor"/>
    </font>
    <font>
      <b/>
      <sz val="24"/>
      <color rgb="FFFF0000"/>
      <name val="メイリオ"/>
      <family val="3"/>
      <charset val="128"/>
    </font>
    <font>
      <b/>
      <u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131">
    <xf numFmtId="0" fontId="0" fillId="0" borderId="0" xfId="0">
      <alignment vertical="center"/>
    </xf>
    <xf numFmtId="0" fontId="0" fillId="4" borderId="0" xfId="0" applyFill="1">
      <alignment vertical="center"/>
    </xf>
    <xf numFmtId="0" fontId="8" fillId="4" borderId="0" xfId="0" applyFont="1" applyFill="1">
      <alignment vertical="center"/>
    </xf>
    <xf numFmtId="0" fontId="9" fillId="4" borderId="0" xfId="0" applyFont="1" applyFill="1">
      <alignment vertical="center"/>
    </xf>
    <xf numFmtId="0" fontId="5" fillId="4" borderId="0" xfId="0" applyFont="1" applyFill="1">
      <alignment vertical="center"/>
    </xf>
    <xf numFmtId="0" fontId="13" fillId="4" borderId="0" xfId="0" applyFont="1" applyFill="1" applyAlignment="1">
      <alignment horizontal="center" vertical="center"/>
    </xf>
    <xf numFmtId="0" fontId="14" fillId="4" borderId="0" xfId="3" applyFont="1" applyFill="1" applyAlignment="1">
      <alignment horizontal="left" vertical="center"/>
    </xf>
    <xf numFmtId="0" fontId="15" fillId="4" borderId="0" xfId="0" applyFont="1" applyFill="1">
      <alignment vertical="center"/>
    </xf>
    <xf numFmtId="176" fontId="3" fillId="0" borderId="0" xfId="3" applyNumberFormat="1">
      <alignment vertical="center"/>
    </xf>
    <xf numFmtId="0" fontId="3" fillId="0" borderId="0" xfId="3">
      <alignment vertical="center"/>
    </xf>
    <xf numFmtId="0" fontId="3" fillId="0" borderId="1" xfId="3" applyBorder="1">
      <alignment vertical="center"/>
    </xf>
    <xf numFmtId="182" fontId="3" fillId="0" borderId="0" xfId="3" applyNumberFormat="1">
      <alignment vertical="center"/>
    </xf>
    <xf numFmtId="0" fontId="18" fillId="0" borderId="0" xfId="3" applyFont="1">
      <alignment vertical="center"/>
    </xf>
    <xf numFmtId="0" fontId="3" fillId="0" borderId="0" xfId="3" applyAlignment="1">
      <alignment horizontal="center" vertical="center"/>
    </xf>
    <xf numFmtId="0" fontId="19" fillId="4" borderId="0" xfId="0" applyFont="1" applyFill="1">
      <alignment vertical="center"/>
    </xf>
    <xf numFmtId="0" fontId="20" fillId="4" borderId="0" xfId="0" applyFont="1" applyFill="1">
      <alignment vertical="center"/>
    </xf>
    <xf numFmtId="0" fontId="19" fillId="4" borderId="0" xfId="0" applyFont="1" applyFill="1" applyAlignment="1">
      <alignment vertical="top"/>
    </xf>
    <xf numFmtId="0" fontId="22" fillId="4" borderId="0" xfId="0" applyFont="1" applyFill="1" applyAlignment="1">
      <alignment vertical="center" wrapText="1"/>
    </xf>
    <xf numFmtId="184" fontId="5" fillId="3" borderId="0" xfId="1" applyNumberFormat="1" applyFont="1" applyFill="1" applyAlignment="1">
      <alignment horizontal="center" vertical="center"/>
    </xf>
    <xf numFmtId="184" fontId="5" fillId="4" borderId="0" xfId="0" applyNumberFormat="1" applyFont="1" applyFill="1">
      <alignment vertical="center"/>
    </xf>
    <xf numFmtId="0" fontId="5" fillId="0" borderId="0" xfId="0" applyFont="1">
      <alignment vertical="center"/>
    </xf>
    <xf numFmtId="0" fontId="11" fillId="4" borderId="2" xfId="0" applyFont="1" applyFill="1" applyBorder="1">
      <alignment vertical="center"/>
    </xf>
    <xf numFmtId="185" fontId="5" fillId="4" borderId="0" xfId="0" applyNumberFormat="1" applyFont="1" applyFill="1">
      <alignment vertical="center"/>
    </xf>
    <xf numFmtId="0" fontId="24" fillId="2" borderId="0" xfId="3" applyFont="1" applyFill="1" applyAlignment="1" applyProtection="1">
      <alignment horizontal="left" vertical="center"/>
      <protection locked="0"/>
    </xf>
    <xf numFmtId="0" fontId="23" fillId="4" borderId="0" xfId="0" applyFont="1" applyFill="1" applyProtection="1">
      <alignment vertical="center"/>
      <protection locked="0"/>
    </xf>
    <xf numFmtId="0" fontId="25" fillId="4" borderId="0" xfId="0" applyFont="1" applyFill="1" applyProtection="1">
      <alignment vertical="center"/>
      <protection locked="0"/>
    </xf>
    <xf numFmtId="0" fontId="0" fillId="0" borderId="0" xfId="0" applyAlignment="1">
      <alignment horizontal="right" vertical="center"/>
    </xf>
    <xf numFmtId="0" fontId="5" fillId="4" borderId="0" xfId="0" applyFont="1" applyFill="1" applyAlignment="1">
      <alignment vertical="center" wrapText="1"/>
    </xf>
    <xf numFmtId="0" fontId="5" fillId="4" borderId="0" xfId="0" applyFont="1" applyFill="1" applyAlignment="1">
      <alignment horizontal="left" vertical="center" indent="1"/>
    </xf>
    <xf numFmtId="0" fontId="0" fillId="0" borderId="0" xfId="0" applyAlignment="1">
      <alignment vertical="center" shrinkToFit="1"/>
    </xf>
    <xf numFmtId="0" fontId="0" fillId="7" borderId="0" xfId="0" applyFill="1" applyAlignment="1">
      <alignment vertical="center" shrinkToFit="1"/>
    </xf>
    <xf numFmtId="0" fontId="0" fillId="8" borderId="0" xfId="0" applyFill="1" applyAlignment="1">
      <alignment vertical="center" shrinkToFit="1"/>
    </xf>
    <xf numFmtId="0" fontId="28" fillId="7" borderId="0" xfId="0" applyFont="1" applyFill="1" applyAlignment="1">
      <alignment vertical="center" shrinkToFit="1"/>
    </xf>
    <xf numFmtId="0" fontId="28" fillId="8" borderId="0" xfId="0" applyFont="1" applyFill="1" applyAlignment="1">
      <alignment vertical="center" shrinkToFit="1"/>
    </xf>
    <xf numFmtId="0" fontId="0" fillId="0" borderId="0" xfId="0" applyAlignment="1">
      <alignment horizontal="left" vertical="center" shrinkToFit="1"/>
    </xf>
    <xf numFmtId="179" fontId="0" fillId="0" borderId="23" xfId="0" applyNumberFormat="1" applyBorder="1">
      <alignment vertical="center"/>
    </xf>
    <xf numFmtId="0" fontId="5" fillId="4" borderId="0" xfId="0" applyFont="1" applyFill="1" applyAlignment="1">
      <alignment horizontal="center" vertical="center" wrapText="1"/>
    </xf>
    <xf numFmtId="0" fontId="8" fillId="4" borderId="0" xfId="0" applyFont="1" applyFill="1" applyAlignment="1">
      <alignment horizontal="center" vertical="center"/>
    </xf>
    <xf numFmtId="0" fontId="5" fillId="4" borderId="12" xfId="0" applyFont="1" applyFill="1" applyBorder="1" applyAlignment="1">
      <alignment horizontal="left" vertical="center"/>
    </xf>
    <xf numFmtId="0" fontId="5" fillId="4" borderId="13" xfId="0" applyFont="1" applyFill="1" applyBorder="1" applyAlignment="1">
      <alignment horizontal="left" vertical="center"/>
    </xf>
    <xf numFmtId="0" fontId="5" fillId="4" borderId="14" xfId="0" applyFont="1" applyFill="1" applyBorder="1" applyAlignment="1">
      <alignment horizontal="left" vertical="center"/>
    </xf>
    <xf numFmtId="0" fontId="13" fillId="4" borderId="0" xfId="0" applyFont="1" applyFill="1" applyAlignment="1">
      <alignment horizontal="center" vertical="center"/>
    </xf>
    <xf numFmtId="0" fontId="10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left" vertical="center" wrapText="1"/>
    </xf>
    <xf numFmtId="0" fontId="12" fillId="5" borderId="12" xfId="0" applyFont="1" applyFill="1" applyBorder="1" applyAlignment="1">
      <alignment horizontal="left" vertical="center"/>
    </xf>
    <xf numFmtId="0" fontId="12" fillId="5" borderId="13" xfId="0" applyFont="1" applyFill="1" applyBorder="1" applyAlignment="1">
      <alignment horizontal="left" vertical="center"/>
    </xf>
    <xf numFmtId="0" fontId="12" fillId="5" borderId="14" xfId="0" applyFont="1" applyFill="1" applyBorder="1" applyAlignment="1">
      <alignment horizontal="left" vertical="center"/>
    </xf>
    <xf numFmtId="56" fontId="5" fillId="4" borderId="1" xfId="0" applyNumberFormat="1" applyFont="1" applyFill="1" applyBorder="1" applyAlignment="1">
      <alignment horizontal="center" vertical="center"/>
    </xf>
    <xf numFmtId="56" fontId="5" fillId="4" borderId="3" xfId="0" applyNumberFormat="1" applyFont="1" applyFill="1" applyBorder="1" applyAlignment="1">
      <alignment horizontal="center" vertical="center"/>
    </xf>
    <xf numFmtId="55" fontId="5" fillId="4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0" xfId="0" applyFont="1" applyFill="1" applyAlignment="1">
      <alignment horizontal="center" vertical="center"/>
    </xf>
    <xf numFmtId="56" fontId="11" fillId="6" borderId="1" xfId="0" applyNumberFormat="1" applyFont="1" applyFill="1" applyBorder="1" applyAlignment="1">
      <alignment horizontal="center" vertical="center"/>
    </xf>
    <xf numFmtId="0" fontId="11" fillId="6" borderId="1" xfId="0" applyFont="1" applyFill="1" applyBorder="1" applyAlignment="1">
      <alignment horizontal="center" vertical="center"/>
    </xf>
    <xf numFmtId="179" fontId="5" fillId="0" borderId="1" xfId="0" applyNumberFormat="1" applyFont="1" applyBorder="1" applyAlignment="1" applyProtection="1">
      <alignment horizontal="center" vertical="center"/>
      <protection locked="0"/>
    </xf>
    <xf numFmtId="0" fontId="6" fillId="5" borderId="1" xfId="0" applyFont="1" applyFill="1" applyBorder="1" applyAlignment="1">
      <alignment horizontal="left" vertical="center" wrapText="1"/>
    </xf>
    <xf numFmtId="180" fontId="5" fillId="2" borderId="1" xfId="1" applyNumberFormat="1" applyFont="1" applyFill="1" applyBorder="1" applyAlignment="1" applyProtection="1">
      <alignment horizontal="center" vertical="center"/>
      <protection locked="0"/>
    </xf>
    <xf numFmtId="0" fontId="11" fillId="6" borderId="3" xfId="0" applyFont="1" applyFill="1" applyBorder="1" applyAlignment="1">
      <alignment horizontal="center" vertical="center"/>
    </xf>
    <xf numFmtId="0" fontId="11" fillId="6" borderId="4" xfId="0" applyFont="1" applyFill="1" applyBorder="1" applyAlignment="1">
      <alignment horizontal="center" vertical="center"/>
    </xf>
    <xf numFmtId="0" fontId="11" fillId="6" borderId="5" xfId="0" applyFont="1" applyFill="1" applyBorder="1" applyAlignment="1">
      <alignment horizontal="center" vertical="center"/>
    </xf>
    <xf numFmtId="185" fontId="5" fillId="3" borderId="6" xfId="1" applyNumberFormat="1" applyFont="1" applyFill="1" applyBorder="1" applyAlignment="1">
      <alignment horizontal="center" vertical="center"/>
    </xf>
    <xf numFmtId="185" fontId="5" fillId="3" borderId="7" xfId="1" applyNumberFormat="1" applyFont="1" applyFill="1" applyBorder="1" applyAlignment="1">
      <alignment horizontal="center" vertical="center"/>
    </xf>
    <xf numFmtId="185" fontId="5" fillId="3" borderId="10" xfId="1" applyNumberFormat="1" applyFont="1" applyFill="1" applyBorder="1" applyAlignment="1">
      <alignment horizontal="center" vertical="center"/>
    </xf>
    <xf numFmtId="185" fontId="5" fillId="3" borderId="8" xfId="1" applyNumberFormat="1" applyFont="1" applyFill="1" applyBorder="1" applyAlignment="1">
      <alignment horizontal="center" vertical="center"/>
    </xf>
    <xf numFmtId="185" fontId="5" fillId="3" borderId="9" xfId="1" applyNumberFormat="1" applyFont="1" applyFill="1" applyBorder="1" applyAlignment="1">
      <alignment horizontal="center" vertical="center"/>
    </xf>
    <xf numFmtId="185" fontId="5" fillId="3" borderId="11" xfId="1" applyNumberFormat="1" applyFont="1" applyFill="1" applyBorder="1" applyAlignment="1">
      <alignment horizontal="center" vertical="center"/>
    </xf>
    <xf numFmtId="55" fontId="5" fillId="4" borderId="1" xfId="0" applyNumberFormat="1" applyFont="1" applyFill="1" applyBorder="1" applyAlignment="1">
      <alignment horizontal="center" vertical="center"/>
    </xf>
    <xf numFmtId="181" fontId="5" fillId="2" borderId="3" xfId="1" applyNumberFormat="1" applyFont="1" applyFill="1" applyBorder="1" applyAlignment="1" applyProtection="1">
      <alignment horizontal="center" vertical="center"/>
      <protection locked="0"/>
    </xf>
    <xf numFmtId="181" fontId="5" fillId="2" borderId="4" xfId="1" applyNumberFormat="1" applyFont="1" applyFill="1" applyBorder="1" applyAlignment="1" applyProtection="1">
      <alignment horizontal="center" vertical="center"/>
      <protection locked="0"/>
    </xf>
    <xf numFmtId="181" fontId="5" fillId="2" borderId="5" xfId="1" applyNumberFormat="1" applyFont="1" applyFill="1" applyBorder="1" applyAlignment="1" applyProtection="1">
      <alignment horizontal="center" vertical="center"/>
      <protection locked="0"/>
    </xf>
    <xf numFmtId="186" fontId="5" fillId="3" borderId="6" xfId="1" applyNumberFormat="1" applyFont="1" applyFill="1" applyBorder="1" applyAlignment="1">
      <alignment horizontal="center" vertical="center"/>
    </xf>
    <xf numFmtId="186" fontId="5" fillId="3" borderId="7" xfId="1" applyNumberFormat="1" applyFont="1" applyFill="1" applyBorder="1" applyAlignment="1">
      <alignment horizontal="center" vertical="center"/>
    </xf>
    <xf numFmtId="186" fontId="5" fillId="3" borderId="10" xfId="1" applyNumberFormat="1" applyFont="1" applyFill="1" applyBorder="1" applyAlignment="1">
      <alignment horizontal="center" vertical="center"/>
    </xf>
    <xf numFmtId="186" fontId="5" fillId="3" borderId="8" xfId="1" applyNumberFormat="1" applyFont="1" applyFill="1" applyBorder="1" applyAlignment="1">
      <alignment horizontal="center" vertical="center"/>
    </xf>
    <xf numFmtId="186" fontId="5" fillId="3" borderId="9" xfId="1" applyNumberFormat="1" applyFont="1" applyFill="1" applyBorder="1" applyAlignment="1">
      <alignment horizontal="center" vertical="center"/>
    </xf>
    <xf numFmtId="186" fontId="5" fillId="3" borderId="11" xfId="1" applyNumberFormat="1" applyFont="1" applyFill="1" applyBorder="1" applyAlignment="1">
      <alignment horizontal="center" vertical="center"/>
    </xf>
    <xf numFmtId="0" fontId="11" fillId="6" borderId="1" xfId="0" applyFont="1" applyFill="1" applyBorder="1" applyAlignment="1">
      <alignment horizontal="center" vertical="center" wrapText="1"/>
    </xf>
    <xf numFmtId="179" fontId="5" fillId="0" borderId="1" xfId="0" applyNumberFormat="1" applyFont="1" applyBorder="1" applyAlignment="1">
      <alignment horizontal="center" vertical="center"/>
    </xf>
    <xf numFmtId="55" fontId="5" fillId="4" borderId="3" xfId="0" applyNumberFormat="1" applyFont="1" applyFill="1" applyBorder="1" applyAlignment="1">
      <alignment horizontal="center" vertical="center"/>
    </xf>
    <xf numFmtId="55" fontId="5" fillId="4" borderId="4" xfId="0" applyNumberFormat="1" applyFont="1" applyFill="1" applyBorder="1" applyAlignment="1">
      <alignment horizontal="center" vertical="center"/>
    </xf>
    <xf numFmtId="55" fontId="5" fillId="4" borderId="5" xfId="0" applyNumberFormat="1" applyFont="1" applyFill="1" applyBorder="1" applyAlignment="1">
      <alignment horizontal="center" vertical="center"/>
    </xf>
    <xf numFmtId="10" fontId="5" fillId="3" borderId="0" xfId="2" applyNumberFormat="1" applyFont="1" applyFill="1" applyAlignment="1">
      <alignment horizontal="center" vertical="center"/>
    </xf>
    <xf numFmtId="0" fontId="16" fillId="4" borderId="15" xfId="0" applyFont="1" applyFill="1" applyBorder="1" applyAlignment="1">
      <alignment horizontal="center" vertical="center"/>
    </xf>
    <xf numFmtId="0" fontId="16" fillId="4" borderId="16" xfId="0" applyFont="1" applyFill="1" applyBorder="1" applyAlignment="1">
      <alignment horizontal="center" vertical="center"/>
    </xf>
    <xf numFmtId="0" fontId="16" fillId="4" borderId="17" xfId="0" applyFont="1" applyFill="1" applyBorder="1" applyAlignment="1">
      <alignment horizontal="center" vertical="center"/>
    </xf>
    <xf numFmtId="0" fontId="16" fillId="4" borderId="18" xfId="0" applyFont="1" applyFill="1" applyBorder="1" applyAlignment="1">
      <alignment horizontal="center" vertical="center"/>
    </xf>
    <xf numFmtId="0" fontId="16" fillId="4" borderId="19" xfId="0" applyFont="1" applyFill="1" applyBorder="1" applyAlignment="1">
      <alignment horizontal="center" vertical="center"/>
    </xf>
    <xf numFmtId="0" fontId="16" fillId="4" borderId="20" xfId="0" applyFont="1" applyFill="1" applyBorder="1" applyAlignment="1">
      <alignment horizontal="center" vertical="center"/>
    </xf>
    <xf numFmtId="0" fontId="17" fillId="4" borderId="0" xfId="0" applyFont="1" applyFill="1" applyAlignment="1">
      <alignment horizontal="center" vertical="center"/>
    </xf>
    <xf numFmtId="185" fontId="5" fillId="3" borderId="0" xfId="1" applyNumberFormat="1" applyFont="1" applyFill="1" applyAlignment="1">
      <alignment horizontal="center" vertical="center"/>
    </xf>
    <xf numFmtId="177" fontId="5" fillId="3" borderId="0" xfId="1" applyNumberFormat="1" applyFont="1" applyFill="1" applyAlignment="1">
      <alignment horizontal="center" vertical="center"/>
    </xf>
    <xf numFmtId="0" fontId="19" fillId="4" borderId="0" xfId="0" applyFont="1" applyFill="1" applyAlignment="1">
      <alignment horizontal="center" vertical="center"/>
    </xf>
    <xf numFmtId="183" fontId="5" fillId="2" borderId="3" xfId="1" applyNumberFormat="1" applyFont="1" applyFill="1" applyBorder="1" applyAlignment="1" applyProtection="1">
      <alignment horizontal="center" vertical="center"/>
      <protection locked="0"/>
    </xf>
    <xf numFmtId="183" fontId="5" fillId="2" borderId="4" xfId="1" applyNumberFormat="1" applyFont="1" applyFill="1" applyBorder="1" applyAlignment="1" applyProtection="1">
      <alignment horizontal="center" vertical="center"/>
      <protection locked="0"/>
    </xf>
    <xf numFmtId="183" fontId="5" fillId="2" borderId="5" xfId="1" applyNumberFormat="1" applyFont="1" applyFill="1" applyBorder="1" applyAlignment="1" applyProtection="1">
      <alignment horizontal="center" vertical="center"/>
      <protection locked="0"/>
    </xf>
    <xf numFmtId="56" fontId="5" fillId="4" borderId="1" xfId="0" applyNumberFormat="1" applyFont="1" applyFill="1" applyBorder="1" applyAlignment="1">
      <alignment horizontal="center" vertical="center" wrapText="1"/>
    </xf>
    <xf numFmtId="187" fontId="5" fillId="3" borderId="6" xfId="1" applyNumberFormat="1" applyFont="1" applyFill="1" applyBorder="1" applyAlignment="1">
      <alignment horizontal="center" vertical="center"/>
    </xf>
    <xf numFmtId="187" fontId="5" fillId="3" borderId="7" xfId="1" applyNumberFormat="1" applyFont="1" applyFill="1" applyBorder="1" applyAlignment="1">
      <alignment horizontal="center" vertical="center"/>
    </xf>
    <xf numFmtId="187" fontId="5" fillId="3" borderId="10" xfId="1" applyNumberFormat="1" applyFont="1" applyFill="1" applyBorder="1" applyAlignment="1">
      <alignment horizontal="center" vertical="center"/>
    </xf>
    <xf numFmtId="187" fontId="5" fillId="3" borderId="8" xfId="1" applyNumberFormat="1" applyFont="1" applyFill="1" applyBorder="1" applyAlignment="1">
      <alignment horizontal="center" vertical="center"/>
    </xf>
    <xf numFmtId="187" fontId="5" fillId="3" borderId="9" xfId="1" applyNumberFormat="1" applyFont="1" applyFill="1" applyBorder="1" applyAlignment="1">
      <alignment horizontal="center" vertical="center"/>
    </xf>
    <xf numFmtId="187" fontId="5" fillId="3" borderId="11" xfId="1" applyNumberFormat="1" applyFont="1" applyFill="1" applyBorder="1" applyAlignment="1">
      <alignment horizontal="center" vertical="center"/>
    </xf>
    <xf numFmtId="178" fontId="21" fillId="0" borderId="12" xfId="2" applyNumberFormat="1" applyFont="1" applyFill="1" applyBorder="1" applyAlignment="1">
      <alignment horizontal="center" vertical="center"/>
    </xf>
    <xf numFmtId="178" fontId="21" fillId="0" borderId="13" xfId="2" applyNumberFormat="1" applyFont="1" applyFill="1" applyBorder="1" applyAlignment="1">
      <alignment horizontal="center" vertical="center"/>
    </xf>
    <xf numFmtId="178" fontId="21" fillId="0" borderId="14" xfId="2" applyNumberFormat="1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184" fontId="5" fillId="3" borderId="0" xfId="0" applyNumberFormat="1" applyFont="1" applyFill="1" applyAlignment="1">
      <alignment horizontal="center" vertical="center"/>
    </xf>
    <xf numFmtId="0" fontId="5" fillId="4" borderId="0" xfId="0" applyFont="1" applyFill="1" applyAlignment="1">
      <alignment horizontal="left" vertical="center"/>
    </xf>
    <xf numFmtId="185" fontId="13" fillId="3" borderId="12" xfId="1" applyNumberFormat="1" applyFont="1" applyFill="1" applyBorder="1" applyAlignment="1">
      <alignment horizontal="center" vertical="center"/>
    </xf>
    <xf numFmtId="185" fontId="13" fillId="3" borderId="13" xfId="1" applyNumberFormat="1" applyFont="1" applyFill="1" applyBorder="1" applyAlignment="1">
      <alignment horizontal="center" vertical="center"/>
    </xf>
    <xf numFmtId="185" fontId="13" fillId="3" borderId="14" xfId="1" applyNumberFormat="1" applyFont="1" applyFill="1" applyBorder="1" applyAlignment="1">
      <alignment horizontal="center" vertical="center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21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22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25" fillId="6" borderId="8" xfId="0" applyFont="1" applyFill="1" applyBorder="1" applyAlignment="1">
      <alignment horizontal="left" vertical="center"/>
    </xf>
    <xf numFmtId="0" fontId="25" fillId="6" borderId="9" xfId="0" applyFont="1" applyFill="1" applyBorder="1" applyAlignment="1">
      <alignment horizontal="left" vertical="center"/>
    </xf>
    <xf numFmtId="0" fontId="0" fillId="0" borderId="6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0" fillId="0" borderId="21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22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11" xfId="0" applyBorder="1" applyAlignment="1">
      <alignment horizontal="left" vertical="top" wrapText="1"/>
    </xf>
    <xf numFmtId="0" fontId="3" fillId="0" borderId="1" xfId="3" applyBorder="1" applyAlignment="1">
      <alignment horizontal="center" vertical="center"/>
    </xf>
  </cellXfs>
  <cellStyles count="5">
    <cellStyle name="パーセント" xfId="2" builtinId="5"/>
    <cellStyle name="桁区切り" xfId="1" builtinId="6"/>
    <cellStyle name="桁区切り 2" xfId="4" xr:uid="{F541C361-3C19-477E-A471-F376ED4207CF}"/>
    <cellStyle name="標準" xfId="0" builtinId="0"/>
    <cellStyle name="標準 2" xfId="3" xr:uid="{116EC857-C090-4B98-91A6-4397B3C7ADFD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fmlaLink="$N$11" lockText="1" noThreeD="1"/>
</file>

<file path=xl/ctrlProps/ctrlProp2.xml><?xml version="1.0" encoding="utf-8"?>
<formControlPr xmlns="http://schemas.microsoft.com/office/spreadsheetml/2009/9/main" objectType="CheckBox" fmlaLink="$N$12" lockText="1" noThreeD="1"/>
</file>

<file path=xl/ctrlProps/ctrlProp3.xml><?xml version="1.0" encoding="utf-8"?>
<formControlPr xmlns="http://schemas.microsoft.com/office/spreadsheetml/2009/9/main" objectType="CheckBox" fmlaLink="$N$17" lockText="1" noThreeD="1"/>
</file>

<file path=xl/ctrlProps/ctrlProp4.xml><?xml version="1.0" encoding="utf-8"?>
<formControlPr xmlns="http://schemas.microsoft.com/office/spreadsheetml/2009/9/main" objectType="CheckBox" fmlaLink="$N$18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4.png"/><Relationship Id="rId4" Type="http://schemas.openxmlformats.org/officeDocument/2006/relationships/hyperlink" Target="#STEP&#65297;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STEP&#65298;&#9312;!A1"/><Relationship Id="rId2" Type="http://schemas.openxmlformats.org/officeDocument/2006/relationships/hyperlink" Target="#&#12399;&#12376;&#12417;&#12395;!A1"/><Relationship Id="rId1" Type="http://schemas.openxmlformats.org/officeDocument/2006/relationships/hyperlink" Target="#STEP&#65297;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hyperlink" Target="#STEP&#65298;&#9313;!A1"/><Relationship Id="rId1" Type="http://schemas.openxmlformats.org/officeDocument/2006/relationships/hyperlink" Target="#STEP&#65297;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hyperlink" Target="#STEP&#65298;&#9314;!A1"/><Relationship Id="rId1" Type="http://schemas.openxmlformats.org/officeDocument/2006/relationships/hyperlink" Target="#STEP&#65298;&#9312;!A1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hyperlink" Target="#STEP&#65299;!A1"/><Relationship Id="rId2" Type="http://schemas.openxmlformats.org/officeDocument/2006/relationships/hyperlink" Target="#STEP&#65298;&#9313;!A1"/><Relationship Id="rId1" Type="http://schemas.openxmlformats.org/officeDocument/2006/relationships/hyperlink" Target="#STEP&#65297;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hyperlink" Target="#STEP&#65298;&#9314;!A1"/><Relationship Id="rId1" Type="http://schemas.openxmlformats.org/officeDocument/2006/relationships/hyperlink" Target="#STEP&#65297;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245855</xdr:colOff>
      <xdr:row>12</xdr:row>
      <xdr:rowOff>78278</xdr:rowOff>
    </xdr:from>
    <xdr:to>
      <xdr:col>20</xdr:col>
      <xdr:colOff>191881</xdr:colOff>
      <xdr:row>15</xdr:row>
      <xdr:rowOff>170947</xdr:rowOff>
    </xdr:to>
    <xdr:grpSp>
      <xdr:nvGrpSpPr>
        <xdr:cNvPr id="8" name="グループ化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pSpPr/>
      </xdr:nvGrpSpPr>
      <xdr:grpSpPr>
        <a:xfrm>
          <a:off x="245855" y="2935778"/>
          <a:ext cx="8518526" cy="807044"/>
          <a:chOff x="5610225" y="4048125"/>
          <a:chExt cx="8518526" cy="807043"/>
        </a:xfrm>
      </xdr:grpSpPr>
      <xdr:sp macro="" textlink="">
        <xdr:nvSpPr>
          <xdr:cNvPr id="6" name="円/楕円 14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/>
        </xdr:nvSpPr>
        <xdr:spPr>
          <a:xfrm>
            <a:off x="5610225" y="4048125"/>
            <a:ext cx="1776276" cy="807043"/>
          </a:xfrm>
          <a:prstGeom prst="ellipse">
            <a:avLst/>
          </a:prstGeom>
          <a:solidFill>
            <a:schemeClr val="accent5"/>
          </a:solidFill>
          <a:ln/>
        </xdr:spPr>
        <xdr:style>
          <a:lnRef idx="3">
            <a:schemeClr val="lt1"/>
          </a:lnRef>
          <a:fillRef idx="1">
            <a:schemeClr val="accent1"/>
          </a:fillRef>
          <a:effectRef idx="1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r>
              <a:rPr kumimoji="1" lang="en-US" altLang="ja-JP" sz="2000">
                <a:solidFill>
                  <a:schemeClr val="bg1"/>
                </a:solidFill>
                <a:latin typeface="メイリオ" pitchFamily="50" charset="-128"/>
                <a:ea typeface="メイリオ" pitchFamily="50" charset="-128"/>
              </a:rPr>
              <a:t>Step</a:t>
            </a:r>
            <a:r>
              <a:rPr kumimoji="1" lang="ja-JP" altLang="en-US" sz="2000">
                <a:solidFill>
                  <a:schemeClr val="bg1"/>
                </a:solidFill>
                <a:latin typeface="メイリオ" pitchFamily="50" charset="-128"/>
                <a:ea typeface="メイリオ" pitchFamily="50" charset="-128"/>
              </a:rPr>
              <a:t>２</a:t>
            </a:r>
          </a:p>
        </xdr:txBody>
      </xdr:sp>
      <xdr:sp macro="" textlink="">
        <xdr:nvSpPr>
          <xdr:cNvPr id="7" name="テキスト ボックス 6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SpPr txBox="1"/>
        </xdr:nvSpPr>
        <xdr:spPr>
          <a:xfrm>
            <a:off x="7381875" y="4229100"/>
            <a:ext cx="6746876" cy="438150"/>
          </a:xfrm>
          <a:prstGeom prst="rect">
            <a:avLst/>
          </a:prstGeom>
          <a:solidFill>
            <a:schemeClr val="bg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r>
              <a:rPr kumimoji="1" lang="ja-JP" altLang="en-US" sz="2800" b="0">
                <a:solidFill>
                  <a:schemeClr val="tx2"/>
                </a:solidFill>
                <a:latin typeface="メイリオ" pitchFamily="50" charset="-128"/>
                <a:ea typeface="メイリオ" pitchFamily="50" charset="-128"/>
              </a:rPr>
              <a:t>ベースアップ評価料の算定見込みの計算</a:t>
            </a:r>
          </a:p>
        </xdr:txBody>
      </xdr:sp>
    </xdr:grpSp>
    <xdr:clientData/>
  </xdr:twoCellAnchor>
  <xdr:twoCellAnchor>
    <xdr:from>
      <xdr:col>0</xdr:col>
      <xdr:colOff>254552</xdr:colOff>
      <xdr:row>8</xdr:row>
      <xdr:rowOff>90695</xdr:rowOff>
    </xdr:from>
    <xdr:to>
      <xdr:col>16</xdr:col>
      <xdr:colOff>130728</xdr:colOff>
      <xdr:row>11</xdr:row>
      <xdr:rowOff>183363</xdr:rowOff>
    </xdr:to>
    <xdr:grpSp>
      <xdr:nvGrpSpPr>
        <xdr:cNvPr id="9" name="グループ化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pSpPr/>
      </xdr:nvGrpSpPr>
      <xdr:grpSpPr>
        <a:xfrm>
          <a:off x="254552" y="1995695"/>
          <a:ext cx="6734176" cy="807043"/>
          <a:chOff x="5610225" y="4048125"/>
          <a:chExt cx="6734176" cy="807043"/>
        </a:xfrm>
      </xdr:grpSpPr>
      <xdr:sp macro="" textlink="">
        <xdr:nvSpPr>
          <xdr:cNvPr id="10" name="円/楕円 14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SpPr/>
        </xdr:nvSpPr>
        <xdr:spPr>
          <a:xfrm>
            <a:off x="5610225" y="4048125"/>
            <a:ext cx="1776276" cy="807043"/>
          </a:xfrm>
          <a:prstGeom prst="ellipse">
            <a:avLst/>
          </a:prstGeom>
          <a:solidFill>
            <a:schemeClr val="accent5"/>
          </a:solidFill>
          <a:ln/>
        </xdr:spPr>
        <xdr:style>
          <a:lnRef idx="3">
            <a:schemeClr val="lt1"/>
          </a:lnRef>
          <a:fillRef idx="1">
            <a:schemeClr val="accent1"/>
          </a:fillRef>
          <a:effectRef idx="1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r>
              <a:rPr kumimoji="1" lang="en-US" altLang="ja-JP" sz="2000">
                <a:solidFill>
                  <a:schemeClr val="bg1"/>
                </a:solidFill>
                <a:latin typeface="メイリオ" pitchFamily="50" charset="-128"/>
                <a:ea typeface="メイリオ" pitchFamily="50" charset="-128"/>
              </a:rPr>
              <a:t>Step</a:t>
            </a:r>
            <a:r>
              <a:rPr kumimoji="1" lang="ja-JP" altLang="en-US" sz="2000">
                <a:solidFill>
                  <a:schemeClr val="bg1"/>
                </a:solidFill>
                <a:latin typeface="メイリオ" pitchFamily="50" charset="-128"/>
                <a:ea typeface="メイリオ" pitchFamily="50" charset="-128"/>
              </a:rPr>
              <a:t>１</a:t>
            </a:r>
          </a:p>
        </xdr:txBody>
      </xdr:sp>
      <xdr:sp macro="" textlink="">
        <xdr:nvSpPr>
          <xdr:cNvPr id="11" name="テキスト ボックス 10">
            <a:extLst>
              <a:ext uri="{FF2B5EF4-FFF2-40B4-BE49-F238E27FC236}">
                <a16:creationId xmlns:a16="http://schemas.microsoft.com/office/drawing/2014/main" id="{00000000-0008-0000-0000-00000B000000}"/>
              </a:ext>
            </a:extLst>
          </xdr:cNvPr>
          <xdr:cNvSpPr txBox="1"/>
        </xdr:nvSpPr>
        <xdr:spPr>
          <a:xfrm>
            <a:off x="7381875" y="4229100"/>
            <a:ext cx="4962526" cy="438150"/>
          </a:xfrm>
          <a:prstGeom prst="rect">
            <a:avLst/>
          </a:prstGeom>
          <a:solidFill>
            <a:schemeClr val="bg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r>
              <a:rPr kumimoji="1" lang="ja-JP" altLang="en-US" sz="2800" b="0">
                <a:solidFill>
                  <a:schemeClr val="tx2"/>
                </a:solidFill>
                <a:latin typeface="メイリオ" pitchFamily="50" charset="-128"/>
                <a:ea typeface="メイリオ" pitchFamily="50" charset="-128"/>
              </a:rPr>
              <a:t>対象職員の給与総額の計算</a:t>
            </a:r>
          </a:p>
        </xdr:txBody>
      </xdr:sp>
    </xdr:grpSp>
    <xdr:clientData/>
  </xdr:twoCellAnchor>
  <xdr:twoCellAnchor>
    <xdr:from>
      <xdr:col>0</xdr:col>
      <xdr:colOff>237574</xdr:colOff>
      <xdr:row>16</xdr:row>
      <xdr:rowOff>91104</xdr:rowOff>
    </xdr:from>
    <xdr:to>
      <xdr:col>20</xdr:col>
      <xdr:colOff>342350</xdr:colOff>
      <xdr:row>19</xdr:row>
      <xdr:rowOff>183772</xdr:rowOff>
    </xdr:to>
    <xdr:grpSp>
      <xdr:nvGrpSpPr>
        <xdr:cNvPr id="12" name="グループ化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pSpPr/>
      </xdr:nvGrpSpPr>
      <xdr:grpSpPr>
        <a:xfrm>
          <a:off x="237574" y="3901104"/>
          <a:ext cx="8677276" cy="807043"/>
          <a:chOff x="5610225" y="4048125"/>
          <a:chExt cx="8677276" cy="807043"/>
        </a:xfrm>
      </xdr:grpSpPr>
      <xdr:sp macro="" textlink="">
        <xdr:nvSpPr>
          <xdr:cNvPr id="13" name="円/楕円 14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/>
        </xdr:nvSpPr>
        <xdr:spPr>
          <a:xfrm>
            <a:off x="5610225" y="4048125"/>
            <a:ext cx="1776276" cy="807043"/>
          </a:xfrm>
          <a:prstGeom prst="ellipse">
            <a:avLst/>
          </a:prstGeom>
          <a:solidFill>
            <a:schemeClr val="accent5"/>
          </a:solidFill>
          <a:ln/>
        </xdr:spPr>
        <xdr:style>
          <a:lnRef idx="3">
            <a:schemeClr val="lt1"/>
          </a:lnRef>
          <a:fillRef idx="1">
            <a:schemeClr val="accent1"/>
          </a:fillRef>
          <a:effectRef idx="1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r>
              <a:rPr kumimoji="1" lang="en-US" altLang="ja-JP" sz="2000">
                <a:solidFill>
                  <a:schemeClr val="bg1"/>
                </a:solidFill>
                <a:latin typeface="メイリオ" pitchFamily="50" charset="-128"/>
                <a:ea typeface="メイリオ" pitchFamily="50" charset="-128"/>
              </a:rPr>
              <a:t>Step</a:t>
            </a:r>
            <a:r>
              <a:rPr kumimoji="1" lang="ja-JP" altLang="en-US" sz="2000">
                <a:solidFill>
                  <a:schemeClr val="bg1"/>
                </a:solidFill>
                <a:latin typeface="メイリオ" pitchFamily="50" charset="-128"/>
                <a:ea typeface="メイリオ" pitchFamily="50" charset="-128"/>
              </a:rPr>
              <a:t>３</a:t>
            </a:r>
          </a:p>
        </xdr:txBody>
      </xdr:sp>
      <xdr:sp macro="" textlink="">
        <xdr:nvSpPr>
          <xdr:cNvPr id="14" name="テキスト ボックス 13">
            <a:extLst>
              <a:ext uri="{FF2B5EF4-FFF2-40B4-BE49-F238E27FC236}">
                <a16:creationId xmlns:a16="http://schemas.microsoft.com/office/drawing/2014/main" id="{00000000-0008-0000-0000-00000E000000}"/>
              </a:ext>
            </a:extLst>
          </xdr:cNvPr>
          <xdr:cNvSpPr txBox="1"/>
        </xdr:nvSpPr>
        <xdr:spPr>
          <a:xfrm>
            <a:off x="7381875" y="4229100"/>
            <a:ext cx="6905626" cy="438150"/>
          </a:xfrm>
          <a:prstGeom prst="rect">
            <a:avLst/>
          </a:prstGeom>
          <a:solidFill>
            <a:schemeClr val="bg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r>
              <a:rPr kumimoji="1" lang="ja-JP" altLang="en-US" sz="2800" b="0">
                <a:solidFill>
                  <a:schemeClr val="tx2"/>
                </a:solidFill>
                <a:latin typeface="メイリオ" pitchFamily="50" charset="-128"/>
                <a:ea typeface="メイリオ" pitchFamily="50" charset="-128"/>
              </a:rPr>
              <a:t>医療従事者の賃上げ見込みの計算</a:t>
            </a:r>
          </a:p>
        </xdr:txBody>
      </xdr:sp>
    </xdr:grpSp>
    <xdr:clientData/>
  </xdr:twoCellAnchor>
  <xdr:twoCellAnchor>
    <xdr:from>
      <xdr:col>9</xdr:col>
      <xdr:colOff>273326</xdr:colOff>
      <xdr:row>15</xdr:row>
      <xdr:rowOff>66268</xdr:rowOff>
    </xdr:from>
    <xdr:to>
      <xdr:col>11</xdr:col>
      <xdr:colOff>86601</xdr:colOff>
      <xdr:row>16</xdr:row>
      <xdr:rowOff>186072</xdr:rowOff>
    </xdr:to>
    <xdr:sp macro="" textlink="">
      <xdr:nvSpPr>
        <xdr:cNvPr id="17" name="三角形 8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 noChangeAspect="1"/>
        </xdr:cNvSpPr>
      </xdr:nvSpPr>
      <xdr:spPr>
        <a:xfrm rot="10800000">
          <a:off x="4149587" y="3437290"/>
          <a:ext cx="674666" cy="359999"/>
        </a:xfrm>
        <a:prstGeom prst="triangle">
          <a:avLst/>
        </a:prstGeom>
        <a:solidFill>
          <a:srgbClr val="00489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  <xdr:twoCellAnchor>
    <xdr:from>
      <xdr:col>9</xdr:col>
      <xdr:colOff>268357</xdr:colOff>
      <xdr:row>11</xdr:row>
      <xdr:rowOff>28160</xdr:rowOff>
    </xdr:from>
    <xdr:to>
      <xdr:col>11</xdr:col>
      <xdr:colOff>81632</xdr:colOff>
      <xdr:row>12</xdr:row>
      <xdr:rowOff>147964</xdr:rowOff>
    </xdr:to>
    <xdr:sp macro="" textlink="">
      <xdr:nvSpPr>
        <xdr:cNvPr id="18" name="三角形 8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/>
        </xdr:cNvSpPr>
      </xdr:nvSpPr>
      <xdr:spPr>
        <a:xfrm rot="10800000">
          <a:off x="4144618" y="2438399"/>
          <a:ext cx="674666" cy="360000"/>
        </a:xfrm>
        <a:prstGeom prst="triangle">
          <a:avLst/>
        </a:prstGeom>
        <a:solidFill>
          <a:srgbClr val="00489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  <xdr:twoCellAnchor>
    <xdr:from>
      <xdr:col>18</xdr:col>
      <xdr:colOff>429436</xdr:colOff>
      <xdr:row>24</xdr:row>
      <xdr:rowOff>13123</xdr:rowOff>
    </xdr:from>
    <xdr:to>
      <xdr:col>20</xdr:col>
      <xdr:colOff>410770</xdr:colOff>
      <xdr:row>27</xdr:row>
      <xdr:rowOff>0</xdr:rowOff>
    </xdr:to>
    <xdr:grpSp>
      <xdr:nvGrpSpPr>
        <xdr:cNvPr id="19" name="グループ化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GrpSpPr>
          <a:grpSpLocks noGrp="1" noUngrp="1" noChangeAspect="1"/>
        </xdr:cNvGrpSpPr>
      </xdr:nvGrpSpPr>
      <xdr:grpSpPr>
        <a:xfrm>
          <a:off x="8144686" y="5728123"/>
          <a:ext cx="838584" cy="701252"/>
          <a:chOff x="7516813" y="3543300"/>
          <a:chExt cx="3024187" cy="2870200"/>
        </a:xfrm>
      </xdr:grpSpPr>
      <xdr:pic>
        <xdr:nvPicPr>
          <xdr:cNvPr id="24" name="図 23" descr="【動物・ペット】　三毛猫">
            <a:extLst>
              <a:ext uri="{FF2B5EF4-FFF2-40B4-BE49-F238E27FC236}">
                <a16:creationId xmlns:a16="http://schemas.microsoft.com/office/drawing/2014/main" id="{00000000-0008-0000-0000-000018000000}"/>
              </a:ext>
            </a:extLst>
          </xdr:cNvPr>
          <xdr:cNvPicPr>
            <a:picLocks noRot="1" noChangeAspect="1" noMove="1" noResize="1"/>
          </xdr:cNvPicPr>
        </xdr:nvPicPr>
        <xdr:blipFill>
          <a:blip xmlns:r="http://schemas.openxmlformats.org/officeDocument/2006/relationships" r:embed="rId1">
            <a:lum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7516813" y="3543300"/>
            <a:ext cx="3024187" cy="2514600"/>
          </a:xfrm>
          <a:prstGeom prst="rect">
            <a:avLst/>
          </a:prstGeom>
        </xdr:spPr>
      </xdr:pic>
      <xdr:sp macro="" textlink="">
        <xdr:nvSpPr>
          <xdr:cNvPr id="25" name="正方形/長方形 24">
            <a:extLst>
              <a:ext uri="{FF2B5EF4-FFF2-40B4-BE49-F238E27FC236}">
                <a16:creationId xmlns:a16="http://schemas.microsoft.com/office/drawing/2014/main" id="{00000000-0008-0000-0000-000019000000}"/>
              </a:ext>
            </a:extLst>
          </xdr:cNvPr>
          <xdr:cNvSpPr/>
        </xdr:nvSpPr>
        <xdr:spPr>
          <a:xfrm>
            <a:off x="7516813" y="6070600"/>
            <a:ext cx="3024187" cy="342900"/>
          </a:xfrm>
          <a:prstGeom prst="rect">
            <a:avLst/>
          </a:prstGeom>
          <a:noFill/>
          <a:ln>
            <a:noFill/>
          </a:ln>
        </xdr:spPr>
        <xdr:txBody>
          <a:bodyPr wrap="square" anchor="ctr">
            <a:normAutofit fontScale="25000" lnSpcReduction="20000"/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ja-JP" altLang="en-US" sz="1600"/>
          </a:p>
        </xdr:txBody>
      </xdr:sp>
    </xdr:grpSp>
    <xdr:clientData/>
  </xdr:twoCellAnchor>
  <xdr:twoCellAnchor editAs="oneCell">
    <xdr:from>
      <xdr:col>17</xdr:col>
      <xdr:colOff>108390</xdr:colOff>
      <xdr:row>18</xdr:row>
      <xdr:rowOff>192310</xdr:rowOff>
    </xdr:from>
    <xdr:to>
      <xdr:col>19</xdr:col>
      <xdr:colOff>182332</xdr:colOff>
      <xdr:row>26</xdr:row>
      <xdr:rowOff>124009</xdr:rowOff>
    </xdr:to>
    <xdr:pic>
      <xdr:nvPicPr>
        <xdr:cNvPr id="20" name="図 19" descr="挿絵 が含まれている画像&#10;&#10;自動的に生成された説明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30216" y="4283919"/>
          <a:ext cx="935333" cy="1853264"/>
        </a:xfrm>
        <a:prstGeom prst="rect">
          <a:avLst/>
        </a:prstGeom>
      </xdr:spPr>
    </xdr:pic>
    <xdr:clientData/>
  </xdr:twoCellAnchor>
  <xdr:twoCellAnchor>
    <xdr:from>
      <xdr:col>16</xdr:col>
      <xdr:colOff>66260</xdr:colOff>
      <xdr:row>19</xdr:row>
      <xdr:rowOff>473</xdr:rowOff>
    </xdr:from>
    <xdr:to>
      <xdr:col>17</xdr:col>
      <xdr:colOff>403392</xdr:colOff>
      <xdr:row>21</xdr:row>
      <xdr:rowOff>186860</xdr:rowOff>
    </xdr:to>
    <xdr:grpSp>
      <xdr:nvGrpSpPr>
        <xdr:cNvPr id="21" name="グループ化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pSpPr>
          <a:grpSpLocks noGrp="1" noUngrp="1" noChangeAspect="1"/>
        </xdr:cNvGrpSpPr>
      </xdr:nvGrpSpPr>
      <xdr:grpSpPr>
        <a:xfrm>
          <a:off x="6924260" y="4524848"/>
          <a:ext cx="765757" cy="662637"/>
          <a:chOff x="7377113" y="457200"/>
          <a:chExt cx="3305175" cy="2870200"/>
        </a:xfrm>
      </xdr:grpSpPr>
      <xdr:pic>
        <xdr:nvPicPr>
          <xdr:cNvPr id="22" name="図 21" descr="【道具・乗り物】 エフェクト">
            <a:extLst>
              <a:ext uri="{FF2B5EF4-FFF2-40B4-BE49-F238E27FC236}">
                <a16:creationId xmlns:a16="http://schemas.microsoft.com/office/drawing/2014/main" id="{00000000-0008-0000-0000-000016000000}"/>
              </a:ext>
            </a:extLst>
          </xdr:cNvPr>
          <xdr:cNvPicPr>
            <a:picLocks noRot="1" noChangeAspect="1" noMove="1" noResize="1"/>
          </xdr:cNvPicPr>
        </xdr:nvPicPr>
        <xdr:blipFill>
          <a:blip xmlns:r="http://schemas.openxmlformats.org/officeDocument/2006/relationships" r:embed="rId3" cstate="print">
            <a:lum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7377113" y="457200"/>
            <a:ext cx="3305175" cy="2514600"/>
          </a:xfrm>
          <a:prstGeom prst="rect">
            <a:avLst/>
          </a:prstGeom>
        </xdr:spPr>
      </xdr:pic>
      <xdr:sp macro="" textlink="">
        <xdr:nvSpPr>
          <xdr:cNvPr id="23" name="正方形/長方形 22">
            <a:extLst>
              <a:ext uri="{FF2B5EF4-FFF2-40B4-BE49-F238E27FC236}">
                <a16:creationId xmlns:a16="http://schemas.microsoft.com/office/drawing/2014/main" id="{00000000-0008-0000-0000-000017000000}"/>
              </a:ext>
            </a:extLst>
          </xdr:cNvPr>
          <xdr:cNvSpPr/>
        </xdr:nvSpPr>
        <xdr:spPr>
          <a:xfrm>
            <a:off x="7377113" y="2984500"/>
            <a:ext cx="3305175" cy="342900"/>
          </a:xfrm>
          <a:prstGeom prst="rect">
            <a:avLst/>
          </a:prstGeom>
          <a:noFill/>
          <a:ln>
            <a:noFill/>
          </a:ln>
        </xdr:spPr>
        <xdr:txBody>
          <a:bodyPr wrap="square" anchor="ctr">
            <a:normAutofit fontScale="25000" lnSpcReduction="20000"/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ja-JP" altLang="en-US" sz="1600"/>
          </a:p>
        </xdr:txBody>
      </xdr:sp>
    </xdr:grpSp>
    <xdr:clientData/>
  </xdr:twoCellAnchor>
  <xdr:twoCellAnchor editAs="oneCell">
    <xdr:from>
      <xdr:col>11</xdr:col>
      <xdr:colOff>0</xdr:colOff>
      <xdr:row>24</xdr:row>
      <xdr:rowOff>0</xdr:rowOff>
    </xdr:from>
    <xdr:to>
      <xdr:col>11</xdr:col>
      <xdr:colOff>304800</xdr:colOff>
      <xdr:row>25</xdr:row>
      <xdr:rowOff>66676</xdr:rowOff>
    </xdr:to>
    <xdr:sp macro="" textlink="">
      <xdr:nvSpPr>
        <xdr:cNvPr id="1027" name="AutoShape 3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>
          <a:spLocks noChangeAspect="1" noChangeArrowheads="1"/>
        </xdr:cNvSpPr>
      </xdr:nvSpPr>
      <xdr:spPr bwMode="auto">
        <a:xfrm>
          <a:off x="4714875" y="5562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579786</xdr:colOff>
      <xdr:row>14</xdr:row>
      <xdr:rowOff>24857</xdr:rowOff>
    </xdr:from>
    <xdr:to>
      <xdr:col>23</xdr:col>
      <xdr:colOff>128090</xdr:colOff>
      <xdr:row>16</xdr:row>
      <xdr:rowOff>219132</xdr:rowOff>
    </xdr:to>
    <xdr:sp macro="" textlink="">
      <xdr:nvSpPr>
        <xdr:cNvPr id="2" name="三角形 10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/>
        </xdr:cNvSpPr>
      </xdr:nvSpPr>
      <xdr:spPr>
        <a:xfrm rot="16200000">
          <a:off x="9853238" y="3514905"/>
          <a:ext cx="670525" cy="357929"/>
        </a:xfrm>
        <a:prstGeom prst="triangle">
          <a:avLst/>
        </a:prstGeom>
        <a:solidFill>
          <a:schemeClr val="bg1">
            <a:lumMod val="8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en-US" altLang="ja-JP"/>
            <a:t>10000</a:t>
          </a:r>
          <a:endParaRPr kumimoji="1" lang="ja-JP" altLang="en-US"/>
        </a:p>
      </xdr:txBody>
    </xdr:sp>
    <xdr:clientData/>
  </xdr:twoCellAnchor>
  <xdr:twoCellAnchor>
    <xdr:from>
      <xdr:col>24</xdr:col>
      <xdr:colOff>667174</xdr:colOff>
      <xdr:row>14</xdr:row>
      <xdr:rowOff>27649</xdr:rowOff>
    </xdr:from>
    <xdr:to>
      <xdr:col>25</xdr:col>
      <xdr:colOff>215479</xdr:colOff>
      <xdr:row>16</xdr:row>
      <xdr:rowOff>221921</xdr:rowOff>
    </xdr:to>
    <xdr:sp macro="" textlink="">
      <xdr:nvSpPr>
        <xdr:cNvPr id="3" name="三角形 11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spect="1"/>
        </xdr:cNvSpPr>
      </xdr:nvSpPr>
      <xdr:spPr>
        <a:xfrm rot="5400000">
          <a:off x="11559878" y="3517695"/>
          <a:ext cx="670522" cy="357930"/>
        </a:xfrm>
        <a:prstGeom prst="triangle">
          <a:avLst/>
        </a:prstGeom>
        <a:solidFill>
          <a:srgbClr val="00489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  <xdr:twoCellAnchor editAs="oneCell">
    <xdr:from>
      <xdr:col>5</xdr:col>
      <xdr:colOff>95250</xdr:colOff>
      <xdr:row>22</xdr:row>
      <xdr:rowOff>95250</xdr:rowOff>
    </xdr:from>
    <xdr:to>
      <xdr:col>15</xdr:col>
      <xdr:colOff>257175</xdr:colOff>
      <xdr:row>26</xdr:row>
      <xdr:rowOff>111686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2238375" y="5334000"/>
          <a:ext cx="4448175" cy="96893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105465</xdr:colOff>
      <xdr:row>0</xdr:row>
      <xdr:rowOff>82412</xdr:rowOff>
    </xdr:from>
    <xdr:to>
      <xdr:col>15</xdr:col>
      <xdr:colOff>412336</xdr:colOff>
      <xdr:row>3</xdr:row>
      <xdr:rowOff>175080</xdr:rowOff>
    </xdr:to>
    <xdr:grpSp>
      <xdr:nvGrpSpPr>
        <xdr:cNvPr id="6" name="グループ化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pSpPr/>
      </xdr:nvGrpSpPr>
      <xdr:grpSpPr>
        <a:xfrm>
          <a:off x="105465" y="82412"/>
          <a:ext cx="6736246" cy="807043"/>
          <a:chOff x="5610225" y="4048125"/>
          <a:chExt cx="6734176" cy="807043"/>
        </a:xfrm>
      </xdr:grpSpPr>
      <xdr:sp macro="" textlink="">
        <xdr:nvSpPr>
          <xdr:cNvPr id="7" name="円/楕円 14">
            <a:extLst>
              <a:ext uri="{FF2B5EF4-FFF2-40B4-BE49-F238E27FC236}">
                <a16:creationId xmlns:a16="http://schemas.microsoft.com/office/drawing/2014/main" id="{00000000-0008-0000-0100-000007000000}"/>
              </a:ext>
            </a:extLst>
          </xdr:cNvPr>
          <xdr:cNvSpPr/>
        </xdr:nvSpPr>
        <xdr:spPr>
          <a:xfrm>
            <a:off x="5610225" y="4048125"/>
            <a:ext cx="1776276" cy="807043"/>
          </a:xfrm>
          <a:prstGeom prst="ellipse">
            <a:avLst/>
          </a:prstGeom>
          <a:solidFill>
            <a:schemeClr val="accent5"/>
          </a:solidFill>
          <a:ln/>
        </xdr:spPr>
        <xdr:style>
          <a:lnRef idx="3">
            <a:schemeClr val="lt1"/>
          </a:lnRef>
          <a:fillRef idx="1">
            <a:schemeClr val="accent1"/>
          </a:fillRef>
          <a:effectRef idx="1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r>
              <a:rPr kumimoji="1" lang="en-US" altLang="ja-JP" sz="2000">
                <a:solidFill>
                  <a:schemeClr val="bg1"/>
                </a:solidFill>
                <a:latin typeface="メイリオ" pitchFamily="50" charset="-128"/>
                <a:ea typeface="メイリオ" pitchFamily="50" charset="-128"/>
              </a:rPr>
              <a:t>Step</a:t>
            </a:r>
            <a:r>
              <a:rPr kumimoji="1" lang="ja-JP" altLang="en-US" sz="2000">
                <a:solidFill>
                  <a:schemeClr val="bg1"/>
                </a:solidFill>
                <a:latin typeface="メイリオ" pitchFamily="50" charset="-128"/>
                <a:ea typeface="メイリオ" pitchFamily="50" charset="-128"/>
              </a:rPr>
              <a:t>１</a:t>
            </a:r>
          </a:p>
        </xdr:txBody>
      </xdr:sp>
      <xdr:sp macro="" textlink="">
        <xdr:nvSpPr>
          <xdr:cNvPr id="8" name="テキスト ボックス 7">
            <a:extLst>
              <a:ext uri="{FF2B5EF4-FFF2-40B4-BE49-F238E27FC236}">
                <a16:creationId xmlns:a16="http://schemas.microsoft.com/office/drawing/2014/main" id="{00000000-0008-0000-0100-000008000000}"/>
              </a:ext>
            </a:extLst>
          </xdr:cNvPr>
          <xdr:cNvSpPr txBox="1"/>
        </xdr:nvSpPr>
        <xdr:spPr>
          <a:xfrm>
            <a:off x="7381875" y="4229100"/>
            <a:ext cx="4962526" cy="438150"/>
          </a:xfrm>
          <a:prstGeom prst="rect">
            <a:avLst/>
          </a:prstGeom>
          <a:solidFill>
            <a:schemeClr val="bg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r>
              <a:rPr kumimoji="1" lang="ja-JP" altLang="en-US" sz="2800" b="0">
                <a:solidFill>
                  <a:schemeClr val="tx2"/>
                </a:solidFill>
                <a:latin typeface="メイリオ" pitchFamily="50" charset="-128"/>
                <a:ea typeface="メイリオ" pitchFamily="50" charset="-128"/>
              </a:rPr>
              <a:t>対象職員の給与総額の計算</a:t>
            </a:r>
          </a:p>
        </xdr:txBody>
      </xdr:sp>
    </xdr:grpSp>
    <xdr:clientData/>
  </xdr:twoCellAnchor>
  <xdr:twoCellAnchor>
    <xdr:from>
      <xdr:col>10</xdr:col>
      <xdr:colOff>248479</xdr:colOff>
      <xdr:row>22</xdr:row>
      <xdr:rowOff>33010</xdr:rowOff>
    </xdr:from>
    <xdr:to>
      <xdr:col>11</xdr:col>
      <xdr:colOff>182218</xdr:colOff>
      <xdr:row>22</xdr:row>
      <xdr:rowOff>227471</xdr:rowOff>
    </xdr:to>
    <xdr:sp macro="" textlink="">
      <xdr:nvSpPr>
        <xdr:cNvPr id="35" name="三角形 8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SpPr>
          <a:spLocks noChangeAspect="1"/>
        </xdr:cNvSpPr>
      </xdr:nvSpPr>
      <xdr:spPr>
        <a:xfrm rot="10800000">
          <a:off x="4555436" y="5085401"/>
          <a:ext cx="364434" cy="194461"/>
        </a:xfrm>
        <a:prstGeom prst="triangle">
          <a:avLst/>
        </a:prstGeom>
        <a:solidFill>
          <a:srgbClr val="00489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  <xdr:twoCellAnchor>
    <xdr:from>
      <xdr:col>4</xdr:col>
      <xdr:colOff>134681</xdr:colOff>
      <xdr:row>10</xdr:row>
      <xdr:rowOff>55819</xdr:rowOff>
    </xdr:from>
    <xdr:to>
      <xdr:col>4</xdr:col>
      <xdr:colOff>329142</xdr:colOff>
      <xdr:row>11</xdr:row>
      <xdr:rowOff>180057</xdr:rowOff>
    </xdr:to>
    <xdr:sp macro="" textlink="">
      <xdr:nvSpPr>
        <xdr:cNvPr id="36" name="三角形 8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SpPr>
          <a:spLocks noChangeAspect="1"/>
        </xdr:cNvSpPr>
      </xdr:nvSpPr>
      <xdr:spPr>
        <a:xfrm rot="5400000">
          <a:off x="1772478" y="2551044"/>
          <a:ext cx="364434" cy="194461"/>
        </a:xfrm>
        <a:prstGeom prst="triangle">
          <a:avLst/>
        </a:prstGeom>
        <a:solidFill>
          <a:srgbClr val="00489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  <xdr:twoCellAnchor>
    <xdr:from>
      <xdr:col>22</xdr:col>
      <xdr:colOff>579786</xdr:colOff>
      <xdr:row>14</xdr:row>
      <xdr:rowOff>24857</xdr:rowOff>
    </xdr:from>
    <xdr:to>
      <xdr:col>23</xdr:col>
      <xdr:colOff>128090</xdr:colOff>
      <xdr:row>16</xdr:row>
      <xdr:rowOff>219132</xdr:rowOff>
    </xdr:to>
    <xdr:sp macro="" textlink="">
      <xdr:nvSpPr>
        <xdr:cNvPr id="2" name="三角形 10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spect="1"/>
        </xdr:cNvSpPr>
      </xdr:nvSpPr>
      <xdr:spPr>
        <a:xfrm rot="16200000">
          <a:off x="9853238" y="3600630"/>
          <a:ext cx="670525" cy="357929"/>
        </a:xfrm>
        <a:prstGeom prst="triangle">
          <a:avLst/>
        </a:prstGeom>
        <a:solidFill>
          <a:schemeClr val="bg1">
            <a:lumMod val="8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  <xdr:twoCellAnchor>
    <xdr:from>
      <xdr:col>24</xdr:col>
      <xdr:colOff>667174</xdr:colOff>
      <xdr:row>14</xdr:row>
      <xdr:rowOff>27649</xdr:rowOff>
    </xdr:from>
    <xdr:to>
      <xdr:col>25</xdr:col>
      <xdr:colOff>215479</xdr:colOff>
      <xdr:row>16</xdr:row>
      <xdr:rowOff>221921</xdr:rowOff>
    </xdr:to>
    <xdr:sp macro="" textlink="">
      <xdr:nvSpPr>
        <xdr:cNvPr id="3" name="三角形 1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spect="1"/>
        </xdr:cNvSpPr>
      </xdr:nvSpPr>
      <xdr:spPr>
        <a:xfrm rot="5400000">
          <a:off x="11559878" y="3603420"/>
          <a:ext cx="670522" cy="357930"/>
        </a:xfrm>
        <a:prstGeom prst="triangle">
          <a:avLst/>
        </a:prstGeom>
        <a:solidFill>
          <a:srgbClr val="00489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  <xdr:twoCellAnchor>
    <xdr:from>
      <xdr:col>22</xdr:col>
      <xdr:colOff>579786</xdr:colOff>
      <xdr:row>14</xdr:row>
      <xdr:rowOff>24857</xdr:rowOff>
    </xdr:from>
    <xdr:to>
      <xdr:col>23</xdr:col>
      <xdr:colOff>128090</xdr:colOff>
      <xdr:row>16</xdr:row>
      <xdr:rowOff>219132</xdr:rowOff>
    </xdr:to>
    <xdr:sp macro="" textlink="">
      <xdr:nvSpPr>
        <xdr:cNvPr id="4" name="三角形 10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Aspect="1"/>
        </xdr:cNvSpPr>
      </xdr:nvSpPr>
      <xdr:spPr>
        <a:xfrm rot="16200000">
          <a:off x="9853238" y="3514905"/>
          <a:ext cx="670525" cy="357929"/>
        </a:xfrm>
        <a:prstGeom prst="triangle">
          <a:avLst/>
        </a:prstGeom>
        <a:solidFill>
          <a:srgbClr val="00489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  <xdr:twoCellAnchor>
    <xdr:from>
      <xdr:col>24</xdr:col>
      <xdr:colOff>667174</xdr:colOff>
      <xdr:row>14</xdr:row>
      <xdr:rowOff>27649</xdr:rowOff>
    </xdr:from>
    <xdr:to>
      <xdr:col>25</xdr:col>
      <xdr:colOff>215479</xdr:colOff>
      <xdr:row>16</xdr:row>
      <xdr:rowOff>221921</xdr:rowOff>
    </xdr:to>
    <xdr:sp macro="" textlink="">
      <xdr:nvSpPr>
        <xdr:cNvPr id="5" name="三角形 11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Aspect="1"/>
        </xdr:cNvSpPr>
      </xdr:nvSpPr>
      <xdr:spPr>
        <a:xfrm rot="5400000">
          <a:off x="11559878" y="3517695"/>
          <a:ext cx="670522" cy="357930"/>
        </a:xfrm>
        <a:prstGeom prst="triangle">
          <a:avLst/>
        </a:prstGeom>
        <a:solidFill>
          <a:srgbClr val="00489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105465</xdr:colOff>
      <xdr:row>0</xdr:row>
      <xdr:rowOff>82412</xdr:rowOff>
    </xdr:from>
    <xdr:to>
      <xdr:col>20</xdr:col>
      <xdr:colOff>57978</xdr:colOff>
      <xdr:row>3</xdr:row>
      <xdr:rowOff>175080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pSpPr/>
      </xdr:nvGrpSpPr>
      <xdr:grpSpPr>
        <a:xfrm>
          <a:off x="105465" y="82412"/>
          <a:ext cx="8525013" cy="807043"/>
          <a:chOff x="5610225" y="4048125"/>
          <a:chExt cx="8524488" cy="807043"/>
        </a:xfrm>
      </xdr:grpSpPr>
      <xdr:sp macro="" textlink="">
        <xdr:nvSpPr>
          <xdr:cNvPr id="3" name="円/楕円 14">
            <a:extLst>
              <a:ext uri="{FF2B5EF4-FFF2-40B4-BE49-F238E27FC236}">
                <a16:creationId xmlns:a16="http://schemas.microsoft.com/office/drawing/2014/main" id="{00000000-0008-0000-0200-000003000000}"/>
              </a:ext>
            </a:extLst>
          </xdr:cNvPr>
          <xdr:cNvSpPr/>
        </xdr:nvSpPr>
        <xdr:spPr>
          <a:xfrm>
            <a:off x="5610225" y="4048125"/>
            <a:ext cx="1776276" cy="807043"/>
          </a:xfrm>
          <a:prstGeom prst="ellipse">
            <a:avLst/>
          </a:prstGeom>
          <a:solidFill>
            <a:schemeClr val="accent5"/>
          </a:solidFill>
          <a:ln/>
        </xdr:spPr>
        <xdr:style>
          <a:lnRef idx="3">
            <a:schemeClr val="lt1"/>
          </a:lnRef>
          <a:fillRef idx="1">
            <a:schemeClr val="accent1"/>
          </a:fillRef>
          <a:effectRef idx="1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r>
              <a:rPr kumimoji="1" lang="en-US" altLang="ja-JP" sz="2000">
                <a:solidFill>
                  <a:schemeClr val="bg1"/>
                </a:solidFill>
                <a:latin typeface="メイリオ" pitchFamily="50" charset="-128"/>
                <a:ea typeface="メイリオ" pitchFamily="50" charset="-128"/>
              </a:rPr>
              <a:t>Step</a:t>
            </a:r>
            <a:r>
              <a:rPr kumimoji="1" lang="ja-JP" altLang="en-US" sz="2000">
                <a:solidFill>
                  <a:schemeClr val="bg1"/>
                </a:solidFill>
                <a:latin typeface="メイリオ" pitchFamily="50" charset="-128"/>
                <a:ea typeface="メイリオ" pitchFamily="50" charset="-128"/>
              </a:rPr>
              <a:t>２</a:t>
            </a:r>
          </a:p>
        </xdr:txBody>
      </xdr:sp>
      <xdr:sp macro="" textlink="">
        <xdr:nvSpPr>
          <xdr:cNvPr id="4" name="テキスト ボックス 3">
            <a:extLst>
              <a:ext uri="{FF2B5EF4-FFF2-40B4-BE49-F238E27FC236}">
                <a16:creationId xmlns:a16="http://schemas.microsoft.com/office/drawing/2014/main" id="{00000000-0008-0000-0200-000004000000}"/>
              </a:ext>
            </a:extLst>
          </xdr:cNvPr>
          <xdr:cNvSpPr txBox="1"/>
        </xdr:nvSpPr>
        <xdr:spPr>
          <a:xfrm>
            <a:off x="7381874" y="4188001"/>
            <a:ext cx="6752839" cy="438150"/>
          </a:xfrm>
          <a:prstGeom prst="rect">
            <a:avLst/>
          </a:prstGeom>
          <a:solidFill>
            <a:schemeClr val="bg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r>
              <a:rPr kumimoji="1" lang="ja-JP" altLang="en-US" sz="2800" b="0">
                <a:solidFill>
                  <a:schemeClr val="tx2"/>
                </a:solidFill>
                <a:latin typeface="メイリオ" pitchFamily="50" charset="-128"/>
                <a:ea typeface="メイリオ" pitchFamily="50" charset="-128"/>
              </a:rPr>
              <a:t>ベースアップ評価料の算定見込みの計算</a:t>
            </a:r>
          </a:p>
        </xdr:txBody>
      </xdr:sp>
    </xdr:grpSp>
    <xdr:clientData/>
  </xdr:twoCellAnchor>
  <xdr:twoCellAnchor>
    <xdr:from>
      <xdr:col>10</xdr:col>
      <xdr:colOff>24847</xdr:colOff>
      <xdr:row>14</xdr:row>
      <xdr:rowOff>16438</xdr:rowOff>
    </xdr:from>
    <xdr:to>
      <xdr:col>10</xdr:col>
      <xdr:colOff>389281</xdr:colOff>
      <xdr:row>14</xdr:row>
      <xdr:rowOff>210899</xdr:rowOff>
    </xdr:to>
    <xdr:sp macro="" textlink="">
      <xdr:nvSpPr>
        <xdr:cNvPr id="6" name="三角形 8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>
          <a:spLocks noChangeAspect="1"/>
        </xdr:cNvSpPr>
      </xdr:nvSpPr>
      <xdr:spPr>
        <a:xfrm rot="10800000">
          <a:off x="4331804" y="3379177"/>
          <a:ext cx="364434" cy="194461"/>
        </a:xfrm>
        <a:prstGeom prst="triangle">
          <a:avLst/>
        </a:prstGeom>
        <a:solidFill>
          <a:srgbClr val="00489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  <xdr:twoCellAnchor>
    <xdr:from>
      <xdr:col>4</xdr:col>
      <xdr:colOff>134681</xdr:colOff>
      <xdr:row>11</xdr:row>
      <xdr:rowOff>55819</xdr:rowOff>
    </xdr:from>
    <xdr:to>
      <xdr:col>4</xdr:col>
      <xdr:colOff>329142</xdr:colOff>
      <xdr:row>12</xdr:row>
      <xdr:rowOff>180057</xdr:rowOff>
    </xdr:to>
    <xdr:sp macro="" textlink="">
      <xdr:nvSpPr>
        <xdr:cNvPr id="7" name="三角形 8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>
          <a:spLocks noChangeAspect="1"/>
        </xdr:cNvSpPr>
      </xdr:nvSpPr>
      <xdr:spPr>
        <a:xfrm rot="5400000">
          <a:off x="1765230" y="2568645"/>
          <a:ext cx="362363" cy="194461"/>
        </a:xfrm>
        <a:prstGeom prst="triangle">
          <a:avLst/>
        </a:prstGeom>
        <a:solidFill>
          <a:srgbClr val="00489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  <xdr:twoCellAnchor>
    <xdr:from>
      <xdr:col>13</xdr:col>
      <xdr:colOff>24847</xdr:colOff>
      <xdr:row>14</xdr:row>
      <xdr:rowOff>16438</xdr:rowOff>
    </xdr:from>
    <xdr:to>
      <xdr:col>13</xdr:col>
      <xdr:colOff>389282</xdr:colOff>
      <xdr:row>14</xdr:row>
      <xdr:rowOff>210899</xdr:rowOff>
    </xdr:to>
    <xdr:sp macro="" textlink="">
      <xdr:nvSpPr>
        <xdr:cNvPr id="13" name="三角形 8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>
          <a:spLocks noChangeAspect="1"/>
        </xdr:cNvSpPr>
      </xdr:nvSpPr>
      <xdr:spPr>
        <a:xfrm rot="10800000">
          <a:off x="5623890" y="3379177"/>
          <a:ext cx="364435" cy="194461"/>
        </a:xfrm>
        <a:prstGeom prst="triangle">
          <a:avLst/>
        </a:prstGeom>
        <a:solidFill>
          <a:srgbClr val="00489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  <xdr:twoCellAnchor>
    <xdr:from>
      <xdr:col>16</xdr:col>
      <xdr:colOff>24847</xdr:colOff>
      <xdr:row>14</xdr:row>
      <xdr:rowOff>16438</xdr:rowOff>
    </xdr:from>
    <xdr:to>
      <xdr:col>16</xdr:col>
      <xdr:colOff>389282</xdr:colOff>
      <xdr:row>14</xdr:row>
      <xdr:rowOff>210899</xdr:rowOff>
    </xdr:to>
    <xdr:sp macro="" textlink="">
      <xdr:nvSpPr>
        <xdr:cNvPr id="14" name="三角形 8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>
          <a:spLocks noChangeAspect="1"/>
        </xdr:cNvSpPr>
      </xdr:nvSpPr>
      <xdr:spPr>
        <a:xfrm rot="10800000">
          <a:off x="6915977" y="3379177"/>
          <a:ext cx="364435" cy="194461"/>
        </a:xfrm>
        <a:prstGeom prst="triangle">
          <a:avLst/>
        </a:prstGeom>
        <a:solidFill>
          <a:srgbClr val="00489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  <xdr:twoCellAnchor>
    <xdr:from>
      <xdr:col>19</xdr:col>
      <xdr:colOff>24847</xdr:colOff>
      <xdr:row>14</xdr:row>
      <xdr:rowOff>16438</xdr:rowOff>
    </xdr:from>
    <xdr:to>
      <xdr:col>19</xdr:col>
      <xdr:colOff>389282</xdr:colOff>
      <xdr:row>14</xdr:row>
      <xdr:rowOff>210899</xdr:rowOff>
    </xdr:to>
    <xdr:sp macro="" textlink="">
      <xdr:nvSpPr>
        <xdr:cNvPr id="15" name="三角形 8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>
          <a:spLocks noChangeAspect="1"/>
        </xdr:cNvSpPr>
      </xdr:nvSpPr>
      <xdr:spPr>
        <a:xfrm rot="10800000">
          <a:off x="8208064" y="3379177"/>
          <a:ext cx="364435" cy="194461"/>
        </a:xfrm>
        <a:prstGeom prst="triangle">
          <a:avLst/>
        </a:prstGeom>
        <a:solidFill>
          <a:srgbClr val="00489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  <xdr:twoCellAnchor>
    <xdr:from>
      <xdr:col>4</xdr:col>
      <xdr:colOff>113748</xdr:colOff>
      <xdr:row>2</xdr:row>
      <xdr:rowOff>98976</xdr:rowOff>
    </xdr:from>
    <xdr:to>
      <xdr:col>21</xdr:col>
      <xdr:colOff>368299</xdr:colOff>
      <xdr:row>4</xdr:row>
      <xdr:rowOff>43542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/>
      </xdr:nvSpPr>
      <xdr:spPr>
        <a:xfrm>
          <a:off x="1815548" y="568876"/>
          <a:ext cx="7487201" cy="41446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l"/>
          <a:r>
            <a:rPr kumimoji="1" lang="ja-JP" altLang="en-US" sz="2000" b="0">
              <a:solidFill>
                <a:srgbClr val="FF0000"/>
              </a:solidFill>
              <a:latin typeface="メイリオ" pitchFamily="50" charset="-128"/>
              <a:ea typeface="メイリオ" pitchFamily="50" charset="-128"/>
            </a:rPr>
            <a:t>①歯科外来・在宅ベースアップ評価料（</a:t>
          </a:r>
          <a:r>
            <a:rPr kumimoji="1" lang="en-US" altLang="ja-JP" sz="2000" b="0">
              <a:solidFill>
                <a:srgbClr val="FF0000"/>
              </a:solidFill>
              <a:latin typeface="メイリオ" pitchFamily="50" charset="-128"/>
              <a:ea typeface="メイリオ" pitchFamily="50" charset="-128"/>
            </a:rPr>
            <a:t>Ⅰ</a:t>
          </a:r>
          <a:r>
            <a:rPr kumimoji="1" lang="ja-JP" altLang="en-US" sz="2000" b="0">
              <a:solidFill>
                <a:srgbClr val="FF0000"/>
              </a:solidFill>
              <a:latin typeface="メイリオ" pitchFamily="50" charset="-128"/>
              <a:ea typeface="メイリオ" pitchFamily="50" charset="-128"/>
            </a:rPr>
            <a:t>）</a:t>
          </a:r>
          <a:r>
            <a:rPr kumimoji="1" lang="en-US" altLang="ja-JP" sz="1600" b="0">
              <a:solidFill>
                <a:srgbClr val="FF0000"/>
              </a:solidFill>
              <a:latin typeface="メイリオ" pitchFamily="50" charset="-128"/>
              <a:ea typeface="メイリオ" pitchFamily="50" charset="-128"/>
            </a:rPr>
            <a:t>【</a:t>
          </a:r>
          <a:r>
            <a:rPr kumimoji="1" lang="ja-JP" altLang="en-US" sz="1600" b="0">
              <a:solidFill>
                <a:srgbClr val="FF0000"/>
              </a:solidFill>
              <a:latin typeface="メイリオ" pitchFamily="50" charset="-128"/>
              <a:ea typeface="メイリオ" pitchFamily="50" charset="-128"/>
            </a:rPr>
            <a:t>病院・診療所共通</a:t>
          </a:r>
          <a:r>
            <a:rPr kumimoji="1" lang="en-US" altLang="ja-JP" sz="1600" b="0">
              <a:solidFill>
                <a:srgbClr val="FF0000"/>
              </a:solidFill>
              <a:latin typeface="メイリオ" pitchFamily="50" charset="-128"/>
              <a:ea typeface="メイリオ" pitchFamily="50" charset="-128"/>
            </a:rPr>
            <a:t>】</a:t>
          </a:r>
          <a:endParaRPr kumimoji="1" lang="ja-JP" altLang="en-US" sz="2000" b="0">
            <a:solidFill>
              <a:srgbClr val="FF0000"/>
            </a:solidFill>
            <a:latin typeface="メイリオ" pitchFamily="50" charset="-128"/>
            <a:ea typeface="メイリオ" pitchFamily="50" charset="-128"/>
          </a:endParaRPr>
        </a:p>
      </xdr:txBody>
    </xdr:sp>
    <xdr:clientData/>
  </xdr:twoCellAnchor>
  <xdr:twoCellAnchor>
    <xdr:from>
      <xdr:col>22</xdr:col>
      <xdr:colOff>579786</xdr:colOff>
      <xdr:row>14</xdr:row>
      <xdr:rowOff>24857</xdr:rowOff>
    </xdr:from>
    <xdr:to>
      <xdr:col>23</xdr:col>
      <xdr:colOff>128090</xdr:colOff>
      <xdr:row>16</xdr:row>
      <xdr:rowOff>219132</xdr:rowOff>
    </xdr:to>
    <xdr:sp macro="" textlink="">
      <xdr:nvSpPr>
        <xdr:cNvPr id="5" name="三角形 10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>
          <a:spLocks noChangeAspect="1"/>
        </xdr:cNvSpPr>
      </xdr:nvSpPr>
      <xdr:spPr>
        <a:xfrm rot="16200000">
          <a:off x="9853238" y="3562530"/>
          <a:ext cx="670525" cy="357929"/>
        </a:xfrm>
        <a:prstGeom prst="triangle">
          <a:avLst/>
        </a:prstGeom>
        <a:solidFill>
          <a:schemeClr val="bg1">
            <a:lumMod val="8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  <xdr:twoCellAnchor>
    <xdr:from>
      <xdr:col>24</xdr:col>
      <xdr:colOff>667174</xdr:colOff>
      <xdr:row>14</xdr:row>
      <xdr:rowOff>27649</xdr:rowOff>
    </xdr:from>
    <xdr:to>
      <xdr:col>25</xdr:col>
      <xdr:colOff>215479</xdr:colOff>
      <xdr:row>16</xdr:row>
      <xdr:rowOff>221921</xdr:rowOff>
    </xdr:to>
    <xdr:sp macro="" textlink="">
      <xdr:nvSpPr>
        <xdr:cNvPr id="8" name="三角形 1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>
          <a:spLocks noChangeAspect="1"/>
        </xdr:cNvSpPr>
      </xdr:nvSpPr>
      <xdr:spPr>
        <a:xfrm rot="5400000">
          <a:off x="11559878" y="3565320"/>
          <a:ext cx="670522" cy="357930"/>
        </a:xfrm>
        <a:prstGeom prst="triangle">
          <a:avLst/>
        </a:prstGeom>
        <a:solidFill>
          <a:srgbClr val="00489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  <xdr:twoCellAnchor>
    <xdr:from>
      <xdr:col>22</xdr:col>
      <xdr:colOff>579786</xdr:colOff>
      <xdr:row>14</xdr:row>
      <xdr:rowOff>24857</xdr:rowOff>
    </xdr:from>
    <xdr:to>
      <xdr:col>23</xdr:col>
      <xdr:colOff>128090</xdr:colOff>
      <xdr:row>16</xdr:row>
      <xdr:rowOff>219132</xdr:rowOff>
    </xdr:to>
    <xdr:sp macro="" textlink="">
      <xdr:nvSpPr>
        <xdr:cNvPr id="9" name="三角形 10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>
          <a:spLocks noChangeAspect="1"/>
        </xdr:cNvSpPr>
      </xdr:nvSpPr>
      <xdr:spPr>
        <a:xfrm rot="16200000">
          <a:off x="9853238" y="3562530"/>
          <a:ext cx="670525" cy="357929"/>
        </a:xfrm>
        <a:prstGeom prst="triangle">
          <a:avLst/>
        </a:prstGeom>
        <a:solidFill>
          <a:srgbClr val="00489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  <xdr:twoCellAnchor>
    <xdr:from>
      <xdr:col>24</xdr:col>
      <xdr:colOff>667174</xdr:colOff>
      <xdr:row>14</xdr:row>
      <xdr:rowOff>27649</xdr:rowOff>
    </xdr:from>
    <xdr:to>
      <xdr:col>25</xdr:col>
      <xdr:colOff>215479</xdr:colOff>
      <xdr:row>16</xdr:row>
      <xdr:rowOff>221921</xdr:rowOff>
    </xdr:to>
    <xdr:sp macro="" textlink="">
      <xdr:nvSpPr>
        <xdr:cNvPr id="10" name="三角形 1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>
          <a:spLocks noChangeAspect="1"/>
        </xdr:cNvSpPr>
      </xdr:nvSpPr>
      <xdr:spPr>
        <a:xfrm rot="5400000">
          <a:off x="11559878" y="3565320"/>
          <a:ext cx="670522" cy="357930"/>
        </a:xfrm>
        <a:prstGeom prst="triangle">
          <a:avLst/>
        </a:prstGeom>
        <a:solidFill>
          <a:srgbClr val="00489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  <xdr:twoCellAnchor>
    <xdr:from>
      <xdr:col>10</xdr:col>
      <xdr:colOff>24847</xdr:colOff>
      <xdr:row>23</xdr:row>
      <xdr:rowOff>16438</xdr:rowOff>
    </xdr:from>
    <xdr:to>
      <xdr:col>10</xdr:col>
      <xdr:colOff>389281</xdr:colOff>
      <xdr:row>23</xdr:row>
      <xdr:rowOff>210899</xdr:rowOff>
    </xdr:to>
    <xdr:sp macro="" textlink="">
      <xdr:nvSpPr>
        <xdr:cNvPr id="11" name="三角形 8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>
          <a:spLocks noChangeAspect="1"/>
        </xdr:cNvSpPr>
      </xdr:nvSpPr>
      <xdr:spPr>
        <a:xfrm rot="10800000">
          <a:off x="4331804" y="5540938"/>
          <a:ext cx="364434" cy="194461"/>
        </a:xfrm>
        <a:prstGeom prst="triangle">
          <a:avLst/>
        </a:prstGeom>
        <a:solidFill>
          <a:srgbClr val="00489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  <xdr:twoCellAnchor>
    <xdr:from>
      <xdr:col>13</xdr:col>
      <xdr:colOff>24847</xdr:colOff>
      <xdr:row>23</xdr:row>
      <xdr:rowOff>16438</xdr:rowOff>
    </xdr:from>
    <xdr:to>
      <xdr:col>13</xdr:col>
      <xdr:colOff>389282</xdr:colOff>
      <xdr:row>23</xdr:row>
      <xdr:rowOff>210899</xdr:rowOff>
    </xdr:to>
    <xdr:sp macro="" textlink="">
      <xdr:nvSpPr>
        <xdr:cNvPr id="12" name="三角形 8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>
          <a:spLocks noChangeAspect="1"/>
        </xdr:cNvSpPr>
      </xdr:nvSpPr>
      <xdr:spPr>
        <a:xfrm rot="10800000">
          <a:off x="5623890" y="5540938"/>
          <a:ext cx="364435" cy="194461"/>
        </a:xfrm>
        <a:prstGeom prst="triangle">
          <a:avLst/>
        </a:prstGeom>
        <a:solidFill>
          <a:srgbClr val="00489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  <xdr:twoCellAnchor>
    <xdr:from>
      <xdr:col>16</xdr:col>
      <xdr:colOff>24847</xdr:colOff>
      <xdr:row>23</xdr:row>
      <xdr:rowOff>16438</xdr:rowOff>
    </xdr:from>
    <xdr:to>
      <xdr:col>16</xdr:col>
      <xdr:colOff>389282</xdr:colOff>
      <xdr:row>23</xdr:row>
      <xdr:rowOff>210899</xdr:rowOff>
    </xdr:to>
    <xdr:sp macro="" textlink="">
      <xdr:nvSpPr>
        <xdr:cNvPr id="19" name="三角形 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>
          <a:spLocks noChangeAspect="1"/>
        </xdr:cNvSpPr>
      </xdr:nvSpPr>
      <xdr:spPr>
        <a:xfrm rot="10800000">
          <a:off x="6915977" y="5540938"/>
          <a:ext cx="364435" cy="194461"/>
        </a:xfrm>
        <a:prstGeom prst="triangle">
          <a:avLst/>
        </a:prstGeom>
        <a:solidFill>
          <a:srgbClr val="00489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  <xdr:twoCellAnchor>
    <xdr:from>
      <xdr:col>19</xdr:col>
      <xdr:colOff>24847</xdr:colOff>
      <xdr:row>23</xdr:row>
      <xdr:rowOff>16438</xdr:rowOff>
    </xdr:from>
    <xdr:to>
      <xdr:col>19</xdr:col>
      <xdr:colOff>389282</xdr:colOff>
      <xdr:row>23</xdr:row>
      <xdr:rowOff>210899</xdr:rowOff>
    </xdr:to>
    <xdr:sp macro="" textlink="">
      <xdr:nvSpPr>
        <xdr:cNvPr id="22" name="三角形 8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SpPr>
          <a:spLocks noChangeAspect="1"/>
        </xdr:cNvSpPr>
      </xdr:nvSpPr>
      <xdr:spPr>
        <a:xfrm rot="10800000">
          <a:off x="8208064" y="5540938"/>
          <a:ext cx="364435" cy="194461"/>
        </a:xfrm>
        <a:prstGeom prst="triangle">
          <a:avLst/>
        </a:prstGeom>
        <a:solidFill>
          <a:srgbClr val="00489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  <xdr:twoCellAnchor>
    <xdr:from>
      <xdr:col>4</xdr:col>
      <xdr:colOff>412750</xdr:colOff>
      <xdr:row>17</xdr:row>
      <xdr:rowOff>222250</xdr:rowOff>
    </xdr:from>
    <xdr:to>
      <xdr:col>21</xdr:col>
      <xdr:colOff>20100</xdr:colOff>
      <xdr:row>26</xdr:row>
      <xdr:rowOff>6350</xdr:rowOff>
    </xdr:to>
    <xdr:sp macro="" textlink="">
      <xdr:nvSpPr>
        <xdr:cNvPr id="17" name="正方形/長方形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/>
      </xdr:nvSpPr>
      <xdr:spPr>
        <a:xfrm>
          <a:off x="2114550" y="4216400"/>
          <a:ext cx="6840000" cy="1898650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0</xdr:col>
      <xdr:colOff>368300</xdr:colOff>
      <xdr:row>19</xdr:row>
      <xdr:rowOff>190500</xdr:rowOff>
    </xdr:from>
    <xdr:to>
      <xdr:col>5</xdr:col>
      <xdr:colOff>38100</xdr:colOff>
      <xdr:row>21</xdr:row>
      <xdr:rowOff>57150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 txBox="1"/>
      </xdr:nvSpPr>
      <xdr:spPr>
        <a:xfrm>
          <a:off x="368300" y="4654550"/>
          <a:ext cx="1797050" cy="336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>
              <a:solidFill>
                <a:srgbClr val="FF0000"/>
              </a:solidFill>
            </a:rPr>
            <a:t>歯科はこちらに入力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105465</xdr:colOff>
      <xdr:row>0</xdr:row>
      <xdr:rowOff>82412</xdr:rowOff>
    </xdr:from>
    <xdr:to>
      <xdr:col>20</xdr:col>
      <xdr:colOff>57978</xdr:colOff>
      <xdr:row>3</xdr:row>
      <xdr:rowOff>175080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pSpPr/>
      </xdr:nvGrpSpPr>
      <xdr:grpSpPr>
        <a:xfrm>
          <a:off x="105465" y="82412"/>
          <a:ext cx="8525013" cy="807043"/>
          <a:chOff x="5610225" y="4048125"/>
          <a:chExt cx="8524488" cy="807043"/>
        </a:xfrm>
      </xdr:grpSpPr>
      <xdr:sp macro="" textlink="">
        <xdr:nvSpPr>
          <xdr:cNvPr id="3" name="円/楕円 14">
            <a:extLst>
              <a:ext uri="{FF2B5EF4-FFF2-40B4-BE49-F238E27FC236}">
                <a16:creationId xmlns:a16="http://schemas.microsoft.com/office/drawing/2014/main" id="{00000000-0008-0000-0300-000003000000}"/>
              </a:ext>
            </a:extLst>
          </xdr:cNvPr>
          <xdr:cNvSpPr/>
        </xdr:nvSpPr>
        <xdr:spPr>
          <a:xfrm>
            <a:off x="5610225" y="4048125"/>
            <a:ext cx="1776276" cy="807043"/>
          </a:xfrm>
          <a:prstGeom prst="ellipse">
            <a:avLst/>
          </a:prstGeom>
          <a:solidFill>
            <a:schemeClr val="accent5"/>
          </a:solidFill>
          <a:ln/>
        </xdr:spPr>
        <xdr:style>
          <a:lnRef idx="3">
            <a:schemeClr val="lt1"/>
          </a:lnRef>
          <a:fillRef idx="1">
            <a:schemeClr val="accent1"/>
          </a:fillRef>
          <a:effectRef idx="1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r>
              <a:rPr kumimoji="1" lang="en-US" altLang="ja-JP" sz="2000">
                <a:solidFill>
                  <a:schemeClr val="bg1"/>
                </a:solidFill>
                <a:latin typeface="メイリオ" pitchFamily="50" charset="-128"/>
                <a:ea typeface="メイリオ" pitchFamily="50" charset="-128"/>
              </a:rPr>
              <a:t>Step</a:t>
            </a:r>
            <a:r>
              <a:rPr kumimoji="1" lang="ja-JP" altLang="en-US" sz="2000">
                <a:solidFill>
                  <a:schemeClr val="bg1"/>
                </a:solidFill>
                <a:latin typeface="メイリオ" pitchFamily="50" charset="-128"/>
                <a:ea typeface="メイリオ" pitchFamily="50" charset="-128"/>
              </a:rPr>
              <a:t>２</a:t>
            </a:r>
          </a:p>
        </xdr:txBody>
      </xdr:sp>
      <xdr:sp macro="" textlink="">
        <xdr:nvSpPr>
          <xdr:cNvPr id="4" name="テキスト ボックス 3">
            <a:extLst>
              <a:ext uri="{FF2B5EF4-FFF2-40B4-BE49-F238E27FC236}">
                <a16:creationId xmlns:a16="http://schemas.microsoft.com/office/drawing/2014/main" id="{00000000-0008-0000-0300-000004000000}"/>
              </a:ext>
            </a:extLst>
          </xdr:cNvPr>
          <xdr:cNvSpPr txBox="1"/>
        </xdr:nvSpPr>
        <xdr:spPr>
          <a:xfrm>
            <a:off x="7381874" y="4188001"/>
            <a:ext cx="6752839" cy="438150"/>
          </a:xfrm>
          <a:prstGeom prst="rect">
            <a:avLst/>
          </a:prstGeom>
          <a:solidFill>
            <a:schemeClr val="bg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r>
              <a:rPr kumimoji="1" lang="ja-JP" altLang="en-US" sz="2800" b="0">
                <a:solidFill>
                  <a:schemeClr val="tx2"/>
                </a:solidFill>
                <a:latin typeface="メイリオ" pitchFamily="50" charset="-128"/>
                <a:ea typeface="メイリオ" pitchFamily="50" charset="-128"/>
              </a:rPr>
              <a:t>ベースアップ評価料の算定見込みの計算</a:t>
            </a:r>
          </a:p>
        </xdr:txBody>
      </xdr:sp>
    </xdr:grpSp>
    <xdr:clientData/>
  </xdr:twoCellAnchor>
  <xdr:twoCellAnchor>
    <xdr:from>
      <xdr:col>22</xdr:col>
      <xdr:colOff>579786</xdr:colOff>
      <xdr:row>14</xdr:row>
      <xdr:rowOff>24857</xdr:rowOff>
    </xdr:from>
    <xdr:to>
      <xdr:col>23</xdr:col>
      <xdr:colOff>128090</xdr:colOff>
      <xdr:row>16</xdr:row>
      <xdr:rowOff>219132</xdr:rowOff>
    </xdr:to>
    <xdr:sp macro="" textlink="">
      <xdr:nvSpPr>
        <xdr:cNvPr id="7" name="三角形 10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>
          <a:spLocks noChangeAspect="1"/>
        </xdr:cNvSpPr>
      </xdr:nvSpPr>
      <xdr:spPr>
        <a:xfrm rot="16200000">
          <a:off x="9897757" y="3544929"/>
          <a:ext cx="674666" cy="360000"/>
        </a:xfrm>
        <a:prstGeom prst="triangle">
          <a:avLst/>
        </a:prstGeom>
        <a:solidFill>
          <a:srgbClr val="00489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  <xdr:twoCellAnchor>
    <xdr:from>
      <xdr:col>24</xdr:col>
      <xdr:colOff>667174</xdr:colOff>
      <xdr:row>14</xdr:row>
      <xdr:rowOff>27649</xdr:rowOff>
    </xdr:from>
    <xdr:to>
      <xdr:col>25</xdr:col>
      <xdr:colOff>215479</xdr:colOff>
      <xdr:row>16</xdr:row>
      <xdr:rowOff>221921</xdr:rowOff>
    </xdr:to>
    <xdr:sp macro="" textlink="">
      <xdr:nvSpPr>
        <xdr:cNvPr id="8" name="三角形 1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>
          <a:spLocks noChangeAspect="1"/>
        </xdr:cNvSpPr>
      </xdr:nvSpPr>
      <xdr:spPr>
        <a:xfrm rot="5400000">
          <a:off x="11608538" y="3547720"/>
          <a:ext cx="674663" cy="360000"/>
        </a:xfrm>
        <a:prstGeom prst="triangle">
          <a:avLst/>
        </a:prstGeom>
        <a:solidFill>
          <a:srgbClr val="00489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  <xdr:twoCellAnchor>
    <xdr:from>
      <xdr:col>4</xdr:col>
      <xdr:colOff>163446</xdr:colOff>
      <xdr:row>2</xdr:row>
      <xdr:rowOff>98976</xdr:rowOff>
    </xdr:from>
    <xdr:to>
      <xdr:col>21</xdr:col>
      <xdr:colOff>355600</xdr:colOff>
      <xdr:row>4</xdr:row>
      <xdr:rowOff>43542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 txBox="1"/>
      </xdr:nvSpPr>
      <xdr:spPr>
        <a:xfrm>
          <a:off x="1865246" y="562526"/>
          <a:ext cx="7424804" cy="41446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l"/>
          <a:r>
            <a:rPr kumimoji="1" lang="ja-JP" altLang="en-US" sz="2000" b="0">
              <a:solidFill>
                <a:srgbClr val="FF0000"/>
              </a:solidFill>
              <a:latin typeface="メイリオ" pitchFamily="50" charset="-128"/>
              <a:ea typeface="メイリオ" pitchFamily="50" charset="-128"/>
            </a:rPr>
            <a:t>②歯科外来・在宅ベースアップ評価料（</a:t>
          </a:r>
          <a:r>
            <a:rPr kumimoji="1" lang="en-US" altLang="ja-JP" sz="2000" b="0">
              <a:solidFill>
                <a:srgbClr val="FF0000"/>
              </a:solidFill>
              <a:latin typeface="メイリオ" pitchFamily="50" charset="-128"/>
              <a:ea typeface="メイリオ" pitchFamily="50" charset="-128"/>
            </a:rPr>
            <a:t>Ⅱ</a:t>
          </a:r>
          <a:r>
            <a:rPr kumimoji="1" lang="ja-JP" altLang="en-US" sz="2000" b="0">
              <a:solidFill>
                <a:srgbClr val="FF0000"/>
              </a:solidFill>
              <a:latin typeface="メイリオ" pitchFamily="50" charset="-128"/>
              <a:ea typeface="メイリオ" pitchFamily="50" charset="-128"/>
            </a:rPr>
            <a:t>）</a:t>
          </a:r>
          <a:r>
            <a:rPr kumimoji="1" lang="en-US" altLang="ja-JP" sz="1800" b="0">
              <a:solidFill>
                <a:srgbClr val="FF0000"/>
              </a:solidFill>
              <a:latin typeface="メイリオ" pitchFamily="50" charset="-128"/>
              <a:ea typeface="メイリオ" pitchFamily="50" charset="-128"/>
            </a:rPr>
            <a:t>【</a:t>
          </a:r>
          <a:r>
            <a:rPr kumimoji="1" lang="ja-JP" altLang="en-US" sz="1800" b="0">
              <a:solidFill>
                <a:srgbClr val="FF0000"/>
              </a:solidFill>
              <a:latin typeface="メイリオ" pitchFamily="50" charset="-128"/>
              <a:ea typeface="メイリオ" pitchFamily="50" charset="-128"/>
            </a:rPr>
            <a:t>無床診療所のみ</a:t>
          </a:r>
          <a:r>
            <a:rPr kumimoji="1" lang="en-US" altLang="ja-JP" sz="1800" b="0">
              <a:solidFill>
                <a:srgbClr val="FF0000"/>
              </a:solidFill>
              <a:latin typeface="メイリオ" pitchFamily="50" charset="-128"/>
              <a:ea typeface="メイリオ" pitchFamily="50" charset="-128"/>
            </a:rPr>
            <a:t>】</a:t>
          </a:r>
          <a:endParaRPr kumimoji="1" lang="ja-JP" altLang="en-US" sz="2000" b="0">
            <a:solidFill>
              <a:srgbClr val="FF0000"/>
            </a:solidFill>
            <a:latin typeface="メイリオ" pitchFamily="50" charset="-128"/>
            <a:ea typeface="メイリオ" pitchFamily="50" charset="-128"/>
          </a:endParaRPr>
        </a:p>
      </xdr:txBody>
    </xdr:sp>
    <xdr:clientData/>
  </xdr:twoCellAnchor>
  <xdr:twoCellAnchor>
    <xdr:from>
      <xdr:col>0</xdr:col>
      <xdr:colOff>424344</xdr:colOff>
      <xdr:row>9</xdr:row>
      <xdr:rowOff>0</xdr:rowOff>
    </xdr:from>
    <xdr:to>
      <xdr:col>9</xdr:col>
      <xdr:colOff>375294</xdr:colOff>
      <xdr:row>10</xdr:row>
      <xdr:rowOff>78237</xdr:rowOff>
    </xdr:to>
    <xdr:sp macro="" textlink="">
      <xdr:nvSpPr>
        <xdr:cNvPr id="15" name="角丸四角形 18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SpPr/>
      </xdr:nvSpPr>
      <xdr:spPr>
        <a:xfrm>
          <a:off x="424344" y="2108200"/>
          <a:ext cx="3780000" cy="313187"/>
        </a:xfrm>
        <a:prstGeom prst="roundRect">
          <a:avLst>
            <a:gd name="adj" fmla="val 13390"/>
          </a:avLst>
        </a:prstGeom>
        <a:solidFill>
          <a:srgbClr val="00489E"/>
        </a:solidFill>
      </xdr:spPr>
      <xdr:txBody>
        <a:bodyPr wrap="square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 defTabSz="591055">
            <a:lnSpc>
              <a:spcPct val="130000"/>
            </a:lnSpc>
            <a:spcAft>
              <a:spcPts val="796"/>
            </a:spcAft>
          </a:pPr>
          <a:r>
            <a:rPr lang="ja-JP" altLang="en-US" sz="1100" b="1" spc="239">
              <a:solidFill>
                <a:schemeClr val="bg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Noto Sans CJK JP DemiLight" charset="-128"/>
            </a:rPr>
            <a:t>歯科外来・在宅ベースアップ評価料</a:t>
          </a:r>
          <a:r>
            <a:rPr lang="en-US" altLang="ja-JP" sz="1100" b="1" spc="239">
              <a:solidFill>
                <a:schemeClr val="bg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Noto Sans CJK JP DemiLight" charset="-128"/>
            </a:rPr>
            <a:t>Ⅱ</a:t>
          </a:r>
          <a:r>
            <a:rPr lang="ja-JP" altLang="en-US" sz="1100" b="1" spc="239">
              <a:solidFill>
                <a:schemeClr val="bg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Noto Sans CJK JP DemiLight" charset="-128"/>
            </a:rPr>
            <a:t>の算定可</a:t>
          </a:r>
        </a:p>
      </xdr:txBody>
    </xdr:sp>
    <xdr:clientData/>
  </xdr:twoCellAnchor>
  <xdr:twoCellAnchor>
    <xdr:from>
      <xdr:col>0</xdr:col>
      <xdr:colOff>405849</xdr:colOff>
      <xdr:row>18</xdr:row>
      <xdr:rowOff>91936</xdr:rowOff>
    </xdr:from>
    <xdr:to>
      <xdr:col>9</xdr:col>
      <xdr:colOff>356799</xdr:colOff>
      <xdr:row>19</xdr:row>
      <xdr:rowOff>170173</xdr:rowOff>
    </xdr:to>
    <xdr:sp macro="" textlink="">
      <xdr:nvSpPr>
        <xdr:cNvPr id="16" name="角丸四角形 18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SpPr/>
      </xdr:nvSpPr>
      <xdr:spPr>
        <a:xfrm>
          <a:off x="405849" y="4295636"/>
          <a:ext cx="3780000" cy="306837"/>
        </a:xfrm>
        <a:prstGeom prst="roundRect">
          <a:avLst>
            <a:gd name="adj" fmla="val 13390"/>
          </a:avLst>
        </a:prstGeom>
        <a:solidFill>
          <a:srgbClr val="00489E"/>
        </a:solidFill>
      </xdr:spPr>
      <xdr:txBody>
        <a:bodyPr wrap="square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 defTabSz="591055">
            <a:lnSpc>
              <a:spcPct val="130000"/>
            </a:lnSpc>
            <a:spcAft>
              <a:spcPts val="796"/>
            </a:spcAft>
          </a:pPr>
          <a:r>
            <a:rPr lang="ja-JP" altLang="en-US" sz="1100" b="1" spc="239">
              <a:solidFill>
                <a:schemeClr val="bg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Noto Sans CJK JP DemiLight" charset="-128"/>
            </a:rPr>
            <a:t>歯科外来・在宅ベースアップ評価料</a:t>
          </a:r>
          <a:r>
            <a:rPr lang="en-US" altLang="ja-JP" sz="1100" b="1" spc="239">
              <a:solidFill>
                <a:schemeClr val="bg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Noto Sans CJK JP DemiLight" charset="-128"/>
            </a:rPr>
            <a:t>Ⅱ</a:t>
          </a:r>
          <a:r>
            <a:rPr lang="ja-JP" altLang="en-US" sz="1100" b="1" spc="239">
              <a:solidFill>
                <a:schemeClr val="bg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Noto Sans CJK JP DemiLight" charset="-128"/>
            </a:rPr>
            <a:t>の区分</a:t>
          </a:r>
        </a:p>
      </xdr:txBody>
    </xdr:sp>
    <xdr:clientData/>
  </xdr:twoCellAnchor>
  <xdr:twoCellAnchor>
    <xdr:from>
      <xdr:col>11</xdr:col>
      <xdr:colOff>74544</xdr:colOff>
      <xdr:row>10</xdr:row>
      <xdr:rowOff>223628</xdr:rowOff>
    </xdr:from>
    <xdr:to>
      <xdr:col>12</xdr:col>
      <xdr:colOff>12755</xdr:colOff>
      <xdr:row>18</xdr:row>
      <xdr:rowOff>82826</xdr:rowOff>
    </xdr:to>
    <xdr:sp macro="" textlink="">
      <xdr:nvSpPr>
        <xdr:cNvPr id="18" name="右中かっこ 17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SpPr/>
      </xdr:nvSpPr>
      <xdr:spPr>
        <a:xfrm>
          <a:off x="4812196" y="2625585"/>
          <a:ext cx="368907" cy="1780763"/>
        </a:xfrm>
        <a:prstGeom prst="rightBrace">
          <a:avLst>
            <a:gd name="adj1" fmla="val 8333"/>
            <a:gd name="adj2" fmla="val 37786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10</xdr:row>
          <xdr:rowOff>228600</xdr:rowOff>
        </xdr:from>
        <xdr:to>
          <xdr:col>7</xdr:col>
          <xdr:colOff>361950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3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11</xdr:row>
          <xdr:rowOff>219075</xdr:rowOff>
        </xdr:from>
        <xdr:to>
          <xdr:col>7</xdr:col>
          <xdr:colOff>361950</xdr:colOff>
          <xdr:row>12</xdr:row>
          <xdr:rowOff>238125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3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105465</xdr:colOff>
      <xdr:row>0</xdr:row>
      <xdr:rowOff>82412</xdr:rowOff>
    </xdr:from>
    <xdr:to>
      <xdr:col>20</xdr:col>
      <xdr:colOff>57978</xdr:colOff>
      <xdr:row>3</xdr:row>
      <xdr:rowOff>175080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pSpPr/>
      </xdr:nvGrpSpPr>
      <xdr:grpSpPr>
        <a:xfrm>
          <a:off x="105465" y="82412"/>
          <a:ext cx="8525013" cy="807043"/>
          <a:chOff x="5610225" y="4048125"/>
          <a:chExt cx="8524488" cy="807043"/>
        </a:xfrm>
      </xdr:grpSpPr>
      <xdr:sp macro="" textlink="">
        <xdr:nvSpPr>
          <xdr:cNvPr id="3" name="円/楕円 14">
            <a:extLst>
              <a:ext uri="{FF2B5EF4-FFF2-40B4-BE49-F238E27FC236}">
                <a16:creationId xmlns:a16="http://schemas.microsoft.com/office/drawing/2014/main" id="{00000000-0008-0000-0400-000003000000}"/>
              </a:ext>
            </a:extLst>
          </xdr:cNvPr>
          <xdr:cNvSpPr/>
        </xdr:nvSpPr>
        <xdr:spPr>
          <a:xfrm>
            <a:off x="5610225" y="4048125"/>
            <a:ext cx="1776276" cy="807043"/>
          </a:xfrm>
          <a:prstGeom prst="ellipse">
            <a:avLst/>
          </a:prstGeom>
          <a:solidFill>
            <a:schemeClr val="accent5"/>
          </a:solidFill>
          <a:ln/>
        </xdr:spPr>
        <xdr:style>
          <a:lnRef idx="3">
            <a:schemeClr val="lt1"/>
          </a:lnRef>
          <a:fillRef idx="1">
            <a:schemeClr val="accent1"/>
          </a:fillRef>
          <a:effectRef idx="1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r>
              <a:rPr kumimoji="1" lang="en-US" altLang="ja-JP" sz="2000">
                <a:solidFill>
                  <a:schemeClr val="bg1"/>
                </a:solidFill>
                <a:latin typeface="メイリオ" pitchFamily="50" charset="-128"/>
                <a:ea typeface="メイリオ" pitchFamily="50" charset="-128"/>
              </a:rPr>
              <a:t>Step</a:t>
            </a:r>
            <a:r>
              <a:rPr kumimoji="1" lang="ja-JP" altLang="en-US" sz="2000">
                <a:solidFill>
                  <a:schemeClr val="bg1"/>
                </a:solidFill>
                <a:latin typeface="メイリオ" pitchFamily="50" charset="-128"/>
                <a:ea typeface="メイリオ" pitchFamily="50" charset="-128"/>
              </a:rPr>
              <a:t>２</a:t>
            </a:r>
          </a:p>
        </xdr:txBody>
      </xdr:sp>
      <xdr:sp macro="" textlink="">
        <xdr:nvSpPr>
          <xdr:cNvPr id="4" name="テキスト ボックス 3">
            <a:extLst>
              <a:ext uri="{FF2B5EF4-FFF2-40B4-BE49-F238E27FC236}">
                <a16:creationId xmlns:a16="http://schemas.microsoft.com/office/drawing/2014/main" id="{00000000-0008-0000-0400-000004000000}"/>
              </a:ext>
            </a:extLst>
          </xdr:cNvPr>
          <xdr:cNvSpPr txBox="1"/>
        </xdr:nvSpPr>
        <xdr:spPr>
          <a:xfrm>
            <a:off x="7381874" y="4188001"/>
            <a:ext cx="6752839" cy="438150"/>
          </a:xfrm>
          <a:prstGeom prst="rect">
            <a:avLst/>
          </a:prstGeom>
          <a:solidFill>
            <a:schemeClr val="bg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r>
              <a:rPr kumimoji="1" lang="ja-JP" altLang="en-US" sz="2800" b="0">
                <a:solidFill>
                  <a:schemeClr val="tx2"/>
                </a:solidFill>
                <a:latin typeface="メイリオ" pitchFamily="50" charset="-128"/>
                <a:ea typeface="メイリオ" pitchFamily="50" charset="-128"/>
              </a:rPr>
              <a:t>ベースアップ評価料の算定見込みの計算</a:t>
            </a:r>
          </a:p>
        </xdr:txBody>
      </xdr:sp>
    </xdr:grpSp>
    <xdr:clientData/>
  </xdr:twoCellAnchor>
  <xdr:twoCellAnchor>
    <xdr:from>
      <xdr:col>12</xdr:col>
      <xdr:colOff>145448</xdr:colOff>
      <xdr:row>11</xdr:row>
      <xdr:rowOff>63568</xdr:rowOff>
    </xdr:from>
    <xdr:to>
      <xdr:col>12</xdr:col>
      <xdr:colOff>339909</xdr:colOff>
      <xdr:row>12</xdr:row>
      <xdr:rowOff>189877</xdr:rowOff>
    </xdr:to>
    <xdr:sp macro="" textlink="">
      <xdr:nvSpPr>
        <xdr:cNvPr id="5" name="三角形 8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>
          <a:spLocks noChangeAspect="1"/>
        </xdr:cNvSpPr>
      </xdr:nvSpPr>
      <xdr:spPr>
        <a:xfrm rot="5400000">
          <a:off x="5203962" y="2767929"/>
          <a:ext cx="364434" cy="194461"/>
        </a:xfrm>
        <a:prstGeom prst="triangle">
          <a:avLst/>
        </a:prstGeom>
        <a:solidFill>
          <a:srgbClr val="00489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  <xdr:twoCellAnchor>
    <xdr:from>
      <xdr:col>4</xdr:col>
      <xdr:colOff>134681</xdr:colOff>
      <xdr:row>11</xdr:row>
      <xdr:rowOff>55819</xdr:rowOff>
    </xdr:from>
    <xdr:to>
      <xdr:col>4</xdr:col>
      <xdr:colOff>329142</xdr:colOff>
      <xdr:row>12</xdr:row>
      <xdr:rowOff>180057</xdr:rowOff>
    </xdr:to>
    <xdr:sp macro="" textlink="">
      <xdr:nvSpPr>
        <xdr:cNvPr id="6" name="三角形 8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>
          <a:spLocks noChangeAspect="1"/>
        </xdr:cNvSpPr>
      </xdr:nvSpPr>
      <xdr:spPr>
        <a:xfrm rot="5400000">
          <a:off x="1760468" y="2802007"/>
          <a:ext cx="371888" cy="194461"/>
        </a:xfrm>
        <a:prstGeom prst="triangle">
          <a:avLst/>
        </a:prstGeom>
        <a:solidFill>
          <a:srgbClr val="00489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  <xdr:twoCellAnchor>
    <xdr:from>
      <xdr:col>4</xdr:col>
      <xdr:colOff>113749</xdr:colOff>
      <xdr:row>2</xdr:row>
      <xdr:rowOff>98976</xdr:rowOff>
    </xdr:from>
    <xdr:to>
      <xdr:col>21</xdr:col>
      <xdr:colOff>124239</xdr:colOff>
      <xdr:row>4</xdr:row>
      <xdr:rowOff>43542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 txBox="1"/>
      </xdr:nvSpPr>
      <xdr:spPr>
        <a:xfrm>
          <a:off x="1828249" y="575226"/>
          <a:ext cx="7297115" cy="43986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l"/>
          <a:r>
            <a:rPr kumimoji="1" lang="ja-JP" altLang="en-US" sz="2000" b="0">
              <a:solidFill>
                <a:srgbClr val="FF0000"/>
              </a:solidFill>
              <a:latin typeface="メイリオ" pitchFamily="50" charset="-128"/>
              <a:ea typeface="メイリオ" pitchFamily="50" charset="-128"/>
            </a:rPr>
            <a:t>③入院ベースアップ評価料</a:t>
          </a:r>
          <a:r>
            <a:rPr kumimoji="1" lang="en-US" altLang="ja-JP" sz="2000" b="0">
              <a:solidFill>
                <a:srgbClr val="FF0000"/>
              </a:solidFill>
              <a:latin typeface="メイリオ" pitchFamily="50" charset="-128"/>
              <a:ea typeface="メイリオ" pitchFamily="50" charset="-128"/>
            </a:rPr>
            <a:t>【</a:t>
          </a:r>
          <a:r>
            <a:rPr kumimoji="1" lang="ja-JP" altLang="en-US" sz="2000" b="0">
              <a:solidFill>
                <a:srgbClr val="FF0000"/>
              </a:solidFill>
              <a:latin typeface="メイリオ" pitchFamily="50" charset="-128"/>
              <a:ea typeface="メイリオ" pitchFamily="50" charset="-128"/>
            </a:rPr>
            <a:t>病院・有床診療所のみ</a:t>
          </a:r>
          <a:r>
            <a:rPr kumimoji="1" lang="en-US" altLang="ja-JP" sz="2000" b="0">
              <a:solidFill>
                <a:srgbClr val="FF0000"/>
              </a:solidFill>
              <a:latin typeface="メイリオ" pitchFamily="50" charset="-128"/>
              <a:ea typeface="メイリオ" pitchFamily="50" charset="-128"/>
            </a:rPr>
            <a:t>】</a:t>
          </a:r>
        </a:p>
      </xdr:txBody>
    </xdr:sp>
    <xdr:clientData/>
  </xdr:twoCellAnchor>
  <xdr:twoCellAnchor>
    <xdr:from>
      <xdr:col>22</xdr:col>
      <xdr:colOff>579786</xdr:colOff>
      <xdr:row>14</xdr:row>
      <xdr:rowOff>24857</xdr:rowOff>
    </xdr:from>
    <xdr:to>
      <xdr:col>23</xdr:col>
      <xdr:colOff>128090</xdr:colOff>
      <xdr:row>16</xdr:row>
      <xdr:rowOff>219132</xdr:rowOff>
    </xdr:to>
    <xdr:sp macro="" textlink="">
      <xdr:nvSpPr>
        <xdr:cNvPr id="11" name="三角形 10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>
          <a:spLocks noChangeAspect="1"/>
        </xdr:cNvSpPr>
      </xdr:nvSpPr>
      <xdr:spPr>
        <a:xfrm rot="16200000">
          <a:off x="9853238" y="3572055"/>
          <a:ext cx="670525" cy="357929"/>
        </a:xfrm>
        <a:prstGeom prst="triangle">
          <a:avLst/>
        </a:prstGeom>
        <a:solidFill>
          <a:schemeClr val="bg1">
            <a:lumMod val="8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  <xdr:twoCellAnchor>
    <xdr:from>
      <xdr:col>24</xdr:col>
      <xdr:colOff>667174</xdr:colOff>
      <xdr:row>14</xdr:row>
      <xdr:rowOff>27649</xdr:rowOff>
    </xdr:from>
    <xdr:to>
      <xdr:col>25</xdr:col>
      <xdr:colOff>215479</xdr:colOff>
      <xdr:row>16</xdr:row>
      <xdr:rowOff>221921</xdr:rowOff>
    </xdr:to>
    <xdr:sp macro="" textlink="">
      <xdr:nvSpPr>
        <xdr:cNvPr id="12" name="三角形 1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SpPr>
          <a:spLocks noChangeAspect="1"/>
        </xdr:cNvSpPr>
      </xdr:nvSpPr>
      <xdr:spPr>
        <a:xfrm rot="5400000">
          <a:off x="11559878" y="3574845"/>
          <a:ext cx="670522" cy="357930"/>
        </a:xfrm>
        <a:prstGeom prst="triangle">
          <a:avLst/>
        </a:prstGeom>
        <a:solidFill>
          <a:srgbClr val="00489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  <xdr:twoCellAnchor>
    <xdr:from>
      <xdr:col>22</xdr:col>
      <xdr:colOff>579786</xdr:colOff>
      <xdr:row>14</xdr:row>
      <xdr:rowOff>24857</xdr:rowOff>
    </xdr:from>
    <xdr:to>
      <xdr:col>23</xdr:col>
      <xdr:colOff>128090</xdr:colOff>
      <xdr:row>16</xdr:row>
      <xdr:rowOff>219132</xdr:rowOff>
    </xdr:to>
    <xdr:sp macro="" textlink="">
      <xdr:nvSpPr>
        <xdr:cNvPr id="13" name="三角形 10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SpPr>
          <a:spLocks noChangeAspect="1"/>
        </xdr:cNvSpPr>
      </xdr:nvSpPr>
      <xdr:spPr>
        <a:xfrm rot="16200000">
          <a:off x="9853238" y="3572055"/>
          <a:ext cx="670525" cy="357929"/>
        </a:xfrm>
        <a:prstGeom prst="triangle">
          <a:avLst/>
        </a:prstGeom>
        <a:solidFill>
          <a:srgbClr val="00489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  <xdr:twoCellAnchor>
    <xdr:from>
      <xdr:col>24</xdr:col>
      <xdr:colOff>667174</xdr:colOff>
      <xdr:row>14</xdr:row>
      <xdr:rowOff>27649</xdr:rowOff>
    </xdr:from>
    <xdr:to>
      <xdr:col>25</xdr:col>
      <xdr:colOff>215479</xdr:colOff>
      <xdr:row>16</xdr:row>
      <xdr:rowOff>221921</xdr:rowOff>
    </xdr:to>
    <xdr:sp macro="" textlink="">
      <xdr:nvSpPr>
        <xdr:cNvPr id="14" name="三角形 11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>
          <a:spLocks noChangeAspect="1"/>
        </xdr:cNvSpPr>
      </xdr:nvSpPr>
      <xdr:spPr>
        <a:xfrm rot="5400000">
          <a:off x="11559878" y="3574845"/>
          <a:ext cx="670522" cy="357930"/>
        </a:xfrm>
        <a:prstGeom prst="triangle">
          <a:avLst/>
        </a:prstGeom>
        <a:solidFill>
          <a:srgbClr val="00489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  <xdr:twoCellAnchor>
    <xdr:from>
      <xdr:col>11</xdr:col>
      <xdr:colOff>120650</xdr:colOff>
      <xdr:row>19</xdr:row>
      <xdr:rowOff>40169</xdr:rowOff>
    </xdr:from>
    <xdr:to>
      <xdr:col>19</xdr:col>
      <xdr:colOff>251790</xdr:colOff>
      <xdr:row>20</xdr:row>
      <xdr:rowOff>118406</xdr:rowOff>
    </xdr:to>
    <xdr:sp macro="" textlink="">
      <xdr:nvSpPr>
        <xdr:cNvPr id="8" name="角丸四角形 18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/>
      </xdr:nvSpPr>
      <xdr:spPr>
        <a:xfrm>
          <a:off x="4800600" y="4504219"/>
          <a:ext cx="3534740" cy="313187"/>
        </a:xfrm>
        <a:prstGeom prst="roundRect">
          <a:avLst>
            <a:gd name="adj" fmla="val 13390"/>
          </a:avLst>
        </a:prstGeom>
        <a:solidFill>
          <a:srgbClr val="00489E"/>
        </a:solidFill>
      </xdr:spPr>
      <xdr:txBody>
        <a:bodyPr wrap="square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 defTabSz="591055">
            <a:lnSpc>
              <a:spcPct val="130000"/>
            </a:lnSpc>
            <a:spcAft>
              <a:spcPts val="796"/>
            </a:spcAft>
          </a:pPr>
          <a:r>
            <a:rPr lang="ja-JP" altLang="en-US" sz="1100" b="1" spc="239">
              <a:solidFill>
                <a:schemeClr val="bg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Noto Sans CJK JP DemiLight" charset="-128"/>
            </a:rPr>
            <a:t>入院ベースアップ評価料の区分</a:t>
          </a:r>
        </a:p>
      </xdr:txBody>
    </xdr:sp>
    <xdr:clientData/>
  </xdr:twoCellAnchor>
  <xdr:twoCellAnchor>
    <xdr:from>
      <xdr:col>0</xdr:col>
      <xdr:colOff>383070</xdr:colOff>
      <xdr:row>14</xdr:row>
      <xdr:rowOff>93593</xdr:rowOff>
    </xdr:from>
    <xdr:to>
      <xdr:col>9</xdr:col>
      <xdr:colOff>225700</xdr:colOff>
      <xdr:row>15</xdr:row>
      <xdr:rowOff>171831</xdr:rowOff>
    </xdr:to>
    <xdr:sp macro="" textlink="">
      <xdr:nvSpPr>
        <xdr:cNvPr id="9" name="角丸四角形 1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/>
      </xdr:nvSpPr>
      <xdr:spPr>
        <a:xfrm>
          <a:off x="383070" y="3427343"/>
          <a:ext cx="3700255" cy="316363"/>
        </a:xfrm>
        <a:prstGeom prst="roundRect">
          <a:avLst>
            <a:gd name="adj" fmla="val 13390"/>
          </a:avLst>
        </a:prstGeom>
        <a:solidFill>
          <a:srgbClr val="00489E"/>
        </a:solidFill>
      </xdr:spPr>
      <xdr:txBody>
        <a:bodyPr wrap="square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 defTabSz="591055">
            <a:lnSpc>
              <a:spcPct val="130000"/>
            </a:lnSpc>
            <a:spcAft>
              <a:spcPts val="796"/>
            </a:spcAft>
          </a:pPr>
          <a:r>
            <a:rPr lang="ja-JP" altLang="en-US" sz="1100" b="1" spc="239">
              <a:solidFill>
                <a:schemeClr val="bg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Noto Sans CJK JP DemiLight" charset="-128"/>
            </a:rPr>
            <a:t>入院ベースアップ評価料の算定可否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15</xdr:row>
          <xdr:rowOff>228600</xdr:rowOff>
        </xdr:from>
        <xdr:to>
          <xdr:col>7</xdr:col>
          <xdr:colOff>361950</xdr:colOff>
          <xdr:row>17</xdr:row>
          <xdr:rowOff>9525</xdr:rowOff>
        </xdr:to>
        <xdr:sp macro="" textlink="">
          <xdr:nvSpPr>
            <xdr:cNvPr id="5121" name="Check Box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4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16</xdr:row>
          <xdr:rowOff>219075</xdr:rowOff>
        </xdr:from>
        <xdr:to>
          <xdr:col>7</xdr:col>
          <xdr:colOff>361950</xdr:colOff>
          <xdr:row>18</xdr:row>
          <xdr:rowOff>0</xdr:rowOff>
        </xdr:to>
        <xdr:sp macro="" textlink="">
          <xdr:nvSpPr>
            <xdr:cNvPr id="5122" name="Check Box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4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105465</xdr:colOff>
      <xdr:row>0</xdr:row>
      <xdr:rowOff>82412</xdr:rowOff>
    </xdr:from>
    <xdr:to>
      <xdr:col>20</xdr:col>
      <xdr:colOff>57978</xdr:colOff>
      <xdr:row>3</xdr:row>
      <xdr:rowOff>175080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pSpPr/>
      </xdr:nvGrpSpPr>
      <xdr:grpSpPr>
        <a:xfrm>
          <a:off x="105465" y="82412"/>
          <a:ext cx="8525013" cy="807043"/>
          <a:chOff x="5610225" y="4048125"/>
          <a:chExt cx="8524488" cy="807043"/>
        </a:xfrm>
      </xdr:grpSpPr>
      <xdr:sp macro="" textlink="">
        <xdr:nvSpPr>
          <xdr:cNvPr id="3" name="円/楕円 14">
            <a:extLst>
              <a:ext uri="{FF2B5EF4-FFF2-40B4-BE49-F238E27FC236}">
                <a16:creationId xmlns:a16="http://schemas.microsoft.com/office/drawing/2014/main" id="{00000000-0008-0000-0500-000003000000}"/>
              </a:ext>
            </a:extLst>
          </xdr:cNvPr>
          <xdr:cNvSpPr/>
        </xdr:nvSpPr>
        <xdr:spPr>
          <a:xfrm>
            <a:off x="5610225" y="4048125"/>
            <a:ext cx="1776276" cy="807043"/>
          </a:xfrm>
          <a:prstGeom prst="ellipse">
            <a:avLst/>
          </a:prstGeom>
          <a:solidFill>
            <a:schemeClr val="accent5"/>
          </a:solidFill>
          <a:ln/>
        </xdr:spPr>
        <xdr:style>
          <a:lnRef idx="3">
            <a:schemeClr val="lt1"/>
          </a:lnRef>
          <a:fillRef idx="1">
            <a:schemeClr val="accent1"/>
          </a:fillRef>
          <a:effectRef idx="1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r>
              <a:rPr kumimoji="1" lang="en-US" altLang="ja-JP" sz="2000">
                <a:solidFill>
                  <a:schemeClr val="bg1"/>
                </a:solidFill>
                <a:latin typeface="メイリオ" pitchFamily="50" charset="-128"/>
                <a:ea typeface="メイリオ" pitchFamily="50" charset="-128"/>
              </a:rPr>
              <a:t>Step</a:t>
            </a:r>
            <a:r>
              <a:rPr kumimoji="1" lang="ja-JP" altLang="en-US" sz="2000">
                <a:solidFill>
                  <a:schemeClr val="bg1"/>
                </a:solidFill>
                <a:latin typeface="メイリオ" pitchFamily="50" charset="-128"/>
                <a:ea typeface="メイリオ" pitchFamily="50" charset="-128"/>
              </a:rPr>
              <a:t>３</a:t>
            </a:r>
          </a:p>
        </xdr:txBody>
      </xdr:sp>
      <xdr:sp macro="" textlink="">
        <xdr:nvSpPr>
          <xdr:cNvPr id="4" name="テキスト ボックス 3">
            <a:extLst>
              <a:ext uri="{FF2B5EF4-FFF2-40B4-BE49-F238E27FC236}">
                <a16:creationId xmlns:a16="http://schemas.microsoft.com/office/drawing/2014/main" id="{00000000-0008-0000-0500-000004000000}"/>
              </a:ext>
            </a:extLst>
          </xdr:cNvPr>
          <xdr:cNvSpPr txBox="1"/>
        </xdr:nvSpPr>
        <xdr:spPr>
          <a:xfrm>
            <a:off x="7381874" y="4188001"/>
            <a:ext cx="6752839" cy="438150"/>
          </a:xfrm>
          <a:prstGeom prst="rect">
            <a:avLst/>
          </a:prstGeom>
          <a:solidFill>
            <a:schemeClr val="bg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r>
              <a:rPr kumimoji="1" lang="ja-JP" altLang="en-US" sz="2800" b="0">
                <a:solidFill>
                  <a:schemeClr val="tx2"/>
                </a:solidFill>
                <a:latin typeface="メイリオ" pitchFamily="50" charset="-128"/>
                <a:ea typeface="メイリオ" pitchFamily="50" charset="-128"/>
              </a:rPr>
              <a:t>医療従事者の賃上げ見込みの計算</a:t>
            </a:r>
          </a:p>
        </xdr:txBody>
      </xdr:sp>
    </xdr:grpSp>
    <xdr:clientData/>
  </xdr:twoCellAnchor>
  <xdr:twoCellAnchor>
    <xdr:from>
      <xdr:col>22</xdr:col>
      <xdr:colOff>579786</xdr:colOff>
      <xdr:row>14</xdr:row>
      <xdr:rowOff>24857</xdr:rowOff>
    </xdr:from>
    <xdr:to>
      <xdr:col>23</xdr:col>
      <xdr:colOff>128090</xdr:colOff>
      <xdr:row>16</xdr:row>
      <xdr:rowOff>219132</xdr:rowOff>
    </xdr:to>
    <xdr:sp macro="" textlink="">
      <xdr:nvSpPr>
        <xdr:cNvPr id="8" name="三角形 10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>
          <a:spLocks noChangeAspect="1"/>
        </xdr:cNvSpPr>
      </xdr:nvSpPr>
      <xdr:spPr>
        <a:xfrm rot="16200000">
          <a:off x="9853238" y="3514905"/>
          <a:ext cx="670525" cy="357929"/>
        </a:xfrm>
        <a:prstGeom prst="triangle">
          <a:avLst/>
        </a:prstGeom>
        <a:solidFill>
          <a:schemeClr val="bg1">
            <a:lumMod val="8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  <xdr:twoCellAnchor>
    <xdr:from>
      <xdr:col>24</xdr:col>
      <xdr:colOff>667174</xdr:colOff>
      <xdr:row>14</xdr:row>
      <xdr:rowOff>27649</xdr:rowOff>
    </xdr:from>
    <xdr:to>
      <xdr:col>25</xdr:col>
      <xdr:colOff>215479</xdr:colOff>
      <xdr:row>16</xdr:row>
      <xdr:rowOff>221921</xdr:rowOff>
    </xdr:to>
    <xdr:sp macro="" textlink="">
      <xdr:nvSpPr>
        <xdr:cNvPr id="9" name="三角形 1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>
          <a:spLocks noChangeAspect="1"/>
        </xdr:cNvSpPr>
      </xdr:nvSpPr>
      <xdr:spPr>
        <a:xfrm rot="5400000">
          <a:off x="11559878" y="3517695"/>
          <a:ext cx="670522" cy="357930"/>
        </a:xfrm>
        <a:prstGeom prst="triangle">
          <a:avLst/>
        </a:prstGeom>
        <a:solidFill>
          <a:srgbClr val="00489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  <xdr:twoCellAnchor>
    <xdr:from>
      <xdr:col>22</xdr:col>
      <xdr:colOff>579786</xdr:colOff>
      <xdr:row>14</xdr:row>
      <xdr:rowOff>24857</xdr:rowOff>
    </xdr:from>
    <xdr:to>
      <xdr:col>23</xdr:col>
      <xdr:colOff>128090</xdr:colOff>
      <xdr:row>16</xdr:row>
      <xdr:rowOff>219132</xdr:rowOff>
    </xdr:to>
    <xdr:sp macro="" textlink="">
      <xdr:nvSpPr>
        <xdr:cNvPr id="10" name="三角形 10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>
          <a:spLocks noChangeAspect="1"/>
        </xdr:cNvSpPr>
      </xdr:nvSpPr>
      <xdr:spPr>
        <a:xfrm rot="16200000">
          <a:off x="9853238" y="3514905"/>
          <a:ext cx="670525" cy="357929"/>
        </a:xfrm>
        <a:prstGeom prst="triangle">
          <a:avLst/>
        </a:prstGeom>
        <a:solidFill>
          <a:srgbClr val="00489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  <xdr:twoCellAnchor>
    <xdr:from>
      <xdr:col>24</xdr:col>
      <xdr:colOff>667174</xdr:colOff>
      <xdr:row>14</xdr:row>
      <xdr:rowOff>27649</xdr:rowOff>
    </xdr:from>
    <xdr:to>
      <xdr:col>25</xdr:col>
      <xdr:colOff>215479</xdr:colOff>
      <xdr:row>16</xdr:row>
      <xdr:rowOff>221921</xdr:rowOff>
    </xdr:to>
    <xdr:sp macro="" textlink="">
      <xdr:nvSpPr>
        <xdr:cNvPr id="11" name="三角形 11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>
          <a:spLocks noChangeAspect="1"/>
        </xdr:cNvSpPr>
      </xdr:nvSpPr>
      <xdr:spPr>
        <a:xfrm rot="5400000">
          <a:off x="11559878" y="3517695"/>
          <a:ext cx="670522" cy="357930"/>
        </a:xfrm>
        <a:prstGeom prst="triangle">
          <a:avLst/>
        </a:prstGeom>
        <a:solidFill>
          <a:schemeClr val="bg1">
            <a:lumMod val="85000"/>
          </a:schemeClr>
        </a:solidFill>
        <a:ln>
          <a:solidFill>
            <a:schemeClr val="bg1">
              <a:lumMod val="8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  <xdr:twoCellAnchor>
    <xdr:from>
      <xdr:col>1</xdr:col>
      <xdr:colOff>0</xdr:colOff>
      <xdr:row>8</xdr:row>
      <xdr:rowOff>173932</xdr:rowOff>
    </xdr:from>
    <xdr:to>
      <xdr:col>9</xdr:col>
      <xdr:colOff>273326</xdr:colOff>
      <xdr:row>10</xdr:row>
      <xdr:rowOff>11973</xdr:rowOff>
    </xdr:to>
    <xdr:sp macro="" textlink="">
      <xdr:nvSpPr>
        <xdr:cNvPr id="14" name="角丸四角形 18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SpPr/>
      </xdr:nvSpPr>
      <xdr:spPr>
        <a:xfrm>
          <a:off x="430696" y="2095497"/>
          <a:ext cx="3718891" cy="318433"/>
        </a:xfrm>
        <a:prstGeom prst="roundRect">
          <a:avLst>
            <a:gd name="adj" fmla="val 13390"/>
          </a:avLst>
        </a:prstGeom>
        <a:solidFill>
          <a:srgbClr val="00489E"/>
        </a:solidFill>
      </xdr:spPr>
      <xdr:txBody>
        <a:bodyPr wrap="square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 defTabSz="591055">
            <a:lnSpc>
              <a:spcPct val="130000"/>
            </a:lnSpc>
            <a:spcAft>
              <a:spcPts val="796"/>
            </a:spcAft>
          </a:pPr>
          <a:r>
            <a:rPr lang="ja-JP" altLang="en-US" sz="1100" b="1" spc="239">
              <a:solidFill>
                <a:schemeClr val="bg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Noto Sans CJK JP DemiLight" charset="-128"/>
            </a:rPr>
            <a:t>賃上げ見込みの計算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val="00489E"/>
        </a:solidFill>
        <a:ln>
          <a:noFill/>
        </a:ln>
      </a:spPr>
      <a:bodyPr wrap="square" rtlCol="0" anchor="ctr"/>
      <a:lstStyle>
        <a:defPPr algn="ctr">
          <a:defRPr kumimoji="1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56E4BB-EC9C-45B9-ACAB-C5672AF65FB1}">
  <dimension ref="A1:AZ28"/>
  <sheetViews>
    <sheetView showGridLines="0" tabSelected="1" workbookViewId="0">
      <selection activeCell="B5" sqref="B5:T8"/>
    </sheetView>
  </sheetViews>
  <sheetFormatPr defaultColWidth="0" defaultRowHeight="18.75" zeroHeight="1"/>
  <cols>
    <col min="1" max="21" width="5.625" style="1" customWidth="1"/>
    <col min="22" max="22" width="5.625" style="4" customWidth="1"/>
    <col min="23" max="26" width="10.625" style="4" customWidth="1"/>
    <col min="27" max="27" width="5.625" style="1" customWidth="1"/>
    <col min="28" max="28" width="1.625" style="1" customWidth="1"/>
    <col min="29" max="36" width="5.625" style="1" hidden="1" customWidth="1"/>
    <col min="37" max="52" width="5.625" hidden="1" customWidth="1"/>
    <col min="53" max="16384" width="9" hidden="1"/>
  </cols>
  <sheetData>
    <row r="1" spans="2:27" ht="18.75" customHeight="1">
      <c r="W1" s="27"/>
      <c r="X1" s="36" t="s">
        <v>0</v>
      </c>
      <c r="Y1" s="36"/>
      <c r="Z1" s="27"/>
      <c r="AA1" s="27"/>
    </row>
    <row r="2" spans="2:27" ht="18.75" customHeight="1">
      <c r="B2" s="37" t="s">
        <v>255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6"/>
      <c r="Y2" s="36"/>
      <c r="Z2" s="27"/>
      <c r="AA2" s="27"/>
    </row>
    <row r="3" spans="2:27" ht="18.75" customHeight="1" thickBot="1"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AA3" s="4"/>
    </row>
    <row r="4" spans="2:27" ht="18.75" customHeight="1" thickBot="1">
      <c r="Q4" s="42" t="s">
        <v>270</v>
      </c>
      <c r="R4" s="42"/>
      <c r="S4" s="42"/>
      <c r="T4" s="42"/>
      <c r="W4" s="44" t="s">
        <v>1</v>
      </c>
      <c r="X4" s="45"/>
      <c r="Y4" s="45"/>
      <c r="Z4" s="46"/>
      <c r="AA4" s="4"/>
    </row>
    <row r="5" spans="2:27" ht="18.75" customHeight="1" thickBot="1">
      <c r="B5" s="43" t="s">
        <v>2</v>
      </c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AA5" s="4"/>
    </row>
    <row r="6" spans="2:27" ht="18.75" customHeight="1" thickBot="1"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W6" s="38" t="s">
        <v>3</v>
      </c>
      <c r="X6" s="39"/>
      <c r="Y6" s="39"/>
      <c r="Z6" s="40"/>
      <c r="AA6" s="4"/>
    </row>
    <row r="7" spans="2:27" ht="18.75" customHeight="1" thickBot="1"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AA7" s="4"/>
    </row>
    <row r="8" spans="2:27" ht="18.75" customHeight="1" thickBot="1"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W8" s="38" t="s">
        <v>4</v>
      </c>
      <c r="X8" s="39"/>
      <c r="Y8" s="39"/>
      <c r="Z8" s="40"/>
      <c r="AA8" s="4"/>
    </row>
    <row r="9" spans="2:27" ht="18.75" customHeight="1">
      <c r="W9" s="14" t="s">
        <v>244</v>
      </c>
      <c r="AA9" s="4"/>
    </row>
    <row r="10" spans="2:27" ht="18.75" customHeight="1">
      <c r="W10" s="14" t="s">
        <v>245</v>
      </c>
      <c r="AA10" s="4"/>
    </row>
    <row r="11" spans="2:27" ht="18.75" customHeight="1">
      <c r="W11" s="14" t="s">
        <v>5</v>
      </c>
      <c r="AA11" s="4"/>
    </row>
    <row r="12" spans="2:27" ht="18.75" customHeight="1" thickBot="1">
      <c r="AA12" s="4"/>
    </row>
    <row r="13" spans="2:27" ht="18.75" customHeight="1" thickBot="1">
      <c r="W13" s="38" t="s">
        <v>200</v>
      </c>
      <c r="X13" s="39"/>
      <c r="Y13" s="39"/>
      <c r="Z13" s="40"/>
      <c r="AA13" s="4"/>
    </row>
    <row r="14" spans="2:27" ht="18.75" customHeight="1">
      <c r="W14" s="5"/>
      <c r="X14" s="5"/>
      <c r="Y14" s="5"/>
      <c r="Z14" s="5"/>
    </row>
    <row r="15" spans="2:27" ht="18.75" customHeight="1"/>
    <row r="16" spans="2:27" ht="18.75" customHeight="1"/>
    <row r="17" spans="12:26" ht="18.75" customHeight="1"/>
    <row r="18" spans="12:26" ht="18.75" customHeight="1">
      <c r="W18" s="41" t="s">
        <v>6</v>
      </c>
      <c r="X18" s="41"/>
      <c r="Y18" s="41" t="s">
        <v>7</v>
      </c>
      <c r="Z18" s="41"/>
    </row>
    <row r="19" spans="12:26" ht="18.75" customHeight="1"/>
    <row r="20" spans="12:26" ht="18.75" customHeight="1"/>
    <row r="21" spans="12:26" ht="18.75" customHeight="1"/>
    <row r="22" spans="12:26" ht="18.75" customHeight="1"/>
    <row r="23" spans="12:26" ht="18.75" customHeight="1"/>
    <row r="24" spans="12:26" ht="18.75" customHeight="1"/>
    <row r="25" spans="12:26" ht="18.75" customHeight="1">
      <c r="L25"/>
    </row>
    <row r="26" spans="12:26" ht="18.75" customHeight="1"/>
    <row r="27" spans="12:26" ht="18.75" customHeight="1"/>
    <row r="28" spans="12:26" ht="5.0999999999999996" customHeight="1"/>
  </sheetData>
  <sheetProtection selectLockedCells="1"/>
  <mergeCells count="10">
    <mergeCell ref="X1:Y2"/>
    <mergeCell ref="B2:W3"/>
    <mergeCell ref="W13:Z13"/>
    <mergeCell ref="W18:X18"/>
    <mergeCell ref="Y18:Z18"/>
    <mergeCell ref="Q4:T4"/>
    <mergeCell ref="B5:T8"/>
    <mergeCell ref="W4:Z4"/>
    <mergeCell ref="W6:Z6"/>
    <mergeCell ref="W8:Z8"/>
  </mergeCells>
  <phoneticPr fontId="2"/>
  <printOptions horizontalCentered="1"/>
  <pageMargins left="0.70866141732283472" right="0.70866141732283472" top="0.55118110236220474" bottom="0.55118110236220474" header="0.31496062992125984" footer="0.31496062992125984"/>
  <pageSetup paperSize="9" fitToWidth="0" fitToHeight="0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104A62-6C87-48FD-B77D-0B60CE938007}">
  <dimension ref="A1:I15"/>
  <sheetViews>
    <sheetView showGridLines="0" workbookViewId="0"/>
  </sheetViews>
  <sheetFormatPr defaultRowHeight="18.75"/>
  <cols>
    <col min="1" max="4" width="15.125" style="29" customWidth="1"/>
    <col min="6" max="6" width="13.5" bestFit="1" customWidth="1"/>
    <col min="9" max="9" width="13.5" customWidth="1"/>
  </cols>
  <sheetData>
    <row r="1" spans="1:9">
      <c r="A1" s="29" t="s">
        <v>265</v>
      </c>
    </row>
    <row r="2" spans="1:9">
      <c r="A2" s="29" t="s">
        <v>264</v>
      </c>
      <c r="B2" s="29" t="s">
        <v>263</v>
      </c>
      <c r="C2" s="29" t="s">
        <v>263</v>
      </c>
      <c r="F2" s="34" t="s">
        <v>268</v>
      </c>
      <c r="I2" t="s">
        <v>257</v>
      </c>
    </row>
    <row r="3" spans="1:9" ht="19.5" thickBot="1">
      <c r="A3" s="32" t="s">
        <v>266</v>
      </c>
      <c r="B3" s="33" t="s">
        <v>267</v>
      </c>
      <c r="C3" s="31" t="s">
        <v>257</v>
      </c>
      <c r="D3" s="29" t="s">
        <v>258</v>
      </c>
      <c r="G3" t="s">
        <v>256</v>
      </c>
    </row>
    <row r="4" spans="1:9" ht="19.5" thickBot="1">
      <c r="A4" s="30">
        <f t="shared" ref="A4:A12" si="0">B4+1</f>
        <v>4</v>
      </c>
      <c r="B4" s="31">
        <v>3</v>
      </c>
      <c r="C4" s="31" t="s">
        <v>259</v>
      </c>
      <c r="D4" s="29">
        <v>-13</v>
      </c>
      <c r="F4" s="35">
        <f>STEP１!B11</f>
        <v>45444</v>
      </c>
      <c r="G4">
        <f>MONTH(STEP１!$B$11)</f>
        <v>6</v>
      </c>
      <c r="I4" s="35">
        <f>EDATE(F4,_xlfn.XLOOKUP(G4,$A$4:$A$15,$D$4:$D$15,"error",0,1))</f>
        <v>44986</v>
      </c>
    </row>
    <row r="5" spans="1:9">
      <c r="A5" s="30">
        <f t="shared" si="0"/>
        <v>5</v>
      </c>
      <c r="B5" s="31">
        <v>4</v>
      </c>
      <c r="C5" s="31" t="s">
        <v>259</v>
      </c>
      <c r="D5" s="29">
        <v>-14</v>
      </c>
      <c r="F5" t="s">
        <v>269</v>
      </c>
    </row>
    <row r="6" spans="1:9">
      <c r="A6" s="30">
        <f t="shared" si="0"/>
        <v>6</v>
      </c>
      <c r="B6" s="31">
        <v>5</v>
      </c>
      <c r="C6" s="31" t="s">
        <v>259</v>
      </c>
      <c r="D6" s="29">
        <v>-15</v>
      </c>
    </row>
    <row r="7" spans="1:9">
      <c r="A7" s="30">
        <f t="shared" si="0"/>
        <v>7</v>
      </c>
      <c r="B7" s="31">
        <v>6</v>
      </c>
      <c r="C7" s="31" t="s">
        <v>260</v>
      </c>
      <c r="D7" s="29">
        <v>-13</v>
      </c>
    </row>
    <row r="8" spans="1:9">
      <c r="A8" s="30">
        <f t="shared" si="0"/>
        <v>8</v>
      </c>
      <c r="B8" s="31">
        <v>7</v>
      </c>
      <c r="C8" s="31" t="s">
        <v>260</v>
      </c>
      <c r="D8" s="29">
        <v>-14</v>
      </c>
    </row>
    <row r="9" spans="1:9">
      <c r="A9" s="30">
        <f t="shared" si="0"/>
        <v>9</v>
      </c>
      <c r="B9" s="31">
        <v>8</v>
      </c>
      <c r="C9" s="31" t="s">
        <v>260</v>
      </c>
      <c r="D9" s="29">
        <v>-15</v>
      </c>
    </row>
    <row r="10" spans="1:9">
      <c r="A10" s="30">
        <f t="shared" si="0"/>
        <v>10</v>
      </c>
      <c r="B10" s="31">
        <v>9</v>
      </c>
      <c r="C10" s="31" t="s">
        <v>261</v>
      </c>
      <c r="D10" s="29">
        <v>-13</v>
      </c>
    </row>
    <row r="11" spans="1:9">
      <c r="A11" s="30">
        <f t="shared" si="0"/>
        <v>11</v>
      </c>
      <c r="B11" s="31">
        <v>10</v>
      </c>
      <c r="C11" s="31" t="s">
        <v>261</v>
      </c>
      <c r="D11" s="29">
        <v>-14</v>
      </c>
    </row>
    <row r="12" spans="1:9">
      <c r="A12" s="30">
        <f t="shared" si="0"/>
        <v>12</v>
      </c>
      <c r="B12" s="31">
        <v>11</v>
      </c>
      <c r="C12" s="31" t="s">
        <v>261</v>
      </c>
      <c r="D12" s="29">
        <v>-15</v>
      </c>
    </row>
    <row r="13" spans="1:9">
      <c r="A13" s="30">
        <v>1</v>
      </c>
      <c r="B13" s="31">
        <v>12</v>
      </c>
      <c r="C13" s="31" t="s">
        <v>262</v>
      </c>
      <c r="D13" s="29">
        <v>-13</v>
      </c>
    </row>
    <row r="14" spans="1:9">
      <c r="A14" s="30">
        <f>B14+1</f>
        <v>2</v>
      </c>
      <c r="B14" s="31">
        <v>1</v>
      </c>
      <c r="C14" s="31" t="s">
        <v>262</v>
      </c>
      <c r="D14" s="29">
        <v>-14</v>
      </c>
    </row>
    <row r="15" spans="1:9">
      <c r="A15" s="30">
        <f>B15+1</f>
        <v>3</v>
      </c>
      <c r="B15" s="31">
        <v>2</v>
      </c>
      <c r="C15" s="31" t="s">
        <v>262</v>
      </c>
      <c r="D15" s="29">
        <v>-15</v>
      </c>
    </row>
  </sheetData>
  <phoneticPr fontId="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21DD0A-EA62-46A1-BC18-23254BA3CB16}">
  <dimension ref="A1:AZ55"/>
  <sheetViews>
    <sheetView showGridLines="0" workbookViewId="0">
      <selection activeCell="R13" sqref="R13"/>
    </sheetView>
  </sheetViews>
  <sheetFormatPr defaultColWidth="0" defaultRowHeight="18.75" customHeight="1" zeroHeight="1"/>
  <cols>
    <col min="1" max="22" width="5.625" style="1" customWidth="1"/>
    <col min="23" max="26" width="10.625" style="1" customWidth="1"/>
    <col min="27" max="27" width="5.625" style="1" customWidth="1"/>
    <col min="28" max="28" width="1.625" style="1" customWidth="1"/>
    <col min="29" max="36" width="5.625" style="1" hidden="1" customWidth="1"/>
    <col min="37" max="52" width="5.625" hidden="1" customWidth="1"/>
    <col min="53" max="16384" width="9" hidden="1"/>
  </cols>
  <sheetData>
    <row r="1" spans="2:27" ht="18.75" customHeight="1">
      <c r="V1" s="50" t="s">
        <v>0</v>
      </c>
      <c r="W1" s="50"/>
      <c r="X1" s="50"/>
      <c r="Y1" s="50"/>
      <c r="Z1" s="50"/>
      <c r="AA1" s="50"/>
    </row>
    <row r="2" spans="2:27" ht="18.75" customHeigh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V2" s="50"/>
      <c r="W2" s="50"/>
      <c r="X2" s="50"/>
      <c r="Y2" s="50"/>
      <c r="Z2" s="50"/>
      <c r="AA2" s="50"/>
    </row>
    <row r="3" spans="2:27" ht="18.75" customHeight="1" thickBot="1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V3" s="4"/>
      <c r="W3" s="4"/>
      <c r="X3" s="4"/>
      <c r="Y3" s="4"/>
      <c r="Z3" s="4"/>
      <c r="AA3" s="4"/>
    </row>
    <row r="4" spans="2:27" ht="18.75" customHeight="1" thickBot="1">
      <c r="Q4" s="42"/>
      <c r="R4" s="42"/>
      <c r="S4" s="42"/>
      <c r="T4" s="42"/>
      <c r="V4" s="4"/>
      <c r="W4" s="38" t="s">
        <v>1</v>
      </c>
      <c r="X4" s="39"/>
      <c r="Y4" s="39"/>
      <c r="Z4" s="40"/>
      <c r="AA4" s="4"/>
    </row>
    <row r="5" spans="2:27" ht="18.75" customHeight="1" thickBot="1">
      <c r="B5" s="54" t="s">
        <v>229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V5" s="4"/>
      <c r="W5" s="4"/>
      <c r="X5" s="4"/>
      <c r="Y5" s="4"/>
      <c r="Z5" s="4"/>
      <c r="AA5" s="4"/>
    </row>
    <row r="6" spans="2:27" ht="18.75" customHeight="1" thickBot="1"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V6" s="4"/>
      <c r="W6" s="44" t="s">
        <v>3</v>
      </c>
      <c r="X6" s="45"/>
      <c r="Y6" s="45"/>
      <c r="Z6" s="46"/>
      <c r="AA6" s="4"/>
    </row>
    <row r="7" spans="2:27" ht="18.75" customHeight="1" thickBot="1">
      <c r="B7" s="54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V7" s="4"/>
      <c r="W7" s="4"/>
      <c r="X7" s="4"/>
      <c r="Y7" s="4"/>
      <c r="Z7" s="4"/>
      <c r="AA7" s="4"/>
    </row>
    <row r="8" spans="2:27" ht="18.75" customHeight="1" thickBot="1">
      <c r="B8" s="54"/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V8" s="4"/>
      <c r="W8" s="38" t="s">
        <v>4</v>
      </c>
      <c r="X8" s="39"/>
      <c r="Y8" s="39"/>
      <c r="Z8" s="40"/>
      <c r="AA8" s="4"/>
    </row>
    <row r="9" spans="2:27" ht="18.75" customHeight="1">
      <c r="V9" s="4"/>
      <c r="W9" s="14" t="s">
        <v>246</v>
      </c>
      <c r="X9" s="4"/>
      <c r="Y9" s="4"/>
      <c r="Z9" s="4"/>
      <c r="AA9" s="4"/>
    </row>
    <row r="10" spans="2:27" ht="18.75" customHeight="1">
      <c r="B10" s="51" t="s">
        <v>8</v>
      </c>
      <c r="C10" s="52"/>
      <c r="D10" s="52"/>
      <c r="E10" s="4"/>
      <c r="F10" s="51" t="s">
        <v>9</v>
      </c>
      <c r="G10" s="52"/>
      <c r="H10" s="52"/>
      <c r="I10" s="52"/>
      <c r="J10" s="56" t="s">
        <v>10</v>
      </c>
      <c r="K10" s="57"/>
      <c r="L10" s="57"/>
      <c r="M10" s="58"/>
      <c r="R10" s="4"/>
      <c r="S10" s="4"/>
      <c r="T10" s="4"/>
      <c r="V10" s="4"/>
      <c r="W10" s="14" t="s">
        <v>245</v>
      </c>
      <c r="X10" s="4"/>
      <c r="Y10" s="4"/>
      <c r="Z10" s="4"/>
      <c r="AA10" s="4"/>
    </row>
    <row r="11" spans="2:27" ht="18.75" customHeight="1">
      <c r="B11" s="53">
        <v>45444</v>
      </c>
      <c r="C11" s="53"/>
      <c r="D11" s="53"/>
      <c r="E11" s="4"/>
      <c r="F11" s="49">
        <f>給与対象月!I4</f>
        <v>44986</v>
      </c>
      <c r="G11" s="49"/>
      <c r="H11" s="49"/>
      <c r="I11" s="49"/>
      <c r="J11" s="55"/>
      <c r="K11" s="55"/>
      <c r="L11" s="55"/>
      <c r="M11" s="55"/>
      <c r="R11" s="4"/>
      <c r="S11" s="4"/>
      <c r="T11" s="4"/>
      <c r="V11" s="4"/>
      <c r="W11" s="14" t="s">
        <v>5</v>
      </c>
      <c r="X11" s="4"/>
      <c r="Y11" s="4"/>
      <c r="Z11" s="4"/>
      <c r="AA11" s="4"/>
    </row>
    <row r="12" spans="2:27" ht="18.75" customHeight="1" thickBot="1">
      <c r="B12" s="53"/>
      <c r="C12" s="53"/>
      <c r="D12" s="53"/>
      <c r="E12" s="4"/>
      <c r="F12" s="49">
        <f>EDATE(F11,1)</f>
        <v>45017</v>
      </c>
      <c r="G12" s="49"/>
      <c r="H12" s="49"/>
      <c r="I12" s="49"/>
      <c r="J12" s="55"/>
      <c r="K12" s="55"/>
      <c r="L12" s="55"/>
      <c r="M12" s="55"/>
      <c r="R12" s="4"/>
      <c r="S12" s="4"/>
      <c r="T12" s="4"/>
      <c r="V12" s="4"/>
      <c r="W12" s="4"/>
      <c r="X12" s="4"/>
      <c r="Y12" s="4"/>
      <c r="Z12" s="4"/>
      <c r="AA12" s="4"/>
    </row>
    <row r="13" spans="2:27" ht="18.75" customHeight="1" thickBot="1">
      <c r="B13" s="21"/>
      <c r="C13" s="21"/>
      <c r="D13" s="21"/>
      <c r="E13" s="4"/>
      <c r="F13" s="49">
        <f t="shared" ref="F13:F22" si="0">EDATE(F12,1)</f>
        <v>45047</v>
      </c>
      <c r="G13" s="49"/>
      <c r="H13" s="49"/>
      <c r="I13" s="49"/>
      <c r="J13" s="55"/>
      <c r="K13" s="55"/>
      <c r="L13" s="55"/>
      <c r="M13" s="55"/>
      <c r="R13" s="4"/>
      <c r="S13" s="4"/>
      <c r="T13" s="4"/>
      <c r="V13" s="4"/>
      <c r="W13" s="38" t="s">
        <v>200</v>
      </c>
      <c r="X13" s="39"/>
      <c r="Y13" s="39"/>
      <c r="Z13" s="40"/>
      <c r="AA13" s="4"/>
    </row>
    <row r="14" spans="2:27" ht="18.75" customHeight="1">
      <c r="B14" s="4"/>
      <c r="C14" s="4"/>
      <c r="D14" s="4"/>
      <c r="E14" s="4"/>
      <c r="F14" s="49">
        <f t="shared" si="0"/>
        <v>45078</v>
      </c>
      <c r="G14" s="49"/>
      <c r="H14" s="49"/>
      <c r="I14" s="49"/>
      <c r="J14" s="55"/>
      <c r="K14" s="55"/>
      <c r="L14" s="55"/>
      <c r="M14" s="55"/>
      <c r="R14" s="4"/>
      <c r="S14" s="4"/>
      <c r="T14" s="4"/>
      <c r="V14" s="4"/>
      <c r="W14" s="5"/>
      <c r="X14" s="5"/>
      <c r="Y14" s="5"/>
      <c r="Z14" s="5"/>
    </row>
    <row r="15" spans="2:27" ht="18.75" customHeight="1">
      <c r="B15" s="4"/>
      <c r="C15" s="4"/>
      <c r="D15" s="4"/>
      <c r="E15" s="4"/>
      <c r="F15" s="49">
        <f t="shared" si="0"/>
        <v>45108</v>
      </c>
      <c r="G15" s="49"/>
      <c r="H15" s="49"/>
      <c r="I15" s="49"/>
      <c r="J15" s="55"/>
      <c r="K15" s="55"/>
      <c r="L15" s="55"/>
      <c r="M15" s="55"/>
      <c r="R15" s="4"/>
      <c r="S15" s="4"/>
      <c r="T15" s="4"/>
      <c r="V15" s="4"/>
      <c r="W15" s="4"/>
      <c r="X15" s="4"/>
      <c r="Y15" s="4"/>
      <c r="Z15" s="4"/>
    </row>
    <row r="16" spans="2:27" ht="18.75" customHeight="1">
      <c r="B16" s="4"/>
      <c r="C16" s="4"/>
      <c r="D16" s="4"/>
      <c r="E16" s="4"/>
      <c r="F16" s="49">
        <f t="shared" si="0"/>
        <v>45139</v>
      </c>
      <c r="G16" s="49"/>
      <c r="H16" s="49"/>
      <c r="I16" s="49"/>
      <c r="J16" s="55"/>
      <c r="K16" s="55"/>
      <c r="L16" s="55"/>
      <c r="M16" s="55"/>
      <c r="R16" s="4"/>
      <c r="S16" s="4"/>
      <c r="T16" s="4"/>
      <c r="V16" s="4"/>
      <c r="W16" s="4"/>
      <c r="X16" s="4"/>
      <c r="Y16" s="4"/>
      <c r="Z16" s="4"/>
    </row>
    <row r="17" spans="1:52" ht="18.75" customHeight="1">
      <c r="B17" s="4"/>
      <c r="C17" s="4"/>
      <c r="D17" s="4"/>
      <c r="E17" s="4"/>
      <c r="F17" s="49">
        <f t="shared" si="0"/>
        <v>45170</v>
      </c>
      <c r="G17" s="49"/>
      <c r="H17" s="49"/>
      <c r="I17" s="49"/>
      <c r="J17" s="55"/>
      <c r="K17" s="55"/>
      <c r="L17" s="55"/>
      <c r="M17" s="55"/>
      <c r="R17" s="4"/>
      <c r="S17" s="4"/>
      <c r="T17" s="4"/>
      <c r="V17" s="4"/>
      <c r="W17" s="4"/>
      <c r="X17" s="4"/>
      <c r="Y17" s="4"/>
      <c r="Z17" s="4"/>
    </row>
    <row r="18" spans="1:52" ht="18.75" customHeight="1">
      <c r="B18" s="4"/>
      <c r="C18" s="4"/>
      <c r="D18" s="4"/>
      <c r="E18" s="4"/>
      <c r="F18" s="49">
        <f t="shared" si="0"/>
        <v>45200</v>
      </c>
      <c r="G18" s="49"/>
      <c r="H18" s="49"/>
      <c r="I18" s="49"/>
      <c r="J18" s="55"/>
      <c r="K18" s="55"/>
      <c r="L18" s="55"/>
      <c r="M18" s="55"/>
      <c r="R18" s="4"/>
      <c r="S18" s="4"/>
      <c r="T18" s="4"/>
      <c r="V18" s="4"/>
      <c r="W18" s="41" t="s">
        <v>6</v>
      </c>
      <c r="X18" s="41"/>
      <c r="Y18" s="41" t="s">
        <v>7</v>
      </c>
      <c r="Z18" s="41"/>
    </row>
    <row r="19" spans="1:52" ht="18.75" customHeight="1">
      <c r="B19" s="4"/>
      <c r="C19" s="4"/>
      <c r="D19" s="4"/>
      <c r="E19" s="4"/>
      <c r="F19" s="49">
        <f t="shared" si="0"/>
        <v>45231</v>
      </c>
      <c r="G19" s="49"/>
      <c r="H19" s="49"/>
      <c r="I19" s="49"/>
      <c r="J19" s="55"/>
      <c r="K19" s="55"/>
      <c r="L19" s="55"/>
      <c r="M19" s="55"/>
      <c r="R19" s="4"/>
      <c r="S19" s="4"/>
      <c r="T19" s="4"/>
    </row>
    <row r="20" spans="1:52" ht="18.75" customHeight="1">
      <c r="B20" s="4"/>
      <c r="C20" s="4"/>
      <c r="D20" s="4"/>
      <c r="E20" s="4"/>
      <c r="F20" s="49">
        <f t="shared" si="0"/>
        <v>45261</v>
      </c>
      <c r="G20" s="49"/>
      <c r="H20" s="49"/>
      <c r="I20" s="49"/>
      <c r="J20" s="55"/>
      <c r="K20" s="55"/>
      <c r="L20" s="55"/>
      <c r="M20" s="55"/>
      <c r="R20" s="4"/>
      <c r="S20" s="4"/>
      <c r="T20" s="4"/>
    </row>
    <row r="21" spans="1:52">
      <c r="B21" s="4"/>
      <c r="C21" s="4"/>
      <c r="D21" s="4"/>
      <c r="E21" s="4"/>
      <c r="F21" s="49">
        <f t="shared" si="0"/>
        <v>45292</v>
      </c>
      <c r="G21" s="49"/>
      <c r="H21" s="49"/>
      <c r="I21" s="49"/>
      <c r="J21" s="55"/>
      <c r="K21" s="55"/>
      <c r="L21" s="55"/>
      <c r="M21" s="55"/>
      <c r="R21" s="4"/>
      <c r="S21" s="4"/>
      <c r="T21" s="4"/>
    </row>
    <row r="22" spans="1:52">
      <c r="B22" s="4"/>
      <c r="C22" s="4"/>
      <c r="D22" s="4"/>
      <c r="E22" s="4"/>
      <c r="F22" s="49">
        <f t="shared" si="0"/>
        <v>45323</v>
      </c>
      <c r="G22" s="49"/>
      <c r="H22" s="49"/>
      <c r="I22" s="49"/>
      <c r="J22" s="55"/>
      <c r="K22" s="55"/>
      <c r="L22" s="55"/>
      <c r="M22" s="55"/>
      <c r="R22" s="4"/>
      <c r="S22" s="4"/>
      <c r="T22" s="4"/>
    </row>
    <row r="23" spans="1:52" ht="18.75" customHeight="1" thickBot="1">
      <c r="B23" s="4"/>
      <c r="C23" s="4"/>
      <c r="D23" s="4"/>
      <c r="E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</row>
    <row r="24" spans="1:52" ht="18.75" customHeight="1">
      <c r="B24" s="4"/>
      <c r="C24" s="4"/>
      <c r="D24" s="4"/>
      <c r="E24" s="4"/>
      <c r="F24" s="47" t="s">
        <v>11</v>
      </c>
      <c r="G24" s="47"/>
      <c r="H24" s="47"/>
      <c r="I24" s="48"/>
      <c r="J24" s="59">
        <f>IFERROR(AVERAGE(J11:M22),0)</f>
        <v>0</v>
      </c>
      <c r="K24" s="60"/>
      <c r="L24" s="60"/>
      <c r="M24" s="61"/>
      <c r="N24" s="4"/>
      <c r="O24" s="4"/>
      <c r="P24" s="4"/>
      <c r="Q24" s="4"/>
      <c r="R24" s="4"/>
      <c r="S24" s="4"/>
      <c r="T24" s="4"/>
    </row>
    <row r="25" spans="1:52" ht="18.75" customHeight="1" thickBot="1">
      <c r="B25" s="4"/>
      <c r="C25" s="4"/>
      <c r="D25" s="4"/>
      <c r="E25" s="4"/>
      <c r="F25" s="47"/>
      <c r="G25" s="47"/>
      <c r="H25" s="47"/>
      <c r="I25" s="48"/>
      <c r="J25" s="62"/>
      <c r="K25" s="63"/>
      <c r="L25" s="63"/>
      <c r="M25" s="64"/>
      <c r="N25" s="4"/>
      <c r="O25" s="4"/>
      <c r="P25" s="4"/>
      <c r="Q25" s="4"/>
      <c r="R25" s="4"/>
      <c r="S25" s="4"/>
      <c r="T25" s="4"/>
    </row>
    <row r="26" spans="1:52" ht="18.75" customHeight="1">
      <c r="A26" s="14"/>
    </row>
    <row r="27" spans="1:52" ht="5.0999999999999996" customHeight="1"/>
    <row r="28" spans="1:52" hidden="1"/>
    <row r="29" spans="1:52" s="1" customFormat="1" hidden="1"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</row>
    <row r="30" spans="1:52" s="1" customFormat="1" hidden="1"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</row>
    <row r="31" spans="1:52" s="1" customFormat="1" hidden="1"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</row>
    <row r="32" spans="1:52" s="1" customFormat="1" hidden="1"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</row>
    <row r="33" spans="37:52" s="1" customFormat="1" hidden="1"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</row>
    <row r="34" spans="37:52" s="1" customFormat="1" hidden="1"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</row>
    <row r="35" spans="37:52" s="1" customFormat="1" hidden="1"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</row>
    <row r="36" spans="37:52" s="1" customFormat="1" hidden="1"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</row>
    <row r="37" spans="37:52" s="1" customFormat="1" hidden="1"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</row>
    <row r="38" spans="37:52" s="1" customFormat="1" hidden="1"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</row>
    <row r="39" spans="37:52" s="1" customFormat="1" hidden="1"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</row>
    <row r="40" spans="37:52" s="1" customFormat="1" hidden="1"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</row>
    <row r="41" spans="37:52" s="1" customFormat="1" hidden="1"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</row>
    <row r="42" spans="37:52" s="1" customFormat="1" hidden="1"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</row>
    <row r="43" spans="37:52" s="1" customFormat="1" hidden="1"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</row>
    <row r="44" spans="37:52" s="1" customFormat="1" hidden="1"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</row>
    <row r="45" spans="37:52" s="1" customFormat="1" hidden="1"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</row>
    <row r="46" spans="37:52" s="1" customFormat="1" hidden="1"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</row>
    <row r="47" spans="37:52" s="1" customFormat="1" hidden="1"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</row>
    <row r="48" spans="37:52" s="1" customFormat="1" hidden="1"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</row>
    <row r="49" spans="37:52" s="1" customFormat="1" hidden="1"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</row>
    <row r="50" spans="37:52" s="1" customFormat="1" hidden="1"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</row>
    <row r="51" spans="37:52" s="1" customFormat="1" hidden="1"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</row>
    <row r="52" spans="37:52" s="1" customFormat="1" hidden="1"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</row>
    <row r="53" spans="37:52" s="1" customFormat="1" hidden="1"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</row>
    <row r="54" spans="37:52" s="1" customFormat="1" hidden="1"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</row>
    <row r="55" spans="37:52" s="1" customFormat="1" hidden="1"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</row>
  </sheetData>
  <sheetProtection selectLockedCells="1"/>
  <mergeCells count="39">
    <mergeCell ref="J22:M22"/>
    <mergeCell ref="J10:M10"/>
    <mergeCell ref="J24:M25"/>
    <mergeCell ref="W4:Z4"/>
    <mergeCell ref="W6:Z6"/>
    <mergeCell ref="W8:Z8"/>
    <mergeCell ref="J19:M19"/>
    <mergeCell ref="J21:M21"/>
    <mergeCell ref="W13:Z13"/>
    <mergeCell ref="W18:X18"/>
    <mergeCell ref="Y18:Z18"/>
    <mergeCell ref="J20:M20"/>
    <mergeCell ref="J15:M15"/>
    <mergeCell ref="J16:M16"/>
    <mergeCell ref="J17:M17"/>
    <mergeCell ref="J18:M18"/>
    <mergeCell ref="J14:M14"/>
    <mergeCell ref="J13:M13"/>
    <mergeCell ref="F10:I10"/>
    <mergeCell ref="F11:I11"/>
    <mergeCell ref="F12:I12"/>
    <mergeCell ref="V1:AA2"/>
    <mergeCell ref="Q4:T4"/>
    <mergeCell ref="B10:D10"/>
    <mergeCell ref="B11:D12"/>
    <mergeCell ref="B5:T8"/>
    <mergeCell ref="J11:M11"/>
    <mergeCell ref="J12:M12"/>
    <mergeCell ref="F24:I25"/>
    <mergeCell ref="F19:I19"/>
    <mergeCell ref="F21:I21"/>
    <mergeCell ref="F22:I22"/>
    <mergeCell ref="F13:I13"/>
    <mergeCell ref="F14:I14"/>
    <mergeCell ref="F15:I15"/>
    <mergeCell ref="F16:I16"/>
    <mergeCell ref="F17:I17"/>
    <mergeCell ref="F18:I18"/>
    <mergeCell ref="F20:I20"/>
  </mergeCells>
  <phoneticPr fontId="2"/>
  <pageMargins left="0.7" right="0.7" top="0.75" bottom="0.75" header="0.3" footer="0.3"/>
  <pageSetup paperSize="9" fitToWidth="0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85300C-2FC5-40C3-B1B5-46DE77994251}">
  <dimension ref="A1:AZ54"/>
  <sheetViews>
    <sheetView showGridLines="0" topLeftCell="A4" workbookViewId="0">
      <selection activeCell="B12" sqref="B12:D13"/>
    </sheetView>
  </sheetViews>
  <sheetFormatPr defaultColWidth="0" defaultRowHeight="18.75" customHeight="1" zeroHeight="1"/>
  <cols>
    <col min="1" max="22" width="5.625" style="1" customWidth="1"/>
    <col min="23" max="26" width="10.625" style="1" customWidth="1"/>
    <col min="27" max="27" width="5.625" style="1" customWidth="1"/>
    <col min="28" max="28" width="1.625" style="1" customWidth="1"/>
    <col min="29" max="36" width="5.625" style="1" hidden="1" customWidth="1"/>
    <col min="37" max="52" width="5.625" hidden="1" customWidth="1"/>
    <col min="53" max="16384" width="9" hidden="1"/>
  </cols>
  <sheetData>
    <row r="1" spans="2:27" s="1" customFormat="1" ht="18.75" customHeight="1">
      <c r="V1" s="50" t="s">
        <v>0</v>
      </c>
      <c r="W1" s="50"/>
      <c r="X1" s="50"/>
      <c r="Y1" s="50"/>
      <c r="Z1" s="50"/>
      <c r="AA1" s="50"/>
    </row>
    <row r="2" spans="2:27" s="1" customFormat="1" ht="18.75" customHeigh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V2" s="50"/>
      <c r="W2" s="50"/>
      <c r="X2" s="50"/>
      <c r="Y2" s="50"/>
      <c r="Z2" s="50"/>
      <c r="AA2" s="50"/>
    </row>
    <row r="3" spans="2:27" s="1" customFormat="1" ht="18.75" customHeight="1" thickBot="1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V3" s="4"/>
      <c r="W3" s="4"/>
      <c r="X3" s="4"/>
      <c r="Y3" s="4"/>
      <c r="Z3" s="4"/>
      <c r="AA3" s="4"/>
    </row>
    <row r="4" spans="2:27" s="1" customFormat="1" ht="18.75" customHeight="1" thickBot="1">
      <c r="Q4" s="42"/>
      <c r="R4" s="42"/>
      <c r="S4" s="42"/>
      <c r="T4" s="42"/>
      <c r="V4" s="4"/>
      <c r="W4" s="38" t="s">
        <v>1</v>
      </c>
      <c r="X4" s="39"/>
      <c r="Y4" s="39"/>
      <c r="Z4" s="40"/>
      <c r="AA4" s="4"/>
    </row>
    <row r="5" spans="2:27" s="1" customFormat="1" ht="18.75" customHeight="1" thickBot="1">
      <c r="B5" s="54" t="s">
        <v>247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V5" s="4"/>
      <c r="W5" s="4"/>
      <c r="X5" s="4"/>
      <c r="Y5" s="4"/>
      <c r="Z5" s="4"/>
      <c r="AA5" s="4"/>
    </row>
    <row r="6" spans="2:27" s="1" customFormat="1" ht="18.75" customHeight="1" thickBot="1"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V6" s="4"/>
      <c r="W6" s="38" t="s">
        <v>3</v>
      </c>
      <c r="X6" s="39"/>
      <c r="Y6" s="39"/>
      <c r="Z6" s="40"/>
      <c r="AA6" s="4"/>
    </row>
    <row r="7" spans="2:27" s="1" customFormat="1" ht="18.75" customHeight="1" thickBot="1">
      <c r="B7" s="54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V7" s="4"/>
      <c r="W7" s="4"/>
      <c r="X7" s="4"/>
      <c r="Y7" s="4"/>
      <c r="Z7" s="4"/>
      <c r="AA7" s="4"/>
    </row>
    <row r="8" spans="2:27" s="1" customFormat="1" ht="18.75" customHeight="1" thickBot="1">
      <c r="B8" s="54"/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V8" s="4"/>
      <c r="W8" s="44" t="s">
        <v>4</v>
      </c>
      <c r="X8" s="45"/>
      <c r="Y8" s="45"/>
      <c r="Z8" s="46"/>
      <c r="AA8" s="4"/>
    </row>
    <row r="9" spans="2:27" s="1" customFormat="1" ht="18.75" customHeight="1">
      <c r="V9" s="4"/>
      <c r="W9" s="15" t="s">
        <v>244</v>
      </c>
      <c r="X9" s="4"/>
      <c r="Y9" s="4"/>
      <c r="Z9" s="4"/>
      <c r="AA9" s="4"/>
    </row>
    <row r="10" spans="2:27" s="1" customFormat="1" ht="18.75" customHeight="1">
      <c r="F10" s="51" t="s">
        <v>12</v>
      </c>
      <c r="G10" s="51"/>
      <c r="H10" s="51"/>
      <c r="I10" s="51"/>
      <c r="J10" s="52" t="s">
        <v>234</v>
      </c>
      <c r="K10" s="52"/>
      <c r="L10" s="52"/>
      <c r="M10" s="52" t="s">
        <v>235</v>
      </c>
      <c r="N10" s="52"/>
      <c r="O10" s="52"/>
      <c r="P10" s="75" t="s">
        <v>13</v>
      </c>
      <c r="Q10" s="75"/>
      <c r="R10" s="75"/>
      <c r="S10" s="75" t="s">
        <v>14</v>
      </c>
      <c r="T10" s="75"/>
      <c r="U10" s="75"/>
      <c r="V10" s="4"/>
      <c r="W10" s="14" t="s">
        <v>245</v>
      </c>
      <c r="X10" s="4"/>
      <c r="Y10" s="4"/>
      <c r="Z10" s="4"/>
      <c r="AA10" s="4"/>
    </row>
    <row r="11" spans="2:27" s="1" customFormat="1" ht="18.75" customHeight="1">
      <c r="B11" s="51" t="s">
        <v>8</v>
      </c>
      <c r="C11" s="52"/>
      <c r="D11" s="52"/>
      <c r="E11" s="4"/>
      <c r="F11" s="51"/>
      <c r="G11" s="51"/>
      <c r="H11" s="51"/>
      <c r="I11" s="51"/>
      <c r="J11" s="52"/>
      <c r="K11" s="52"/>
      <c r="L11" s="52"/>
      <c r="M11" s="52"/>
      <c r="N11" s="52"/>
      <c r="O11" s="52"/>
      <c r="P11" s="75"/>
      <c r="Q11" s="75"/>
      <c r="R11" s="75"/>
      <c r="S11" s="75"/>
      <c r="T11" s="75"/>
      <c r="U11" s="75"/>
      <c r="V11" s="4"/>
      <c r="W11" s="14" t="s">
        <v>5</v>
      </c>
      <c r="X11" s="4"/>
      <c r="Y11" s="4"/>
      <c r="Z11" s="4"/>
      <c r="AA11" s="4"/>
    </row>
    <row r="12" spans="2:27" s="1" customFormat="1" ht="18.75" customHeight="1" thickBot="1">
      <c r="B12" s="76">
        <f>STEP１!B11</f>
        <v>45444</v>
      </c>
      <c r="C12" s="76"/>
      <c r="D12" s="76"/>
      <c r="E12" s="4"/>
      <c r="F12" s="65">
        <f>STEP１!F20</f>
        <v>45261</v>
      </c>
      <c r="G12" s="65"/>
      <c r="H12" s="65"/>
      <c r="I12" s="65"/>
      <c r="J12" s="66"/>
      <c r="K12" s="67"/>
      <c r="L12" s="68"/>
      <c r="M12" s="66"/>
      <c r="N12" s="67"/>
      <c r="O12" s="68"/>
      <c r="P12" s="66"/>
      <c r="Q12" s="67"/>
      <c r="R12" s="68"/>
      <c r="S12" s="66"/>
      <c r="T12" s="67"/>
      <c r="U12" s="68"/>
      <c r="V12" s="4"/>
      <c r="W12" s="4"/>
      <c r="X12" s="4"/>
      <c r="Y12" s="4"/>
      <c r="Z12" s="4"/>
      <c r="AA12" s="4"/>
    </row>
    <row r="13" spans="2:27" s="1" customFormat="1" ht="18.75" customHeight="1" thickBot="1">
      <c r="B13" s="76"/>
      <c r="C13" s="76"/>
      <c r="D13" s="76"/>
      <c r="E13" s="4"/>
      <c r="F13" s="65">
        <f>STEP１!F21</f>
        <v>45292</v>
      </c>
      <c r="G13" s="65"/>
      <c r="H13" s="65"/>
      <c r="I13" s="65"/>
      <c r="J13" s="66"/>
      <c r="K13" s="67"/>
      <c r="L13" s="68"/>
      <c r="M13" s="66"/>
      <c r="N13" s="67"/>
      <c r="O13" s="68"/>
      <c r="P13" s="66"/>
      <c r="Q13" s="67"/>
      <c r="R13" s="68"/>
      <c r="S13" s="66"/>
      <c r="T13" s="67"/>
      <c r="U13" s="68"/>
      <c r="V13" s="4"/>
      <c r="W13" s="38" t="s">
        <v>200</v>
      </c>
      <c r="X13" s="39"/>
      <c r="Y13" s="39"/>
      <c r="Z13" s="40"/>
      <c r="AA13" s="4"/>
    </row>
    <row r="14" spans="2:27" s="1" customFormat="1">
      <c r="B14" s="21"/>
      <c r="C14" s="21"/>
      <c r="D14" s="21"/>
      <c r="E14" s="4"/>
      <c r="F14" s="77">
        <f>STEP１!F22</f>
        <v>45323</v>
      </c>
      <c r="G14" s="78"/>
      <c r="H14" s="78"/>
      <c r="I14" s="79"/>
      <c r="J14" s="66"/>
      <c r="K14" s="67"/>
      <c r="L14" s="68"/>
      <c r="M14" s="66"/>
      <c r="N14" s="67"/>
      <c r="O14" s="68"/>
      <c r="P14" s="66"/>
      <c r="Q14" s="67"/>
      <c r="R14" s="68"/>
      <c r="S14" s="66"/>
      <c r="T14" s="67"/>
      <c r="U14" s="68"/>
      <c r="V14" s="4"/>
      <c r="W14" s="5"/>
      <c r="X14" s="5"/>
      <c r="Y14" s="5"/>
      <c r="Z14" s="5"/>
    </row>
    <row r="15" spans="2:27" s="1" customFormat="1" ht="18.75" customHeight="1" thickBot="1">
      <c r="B15" s="4"/>
      <c r="C15" s="4"/>
      <c r="D15" s="4"/>
      <c r="E15" s="4"/>
      <c r="V15" s="4"/>
      <c r="W15" s="4"/>
      <c r="X15" s="4"/>
      <c r="Y15" s="4"/>
      <c r="Z15" s="4"/>
    </row>
    <row r="16" spans="2:27" s="1" customFormat="1" ht="18.75" customHeight="1">
      <c r="B16" s="4"/>
      <c r="C16" s="4"/>
      <c r="D16" s="4"/>
      <c r="E16" s="4"/>
      <c r="F16" s="47" t="s">
        <v>15</v>
      </c>
      <c r="G16" s="47"/>
      <c r="H16" s="47"/>
      <c r="I16" s="48"/>
      <c r="J16" s="69">
        <f>IFERROR(AVERAGE(J12:L14),0)</f>
        <v>0</v>
      </c>
      <c r="K16" s="70"/>
      <c r="L16" s="71"/>
      <c r="M16" s="69">
        <f>IFERROR(AVERAGE(M12:O14),0)</f>
        <v>0</v>
      </c>
      <c r="N16" s="70"/>
      <c r="O16" s="71"/>
      <c r="P16" s="69">
        <f>IFERROR(AVERAGE(P12:R14),0)</f>
        <v>0</v>
      </c>
      <c r="Q16" s="70"/>
      <c r="R16" s="71"/>
      <c r="S16" s="69">
        <f>IFERROR(AVERAGE(S12:U14),0)</f>
        <v>0</v>
      </c>
      <c r="T16" s="70"/>
      <c r="U16" s="71"/>
      <c r="V16" s="4"/>
      <c r="W16" s="4"/>
      <c r="X16" s="4"/>
      <c r="Y16" s="4"/>
      <c r="Z16" s="4"/>
    </row>
    <row r="17" spans="1:52" s="1" customFormat="1" ht="18.75" customHeight="1" thickBot="1">
      <c r="B17" s="4"/>
      <c r="C17" s="4"/>
      <c r="D17" s="4"/>
      <c r="E17" s="4"/>
      <c r="F17" s="47"/>
      <c r="G17" s="47"/>
      <c r="H17" s="47"/>
      <c r="I17" s="48"/>
      <c r="J17" s="72"/>
      <c r="K17" s="73"/>
      <c r="L17" s="74"/>
      <c r="M17" s="72"/>
      <c r="N17" s="73"/>
      <c r="O17" s="74"/>
      <c r="P17" s="72"/>
      <c r="Q17" s="73"/>
      <c r="R17" s="74"/>
      <c r="S17" s="72"/>
      <c r="T17" s="73"/>
      <c r="U17" s="74"/>
      <c r="V17" s="4"/>
      <c r="W17" s="4"/>
      <c r="X17" s="4"/>
      <c r="Y17" s="4"/>
      <c r="Z17" s="4"/>
    </row>
    <row r="18" spans="1:52" ht="18.75" customHeight="1">
      <c r="B18" s="4"/>
      <c r="C18" s="4"/>
      <c r="D18" s="4"/>
      <c r="E18" s="4"/>
      <c r="V18" s="4"/>
      <c r="W18" s="41" t="s">
        <v>6</v>
      </c>
      <c r="X18" s="41"/>
      <c r="Y18" s="41" t="s">
        <v>7</v>
      </c>
      <c r="Z18" s="41"/>
    </row>
    <row r="19" spans="1:52" ht="18.75" customHeight="1">
      <c r="A19" s="17"/>
      <c r="B19" s="17"/>
      <c r="C19" s="17"/>
      <c r="D19" s="17"/>
      <c r="E19" s="4"/>
      <c r="F19" s="51" t="s">
        <v>12</v>
      </c>
      <c r="G19" s="51"/>
      <c r="H19" s="51"/>
      <c r="I19" s="51"/>
      <c r="J19" s="52" t="s">
        <v>236</v>
      </c>
      <c r="K19" s="52"/>
      <c r="L19" s="52"/>
      <c r="M19" s="52" t="s">
        <v>237</v>
      </c>
      <c r="N19" s="52"/>
      <c r="O19" s="52"/>
      <c r="P19" s="75" t="s">
        <v>209</v>
      </c>
      <c r="Q19" s="75"/>
      <c r="R19" s="75"/>
      <c r="S19" s="75" t="s">
        <v>210</v>
      </c>
      <c r="T19" s="75"/>
      <c r="U19" s="75"/>
    </row>
    <row r="20" spans="1:52" ht="18.75" customHeight="1">
      <c r="A20" s="17"/>
      <c r="B20" s="17"/>
      <c r="C20" s="17"/>
      <c r="D20" s="17"/>
      <c r="E20" s="4"/>
      <c r="F20" s="51"/>
      <c r="G20" s="51"/>
      <c r="H20" s="51"/>
      <c r="I20" s="51"/>
      <c r="J20" s="52"/>
      <c r="K20" s="52"/>
      <c r="L20" s="52"/>
      <c r="M20" s="52"/>
      <c r="N20" s="52"/>
      <c r="O20" s="52"/>
      <c r="P20" s="75"/>
      <c r="Q20" s="75"/>
      <c r="R20" s="75"/>
      <c r="S20" s="75"/>
      <c r="T20" s="75"/>
      <c r="U20" s="75"/>
    </row>
    <row r="21" spans="1:52" ht="18.75" customHeight="1">
      <c r="A21" s="17"/>
      <c r="B21" s="17"/>
      <c r="C21" s="17"/>
      <c r="D21" s="17"/>
      <c r="F21" s="65">
        <f>F12</f>
        <v>45261</v>
      </c>
      <c r="G21" s="65"/>
      <c r="H21" s="65"/>
      <c r="I21" s="65"/>
      <c r="J21" s="66"/>
      <c r="K21" s="67"/>
      <c r="L21" s="68"/>
      <c r="M21" s="66"/>
      <c r="N21" s="67"/>
      <c r="O21" s="68"/>
      <c r="P21" s="66"/>
      <c r="Q21" s="67"/>
      <c r="R21" s="68"/>
      <c r="S21" s="66"/>
      <c r="T21" s="67"/>
      <c r="U21" s="68"/>
    </row>
    <row r="22" spans="1:52" ht="18.75" customHeight="1">
      <c r="A22" s="17"/>
      <c r="B22" s="17"/>
      <c r="C22" s="17"/>
      <c r="D22" s="17"/>
      <c r="F22" s="65">
        <f>F13</f>
        <v>45292</v>
      </c>
      <c r="G22" s="65"/>
      <c r="H22" s="65"/>
      <c r="I22" s="65"/>
      <c r="J22" s="66"/>
      <c r="K22" s="67"/>
      <c r="L22" s="68"/>
      <c r="M22" s="66"/>
      <c r="N22" s="67"/>
      <c r="O22" s="68"/>
      <c r="P22" s="66"/>
      <c r="Q22" s="67"/>
      <c r="R22" s="68"/>
      <c r="S22" s="66"/>
      <c r="T22" s="67"/>
      <c r="U22" s="68"/>
    </row>
    <row r="23" spans="1:52" ht="18.75" customHeight="1">
      <c r="A23" s="17"/>
      <c r="B23" s="17"/>
      <c r="C23" s="17"/>
      <c r="D23" s="17"/>
      <c r="F23" s="65">
        <f>F14</f>
        <v>45323</v>
      </c>
      <c r="G23" s="65"/>
      <c r="H23" s="65"/>
      <c r="I23" s="65"/>
      <c r="J23" s="66"/>
      <c r="K23" s="67"/>
      <c r="L23" s="68"/>
      <c r="M23" s="66"/>
      <c r="N23" s="67"/>
      <c r="O23" s="68"/>
      <c r="P23" s="66"/>
      <c r="Q23" s="67"/>
      <c r="R23" s="68"/>
      <c r="S23" s="66"/>
      <c r="T23" s="67"/>
      <c r="U23" s="68"/>
    </row>
    <row r="24" spans="1:52" ht="18.75" customHeight="1" thickBot="1">
      <c r="A24" s="17"/>
      <c r="B24" s="17"/>
      <c r="C24" s="17"/>
      <c r="D24" s="17"/>
      <c r="E24" s="4"/>
    </row>
    <row r="25" spans="1:52" ht="18.75" customHeight="1">
      <c r="A25" s="17"/>
      <c r="B25" s="17"/>
      <c r="C25" s="17"/>
      <c r="D25" s="17"/>
      <c r="E25" s="4"/>
      <c r="F25" s="47" t="s">
        <v>15</v>
      </c>
      <c r="G25" s="47"/>
      <c r="H25" s="47"/>
      <c r="I25" s="48"/>
      <c r="J25" s="69">
        <f>IFERROR(AVERAGE(J21:L23),0)</f>
        <v>0</v>
      </c>
      <c r="K25" s="70"/>
      <c r="L25" s="71"/>
      <c r="M25" s="69">
        <f>IFERROR(AVERAGE(M21:O23),0)</f>
        <v>0</v>
      </c>
      <c r="N25" s="70"/>
      <c r="O25" s="71"/>
      <c r="P25" s="69">
        <f>IFERROR(AVERAGE(P21:R23),0)</f>
        <v>0</v>
      </c>
      <c r="Q25" s="70"/>
      <c r="R25" s="71"/>
      <c r="S25" s="69">
        <f>IFERROR(AVERAGE(S21:U23),0)</f>
        <v>0</v>
      </c>
      <c r="T25" s="70"/>
      <c r="U25" s="71"/>
    </row>
    <row r="26" spans="1:52" ht="18.75" customHeight="1" thickBot="1">
      <c r="B26" s="4"/>
      <c r="F26" s="47"/>
      <c r="G26" s="47"/>
      <c r="H26" s="47"/>
      <c r="I26" s="48"/>
      <c r="J26" s="72"/>
      <c r="K26" s="73"/>
      <c r="L26" s="74"/>
      <c r="M26" s="72"/>
      <c r="N26" s="73"/>
      <c r="O26" s="74"/>
      <c r="P26" s="72"/>
      <c r="Q26" s="73"/>
      <c r="R26" s="74"/>
      <c r="S26" s="72"/>
      <c r="T26" s="73"/>
      <c r="U26" s="74"/>
    </row>
    <row r="27" spans="1:52" ht="5.0999999999999996" customHeight="1"/>
    <row r="28" spans="1:52" s="1" customFormat="1" ht="18.75" hidden="1" customHeight="1"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</row>
    <row r="29" spans="1:52" s="1" customFormat="1" ht="18.75" hidden="1" customHeight="1"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</row>
    <row r="30" spans="1:52" s="1" customFormat="1" ht="18.75" hidden="1" customHeight="1"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</row>
    <row r="31" spans="1:52" s="1" customFormat="1" ht="18.75" hidden="1" customHeight="1"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</row>
    <row r="32" spans="1:52" s="1" customFormat="1" ht="18.75" hidden="1" customHeight="1"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</row>
    <row r="33" spans="37:52" s="1" customFormat="1" ht="18.75" hidden="1" customHeight="1"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</row>
    <row r="34" spans="37:52" s="1" customFormat="1" ht="18.75" hidden="1" customHeight="1"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</row>
    <row r="35" spans="37:52" s="1" customFormat="1" ht="18.75" hidden="1" customHeight="1"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</row>
    <row r="36" spans="37:52" s="1" customFormat="1" ht="18.75" hidden="1" customHeight="1"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</row>
    <row r="37" spans="37:52" s="1" customFormat="1" ht="18.75" hidden="1" customHeight="1"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</row>
    <row r="38" spans="37:52" s="1" customFormat="1" ht="18.75" hidden="1" customHeight="1"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</row>
    <row r="39" spans="37:52" s="1" customFormat="1" ht="18.75" hidden="1" customHeight="1"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</row>
    <row r="40" spans="37:52" s="1" customFormat="1" ht="18.75" hidden="1" customHeight="1"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</row>
    <row r="41" spans="37:52" s="1" customFormat="1" ht="18.75" hidden="1" customHeight="1"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</row>
    <row r="42" spans="37:52" s="1" customFormat="1" ht="18.75" hidden="1" customHeight="1"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</row>
    <row r="43" spans="37:52" s="1" customFormat="1" ht="18.75" hidden="1" customHeight="1"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</row>
    <row r="44" spans="37:52" s="1" customFormat="1" ht="18.75" hidden="1" customHeight="1"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</row>
    <row r="45" spans="37:52" s="1" customFormat="1" ht="18.75" hidden="1" customHeight="1"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</row>
    <row r="46" spans="37:52" s="1" customFormat="1" ht="18.75" hidden="1" customHeight="1"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</row>
    <row r="47" spans="37:52" s="1" customFormat="1" ht="18.75" hidden="1" customHeight="1"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</row>
    <row r="48" spans="37:52" s="1" customFormat="1" ht="18.75" hidden="1" customHeight="1"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</row>
    <row r="49" spans="37:52" s="1" customFormat="1" ht="18.75" hidden="1" customHeight="1"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</row>
    <row r="50" spans="37:52" s="1" customFormat="1" ht="18.75" hidden="1" customHeight="1"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</row>
    <row r="51" spans="37:52" s="1" customFormat="1" ht="18.75" hidden="1" customHeight="1"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</row>
    <row r="52" spans="37:52" s="1" customFormat="1" ht="18.75" hidden="1" customHeight="1"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</row>
    <row r="53" spans="37:52" s="1" customFormat="1" ht="18.75" hidden="1" customHeight="1"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</row>
    <row r="54" spans="37:52" s="1" customFormat="1" ht="18.75" hidden="1" customHeight="1"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</row>
  </sheetData>
  <sheetProtection selectLockedCells="1"/>
  <mergeCells count="61">
    <mergeCell ref="P14:R14"/>
    <mergeCell ref="S14:U14"/>
    <mergeCell ref="W18:X18"/>
    <mergeCell ref="Y18:Z18"/>
    <mergeCell ref="M16:O17"/>
    <mergeCell ref="P16:R17"/>
    <mergeCell ref="S16:U17"/>
    <mergeCell ref="M14:O14"/>
    <mergeCell ref="F16:I17"/>
    <mergeCell ref="F12:I12"/>
    <mergeCell ref="F13:I13"/>
    <mergeCell ref="F14:I14"/>
    <mergeCell ref="J13:L13"/>
    <mergeCell ref="J16:L17"/>
    <mergeCell ref="J14:L14"/>
    <mergeCell ref="J12:L12"/>
    <mergeCell ref="B11:D11"/>
    <mergeCell ref="W13:Z13"/>
    <mergeCell ref="B12:D13"/>
    <mergeCell ref="F10:I11"/>
    <mergeCell ref="J10:L11"/>
    <mergeCell ref="M10:O11"/>
    <mergeCell ref="P10:R11"/>
    <mergeCell ref="S10:U11"/>
    <mergeCell ref="M12:O12"/>
    <mergeCell ref="P12:R12"/>
    <mergeCell ref="S12:U12"/>
    <mergeCell ref="M13:O13"/>
    <mergeCell ref="P13:R13"/>
    <mergeCell ref="S13:U13"/>
    <mergeCell ref="V1:AA2"/>
    <mergeCell ref="Q4:T4"/>
    <mergeCell ref="W4:Z4"/>
    <mergeCell ref="B5:T8"/>
    <mergeCell ref="W6:Z6"/>
    <mergeCell ref="W8:Z8"/>
    <mergeCell ref="F19:I20"/>
    <mergeCell ref="J19:L20"/>
    <mergeCell ref="M19:O20"/>
    <mergeCell ref="P19:R20"/>
    <mergeCell ref="S19:U20"/>
    <mergeCell ref="F21:I21"/>
    <mergeCell ref="J21:L21"/>
    <mergeCell ref="M21:O21"/>
    <mergeCell ref="P21:R21"/>
    <mergeCell ref="S21:U21"/>
    <mergeCell ref="S25:U26"/>
    <mergeCell ref="F25:I26"/>
    <mergeCell ref="J25:L26"/>
    <mergeCell ref="M25:O26"/>
    <mergeCell ref="P25:R26"/>
    <mergeCell ref="F23:I23"/>
    <mergeCell ref="J23:L23"/>
    <mergeCell ref="M23:O23"/>
    <mergeCell ref="P23:R23"/>
    <mergeCell ref="S23:U23"/>
    <mergeCell ref="F22:I22"/>
    <mergeCell ref="J22:L22"/>
    <mergeCell ref="M22:O22"/>
    <mergeCell ref="P22:R22"/>
    <mergeCell ref="S22:U22"/>
  </mergeCells>
  <phoneticPr fontId="2"/>
  <pageMargins left="0.7" right="0.7" top="0.75" bottom="0.75" header="0.3" footer="0.3"/>
  <pageSetup paperSize="9" fitToWidth="0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3509A1-1334-466D-8990-D2F2B3954B37}">
  <dimension ref="A1:AZ55"/>
  <sheetViews>
    <sheetView showGridLines="0" topLeftCell="A16" workbookViewId="0"/>
  </sheetViews>
  <sheetFormatPr defaultColWidth="0" defaultRowHeight="18.75" customHeight="1" zeroHeight="1"/>
  <cols>
    <col min="1" max="22" width="5.625" style="1" customWidth="1"/>
    <col min="23" max="26" width="10.625" style="1" customWidth="1"/>
    <col min="27" max="27" width="5.625" style="1" customWidth="1"/>
    <col min="28" max="28" width="1.625" style="1" customWidth="1"/>
    <col min="29" max="36" width="5.625" style="1" hidden="1" customWidth="1"/>
    <col min="37" max="52" width="5.625" hidden="1" customWidth="1"/>
    <col min="53" max="16384" width="9" hidden="1"/>
  </cols>
  <sheetData>
    <row r="1" spans="1:27" s="1" customFormat="1">
      <c r="V1" s="50" t="s">
        <v>0</v>
      </c>
      <c r="W1" s="50"/>
      <c r="X1" s="50"/>
      <c r="Y1" s="50"/>
      <c r="Z1" s="50"/>
      <c r="AA1" s="50"/>
    </row>
    <row r="2" spans="1:27" s="1" customFormat="1" ht="18.75" customHeigh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V2" s="50"/>
      <c r="W2" s="50"/>
      <c r="X2" s="50"/>
      <c r="Y2" s="50"/>
      <c r="Z2" s="50"/>
      <c r="AA2" s="50"/>
    </row>
    <row r="3" spans="1:27" s="1" customFormat="1" ht="18.75" customHeight="1" thickBot="1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V3" s="4"/>
      <c r="W3" s="4"/>
      <c r="X3" s="4"/>
      <c r="Y3" s="4"/>
      <c r="Z3" s="4"/>
      <c r="AA3" s="4"/>
    </row>
    <row r="4" spans="1:27" s="1" customFormat="1" ht="18.75" customHeight="1" thickBot="1">
      <c r="Q4" s="42"/>
      <c r="R4" s="42"/>
      <c r="S4" s="42"/>
      <c r="T4" s="42"/>
      <c r="V4" s="4"/>
      <c r="W4" s="38" t="s">
        <v>1</v>
      </c>
      <c r="X4" s="39"/>
      <c r="Y4" s="39"/>
      <c r="Z4" s="40"/>
      <c r="AA4" s="4"/>
    </row>
    <row r="5" spans="1:27" s="1" customFormat="1" ht="18.75" customHeight="1" thickBot="1">
      <c r="B5" s="54" t="s">
        <v>248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V5" s="4"/>
      <c r="W5" s="4"/>
      <c r="X5" s="4"/>
      <c r="Y5" s="4"/>
      <c r="Z5" s="4"/>
      <c r="AA5" s="4"/>
    </row>
    <row r="6" spans="1:27" s="1" customFormat="1" ht="18.75" customHeight="1" thickBot="1"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V6" s="4"/>
      <c r="W6" s="38" t="s">
        <v>3</v>
      </c>
      <c r="X6" s="39"/>
      <c r="Y6" s="39"/>
      <c r="Z6" s="40"/>
      <c r="AA6" s="4"/>
    </row>
    <row r="7" spans="1:27" s="1" customFormat="1" ht="18.75" customHeight="1" thickBot="1">
      <c r="B7" s="54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V7" s="4"/>
      <c r="W7" s="4"/>
      <c r="X7" s="4"/>
      <c r="Y7" s="4"/>
      <c r="Z7" s="4"/>
      <c r="AA7" s="4"/>
    </row>
    <row r="8" spans="1:27" s="1" customFormat="1" ht="18.75" customHeight="1" thickBot="1">
      <c r="B8" s="54"/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V8" s="4"/>
      <c r="W8" s="44" t="s">
        <v>4</v>
      </c>
      <c r="X8" s="45"/>
      <c r="Y8" s="45"/>
      <c r="Z8" s="46"/>
      <c r="AA8" s="4"/>
    </row>
    <row r="9" spans="1:27" s="1" customFormat="1" ht="18.75" customHeight="1">
      <c r="V9" s="4"/>
      <c r="W9" s="14" t="s">
        <v>246</v>
      </c>
      <c r="X9" s="4"/>
      <c r="Y9" s="4"/>
      <c r="Z9" s="4"/>
      <c r="AA9" s="4"/>
    </row>
    <row r="10" spans="1:27" s="1" customFormat="1" ht="18.75" customHeight="1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V10" s="4"/>
      <c r="W10" s="15" t="s">
        <v>245</v>
      </c>
      <c r="X10" s="4"/>
      <c r="Y10" s="4"/>
      <c r="Z10" s="4"/>
      <c r="AA10" s="4"/>
    </row>
    <row r="11" spans="1:27" s="1" customFormat="1" ht="18.75" customHeight="1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24" t="b">
        <v>0</v>
      </c>
      <c r="O11" s="4"/>
      <c r="P11" s="4"/>
      <c r="Q11" s="4"/>
      <c r="R11" s="4"/>
      <c r="S11" s="4"/>
      <c r="T11" s="4"/>
      <c r="V11" s="4"/>
      <c r="W11" s="14" t="s">
        <v>5</v>
      </c>
      <c r="X11" s="4"/>
      <c r="Y11" s="4"/>
      <c r="Z11" s="4"/>
      <c r="AA11" s="4"/>
    </row>
    <row r="12" spans="1:27" s="1" customFormat="1" ht="18.75" customHeight="1" thickBot="1">
      <c r="A12" s="4"/>
      <c r="B12" s="7" t="s">
        <v>16</v>
      </c>
      <c r="C12" s="4"/>
      <c r="D12" s="4"/>
      <c r="E12" s="4"/>
      <c r="F12" s="4"/>
      <c r="G12" s="4"/>
      <c r="H12" s="23"/>
      <c r="I12" s="6" t="s">
        <v>197</v>
      </c>
      <c r="J12" s="4"/>
      <c r="K12" s="4"/>
      <c r="L12" s="4"/>
      <c r="M12" s="4"/>
      <c r="N12" s="24" t="b">
        <v>0</v>
      </c>
      <c r="O12" s="4"/>
      <c r="P12" s="4"/>
      <c r="Q12" s="4"/>
      <c r="R12" s="4"/>
      <c r="S12" s="4"/>
      <c r="T12" s="4"/>
      <c r="V12" s="4"/>
      <c r="W12" s="4"/>
      <c r="X12" s="4"/>
      <c r="Y12" s="4"/>
      <c r="Z12" s="4"/>
      <c r="AA12" s="4"/>
    </row>
    <row r="13" spans="1:27" s="1" customFormat="1" ht="18.75" customHeight="1" thickBot="1">
      <c r="A13" s="4"/>
      <c r="B13" s="4"/>
      <c r="C13" s="4"/>
      <c r="D13" s="4"/>
      <c r="E13" s="4"/>
      <c r="F13" s="4"/>
      <c r="G13" s="4"/>
      <c r="H13" s="23"/>
      <c r="I13" s="6" t="s">
        <v>198</v>
      </c>
      <c r="J13" s="4"/>
      <c r="K13" s="4"/>
      <c r="L13" s="4"/>
      <c r="M13" s="4"/>
      <c r="N13" s="81" t="str">
        <f>IFERROR(IF(OR(N11,G18&gt;=1.2%),"算定不可","算定可能"),"-")</f>
        <v>算定不可</v>
      </c>
      <c r="O13" s="82"/>
      <c r="P13" s="82"/>
      <c r="Q13" s="82"/>
      <c r="R13" s="82"/>
      <c r="S13" s="82"/>
      <c r="T13" s="83"/>
      <c r="V13" s="4"/>
      <c r="W13" s="38" t="s">
        <v>200</v>
      </c>
      <c r="X13" s="39"/>
      <c r="Y13" s="39"/>
      <c r="Z13" s="40"/>
      <c r="AA13" s="4"/>
    </row>
    <row r="14" spans="1:27" s="1" customFormat="1" ht="18.75" customHeight="1" thickBot="1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84"/>
      <c r="O14" s="85"/>
      <c r="P14" s="85"/>
      <c r="Q14" s="85"/>
      <c r="R14" s="85"/>
      <c r="S14" s="85"/>
      <c r="T14" s="86"/>
      <c r="V14" s="4"/>
      <c r="W14" s="5"/>
      <c r="X14" s="5"/>
      <c r="Y14" s="5"/>
      <c r="Z14" s="5"/>
      <c r="AA14" s="4"/>
    </row>
    <row r="15" spans="1:27" s="1" customFormat="1" ht="18.75" customHeight="1">
      <c r="A15" s="4"/>
      <c r="B15" s="7" t="s">
        <v>226</v>
      </c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87" t="str">
        <f>IFERROR(IF(AND(N11=FALSE,N12=FALSE),"",IF(N11,"③入院ベースアップ評価料へ進んでください。",IF(G18&gt;=1.2%,"Step3へ進んでください。",""))),"")</f>
        <v/>
      </c>
      <c r="O15" s="87"/>
      <c r="P15" s="87"/>
      <c r="Q15" s="87"/>
      <c r="R15" s="87"/>
      <c r="S15" s="87"/>
      <c r="T15" s="87"/>
      <c r="V15" s="4"/>
      <c r="W15" s="4"/>
      <c r="X15" s="4"/>
      <c r="Y15" s="4"/>
      <c r="Z15" s="4"/>
      <c r="AA15" s="4"/>
    </row>
    <row r="16" spans="1:27" s="1" customFormat="1">
      <c r="A16" s="4"/>
      <c r="B16" s="4"/>
      <c r="C16" s="50" t="s">
        <v>11</v>
      </c>
      <c r="D16" s="50"/>
      <c r="E16" s="50"/>
      <c r="F16" s="50"/>
      <c r="G16" s="88">
        <f>一月当たり給与総額</f>
        <v>0</v>
      </c>
      <c r="H16" s="88"/>
      <c r="I16" s="88"/>
      <c r="J16" s="88"/>
      <c r="K16" s="4"/>
      <c r="L16" s="4"/>
      <c r="M16" s="4"/>
      <c r="N16" s="87"/>
      <c r="O16" s="87"/>
      <c r="P16" s="87"/>
      <c r="Q16" s="87"/>
      <c r="R16" s="87"/>
      <c r="S16" s="87"/>
      <c r="T16" s="87"/>
      <c r="V16" s="4"/>
      <c r="W16" s="4"/>
      <c r="X16" s="4"/>
      <c r="Y16" s="4"/>
      <c r="Z16" s="4"/>
      <c r="AA16" s="4"/>
    </row>
    <row r="17" spans="1:52" s="1" customFormat="1">
      <c r="A17" s="4"/>
      <c r="B17" s="4"/>
      <c r="C17" s="50" t="s">
        <v>17</v>
      </c>
      <c r="D17" s="50"/>
      <c r="E17" s="50"/>
      <c r="F17" s="50"/>
      <c r="G17" s="88">
        <f>(初診料*6+再診料*2+訪問診療料同一建物以外*28+訪問診療料同一建物*7)*10+(歯科初診料*10+歯科再診料*2+歯科訪問診療料同一建物以外*41+歯科訪問診療料同一建物*10)*10</f>
        <v>0</v>
      </c>
      <c r="H17" s="88"/>
      <c r="I17" s="88"/>
      <c r="J17" s="88"/>
      <c r="K17" s="4"/>
      <c r="L17" s="4"/>
      <c r="M17" s="4"/>
      <c r="N17" s="4"/>
      <c r="O17" s="4"/>
      <c r="P17" s="4"/>
      <c r="Q17" s="4"/>
      <c r="R17" s="4"/>
      <c r="S17" s="4"/>
      <c r="T17" s="4"/>
      <c r="V17" s="4"/>
      <c r="W17" s="4"/>
      <c r="X17" s="4"/>
      <c r="Y17" s="4"/>
      <c r="Z17" s="4"/>
      <c r="AA17" s="4"/>
    </row>
    <row r="18" spans="1:52">
      <c r="A18" s="4"/>
      <c r="B18" s="4"/>
      <c r="C18" s="50" t="s">
        <v>227</v>
      </c>
      <c r="D18" s="50"/>
      <c r="E18" s="50"/>
      <c r="F18" s="50"/>
      <c r="G18" s="80" t="str">
        <f>IFERROR(ROUNDDOWN(G17/G16,4),"-")</f>
        <v>-</v>
      </c>
      <c r="H18" s="80"/>
      <c r="I18" s="80"/>
      <c r="J18" s="80"/>
      <c r="K18" s="4"/>
      <c r="L18" s="4"/>
      <c r="M18" s="4"/>
      <c r="N18" s="4"/>
      <c r="O18" s="4"/>
      <c r="P18" s="4"/>
      <c r="Q18" s="4"/>
      <c r="R18" s="4"/>
      <c r="S18" s="4"/>
      <c r="T18" s="4"/>
      <c r="V18" s="4"/>
      <c r="W18" s="41" t="s">
        <v>6</v>
      </c>
      <c r="X18" s="41"/>
      <c r="Y18" s="41" t="s">
        <v>7</v>
      </c>
      <c r="Z18" s="41"/>
      <c r="AA18" s="4"/>
    </row>
    <row r="19" spans="1:52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V19" s="4"/>
      <c r="W19" s="4"/>
      <c r="X19" s="4"/>
      <c r="Y19" s="4"/>
      <c r="Z19" s="4"/>
      <c r="AA19" s="4"/>
    </row>
    <row r="20" spans="1:52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</row>
    <row r="21" spans="1:52">
      <c r="A21" s="4"/>
      <c r="B21" s="4"/>
      <c r="C21" s="50" t="s">
        <v>18</v>
      </c>
      <c r="D21" s="50"/>
      <c r="E21" s="50"/>
      <c r="F21" s="50"/>
      <c r="G21" s="89" t="str">
        <f>IFERROR((一月当たり給与総額*1.2%-一月当たり算定金額外来Ⅰ)/(((初診料+訪問診療料同一建物以外+訪問診療料同一建物+歯科初診料+歯科訪問診療料同一建物以外+歯科訪問診療料同一建物)*8+(再診料+歯科再診料)*1)*10),"-")</f>
        <v>-</v>
      </c>
      <c r="H21" s="89"/>
      <c r="I21" s="89"/>
      <c r="J21" s="89"/>
      <c r="K21" s="89"/>
      <c r="L21" s="89"/>
      <c r="M21" s="89"/>
      <c r="N21" s="89"/>
      <c r="O21" s="4"/>
      <c r="P21" s="4"/>
      <c r="Q21" s="4"/>
      <c r="R21" s="4"/>
      <c r="S21" s="4"/>
      <c r="T21" s="4"/>
    </row>
    <row r="22" spans="1:52">
      <c r="A22" s="4"/>
      <c r="B22" s="4"/>
      <c r="C22" s="50" t="s">
        <v>19</v>
      </c>
      <c r="D22" s="50"/>
      <c r="E22" s="50"/>
      <c r="F22" s="50"/>
      <c r="G22" s="89" t="str">
        <f>IFERROR(IF(N13="算定可能",(VLOOKUP("該当",'リスト（外来）'!J:M,4,FALSE)),"-"),"-")</f>
        <v>-</v>
      </c>
      <c r="H22" s="89"/>
      <c r="I22" s="89"/>
      <c r="J22" s="89"/>
      <c r="K22" s="89"/>
      <c r="L22" s="89"/>
      <c r="M22" s="89"/>
      <c r="N22" s="89"/>
      <c r="O22" s="4"/>
      <c r="P22" s="4"/>
      <c r="Q22" s="4"/>
      <c r="R22" s="4"/>
      <c r="S22" s="4"/>
      <c r="T22" s="4"/>
    </row>
    <row r="23" spans="1:52">
      <c r="A23" s="4"/>
      <c r="B23" s="4"/>
      <c r="C23" s="50" t="s">
        <v>203</v>
      </c>
      <c r="D23" s="50"/>
      <c r="E23" s="50"/>
      <c r="F23" s="50"/>
      <c r="G23" s="90" t="s">
        <v>250</v>
      </c>
      <c r="H23" s="90"/>
      <c r="I23" s="90"/>
      <c r="J23" s="18" t="str">
        <f>VLOOKUP(G22,'リスト（外来）'!C:D,2,FALSE)</f>
        <v>-</v>
      </c>
      <c r="K23" s="50" t="s">
        <v>208</v>
      </c>
      <c r="L23" s="50"/>
      <c r="M23" s="50"/>
      <c r="N23" s="18" t="str">
        <f>VLOOKUP(G22,'リスト（外来）'!C:E,3,FALSE)</f>
        <v>-</v>
      </c>
      <c r="O23" s="4"/>
      <c r="P23" s="4"/>
      <c r="Q23" s="4"/>
      <c r="R23" s="4"/>
      <c r="S23" s="4"/>
      <c r="T23" s="4"/>
    </row>
    <row r="24" spans="1:52">
      <c r="A24" s="14" t="s">
        <v>20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19"/>
      <c r="O24" s="4"/>
      <c r="P24" s="4"/>
      <c r="Q24" s="4"/>
      <c r="R24" s="4"/>
      <c r="S24" s="4"/>
      <c r="T24" s="4"/>
    </row>
    <row r="25" spans="1:52">
      <c r="A25" s="14" t="s">
        <v>21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</row>
    <row r="26" spans="1:52">
      <c r="A26" s="14" t="s">
        <v>249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</row>
    <row r="27" spans="1:52" ht="5.0999999999999996" customHeight="1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</row>
    <row r="28" spans="1:52" hidden="1">
      <c r="D28" s="4"/>
    </row>
    <row r="29" spans="1:52" s="1" customFormat="1" hidden="1"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</row>
    <row r="30" spans="1:52" s="1" customFormat="1" hidden="1"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</row>
    <row r="31" spans="1:52" s="1" customFormat="1" hidden="1"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</row>
    <row r="32" spans="1:52" s="1" customFormat="1" hidden="1"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</row>
    <row r="33" spans="37:52" s="1" customFormat="1" hidden="1"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</row>
    <row r="34" spans="37:52" s="1" customFormat="1" hidden="1"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</row>
    <row r="35" spans="37:52" s="1" customFormat="1" hidden="1"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</row>
    <row r="36" spans="37:52" s="1" customFormat="1" hidden="1"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</row>
    <row r="37" spans="37:52" s="1" customFormat="1" hidden="1"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</row>
    <row r="38" spans="37:52" s="1" customFormat="1" hidden="1"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</row>
    <row r="39" spans="37:52" s="1" customFormat="1" hidden="1"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</row>
    <row r="40" spans="37:52" s="1" customFormat="1" hidden="1"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</row>
    <row r="41" spans="37:52" s="1" customFormat="1" hidden="1"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</row>
    <row r="42" spans="37:52" s="1" customFormat="1" hidden="1"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</row>
    <row r="43" spans="37:52" s="1" customFormat="1" hidden="1"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</row>
    <row r="44" spans="37:52" s="1" customFormat="1" hidden="1"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</row>
    <row r="45" spans="37:52" s="1" customFormat="1" hidden="1"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</row>
    <row r="46" spans="37:52" s="1" customFormat="1" hidden="1"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</row>
    <row r="47" spans="37:52" s="1" customFormat="1" hidden="1"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</row>
    <row r="48" spans="37:52" s="1" customFormat="1" hidden="1"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</row>
    <row r="49" spans="37:52" s="1" customFormat="1" hidden="1"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</row>
    <row r="50" spans="37:52" s="1" customFormat="1" hidden="1"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</row>
    <row r="51" spans="37:52" s="1" customFormat="1" hidden="1"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</row>
    <row r="52" spans="37:52" s="1" customFormat="1" hidden="1"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</row>
    <row r="53" spans="37:52" s="1" customFormat="1" hidden="1"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</row>
    <row r="54" spans="37:52" s="1" customFormat="1" hidden="1"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</row>
    <row r="55" spans="37:52" s="1" customFormat="1" hidden="1"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</row>
  </sheetData>
  <sheetProtection selectLockedCells="1"/>
  <mergeCells count="24">
    <mergeCell ref="K23:M23"/>
    <mergeCell ref="G21:N21"/>
    <mergeCell ref="G22:N22"/>
    <mergeCell ref="C17:F17"/>
    <mergeCell ref="C21:F21"/>
    <mergeCell ref="C22:F22"/>
    <mergeCell ref="C23:F23"/>
    <mergeCell ref="G23:I23"/>
    <mergeCell ref="C16:F16"/>
    <mergeCell ref="W18:X18"/>
    <mergeCell ref="C18:F18"/>
    <mergeCell ref="V1:AA2"/>
    <mergeCell ref="Q4:T4"/>
    <mergeCell ref="W4:Z4"/>
    <mergeCell ref="B5:T8"/>
    <mergeCell ref="W6:Z6"/>
    <mergeCell ref="W8:Z8"/>
    <mergeCell ref="Y18:Z18"/>
    <mergeCell ref="G18:J18"/>
    <mergeCell ref="N13:T14"/>
    <mergeCell ref="N15:T16"/>
    <mergeCell ref="W13:Z13"/>
    <mergeCell ref="G16:J16"/>
    <mergeCell ref="G17:J17"/>
  </mergeCells>
  <phoneticPr fontId="2"/>
  <conditionalFormatting sqref="N13:T14">
    <cfRule type="cellIs" dxfId="1" priority="1" operator="equal">
      <formula>"算定不可"</formula>
    </cfRule>
  </conditionalFormatting>
  <pageMargins left="0.7" right="0.7" top="0.75" bottom="0.75" header="0.3" footer="0.3"/>
  <pageSetup paperSize="9" fitToWidth="0" fitToHeight="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>
                <anchor moveWithCells="1">
                  <from>
                    <xdr:col>7</xdr:col>
                    <xdr:colOff>123825</xdr:colOff>
                    <xdr:row>10</xdr:row>
                    <xdr:rowOff>228600</xdr:rowOff>
                  </from>
                  <to>
                    <xdr:col>7</xdr:col>
                    <xdr:colOff>361950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Fill="0" autoLine="0" autoPict="0">
                <anchor moveWithCells="1">
                  <from>
                    <xdr:col>7</xdr:col>
                    <xdr:colOff>123825</xdr:colOff>
                    <xdr:row>11</xdr:row>
                    <xdr:rowOff>219075</xdr:rowOff>
                  </from>
                  <to>
                    <xdr:col>7</xdr:col>
                    <xdr:colOff>361950</xdr:colOff>
                    <xdr:row>12</xdr:row>
                    <xdr:rowOff>238125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E4F9FA-9235-4318-8E19-F7513BBB77E7}">
  <dimension ref="A1:AZ54"/>
  <sheetViews>
    <sheetView showGridLines="0" topLeftCell="A7" workbookViewId="0"/>
  </sheetViews>
  <sheetFormatPr defaultColWidth="0" defaultRowHeight="18.75" customHeight="1" zeroHeight="1"/>
  <cols>
    <col min="1" max="22" width="5.625" style="1" customWidth="1"/>
    <col min="23" max="25" width="10.625" style="1" customWidth="1"/>
    <col min="26" max="26" width="10.75" style="1" customWidth="1"/>
    <col min="27" max="27" width="5.625" style="1" customWidth="1"/>
    <col min="28" max="28" width="1.625" style="1" customWidth="1"/>
    <col min="29" max="36" width="5.625" style="1" hidden="1" customWidth="1"/>
    <col min="37" max="52" width="5.625" hidden="1" customWidth="1"/>
    <col min="53" max="16384" width="9" hidden="1"/>
  </cols>
  <sheetData>
    <row r="1" spans="2:27" s="1" customFormat="1" ht="18.75" customHeight="1">
      <c r="V1" s="50" t="s">
        <v>0</v>
      </c>
      <c r="W1" s="50"/>
      <c r="X1" s="50"/>
      <c r="Y1" s="50"/>
      <c r="Z1" s="50"/>
      <c r="AA1" s="50"/>
    </row>
    <row r="2" spans="2:27" s="1" customFormat="1" ht="18.75" customHeigh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V2" s="50"/>
      <c r="W2" s="50"/>
      <c r="X2" s="50"/>
      <c r="Y2" s="50"/>
      <c r="Z2" s="50"/>
      <c r="AA2" s="50"/>
    </row>
    <row r="3" spans="2:27" s="1" customFormat="1" ht="18.75" customHeight="1" thickBot="1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V3" s="4"/>
      <c r="W3" s="4"/>
      <c r="X3" s="4"/>
      <c r="Y3" s="4"/>
      <c r="Z3" s="4"/>
      <c r="AA3" s="4"/>
    </row>
    <row r="4" spans="2:27" s="1" customFormat="1" ht="18.75" customHeight="1" thickBot="1">
      <c r="Q4" s="42"/>
      <c r="R4" s="42"/>
      <c r="S4" s="42"/>
      <c r="T4" s="42"/>
      <c r="V4" s="4"/>
      <c r="W4" s="38" t="s">
        <v>1</v>
      </c>
      <c r="X4" s="39"/>
      <c r="Y4" s="39"/>
      <c r="Z4" s="40"/>
      <c r="AA4" s="4"/>
    </row>
    <row r="5" spans="2:27" s="1" customFormat="1" ht="18.75" customHeight="1" thickBot="1">
      <c r="B5" s="54" t="s">
        <v>231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V5" s="4"/>
      <c r="W5" s="4"/>
      <c r="X5" s="4"/>
      <c r="Y5" s="4"/>
      <c r="Z5" s="4"/>
      <c r="AA5" s="4"/>
    </row>
    <row r="6" spans="2:27" s="1" customFormat="1" ht="18.75" customHeight="1" thickBot="1"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V6" s="4"/>
      <c r="W6" s="38" t="s">
        <v>3</v>
      </c>
      <c r="X6" s="39"/>
      <c r="Y6" s="39"/>
      <c r="Z6" s="40"/>
      <c r="AA6" s="4"/>
    </row>
    <row r="7" spans="2:27" s="1" customFormat="1" ht="18.75" customHeight="1" thickBot="1">
      <c r="B7" s="54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V7" s="4"/>
      <c r="W7" s="4"/>
      <c r="X7" s="4"/>
      <c r="Y7" s="4"/>
      <c r="Z7" s="4"/>
      <c r="AA7" s="4"/>
    </row>
    <row r="8" spans="2:27" s="1" customFormat="1" ht="18.75" customHeight="1" thickBot="1">
      <c r="B8" s="54"/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V8" s="4"/>
      <c r="W8" s="44" t="s">
        <v>4</v>
      </c>
      <c r="X8" s="45"/>
      <c r="Y8" s="45"/>
      <c r="Z8" s="46"/>
      <c r="AA8" s="4"/>
    </row>
    <row r="9" spans="2:27" s="1" customFormat="1" ht="18.75" customHeight="1">
      <c r="V9" s="4"/>
      <c r="W9" s="14" t="s">
        <v>244</v>
      </c>
      <c r="X9" s="4"/>
      <c r="Y9" s="4"/>
      <c r="Z9" s="4"/>
      <c r="AA9" s="4"/>
    </row>
    <row r="10" spans="2:27" s="1" customFormat="1" ht="18.75" customHeight="1">
      <c r="F10" s="51" t="s">
        <v>22</v>
      </c>
      <c r="G10" s="51"/>
      <c r="H10" s="51"/>
      <c r="I10" s="51"/>
      <c r="J10" s="52" t="s">
        <v>23</v>
      </c>
      <c r="K10" s="52"/>
      <c r="L10" s="52"/>
      <c r="V10" s="4"/>
      <c r="W10" s="14" t="s">
        <v>252</v>
      </c>
      <c r="X10" s="4"/>
      <c r="Y10" s="4"/>
      <c r="Z10" s="4"/>
      <c r="AA10" s="4"/>
    </row>
    <row r="11" spans="2:27" s="1" customFormat="1" ht="18.75" customHeight="1">
      <c r="B11" s="51" t="s">
        <v>8</v>
      </c>
      <c r="C11" s="52"/>
      <c r="D11" s="52"/>
      <c r="E11" s="4"/>
      <c r="F11" s="51"/>
      <c r="G11" s="51"/>
      <c r="H11" s="51"/>
      <c r="I11" s="51"/>
      <c r="J11" s="52"/>
      <c r="K11" s="52"/>
      <c r="L11" s="52"/>
      <c r="V11" s="4"/>
      <c r="W11" s="15" t="s">
        <v>5</v>
      </c>
      <c r="X11" s="4"/>
      <c r="Y11" s="4"/>
      <c r="Z11" s="4"/>
      <c r="AA11" s="4"/>
    </row>
    <row r="12" spans="2:27" s="1" customFormat="1" ht="18.75" customHeight="1" thickBot="1">
      <c r="B12" s="76">
        <f>STEP１!B11</f>
        <v>45444</v>
      </c>
      <c r="C12" s="76"/>
      <c r="D12" s="76"/>
      <c r="E12" s="4"/>
      <c r="F12" s="65">
        <f>STEP１!F20</f>
        <v>45261</v>
      </c>
      <c r="G12" s="65"/>
      <c r="H12" s="65"/>
      <c r="I12" s="65"/>
      <c r="J12" s="91"/>
      <c r="K12" s="92"/>
      <c r="L12" s="93"/>
      <c r="V12" s="4"/>
      <c r="W12" s="4"/>
      <c r="X12" s="4"/>
      <c r="Y12" s="4"/>
      <c r="Z12" s="4"/>
      <c r="AA12" s="4"/>
    </row>
    <row r="13" spans="2:27" s="1" customFormat="1" ht="18.75" customHeight="1" thickBot="1">
      <c r="B13" s="76"/>
      <c r="C13" s="76"/>
      <c r="D13" s="76"/>
      <c r="E13" s="4"/>
      <c r="F13" s="65">
        <f>STEP１!F21</f>
        <v>45292</v>
      </c>
      <c r="G13" s="65"/>
      <c r="H13" s="65"/>
      <c r="I13" s="65"/>
      <c r="J13" s="91"/>
      <c r="K13" s="92"/>
      <c r="L13" s="93"/>
      <c r="N13" s="94" t="s">
        <v>238</v>
      </c>
      <c r="O13" s="47"/>
      <c r="P13" s="47"/>
      <c r="Q13" s="48"/>
      <c r="R13" s="95">
        <f>IFERROR(AVERAGE(J12:L14),0)</f>
        <v>0</v>
      </c>
      <c r="S13" s="96"/>
      <c r="T13" s="97"/>
      <c r="V13" s="4"/>
      <c r="W13" s="38" t="s">
        <v>200</v>
      </c>
      <c r="X13" s="39"/>
      <c r="Y13" s="39"/>
      <c r="Z13" s="40"/>
      <c r="AA13" s="4"/>
    </row>
    <row r="14" spans="2:27" s="1" customFormat="1" ht="18.75" customHeight="1" thickBot="1">
      <c r="B14" s="21"/>
      <c r="C14" s="21"/>
      <c r="D14" s="21"/>
      <c r="E14" s="4"/>
      <c r="F14" s="65">
        <f>STEP１!F22</f>
        <v>45323</v>
      </c>
      <c r="G14" s="65"/>
      <c r="H14" s="65"/>
      <c r="I14" s="65"/>
      <c r="J14" s="91"/>
      <c r="K14" s="92"/>
      <c r="L14" s="93"/>
      <c r="N14" s="47"/>
      <c r="O14" s="47"/>
      <c r="P14" s="47"/>
      <c r="Q14" s="48"/>
      <c r="R14" s="98"/>
      <c r="S14" s="99"/>
      <c r="T14" s="100"/>
      <c r="V14" s="4"/>
      <c r="W14" s="5"/>
      <c r="X14" s="5"/>
      <c r="Y14" s="5"/>
      <c r="Z14" s="5"/>
    </row>
    <row r="15" spans="2:27" s="1" customFormat="1" ht="18.75" customHeight="1"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V15" s="4"/>
      <c r="W15" s="4"/>
      <c r="X15" s="4"/>
      <c r="Y15" s="4"/>
      <c r="Z15" s="4"/>
    </row>
    <row r="16" spans="2:27" s="1" customFormat="1" ht="18.75" customHeight="1">
      <c r="B16" s="4"/>
      <c r="C16" s="4"/>
      <c r="D16" s="4"/>
      <c r="E16" s="4"/>
      <c r="V16" s="4"/>
      <c r="W16" s="4"/>
      <c r="X16" s="4"/>
      <c r="Y16" s="4"/>
      <c r="Z16" s="4"/>
    </row>
    <row r="17" spans="1:52" s="1" customFormat="1" ht="18.75" customHeight="1">
      <c r="B17" s="7" t="s">
        <v>16</v>
      </c>
      <c r="C17" s="4"/>
      <c r="D17" s="4"/>
      <c r="E17" s="4"/>
      <c r="F17" s="4"/>
      <c r="G17" s="4"/>
      <c r="H17" s="23"/>
      <c r="I17" s="6" t="s">
        <v>197</v>
      </c>
      <c r="J17" s="4"/>
      <c r="K17" s="4"/>
      <c r="N17" s="25" t="b">
        <v>0</v>
      </c>
      <c r="V17" s="4"/>
      <c r="W17" s="4"/>
      <c r="X17" s="4"/>
      <c r="Y17" s="4"/>
      <c r="Z17" s="4"/>
    </row>
    <row r="18" spans="1:52" ht="18.75" customHeight="1">
      <c r="B18" s="4"/>
      <c r="C18" s="4"/>
      <c r="D18" s="4"/>
      <c r="E18" s="4"/>
      <c r="F18" s="4"/>
      <c r="G18" s="4"/>
      <c r="H18" s="23"/>
      <c r="I18" s="6" t="s">
        <v>198</v>
      </c>
      <c r="J18" s="4"/>
      <c r="K18" s="4"/>
      <c r="L18" s="4"/>
      <c r="N18" s="25" t="b">
        <v>0</v>
      </c>
      <c r="V18" s="4"/>
      <c r="W18" s="41" t="s">
        <v>6</v>
      </c>
      <c r="X18" s="41"/>
      <c r="Y18" s="41" t="s">
        <v>7</v>
      </c>
      <c r="Z18" s="41"/>
    </row>
    <row r="19" spans="1:52" ht="18.75" customHeight="1"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</row>
    <row r="20" spans="1:52" ht="18.75" customHeight="1">
      <c r="B20" s="7" t="s">
        <v>251</v>
      </c>
      <c r="C20" s="4"/>
      <c r="D20" s="4"/>
    </row>
    <row r="21" spans="1:52" ht="18.75" customHeight="1">
      <c r="C21" s="4" t="s">
        <v>11</v>
      </c>
      <c r="D21" s="4"/>
      <c r="G21" s="88">
        <f>一月当たり給与総額</f>
        <v>0</v>
      </c>
      <c r="H21" s="88"/>
      <c r="I21" s="88"/>
      <c r="J21" s="88"/>
    </row>
    <row r="22" spans="1:52" ht="18.75" customHeight="1">
      <c r="B22" s="4"/>
      <c r="C22" s="4" t="s">
        <v>17</v>
      </c>
      <c r="D22" s="4"/>
      <c r="G22" s="88">
        <f>一月当たり算定金額外来Ⅰ</f>
        <v>0</v>
      </c>
      <c r="H22" s="88"/>
      <c r="I22" s="88"/>
      <c r="J22" s="88"/>
      <c r="L22" s="28" t="s">
        <v>18</v>
      </c>
      <c r="P22" s="89" t="str">
        <f>IFERROR(IF(ROUNDDOWN((一月当たり給与総額*2.3%-一月当たり算定金額外来Ⅰ)/(一月当たり延べ入院患者数*10),1)&lt;0,0,ROUNDDOWN((一月当たり給与総額*2.3%-一月当たり算定金額外来Ⅰ)/(一月当たり延べ入院患者数*10),1)),"-")</f>
        <v>-</v>
      </c>
      <c r="Q22" s="89"/>
      <c r="R22" s="89"/>
      <c r="S22" s="89"/>
      <c r="T22" s="89"/>
    </row>
    <row r="23" spans="1:52" ht="18.75" customHeight="1" thickBot="1">
      <c r="B23" s="4"/>
      <c r="C23" s="50" t="s">
        <v>227</v>
      </c>
      <c r="D23" s="50"/>
      <c r="E23" s="50"/>
      <c r="F23" s="50"/>
      <c r="G23" s="80" t="str">
        <f>IFERROR(ROUNDDOWN(G22/G21,4),"-")</f>
        <v>-</v>
      </c>
      <c r="H23" s="80"/>
      <c r="I23" s="80"/>
      <c r="J23" s="80"/>
      <c r="L23" s="28" t="s">
        <v>19</v>
      </c>
      <c r="P23" s="104" t="str">
        <f>IFERROR(IF(AND(G24="算定可能",N17),(VLOOKUP("該当",'リスト（入院）'!I:K,3,FALSE)),"-"),"-")</f>
        <v>-</v>
      </c>
      <c r="Q23" s="104"/>
      <c r="R23" s="104"/>
      <c r="S23" s="104"/>
      <c r="T23" s="104"/>
    </row>
    <row r="24" spans="1:52" ht="18.75" customHeight="1" thickBot="1">
      <c r="B24" s="4"/>
      <c r="C24" s="50" t="s">
        <v>199</v>
      </c>
      <c r="D24" s="50"/>
      <c r="E24" s="50"/>
      <c r="F24" s="50"/>
      <c r="G24" s="101" t="str">
        <f>IFERROR(IF(OR(N18,G23&gt;=2.3%),"算定不可","算定可能"),"-")</f>
        <v>算定不可</v>
      </c>
      <c r="H24" s="102"/>
      <c r="I24" s="102"/>
      <c r="J24" s="103"/>
      <c r="L24" s="28" t="s">
        <v>203</v>
      </c>
      <c r="P24" s="105" t="str">
        <f>VLOOKUP(P23,'リスト（入院）'!C:D,2,FALSE)</f>
        <v>-</v>
      </c>
      <c r="Q24" s="105"/>
      <c r="R24" s="105"/>
      <c r="S24" s="105"/>
      <c r="T24" s="105"/>
    </row>
    <row r="25" spans="1:52" ht="18.75" customHeight="1">
      <c r="B25" s="4"/>
      <c r="Q25" s="4"/>
    </row>
    <row r="26" spans="1:52" ht="18.75" customHeight="1">
      <c r="A26" s="14" t="s">
        <v>20</v>
      </c>
      <c r="B26" s="4"/>
      <c r="Q26" s="4"/>
    </row>
    <row r="27" spans="1:52" ht="5.0999999999999996" customHeight="1"/>
    <row r="28" spans="1:52" s="1" customFormat="1" hidden="1"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</row>
    <row r="29" spans="1:52" s="1" customFormat="1" hidden="1"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</row>
    <row r="30" spans="1:52" s="1" customFormat="1" hidden="1"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</row>
    <row r="31" spans="1:52" s="1" customFormat="1" hidden="1"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</row>
    <row r="32" spans="1:52" s="1" customFormat="1" hidden="1"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</row>
    <row r="33" spans="37:52" s="1" customFormat="1" hidden="1"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</row>
    <row r="34" spans="37:52" s="1" customFormat="1" hidden="1"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</row>
    <row r="35" spans="37:52" s="1" customFormat="1" hidden="1"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</row>
    <row r="36" spans="37:52" s="1" customFormat="1" hidden="1"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</row>
    <row r="37" spans="37:52" s="1" customFormat="1" hidden="1"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</row>
    <row r="38" spans="37:52" s="1" customFormat="1" hidden="1"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</row>
    <row r="39" spans="37:52" s="1" customFormat="1" hidden="1"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</row>
    <row r="40" spans="37:52" s="1" customFormat="1" hidden="1"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</row>
    <row r="41" spans="37:52" s="1" customFormat="1" hidden="1"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</row>
    <row r="42" spans="37:52" s="1" customFormat="1" hidden="1"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</row>
    <row r="43" spans="37:52" s="1" customFormat="1" hidden="1"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</row>
    <row r="44" spans="37:52" s="1" customFormat="1" hidden="1"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</row>
    <row r="45" spans="37:52" s="1" customFormat="1" hidden="1"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</row>
    <row r="46" spans="37:52" s="1" customFormat="1" hidden="1"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</row>
    <row r="47" spans="37:52" s="1" customFormat="1" hidden="1"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</row>
    <row r="48" spans="37:52" s="1" customFormat="1" hidden="1"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</row>
    <row r="49" spans="37:52" s="1" customFormat="1" hidden="1"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</row>
    <row r="50" spans="37:52" s="1" customFormat="1" hidden="1"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</row>
    <row r="51" spans="37:52" s="1" customFormat="1" hidden="1"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</row>
    <row r="52" spans="37:52" s="1" customFormat="1" hidden="1"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</row>
    <row r="53" spans="37:52" s="1" customFormat="1" hidden="1"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</row>
    <row r="54" spans="37:52" s="1" customFormat="1" hidden="1"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</row>
  </sheetData>
  <sheetProtection selectLockedCells="1"/>
  <mergeCells count="30">
    <mergeCell ref="G21:J21"/>
    <mergeCell ref="G24:J24"/>
    <mergeCell ref="C24:F24"/>
    <mergeCell ref="P22:T22"/>
    <mergeCell ref="P23:T23"/>
    <mergeCell ref="P24:T24"/>
    <mergeCell ref="G22:J22"/>
    <mergeCell ref="C23:F23"/>
    <mergeCell ref="G23:J23"/>
    <mergeCell ref="W18:X18"/>
    <mergeCell ref="Y18:Z18"/>
    <mergeCell ref="W13:Z13"/>
    <mergeCell ref="B12:D13"/>
    <mergeCell ref="F12:I12"/>
    <mergeCell ref="J12:L12"/>
    <mergeCell ref="F13:I13"/>
    <mergeCell ref="J13:L13"/>
    <mergeCell ref="F14:I14"/>
    <mergeCell ref="J14:L14"/>
    <mergeCell ref="N13:Q14"/>
    <mergeCell ref="R13:T14"/>
    <mergeCell ref="F10:I11"/>
    <mergeCell ref="J10:L11"/>
    <mergeCell ref="B11:D11"/>
    <mergeCell ref="V1:AA2"/>
    <mergeCell ref="Q4:T4"/>
    <mergeCell ref="W4:Z4"/>
    <mergeCell ref="B5:T8"/>
    <mergeCell ref="W6:Z6"/>
    <mergeCell ref="W8:Z8"/>
  </mergeCells>
  <phoneticPr fontId="2"/>
  <conditionalFormatting sqref="G24:J24">
    <cfRule type="cellIs" dxfId="0" priority="1" operator="equal">
      <formula>"算定不可"</formula>
    </cfRule>
  </conditionalFormatting>
  <pageMargins left="0.7" right="0.7" top="0.75" bottom="0.75" header="0.3" footer="0.3"/>
  <pageSetup paperSize="9" fitToWidth="0" fitToHeight="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Check Box 1">
              <controlPr defaultSize="0" autoFill="0" autoLine="0" autoPict="0">
                <anchor moveWithCells="1">
                  <from>
                    <xdr:col>7</xdr:col>
                    <xdr:colOff>123825</xdr:colOff>
                    <xdr:row>15</xdr:row>
                    <xdr:rowOff>228600</xdr:rowOff>
                  </from>
                  <to>
                    <xdr:col>7</xdr:col>
                    <xdr:colOff>361950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Check Box 2">
              <controlPr defaultSize="0" autoFill="0" autoLine="0" autoPict="0">
                <anchor moveWithCells="1">
                  <from>
                    <xdr:col>7</xdr:col>
                    <xdr:colOff>123825</xdr:colOff>
                    <xdr:row>16</xdr:row>
                    <xdr:rowOff>219075</xdr:rowOff>
                  </from>
                  <to>
                    <xdr:col>7</xdr:col>
                    <xdr:colOff>361950</xdr:colOff>
                    <xdr:row>18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F58D5D-7CF9-4F4D-97B8-63161AA708CF}">
  <dimension ref="A1:AZ54"/>
  <sheetViews>
    <sheetView showGridLines="0" workbookViewId="0"/>
  </sheetViews>
  <sheetFormatPr defaultColWidth="0" defaultRowHeight="18.75" customHeight="1" zeroHeight="1"/>
  <cols>
    <col min="1" max="22" width="5.625" style="4" customWidth="1"/>
    <col min="23" max="26" width="10.625" style="4" customWidth="1"/>
    <col min="27" max="27" width="5.625" style="4" customWidth="1"/>
    <col min="28" max="28" width="1.625" style="4" customWidth="1"/>
    <col min="29" max="36" width="5.625" style="4" hidden="1" customWidth="1"/>
    <col min="37" max="52" width="5.625" style="20" hidden="1" customWidth="1"/>
    <col min="53" max="16384" width="9" style="20" hidden="1"/>
  </cols>
  <sheetData>
    <row r="1" spans="2:27" s="4" customFormat="1" ht="18.75" customHeight="1">
      <c r="V1" s="50" t="s">
        <v>0</v>
      </c>
      <c r="W1" s="50"/>
      <c r="X1" s="50"/>
      <c r="Y1" s="50"/>
      <c r="Z1" s="50"/>
      <c r="AA1" s="50"/>
    </row>
    <row r="2" spans="2:27" s="4" customFormat="1" ht="18.75" customHeigh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V2" s="50"/>
      <c r="W2" s="50"/>
      <c r="X2" s="50"/>
      <c r="Y2" s="50"/>
      <c r="Z2" s="50"/>
      <c r="AA2" s="50"/>
    </row>
    <row r="3" spans="2:27" s="4" customFormat="1" ht="18.75" customHeight="1" thickBot="1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spans="2:27" s="4" customFormat="1" ht="18.75" customHeight="1" thickBot="1">
      <c r="Q4" s="42"/>
      <c r="R4" s="42"/>
      <c r="S4" s="42"/>
      <c r="T4" s="42"/>
      <c r="W4" s="38" t="s">
        <v>1</v>
      </c>
      <c r="X4" s="39"/>
      <c r="Y4" s="39"/>
      <c r="Z4" s="40"/>
    </row>
    <row r="5" spans="2:27" s="4" customFormat="1" ht="18.75" customHeight="1" thickBot="1">
      <c r="B5" s="54" t="s">
        <v>233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</row>
    <row r="6" spans="2:27" s="4" customFormat="1" ht="18.75" customHeight="1" thickBot="1"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W6" s="38" t="s">
        <v>3</v>
      </c>
      <c r="X6" s="39"/>
      <c r="Y6" s="39"/>
      <c r="Z6" s="40"/>
    </row>
    <row r="7" spans="2:27" s="4" customFormat="1" ht="18.75" customHeight="1" thickBot="1">
      <c r="B7" s="54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</row>
    <row r="8" spans="2:27" s="4" customFormat="1" ht="18.75" customHeight="1" thickBot="1">
      <c r="B8" s="54"/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W8" s="38" t="s">
        <v>4</v>
      </c>
      <c r="X8" s="39"/>
      <c r="Y8" s="39"/>
      <c r="Z8" s="40"/>
    </row>
    <row r="9" spans="2:27" s="4" customFormat="1" ht="18.75" customHeight="1">
      <c r="W9" s="14" t="s">
        <v>244</v>
      </c>
    </row>
    <row r="10" spans="2:27" s="4" customFormat="1" ht="18.75" customHeight="1">
      <c r="W10" s="14" t="s">
        <v>245</v>
      </c>
    </row>
    <row r="11" spans="2:27" s="4" customFormat="1" ht="18.75" customHeight="1">
      <c r="W11" s="14" t="s">
        <v>5</v>
      </c>
    </row>
    <row r="12" spans="2:27" s="4" customFormat="1" ht="18.75" customHeight="1" thickBot="1">
      <c r="B12" s="106" t="s">
        <v>11</v>
      </c>
      <c r="C12" s="106"/>
      <c r="D12" s="106"/>
      <c r="E12" s="106"/>
      <c r="F12" s="106"/>
      <c r="G12" s="106"/>
      <c r="H12" s="106"/>
      <c r="L12" s="88">
        <f>IFERROR(一月当たり給与総額,0)</f>
        <v>0</v>
      </c>
      <c r="M12" s="88"/>
      <c r="N12" s="88"/>
      <c r="O12" s="88"/>
    </row>
    <row r="13" spans="2:27" s="4" customFormat="1" ht="18.75" customHeight="1" thickBot="1">
      <c r="L13" s="22"/>
      <c r="M13" s="22"/>
      <c r="N13" s="22"/>
      <c r="O13" s="22"/>
      <c r="W13" s="44" t="s">
        <v>200</v>
      </c>
      <c r="X13" s="45"/>
      <c r="Y13" s="45"/>
      <c r="Z13" s="46"/>
    </row>
    <row r="14" spans="2:27" s="4" customFormat="1">
      <c r="B14" s="106" t="s">
        <v>253</v>
      </c>
      <c r="C14" s="106"/>
      <c r="D14" s="106"/>
      <c r="E14" s="106"/>
      <c r="F14" s="106"/>
      <c r="G14" s="106"/>
      <c r="H14" s="106"/>
      <c r="I14" s="106"/>
      <c r="J14" s="106"/>
      <c r="K14" s="106"/>
      <c r="L14" s="88">
        <f>IFERROR(一月当たり算定金額外来Ⅰ,0)</f>
        <v>0</v>
      </c>
      <c r="M14" s="88"/>
      <c r="N14" s="88"/>
      <c r="O14" s="88"/>
      <c r="W14" s="5"/>
      <c r="X14" s="5"/>
      <c r="Y14" s="5"/>
      <c r="Z14" s="5"/>
    </row>
    <row r="15" spans="2:27" s="4" customFormat="1" ht="18.75" customHeight="1">
      <c r="L15" s="22"/>
      <c r="M15" s="22"/>
      <c r="N15" s="22"/>
      <c r="O15" s="22"/>
    </row>
    <row r="16" spans="2:27" s="4" customFormat="1" ht="18.75" customHeight="1">
      <c r="B16" s="106" t="s">
        <v>254</v>
      </c>
      <c r="C16" s="106"/>
      <c r="D16" s="106"/>
      <c r="E16" s="106"/>
      <c r="F16" s="106"/>
      <c r="G16" s="106"/>
      <c r="H16" s="106"/>
      <c r="I16" s="106"/>
      <c r="J16" s="106"/>
      <c r="K16" s="106"/>
      <c r="L16" s="88">
        <f>IFERROR(((初診料+訪問診療料同一建物以外+訪問診療料同一建物+歯科初診料+歯科訪問診療料同一建物以外+歯科訪問診療料同一建物)*外来二イ*10)+((再診料+歯科再診料)*外来二ロ*10),0)</f>
        <v>0</v>
      </c>
      <c r="M16" s="88"/>
      <c r="N16" s="88"/>
      <c r="O16" s="88"/>
    </row>
    <row r="17" spans="2:52" s="4" customFormat="1" ht="18.75" customHeight="1">
      <c r="B17" s="16" t="s">
        <v>201</v>
      </c>
      <c r="L17" s="22"/>
      <c r="M17" s="22"/>
      <c r="N17" s="22"/>
      <c r="O17" s="22"/>
    </row>
    <row r="18" spans="2:52" ht="18.75" customHeight="1">
      <c r="L18" s="22"/>
      <c r="M18" s="22"/>
      <c r="N18" s="22"/>
      <c r="O18" s="22"/>
      <c r="W18" s="41" t="s">
        <v>6</v>
      </c>
      <c r="X18" s="41"/>
      <c r="Y18" s="41" t="s">
        <v>7</v>
      </c>
      <c r="Z18" s="41"/>
    </row>
    <row r="19" spans="2:52" ht="18.75" customHeight="1">
      <c r="B19" s="106" t="s">
        <v>228</v>
      </c>
      <c r="C19" s="106"/>
      <c r="D19" s="106"/>
      <c r="E19" s="106"/>
      <c r="F19" s="106"/>
      <c r="G19" s="106"/>
      <c r="H19" s="106"/>
      <c r="I19" s="106"/>
      <c r="J19" s="106"/>
      <c r="L19" s="88">
        <f>IFERROR(一月当たり延べ入院患者数*入院*10,0)</f>
        <v>0</v>
      </c>
      <c r="M19" s="88"/>
      <c r="N19" s="88"/>
      <c r="O19" s="88"/>
    </row>
    <row r="20" spans="2:52" ht="18.75" customHeight="1">
      <c r="B20" s="16" t="s">
        <v>202</v>
      </c>
      <c r="L20" s="22"/>
      <c r="M20" s="22"/>
      <c r="N20" s="22"/>
      <c r="O20" s="22"/>
    </row>
    <row r="21" spans="2:52" ht="18.75" customHeight="1" thickBot="1">
      <c r="L21" s="22"/>
      <c r="M21" s="22"/>
      <c r="N21" s="22"/>
      <c r="O21" s="22"/>
    </row>
    <row r="22" spans="2:52" ht="18.75" customHeight="1" thickBot="1">
      <c r="B22" s="106" t="s">
        <v>207</v>
      </c>
      <c r="C22" s="106"/>
      <c r="D22" s="106"/>
      <c r="E22" s="106"/>
      <c r="F22" s="106"/>
      <c r="G22" s="106"/>
      <c r="H22" s="106"/>
      <c r="I22" s="106"/>
      <c r="J22" s="106"/>
      <c r="L22" s="107">
        <f>SUM(L14,L16,L19)</f>
        <v>0</v>
      </c>
      <c r="M22" s="108"/>
      <c r="N22" s="108"/>
      <c r="O22" s="109"/>
    </row>
    <row r="23" spans="2:52" ht="18.75" customHeight="1" thickBot="1">
      <c r="L23" s="22"/>
      <c r="M23" s="22"/>
      <c r="N23" s="22"/>
      <c r="O23" s="22"/>
    </row>
    <row r="24" spans="2:52" ht="18.75" customHeight="1" thickBot="1">
      <c r="B24" s="106" t="s">
        <v>232</v>
      </c>
      <c r="C24" s="106"/>
      <c r="D24" s="106"/>
      <c r="E24" s="106"/>
      <c r="F24" s="106"/>
      <c r="G24" s="106"/>
      <c r="H24" s="106"/>
      <c r="I24" s="106"/>
      <c r="J24" s="106"/>
      <c r="L24" s="107">
        <f>L22*12</f>
        <v>0</v>
      </c>
      <c r="M24" s="108"/>
      <c r="N24" s="108"/>
      <c r="O24" s="109"/>
    </row>
    <row r="25" spans="2:52" ht="18.75" customHeight="1">
      <c r="B25" s="106"/>
      <c r="C25" s="106"/>
      <c r="D25" s="106"/>
      <c r="E25" s="106"/>
      <c r="F25" s="106"/>
      <c r="G25" s="106"/>
      <c r="H25" s="106"/>
      <c r="I25" s="106"/>
      <c r="J25" s="106"/>
    </row>
    <row r="26" spans="2:52" ht="18.75" customHeight="1"/>
    <row r="27" spans="2:52" ht="5.0999999999999996" customHeight="1"/>
    <row r="28" spans="2:52" s="4" customFormat="1" hidden="1">
      <c r="AK28" s="20"/>
      <c r="AL28" s="20"/>
      <c r="AM28" s="20"/>
      <c r="AN28" s="20"/>
      <c r="AO28" s="20"/>
      <c r="AP28" s="20"/>
      <c r="AQ28" s="20"/>
      <c r="AR28" s="20"/>
      <c r="AS28" s="20"/>
      <c r="AT28" s="20"/>
      <c r="AU28" s="20"/>
      <c r="AV28" s="20"/>
      <c r="AW28" s="20"/>
      <c r="AX28" s="20"/>
      <c r="AY28" s="20"/>
      <c r="AZ28" s="20"/>
    </row>
    <row r="29" spans="2:52" s="4" customFormat="1" hidden="1">
      <c r="AK29" s="20"/>
      <c r="AL29" s="20"/>
      <c r="AM29" s="20"/>
      <c r="AN29" s="20"/>
      <c r="AO29" s="20"/>
      <c r="AP29" s="20"/>
      <c r="AQ29" s="20"/>
      <c r="AR29" s="20"/>
      <c r="AS29" s="20"/>
      <c r="AT29" s="20"/>
      <c r="AU29" s="20"/>
      <c r="AV29" s="20"/>
      <c r="AW29" s="20"/>
      <c r="AX29" s="20"/>
      <c r="AY29" s="20"/>
      <c r="AZ29" s="20"/>
    </row>
    <row r="30" spans="2:52" s="4" customFormat="1" hidden="1">
      <c r="AK30" s="20"/>
      <c r="AL30" s="20"/>
      <c r="AM30" s="20"/>
      <c r="AN30" s="20"/>
      <c r="AO30" s="20"/>
      <c r="AP30" s="20"/>
      <c r="AQ30" s="20"/>
      <c r="AR30" s="20"/>
      <c r="AS30" s="20"/>
      <c r="AT30" s="20"/>
      <c r="AU30" s="20"/>
      <c r="AV30" s="20"/>
      <c r="AW30" s="20"/>
      <c r="AX30" s="20"/>
      <c r="AY30" s="20"/>
      <c r="AZ30" s="20"/>
    </row>
    <row r="31" spans="2:52" s="4" customFormat="1" hidden="1">
      <c r="AK31" s="20"/>
      <c r="AL31" s="20"/>
      <c r="AM31" s="20"/>
      <c r="AN31" s="20"/>
      <c r="AO31" s="20"/>
      <c r="AP31" s="20"/>
      <c r="AQ31" s="20"/>
      <c r="AR31" s="20"/>
      <c r="AS31" s="20"/>
      <c r="AT31" s="20"/>
      <c r="AU31" s="20"/>
      <c r="AV31" s="20"/>
      <c r="AW31" s="20"/>
      <c r="AX31" s="20"/>
      <c r="AY31" s="20"/>
      <c r="AZ31" s="20"/>
    </row>
    <row r="32" spans="2:52" s="4" customFormat="1" hidden="1">
      <c r="AK32" s="20"/>
      <c r="AL32" s="20"/>
      <c r="AM32" s="20"/>
      <c r="AN32" s="20"/>
      <c r="AO32" s="20"/>
      <c r="AP32" s="20"/>
      <c r="AQ32" s="20"/>
      <c r="AR32" s="20"/>
      <c r="AS32" s="20"/>
      <c r="AT32" s="20"/>
      <c r="AU32" s="20"/>
      <c r="AV32" s="20"/>
      <c r="AW32" s="20"/>
      <c r="AX32" s="20"/>
      <c r="AY32" s="20"/>
      <c r="AZ32" s="20"/>
    </row>
    <row r="33" spans="37:52" s="4" customFormat="1" hidden="1">
      <c r="AK33" s="20"/>
      <c r="AL33" s="20"/>
      <c r="AM33" s="20"/>
      <c r="AN33" s="20"/>
      <c r="AO33" s="20"/>
      <c r="AP33" s="20"/>
      <c r="AQ33" s="20"/>
      <c r="AR33" s="20"/>
      <c r="AS33" s="20"/>
      <c r="AT33" s="20"/>
      <c r="AU33" s="20"/>
      <c r="AV33" s="20"/>
      <c r="AW33" s="20"/>
      <c r="AX33" s="20"/>
      <c r="AY33" s="20"/>
      <c r="AZ33" s="20"/>
    </row>
    <row r="34" spans="37:52" s="4" customFormat="1" hidden="1">
      <c r="AK34" s="20"/>
      <c r="AL34" s="20"/>
      <c r="AM34" s="20"/>
      <c r="AN34" s="20"/>
      <c r="AO34" s="20"/>
      <c r="AP34" s="20"/>
      <c r="AQ34" s="20"/>
      <c r="AR34" s="20"/>
      <c r="AS34" s="20"/>
      <c r="AT34" s="20"/>
      <c r="AU34" s="20"/>
      <c r="AV34" s="20"/>
      <c r="AW34" s="20"/>
      <c r="AX34" s="20"/>
      <c r="AY34" s="20"/>
      <c r="AZ34" s="20"/>
    </row>
    <row r="35" spans="37:52" s="4" customFormat="1" hidden="1">
      <c r="AK35" s="20"/>
      <c r="AL35" s="20"/>
      <c r="AM35" s="20"/>
      <c r="AN35" s="20"/>
      <c r="AO35" s="20"/>
      <c r="AP35" s="20"/>
      <c r="AQ35" s="20"/>
      <c r="AR35" s="20"/>
      <c r="AS35" s="20"/>
      <c r="AT35" s="20"/>
      <c r="AU35" s="20"/>
      <c r="AV35" s="20"/>
      <c r="AW35" s="20"/>
      <c r="AX35" s="20"/>
      <c r="AY35" s="20"/>
      <c r="AZ35" s="20"/>
    </row>
    <row r="36" spans="37:52" s="4" customFormat="1" hidden="1">
      <c r="AK36" s="20"/>
      <c r="AL36" s="20"/>
      <c r="AM36" s="20"/>
      <c r="AN36" s="20"/>
      <c r="AO36" s="20"/>
      <c r="AP36" s="20"/>
      <c r="AQ36" s="20"/>
      <c r="AR36" s="20"/>
      <c r="AS36" s="20"/>
      <c r="AT36" s="20"/>
      <c r="AU36" s="20"/>
      <c r="AV36" s="20"/>
      <c r="AW36" s="20"/>
      <c r="AX36" s="20"/>
      <c r="AY36" s="20"/>
      <c r="AZ36" s="20"/>
    </row>
    <row r="37" spans="37:52" s="4" customFormat="1" hidden="1">
      <c r="AK37" s="20"/>
      <c r="AL37" s="20"/>
      <c r="AM37" s="20"/>
      <c r="AN37" s="20"/>
      <c r="AO37" s="20"/>
      <c r="AP37" s="20"/>
      <c r="AQ37" s="20"/>
      <c r="AR37" s="20"/>
      <c r="AS37" s="20"/>
      <c r="AT37" s="20"/>
      <c r="AU37" s="20"/>
      <c r="AV37" s="20"/>
      <c r="AW37" s="20"/>
      <c r="AX37" s="20"/>
      <c r="AY37" s="20"/>
      <c r="AZ37" s="20"/>
    </row>
    <row r="38" spans="37:52" s="4" customFormat="1" hidden="1">
      <c r="AK38" s="20"/>
      <c r="AL38" s="20"/>
      <c r="AM38" s="20"/>
      <c r="AN38" s="20"/>
      <c r="AO38" s="20"/>
      <c r="AP38" s="20"/>
      <c r="AQ38" s="20"/>
      <c r="AR38" s="20"/>
      <c r="AS38" s="20"/>
      <c r="AT38" s="20"/>
      <c r="AU38" s="20"/>
      <c r="AV38" s="20"/>
      <c r="AW38" s="20"/>
      <c r="AX38" s="20"/>
      <c r="AY38" s="20"/>
      <c r="AZ38" s="20"/>
    </row>
    <row r="39" spans="37:52" s="4" customFormat="1" hidden="1">
      <c r="AK39" s="20"/>
      <c r="AL39" s="20"/>
      <c r="AM39" s="20"/>
      <c r="AN39" s="20"/>
      <c r="AO39" s="20"/>
      <c r="AP39" s="20"/>
      <c r="AQ39" s="20"/>
      <c r="AR39" s="20"/>
      <c r="AS39" s="20"/>
      <c r="AT39" s="20"/>
      <c r="AU39" s="20"/>
      <c r="AV39" s="20"/>
      <c r="AW39" s="20"/>
      <c r="AX39" s="20"/>
      <c r="AY39" s="20"/>
      <c r="AZ39" s="20"/>
    </row>
    <row r="40" spans="37:52" s="4" customFormat="1" hidden="1">
      <c r="AK40" s="20"/>
      <c r="AL40" s="20"/>
      <c r="AM40" s="20"/>
      <c r="AN40" s="20"/>
      <c r="AO40" s="20"/>
      <c r="AP40" s="20"/>
      <c r="AQ40" s="20"/>
      <c r="AR40" s="20"/>
      <c r="AS40" s="20"/>
      <c r="AT40" s="20"/>
      <c r="AU40" s="20"/>
      <c r="AV40" s="20"/>
      <c r="AW40" s="20"/>
      <c r="AX40" s="20"/>
      <c r="AY40" s="20"/>
      <c r="AZ40" s="20"/>
    </row>
    <row r="41" spans="37:52" s="4" customFormat="1" hidden="1">
      <c r="AK41" s="20"/>
      <c r="AL41" s="20"/>
      <c r="AM41" s="20"/>
      <c r="AN41" s="20"/>
      <c r="AO41" s="20"/>
      <c r="AP41" s="20"/>
      <c r="AQ41" s="20"/>
      <c r="AR41" s="20"/>
      <c r="AS41" s="20"/>
      <c r="AT41" s="20"/>
      <c r="AU41" s="20"/>
      <c r="AV41" s="20"/>
      <c r="AW41" s="20"/>
      <c r="AX41" s="20"/>
      <c r="AY41" s="20"/>
      <c r="AZ41" s="20"/>
    </row>
    <row r="42" spans="37:52" s="4" customFormat="1" hidden="1">
      <c r="AK42" s="20"/>
      <c r="AL42" s="20"/>
      <c r="AM42" s="20"/>
      <c r="AN42" s="20"/>
      <c r="AO42" s="20"/>
      <c r="AP42" s="20"/>
      <c r="AQ42" s="20"/>
      <c r="AR42" s="20"/>
      <c r="AS42" s="20"/>
      <c r="AT42" s="20"/>
      <c r="AU42" s="20"/>
      <c r="AV42" s="20"/>
      <c r="AW42" s="20"/>
      <c r="AX42" s="20"/>
      <c r="AY42" s="20"/>
      <c r="AZ42" s="20"/>
    </row>
    <row r="43" spans="37:52" s="4" customFormat="1" hidden="1">
      <c r="AK43" s="20"/>
      <c r="AL43" s="20"/>
      <c r="AM43" s="20"/>
      <c r="AN43" s="20"/>
      <c r="AO43" s="20"/>
      <c r="AP43" s="20"/>
      <c r="AQ43" s="20"/>
      <c r="AR43" s="20"/>
      <c r="AS43" s="20"/>
      <c r="AT43" s="20"/>
      <c r="AU43" s="20"/>
      <c r="AV43" s="20"/>
      <c r="AW43" s="20"/>
      <c r="AX43" s="20"/>
      <c r="AY43" s="20"/>
      <c r="AZ43" s="20"/>
    </row>
    <row r="44" spans="37:52" s="4" customFormat="1" hidden="1">
      <c r="AK44" s="20"/>
      <c r="AL44" s="20"/>
      <c r="AM44" s="20"/>
      <c r="AN44" s="20"/>
      <c r="AO44" s="20"/>
      <c r="AP44" s="20"/>
      <c r="AQ44" s="20"/>
      <c r="AR44" s="20"/>
      <c r="AS44" s="20"/>
      <c r="AT44" s="20"/>
      <c r="AU44" s="20"/>
      <c r="AV44" s="20"/>
      <c r="AW44" s="20"/>
      <c r="AX44" s="20"/>
      <c r="AY44" s="20"/>
      <c r="AZ44" s="20"/>
    </row>
    <row r="45" spans="37:52" s="4" customFormat="1" hidden="1">
      <c r="AK45" s="20"/>
      <c r="AL45" s="20"/>
      <c r="AM45" s="20"/>
      <c r="AN45" s="20"/>
      <c r="AO45" s="20"/>
      <c r="AP45" s="20"/>
      <c r="AQ45" s="20"/>
      <c r="AR45" s="20"/>
      <c r="AS45" s="20"/>
      <c r="AT45" s="20"/>
      <c r="AU45" s="20"/>
      <c r="AV45" s="20"/>
      <c r="AW45" s="20"/>
      <c r="AX45" s="20"/>
      <c r="AY45" s="20"/>
      <c r="AZ45" s="20"/>
    </row>
    <row r="46" spans="37:52" s="4" customFormat="1" hidden="1">
      <c r="AK46" s="20"/>
      <c r="AL46" s="20"/>
      <c r="AM46" s="20"/>
      <c r="AN46" s="20"/>
      <c r="AO46" s="20"/>
      <c r="AP46" s="20"/>
      <c r="AQ46" s="20"/>
      <c r="AR46" s="20"/>
      <c r="AS46" s="20"/>
      <c r="AT46" s="20"/>
      <c r="AU46" s="20"/>
      <c r="AV46" s="20"/>
      <c r="AW46" s="20"/>
      <c r="AX46" s="20"/>
      <c r="AY46" s="20"/>
      <c r="AZ46" s="20"/>
    </row>
    <row r="47" spans="37:52" s="4" customFormat="1" hidden="1">
      <c r="AK47" s="20"/>
      <c r="AL47" s="20"/>
      <c r="AM47" s="20"/>
      <c r="AN47" s="20"/>
      <c r="AO47" s="20"/>
      <c r="AP47" s="20"/>
      <c r="AQ47" s="20"/>
      <c r="AR47" s="20"/>
      <c r="AS47" s="20"/>
      <c r="AT47" s="20"/>
      <c r="AU47" s="20"/>
      <c r="AV47" s="20"/>
      <c r="AW47" s="20"/>
      <c r="AX47" s="20"/>
      <c r="AY47" s="20"/>
      <c r="AZ47" s="20"/>
    </row>
    <row r="48" spans="37:52" s="4" customFormat="1" hidden="1">
      <c r="AK48" s="20"/>
      <c r="AL48" s="20"/>
      <c r="AM48" s="20"/>
      <c r="AN48" s="20"/>
      <c r="AO48" s="20"/>
      <c r="AP48" s="20"/>
      <c r="AQ48" s="20"/>
      <c r="AR48" s="20"/>
      <c r="AS48" s="20"/>
      <c r="AT48" s="20"/>
      <c r="AU48" s="20"/>
      <c r="AV48" s="20"/>
      <c r="AW48" s="20"/>
      <c r="AX48" s="20"/>
      <c r="AY48" s="20"/>
      <c r="AZ48" s="20"/>
    </row>
    <row r="49" spans="37:52" s="4" customFormat="1" hidden="1">
      <c r="AK49" s="20"/>
      <c r="AL49" s="20"/>
      <c r="AM49" s="20"/>
      <c r="AN49" s="20"/>
      <c r="AO49" s="20"/>
      <c r="AP49" s="20"/>
      <c r="AQ49" s="20"/>
      <c r="AR49" s="20"/>
      <c r="AS49" s="20"/>
      <c r="AT49" s="20"/>
      <c r="AU49" s="20"/>
      <c r="AV49" s="20"/>
      <c r="AW49" s="20"/>
      <c r="AX49" s="20"/>
      <c r="AY49" s="20"/>
      <c r="AZ49" s="20"/>
    </row>
    <row r="50" spans="37:52" s="4" customFormat="1" hidden="1">
      <c r="AK50" s="20"/>
      <c r="AL50" s="20"/>
      <c r="AM50" s="20"/>
      <c r="AN50" s="20"/>
      <c r="AO50" s="20"/>
      <c r="AP50" s="20"/>
      <c r="AQ50" s="20"/>
      <c r="AR50" s="20"/>
      <c r="AS50" s="20"/>
      <c r="AT50" s="20"/>
      <c r="AU50" s="20"/>
      <c r="AV50" s="20"/>
      <c r="AW50" s="20"/>
      <c r="AX50" s="20"/>
      <c r="AY50" s="20"/>
      <c r="AZ50" s="20"/>
    </row>
    <row r="51" spans="37:52" s="4" customFormat="1" hidden="1">
      <c r="AK51" s="20"/>
      <c r="AL51" s="20"/>
      <c r="AM51" s="20"/>
      <c r="AN51" s="20"/>
      <c r="AO51" s="20"/>
      <c r="AP51" s="20"/>
      <c r="AQ51" s="20"/>
      <c r="AR51" s="20"/>
      <c r="AS51" s="20"/>
      <c r="AT51" s="20"/>
      <c r="AU51" s="20"/>
      <c r="AV51" s="20"/>
      <c r="AW51" s="20"/>
      <c r="AX51" s="20"/>
      <c r="AY51" s="20"/>
      <c r="AZ51" s="20"/>
    </row>
    <row r="52" spans="37:52" s="4" customFormat="1" hidden="1">
      <c r="AK52" s="20"/>
      <c r="AL52" s="20"/>
      <c r="AM52" s="20"/>
      <c r="AN52" s="20"/>
      <c r="AO52" s="20"/>
      <c r="AP52" s="20"/>
      <c r="AQ52" s="20"/>
      <c r="AR52" s="20"/>
      <c r="AS52" s="20"/>
      <c r="AT52" s="20"/>
      <c r="AU52" s="20"/>
      <c r="AV52" s="20"/>
      <c r="AW52" s="20"/>
      <c r="AX52" s="20"/>
      <c r="AY52" s="20"/>
      <c r="AZ52" s="20"/>
    </row>
    <row r="53" spans="37:52" s="4" customFormat="1" hidden="1">
      <c r="AK53" s="20"/>
      <c r="AL53" s="20"/>
      <c r="AM53" s="20"/>
      <c r="AN53" s="20"/>
      <c r="AO53" s="20"/>
      <c r="AP53" s="20"/>
      <c r="AQ53" s="20"/>
      <c r="AR53" s="20"/>
      <c r="AS53" s="20"/>
      <c r="AT53" s="20"/>
      <c r="AU53" s="20"/>
      <c r="AV53" s="20"/>
      <c r="AW53" s="20"/>
      <c r="AX53" s="20"/>
      <c r="AY53" s="20"/>
      <c r="AZ53" s="20"/>
    </row>
    <row r="54" spans="37:52" s="4" customFormat="1" hidden="1">
      <c r="AK54" s="20"/>
      <c r="AL54" s="20"/>
      <c r="AM54" s="20"/>
      <c r="AN54" s="20"/>
      <c r="AO54" s="20"/>
      <c r="AP54" s="20"/>
      <c r="AQ54" s="20"/>
      <c r="AR54" s="20"/>
      <c r="AS54" s="20"/>
      <c r="AT54" s="20"/>
      <c r="AU54" s="20"/>
      <c r="AV54" s="20"/>
      <c r="AW54" s="20"/>
      <c r="AX54" s="20"/>
      <c r="AY54" s="20"/>
      <c r="AZ54" s="20"/>
    </row>
  </sheetData>
  <sheetProtection selectLockedCells="1"/>
  <mergeCells count="22">
    <mergeCell ref="L12:O12"/>
    <mergeCell ref="B12:H12"/>
    <mergeCell ref="L14:O14"/>
    <mergeCell ref="L16:O16"/>
    <mergeCell ref="L19:O19"/>
    <mergeCell ref="B19:J19"/>
    <mergeCell ref="B14:K14"/>
    <mergeCell ref="B16:K16"/>
    <mergeCell ref="V1:AA2"/>
    <mergeCell ref="Q4:T4"/>
    <mergeCell ref="W4:Z4"/>
    <mergeCell ref="B5:T8"/>
    <mergeCell ref="W6:Z6"/>
    <mergeCell ref="W8:Z8"/>
    <mergeCell ref="B25:J25"/>
    <mergeCell ref="L24:O24"/>
    <mergeCell ref="W18:X18"/>
    <mergeCell ref="Y18:Z18"/>
    <mergeCell ref="W13:Z13"/>
    <mergeCell ref="B22:J22"/>
    <mergeCell ref="L22:O22"/>
    <mergeCell ref="B24:J24"/>
  </mergeCells>
  <phoneticPr fontId="2"/>
  <pageMargins left="0.7" right="0.7" top="0.75" bottom="0.75" header="0.3" footer="0.3"/>
  <pageSetup paperSize="9" fitToWidth="0" fitToHeight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82F992-D9CD-4F0E-951F-4DDA82126150}">
  <sheetPr>
    <pageSetUpPr fitToPage="1"/>
  </sheetPr>
  <dimension ref="B1:N27"/>
  <sheetViews>
    <sheetView showGridLines="0" workbookViewId="0"/>
  </sheetViews>
  <sheetFormatPr defaultRowHeight="18.75"/>
  <cols>
    <col min="1" max="1" width="2.625" customWidth="1"/>
    <col min="2" max="14" width="9" customWidth="1"/>
  </cols>
  <sheetData>
    <row r="1" spans="2:14">
      <c r="N1" s="26" t="s">
        <v>243</v>
      </c>
    </row>
    <row r="2" spans="2:14" ht="19.5" thickBot="1">
      <c r="B2" s="119" t="s">
        <v>240</v>
      </c>
      <c r="C2" s="120"/>
      <c r="D2" s="120"/>
      <c r="E2" s="120"/>
      <c r="F2" s="120"/>
      <c r="G2" s="120"/>
    </row>
    <row r="3" spans="2:14">
      <c r="B3" s="110" t="s">
        <v>239</v>
      </c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2"/>
    </row>
    <row r="4" spans="2:14">
      <c r="B4" s="113"/>
      <c r="C4" s="114"/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115"/>
    </row>
    <row r="5" spans="2:14">
      <c r="B5" s="113"/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5"/>
    </row>
    <row r="6" spans="2:14">
      <c r="B6" s="113"/>
      <c r="C6" s="114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5"/>
    </row>
    <row r="7" spans="2:14" ht="19.5" thickBot="1">
      <c r="B7" s="116"/>
      <c r="C7" s="117"/>
      <c r="D7" s="117"/>
      <c r="E7" s="117"/>
      <c r="F7" s="117"/>
      <c r="G7" s="117"/>
      <c r="H7" s="117"/>
      <c r="I7" s="117"/>
      <c r="J7" s="117"/>
      <c r="K7" s="117"/>
      <c r="L7" s="117"/>
      <c r="M7" s="117"/>
      <c r="N7" s="118"/>
    </row>
    <row r="9" spans="2:14" ht="19.5" thickBot="1">
      <c r="B9" s="119" t="s">
        <v>241</v>
      </c>
      <c r="C9" s="120"/>
      <c r="D9" s="120"/>
      <c r="E9" s="120"/>
      <c r="F9" s="120"/>
      <c r="G9" s="120"/>
    </row>
    <row r="10" spans="2:14" ht="18.75" customHeight="1">
      <c r="B10" s="121" t="s">
        <v>242</v>
      </c>
      <c r="C10" s="122"/>
      <c r="D10" s="122"/>
      <c r="E10" s="122"/>
      <c r="F10" s="122"/>
      <c r="G10" s="122"/>
      <c r="H10" s="122"/>
      <c r="I10" s="122"/>
      <c r="J10" s="122"/>
      <c r="K10" s="122"/>
      <c r="L10" s="122"/>
      <c r="M10" s="122"/>
      <c r="N10" s="123"/>
    </row>
    <row r="11" spans="2:14">
      <c r="B11" s="124"/>
      <c r="C11" s="125"/>
      <c r="D11" s="125"/>
      <c r="E11" s="125"/>
      <c r="F11" s="125"/>
      <c r="G11" s="125"/>
      <c r="H11" s="125"/>
      <c r="I11" s="125"/>
      <c r="J11" s="125"/>
      <c r="K11" s="125"/>
      <c r="L11" s="125"/>
      <c r="M11" s="125"/>
      <c r="N11" s="126"/>
    </row>
    <row r="12" spans="2:14">
      <c r="B12" s="124"/>
      <c r="C12" s="125"/>
      <c r="D12" s="125"/>
      <c r="E12" s="125"/>
      <c r="F12" s="125"/>
      <c r="G12" s="125"/>
      <c r="H12" s="125"/>
      <c r="I12" s="125"/>
      <c r="J12" s="125"/>
      <c r="K12" s="125"/>
      <c r="L12" s="125"/>
      <c r="M12" s="125"/>
      <c r="N12" s="126"/>
    </row>
    <row r="13" spans="2:14">
      <c r="B13" s="124"/>
      <c r="C13" s="125"/>
      <c r="D13" s="125"/>
      <c r="E13" s="125"/>
      <c r="F13" s="125"/>
      <c r="G13" s="125"/>
      <c r="H13" s="125"/>
      <c r="I13" s="125"/>
      <c r="J13" s="125"/>
      <c r="K13" s="125"/>
      <c r="L13" s="125"/>
      <c r="M13" s="125"/>
      <c r="N13" s="126"/>
    </row>
    <row r="14" spans="2:14">
      <c r="B14" s="124"/>
      <c r="C14" s="125"/>
      <c r="D14" s="125"/>
      <c r="E14" s="125"/>
      <c r="F14" s="125"/>
      <c r="G14" s="125"/>
      <c r="H14" s="125"/>
      <c r="I14" s="125"/>
      <c r="J14" s="125"/>
      <c r="K14" s="125"/>
      <c r="L14" s="125"/>
      <c r="M14" s="125"/>
      <c r="N14" s="126"/>
    </row>
    <row r="15" spans="2:14">
      <c r="B15" s="124"/>
      <c r="C15" s="125"/>
      <c r="D15" s="125"/>
      <c r="E15" s="125"/>
      <c r="F15" s="125"/>
      <c r="G15" s="125"/>
      <c r="H15" s="125"/>
      <c r="I15" s="125"/>
      <c r="J15" s="125"/>
      <c r="K15" s="125"/>
      <c r="L15" s="125"/>
      <c r="M15" s="125"/>
      <c r="N15" s="126"/>
    </row>
    <row r="16" spans="2:14">
      <c r="B16" s="124"/>
      <c r="C16" s="125"/>
      <c r="D16" s="125"/>
      <c r="E16" s="125"/>
      <c r="F16" s="125"/>
      <c r="G16" s="125"/>
      <c r="H16" s="125"/>
      <c r="I16" s="125"/>
      <c r="J16" s="125"/>
      <c r="K16" s="125"/>
      <c r="L16" s="125"/>
      <c r="M16" s="125"/>
      <c r="N16" s="126"/>
    </row>
    <row r="17" spans="2:14">
      <c r="B17" s="124"/>
      <c r="C17" s="125"/>
      <c r="D17" s="125"/>
      <c r="E17" s="125"/>
      <c r="F17" s="125"/>
      <c r="G17" s="125"/>
      <c r="H17" s="125"/>
      <c r="I17" s="125"/>
      <c r="J17" s="125"/>
      <c r="K17" s="125"/>
      <c r="L17" s="125"/>
      <c r="M17" s="125"/>
      <c r="N17" s="126"/>
    </row>
    <row r="18" spans="2:14">
      <c r="B18" s="124"/>
      <c r="C18" s="125"/>
      <c r="D18" s="125"/>
      <c r="E18" s="125"/>
      <c r="F18" s="125"/>
      <c r="G18" s="125"/>
      <c r="H18" s="125"/>
      <c r="I18" s="125"/>
      <c r="J18" s="125"/>
      <c r="K18" s="125"/>
      <c r="L18" s="125"/>
      <c r="M18" s="125"/>
      <c r="N18" s="126"/>
    </row>
    <row r="19" spans="2:14">
      <c r="B19" s="124"/>
      <c r="C19" s="125"/>
      <c r="D19" s="125"/>
      <c r="E19" s="125"/>
      <c r="F19" s="125"/>
      <c r="G19" s="125"/>
      <c r="H19" s="125"/>
      <c r="I19" s="125"/>
      <c r="J19" s="125"/>
      <c r="K19" s="125"/>
      <c r="L19" s="125"/>
      <c r="M19" s="125"/>
      <c r="N19" s="126"/>
    </row>
    <row r="20" spans="2:14">
      <c r="B20" s="124"/>
      <c r="C20" s="125"/>
      <c r="D20" s="125"/>
      <c r="E20" s="125"/>
      <c r="F20" s="125"/>
      <c r="G20" s="125"/>
      <c r="H20" s="125"/>
      <c r="I20" s="125"/>
      <c r="J20" s="125"/>
      <c r="K20" s="125"/>
      <c r="L20" s="125"/>
      <c r="M20" s="125"/>
      <c r="N20" s="126"/>
    </row>
    <row r="21" spans="2:14">
      <c r="B21" s="124"/>
      <c r="C21" s="125"/>
      <c r="D21" s="125"/>
      <c r="E21" s="125"/>
      <c r="F21" s="125"/>
      <c r="G21" s="125"/>
      <c r="H21" s="125"/>
      <c r="I21" s="125"/>
      <c r="J21" s="125"/>
      <c r="K21" s="125"/>
      <c r="L21" s="125"/>
      <c r="M21" s="125"/>
      <c r="N21" s="126"/>
    </row>
    <row r="22" spans="2:14">
      <c r="B22" s="124"/>
      <c r="C22" s="125"/>
      <c r="D22" s="125"/>
      <c r="E22" s="125"/>
      <c r="F22" s="125"/>
      <c r="G22" s="125"/>
      <c r="H22" s="125"/>
      <c r="I22" s="125"/>
      <c r="J22" s="125"/>
      <c r="K22" s="125"/>
      <c r="L22" s="125"/>
      <c r="M22" s="125"/>
      <c r="N22" s="126"/>
    </row>
    <row r="23" spans="2:14">
      <c r="B23" s="124"/>
      <c r="C23" s="125"/>
      <c r="D23" s="125"/>
      <c r="E23" s="125"/>
      <c r="F23" s="125"/>
      <c r="G23" s="125"/>
      <c r="H23" s="125"/>
      <c r="I23" s="125"/>
      <c r="J23" s="125"/>
      <c r="K23" s="125"/>
      <c r="L23" s="125"/>
      <c r="M23" s="125"/>
      <c r="N23" s="126"/>
    </row>
    <row r="24" spans="2:14">
      <c r="B24" s="124"/>
      <c r="C24" s="125"/>
      <c r="D24" s="125"/>
      <c r="E24" s="125"/>
      <c r="F24" s="125"/>
      <c r="G24" s="125"/>
      <c r="H24" s="125"/>
      <c r="I24" s="125"/>
      <c r="J24" s="125"/>
      <c r="K24" s="125"/>
      <c r="L24" s="125"/>
      <c r="M24" s="125"/>
      <c r="N24" s="126"/>
    </row>
    <row r="25" spans="2:14">
      <c r="B25" s="124"/>
      <c r="C25" s="125"/>
      <c r="D25" s="125"/>
      <c r="E25" s="125"/>
      <c r="F25" s="125"/>
      <c r="G25" s="125"/>
      <c r="H25" s="125"/>
      <c r="I25" s="125"/>
      <c r="J25" s="125"/>
      <c r="K25" s="125"/>
      <c r="L25" s="125"/>
      <c r="M25" s="125"/>
      <c r="N25" s="126"/>
    </row>
    <row r="26" spans="2:14">
      <c r="B26" s="124"/>
      <c r="C26" s="125"/>
      <c r="D26" s="125"/>
      <c r="E26" s="125"/>
      <c r="F26" s="125"/>
      <c r="G26" s="125"/>
      <c r="H26" s="125"/>
      <c r="I26" s="125"/>
      <c r="J26" s="125"/>
      <c r="K26" s="125"/>
      <c r="L26" s="125"/>
      <c r="M26" s="125"/>
      <c r="N26" s="126"/>
    </row>
    <row r="27" spans="2:14" ht="19.5" thickBot="1">
      <c r="B27" s="127"/>
      <c r="C27" s="128"/>
      <c r="D27" s="128"/>
      <c r="E27" s="128"/>
      <c r="F27" s="128"/>
      <c r="G27" s="128"/>
      <c r="H27" s="128"/>
      <c r="I27" s="128"/>
      <c r="J27" s="128"/>
      <c r="K27" s="128"/>
      <c r="L27" s="128"/>
      <c r="M27" s="128"/>
      <c r="N27" s="129"/>
    </row>
  </sheetData>
  <mergeCells count="4">
    <mergeCell ref="B3:N7"/>
    <mergeCell ref="B9:G9"/>
    <mergeCell ref="B2:G2"/>
    <mergeCell ref="B10:N27"/>
  </mergeCells>
  <phoneticPr fontId="2"/>
  <printOptions horizontalCentered="1"/>
  <pageMargins left="0.70866141732283472" right="0.70866141732283472" top="0.55118110236220474" bottom="0.55118110236220474" header="0.31496062992125984" footer="0.31496062992125984"/>
  <pageSetup paperSize="9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998BA1-C4AC-4265-92ED-9EFD3A57DFCA}">
  <dimension ref="A1:K169"/>
  <sheetViews>
    <sheetView showGridLines="0" workbookViewId="0"/>
  </sheetViews>
  <sheetFormatPr defaultColWidth="9" defaultRowHeight="13.5"/>
  <cols>
    <col min="1" max="2" width="9" style="9"/>
    <col min="3" max="3" width="31.625" style="9" customWidth="1"/>
    <col min="4" max="16384" width="9" style="9"/>
  </cols>
  <sheetData>
    <row r="1" spans="1:11">
      <c r="A1" s="8"/>
      <c r="B1" s="8"/>
    </row>
    <row r="2" spans="1:11">
      <c r="A2" s="130" t="s">
        <v>38</v>
      </c>
      <c r="B2" s="130"/>
      <c r="C2" s="130" t="s">
        <v>39</v>
      </c>
      <c r="D2" s="130" t="s">
        <v>40</v>
      </c>
    </row>
    <row r="3" spans="1:11">
      <c r="A3" s="10" t="s">
        <v>41</v>
      </c>
      <c r="B3" s="10" t="s">
        <v>42</v>
      </c>
      <c r="C3" s="130"/>
      <c r="D3" s="130"/>
      <c r="I3" s="9" t="s">
        <v>43</v>
      </c>
    </row>
    <row r="4" spans="1:11">
      <c r="B4" s="9">
        <v>1.5</v>
      </c>
      <c r="C4" s="9" t="s">
        <v>37</v>
      </c>
      <c r="D4" s="9">
        <v>1</v>
      </c>
      <c r="F4" s="9" t="e">
        <f>STEP２③!$P$22-A4</f>
        <v>#VALUE!</v>
      </c>
      <c r="G4" s="9" t="e">
        <f>STEP２③!$P$22-B4</f>
        <v>#VALUE!</v>
      </c>
      <c r="H4" s="9" t="e">
        <f>F4*G4</f>
        <v>#VALUE!</v>
      </c>
      <c r="I4" s="9" t="e">
        <f>IF(STEP２③!$P$22=B4,"",IF(H4&lt;=0,"該当",""))</f>
        <v>#VALUE!</v>
      </c>
      <c r="K4" s="9" t="s">
        <v>37</v>
      </c>
    </row>
    <row r="5" spans="1:11">
      <c r="A5" s="9">
        <v>1.5</v>
      </c>
      <c r="B5" s="9">
        <v>2.5</v>
      </c>
      <c r="C5" s="9" t="s">
        <v>44</v>
      </c>
      <c r="D5" s="9">
        <v>2</v>
      </c>
      <c r="F5" s="9" t="e">
        <f>STEP２③!$P$22-A5</f>
        <v>#VALUE!</v>
      </c>
      <c r="G5" s="9" t="e">
        <f>STEP２③!$P$22-B5</f>
        <v>#VALUE!</v>
      </c>
      <c r="H5" s="9" t="e">
        <f t="shared" ref="H5:H68" si="0">F5*G5</f>
        <v>#VALUE!</v>
      </c>
      <c r="I5" s="9" t="e">
        <f>IF(STEP２③!$P$22=B5,"",IF(H5&lt;=0,"該当",""))</f>
        <v>#VALUE!</v>
      </c>
      <c r="K5" s="9" t="s">
        <v>44</v>
      </c>
    </row>
    <row r="6" spans="1:11">
      <c r="A6" s="9">
        <v>2.5</v>
      </c>
      <c r="B6" s="9">
        <v>3.5</v>
      </c>
      <c r="C6" s="9" t="s">
        <v>45</v>
      </c>
      <c r="D6" s="9">
        <v>3</v>
      </c>
      <c r="F6" s="9" t="e">
        <f>STEP２③!$P$22-A6</f>
        <v>#VALUE!</v>
      </c>
      <c r="G6" s="9" t="e">
        <f>STEP２③!$P$22-B6</f>
        <v>#VALUE!</v>
      </c>
      <c r="H6" s="9" t="e">
        <f t="shared" si="0"/>
        <v>#VALUE!</v>
      </c>
      <c r="I6" s="9" t="e">
        <f>IF(STEP２③!$P$22=B6,"",IF(H6&lt;=0,"該当",""))</f>
        <v>#VALUE!</v>
      </c>
      <c r="K6" s="9" t="s">
        <v>45</v>
      </c>
    </row>
    <row r="7" spans="1:11">
      <c r="A7" s="9">
        <v>3.5</v>
      </c>
      <c r="B7" s="9">
        <v>4.5</v>
      </c>
      <c r="C7" s="9" t="s">
        <v>46</v>
      </c>
      <c r="D7" s="9">
        <v>4</v>
      </c>
      <c r="F7" s="9" t="e">
        <f>STEP２③!$P$22-A7</f>
        <v>#VALUE!</v>
      </c>
      <c r="G7" s="9" t="e">
        <f>STEP２③!$P$22-B7</f>
        <v>#VALUE!</v>
      </c>
      <c r="H7" s="9" t="e">
        <f t="shared" si="0"/>
        <v>#VALUE!</v>
      </c>
      <c r="I7" s="9" t="e">
        <f>IF(STEP２③!$P$22=B7,"",IF(H7&lt;=0,"該当",""))</f>
        <v>#VALUE!</v>
      </c>
      <c r="K7" s="9" t="s">
        <v>46</v>
      </c>
    </row>
    <row r="8" spans="1:11">
      <c r="A8" s="9">
        <v>4.5</v>
      </c>
      <c r="B8" s="9">
        <v>5.5</v>
      </c>
      <c r="C8" s="9" t="s">
        <v>47</v>
      </c>
      <c r="D8" s="9">
        <v>5</v>
      </c>
      <c r="F8" s="9" t="e">
        <f>STEP２③!$P$22-A8</f>
        <v>#VALUE!</v>
      </c>
      <c r="G8" s="9" t="e">
        <f>STEP２③!$P$22-B8</f>
        <v>#VALUE!</v>
      </c>
      <c r="H8" s="9" t="e">
        <f t="shared" si="0"/>
        <v>#VALUE!</v>
      </c>
      <c r="I8" s="9" t="e">
        <f>IF(STEP２③!$P$22=B8,"",IF(H8&lt;=0,"該当",""))</f>
        <v>#VALUE!</v>
      </c>
      <c r="K8" s="9" t="s">
        <v>47</v>
      </c>
    </row>
    <row r="9" spans="1:11">
      <c r="A9" s="9">
        <v>5.5</v>
      </c>
      <c r="B9" s="9">
        <v>6.5</v>
      </c>
      <c r="C9" s="9" t="s">
        <v>48</v>
      </c>
      <c r="D9" s="9">
        <v>6</v>
      </c>
      <c r="F9" s="9" t="e">
        <f>STEP２③!$P$22-A9</f>
        <v>#VALUE!</v>
      </c>
      <c r="G9" s="9" t="e">
        <f>STEP２③!$P$22-B9</f>
        <v>#VALUE!</v>
      </c>
      <c r="H9" s="9" t="e">
        <f t="shared" si="0"/>
        <v>#VALUE!</v>
      </c>
      <c r="I9" s="9" t="e">
        <f>IF(STEP２③!$P$22=B9,"",IF(H9&lt;=0,"該当",""))</f>
        <v>#VALUE!</v>
      </c>
      <c r="K9" s="9" t="s">
        <v>48</v>
      </c>
    </row>
    <row r="10" spans="1:11">
      <c r="A10" s="9">
        <v>6.5</v>
      </c>
      <c r="B10" s="9">
        <v>7.5</v>
      </c>
      <c r="C10" s="9" t="s">
        <v>49</v>
      </c>
      <c r="D10" s="9">
        <v>7</v>
      </c>
      <c r="F10" s="9" t="e">
        <f>STEP２③!$P$22-A10</f>
        <v>#VALUE!</v>
      </c>
      <c r="G10" s="9" t="e">
        <f>STEP２③!$P$22-B10</f>
        <v>#VALUE!</v>
      </c>
      <c r="H10" s="9" t="e">
        <f t="shared" si="0"/>
        <v>#VALUE!</v>
      </c>
      <c r="I10" s="9" t="e">
        <f>IF(STEP２③!$P$22=B10,"",IF(H10&lt;=0,"該当",""))</f>
        <v>#VALUE!</v>
      </c>
      <c r="K10" s="9" t="s">
        <v>49</v>
      </c>
    </row>
    <row r="11" spans="1:11">
      <c r="A11" s="9">
        <v>7.5</v>
      </c>
      <c r="B11" s="9">
        <v>8.5</v>
      </c>
      <c r="C11" s="9" t="s">
        <v>50</v>
      </c>
      <c r="D11" s="9">
        <v>8</v>
      </c>
      <c r="F11" s="9" t="e">
        <f>STEP２③!$P$22-A11</f>
        <v>#VALUE!</v>
      </c>
      <c r="G11" s="9" t="e">
        <f>STEP２③!$P$22-B11</f>
        <v>#VALUE!</v>
      </c>
      <c r="H11" s="9" t="e">
        <f t="shared" si="0"/>
        <v>#VALUE!</v>
      </c>
      <c r="I11" s="9" t="e">
        <f>IF(STEP２③!$P$22=B11,"",IF(H11&lt;=0,"該当",""))</f>
        <v>#VALUE!</v>
      </c>
      <c r="K11" s="9" t="s">
        <v>50</v>
      </c>
    </row>
    <row r="12" spans="1:11">
      <c r="A12" s="9">
        <v>8.5</v>
      </c>
      <c r="B12" s="9">
        <v>9.5</v>
      </c>
      <c r="C12" s="9" t="s">
        <v>51</v>
      </c>
      <c r="D12" s="9">
        <v>9</v>
      </c>
      <c r="F12" s="9" t="e">
        <f>STEP２③!$P$22-A12</f>
        <v>#VALUE!</v>
      </c>
      <c r="G12" s="9" t="e">
        <f>STEP２③!$P$22-B12</f>
        <v>#VALUE!</v>
      </c>
      <c r="H12" s="9" t="e">
        <f t="shared" si="0"/>
        <v>#VALUE!</v>
      </c>
      <c r="I12" s="9" t="e">
        <f>IF(STEP２③!$P$22=B12,"",IF(H12&lt;=0,"該当",""))</f>
        <v>#VALUE!</v>
      </c>
      <c r="K12" s="9" t="s">
        <v>51</v>
      </c>
    </row>
    <row r="13" spans="1:11">
      <c r="A13" s="9">
        <v>9.5</v>
      </c>
      <c r="B13" s="9">
        <v>10.5</v>
      </c>
      <c r="C13" s="9" t="s">
        <v>52</v>
      </c>
      <c r="D13" s="9">
        <v>10</v>
      </c>
      <c r="F13" s="9" t="e">
        <f>STEP２③!$P$22-A13</f>
        <v>#VALUE!</v>
      </c>
      <c r="G13" s="9" t="e">
        <f>STEP２③!$P$22-B13</f>
        <v>#VALUE!</v>
      </c>
      <c r="H13" s="9" t="e">
        <f t="shared" si="0"/>
        <v>#VALUE!</v>
      </c>
      <c r="I13" s="9" t="e">
        <f>IF(STEP２③!$P$22=B13,"",IF(H13&lt;=0,"該当",""))</f>
        <v>#VALUE!</v>
      </c>
      <c r="K13" s="9" t="s">
        <v>52</v>
      </c>
    </row>
    <row r="14" spans="1:11">
      <c r="A14" s="9">
        <v>10.5</v>
      </c>
      <c r="B14" s="9">
        <v>11.5</v>
      </c>
      <c r="C14" s="9" t="s">
        <v>53</v>
      </c>
      <c r="D14" s="9">
        <v>11</v>
      </c>
      <c r="F14" s="9" t="e">
        <f>STEP２③!$P$22-A14</f>
        <v>#VALUE!</v>
      </c>
      <c r="G14" s="9" t="e">
        <f>STEP２③!$P$22-B14</f>
        <v>#VALUE!</v>
      </c>
      <c r="H14" s="9" t="e">
        <f t="shared" si="0"/>
        <v>#VALUE!</v>
      </c>
      <c r="I14" s="9" t="e">
        <f>IF(STEP２③!$P$22=B14,"",IF(H14&lt;=0,"該当",""))</f>
        <v>#VALUE!</v>
      </c>
      <c r="K14" s="9" t="s">
        <v>53</v>
      </c>
    </row>
    <row r="15" spans="1:11">
      <c r="A15" s="9">
        <v>11.5</v>
      </c>
      <c r="B15" s="9">
        <v>12.5</v>
      </c>
      <c r="C15" s="9" t="s">
        <v>54</v>
      </c>
      <c r="D15" s="9">
        <v>12</v>
      </c>
      <c r="F15" s="9" t="e">
        <f>STEP２③!$P$22-A15</f>
        <v>#VALUE!</v>
      </c>
      <c r="G15" s="9" t="e">
        <f>STEP２③!$P$22-B15</f>
        <v>#VALUE!</v>
      </c>
      <c r="H15" s="9" t="e">
        <f t="shared" si="0"/>
        <v>#VALUE!</v>
      </c>
      <c r="I15" s="9" t="e">
        <f>IF(STEP２③!$P$22=B15,"",IF(H15&lt;=0,"該当",""))</f>
        <v>#VALUE!</v>
      </c>
      <c r="K15" s="9" t="s">
        <v>54</v>
      </c>
    </row>
    <row r="16" spans="1:11">
      <c r="A16" s="9">
        <v>12.5</v>
      </c>
      <c r="B16" s="9">
        <v>13.5</v>
      </c>
      <c r="C16" s="9" t="s">
        <v>55</v>
      </c>
      <c r="D16" s="9">
        <v>13</v>
      </c>
      <c r="F16" s="9" t="e">
        <f>STEP２③!$P$22-A16</f>
        <v>#VALUE!</v>
      </c>
      <c r="G16" s="9" t="e">
        <f>STEP２③!$P$22-B16</f>
        <v>#VALUE!</v>
      </c>
      <c r="H16" s="9" t="e">
        <f t="shared" si="0"/>
        <v>#VALUE!</v>
      </c>
      <c r="I16" s="9" t="e">
        <f>IF(STEP２③!$P$22=B16,"",IF(H16&lt;=0,"該当",""))</f>
        <v>#VALUE!</v>
      </c>
      <c r="K16" s="9" t="s">
        <v>55</v>
      </c>
    </row>
    <row r="17" spans="1:11">
      <c r="A17" s="9">
        <v>13.5</v>
      </c>
      <c r="B17" s="9">
        <v>14.5</v>
      </c>
      <c r="C17" s="9" t="s">
        <v>56</v>
      </c>
      <c r="D17" s="9">
        <v>14</v>
      </c>
      <c r="F17" s="9" t="e">
        <f>STEP２③!$P$22-A17</f>
        <v>#VALUE!</v>
      </c>
      <c r="G17" s="9" t="e">
        <f>STEP２③!$P$22-B17</f>
        <v>#VALUE!</v>
      </c>
      <c r="H17" s="9" t="e">
        <f t="shared" si="0"/>
        <v>#VALUE!</v>
      </c>
      <c r="I17" s="9" t="e">
        <f>IF(STEP２③!$P$22=B17,"",IF(H17&lt;=0,"該当",""))</f>
        <v>#VALUE!</v>
      </c>
      <c r="K17" s="9" t="s">
        <v>56</v>
      </c>
    </row>
    <row r="18" spans="1:11">
      <c r="A18" s="9">
        <v>14.5</v>
      </c>
      <c r="B18" s="9">
        <v>15.5</v>
      </c>
      <c r="C18" s="9" t="s">
        <v>57</v>
      </c>
      <c r="D18" s="9">
        <v>15</v>
      </c>
      <c r="F18" s="9" t="e">
        <f>STEP２③!$P$22-A18</f>
        <v>#VALUE!</v>
      </c>
      <c r="G18" s="9" t="e">
        <f>STEP２③!$P$22-B18</f>
        <v>#VALUE!</v>
      </c>
      <c r="H18" s="9" t="e">
        <f t="shared" si="0"/>
        <v>#VALUE!</v>
      </c>
      <c r="I18" s="9" t="e">
        <f>IF(STEP２③!$P$22=B18,"",IF(H18&lt;=0,"該当",""))</f>
        <v>#VALUE!</v>
      </c>
      <c r="K18" s="9" t="s">
        <v>57</v>
      </c>
    </row>
    <row r="19" spans="1:11">
      <c r="A19" s="9">
        <v>15.5</v>
      </c>
      <c r="B19" s="9">
        <v>16.5</v>
      </c>
      <c r="C19" s="9" t="s">
        <v>58</v>
      </c>
      <c r="D19" s="9">
        <v>16</v>
      </c>
      <c r="F19" s="9" t="e">
        <f>STEP２③!$P$22-A19</f>
        <v>#VALUE!</v>
      </c>
      <c r="G19" s="9" t="e">
        <f>STEP２③!$P$22-B19</f>
        <v>#VALUE!</v>
      </c>
      <c r="H19" s="9" t="e">
        <f t="shared" si="0"/>
        <v>#VALUE!</v>
      </c>
      <c r="I19" s="9" t="e">
        <f>IF(STEP２③!$P$22=B19,"",IF(H19&lt;=0,"該当",""))</f>
        <v>#VALUE!</v>
      </c>
      <c r="K19" s="9" t="s">
        <v>58</v>
      </c>
    </row>
    <row r="20" spans="1:11">
      <c r="A20" s="9">
        <v>16.5</v>
      </c>
      <c r="B20" s="9">
        <v>17.5</v>
      </c>
      <c r="C20" s="9" t="s">
        <v>59</v>
      </c>
      <c r="D20" s="9">
        <v>17</v>
      </c>
      <c r="F20" s="9" t="e">
        <f>STEP２③!$P$22-A20</f>
        <v>#VALUE!</v>
      </c>
      <c r="G20" s="9" t="e">
        <f>STEP２③!$P$22-B20</f>
        <v>#VALUE!</v>
      </c>
      <c r="H20" s="9" t="e">
        <f t="shared" si="0"/>
        <v>#VALUE!</v>
      </c>
      <c r="I20" s="9" t="e">
        <f>IF(STEP２③!$P$22=B20,"",IF(H20&lt;=0,"該当",""))</f>
        <v>#VALUE!</v>
      </c>
      <c r="K20" s="9" t="s">
        <v>59</v>
      </c>
    </row>
    <row r="21" spans="1:11">
      <c r="A21" s="9">
        <v>17.5</v>
      </c>
      <c r="B21" s="9">
        <v>18.5</v>
      </c>
      <c r="C21" s="9" t="s">
        <v>60</v>
      </c>
      <c r="D21" s="9">
        <v>18</v>
      </c>
      <c r="F21" s="9" t="e">
        <f>STEP２③!$P$22-A21</f>
        <v>#VALUE!</v>
      </c>
      <c r="G21" s="9" t="e">
        <f>STEP２③!$P$22-B21</f>
        <v>#VALUE!</v>
      </c>
      <c r="H21" s="9" t="e">
        <f t="shared" si="0"/>
        <v>#VALUE!</v>
      </c>
      <c r="I21" s="9" t="e">
        <f>IF(STEP２③!$P$22=B21,"",IF(H21&lt;=0,"該当",""))</f>
        <v>#VALUE!</v>
      </c>
      <c r="K21" s="9" t="s">
        <v>60</v>
      </c>
    </row>
    <row r="22" spans="1:11">
      <c r="A22" s="9">
        <v>18.5</v>
      </c>
      <c r="B22" s="9">
        <v>19.5</v>
      </c>
      <c r="C22" s="9" t="s">
        <v>61</v>
      </c>
      <c r="D22" s="9">
        <v>19</v>
      </c>
      <c r="F22" s="9" t="e">
        <f>STEP２③!$P$22-A22</f>
        <v>#VALUE!</v>
      </c>
      <c r="G22" s="9" t="e">
        <f>STEP２③!$P$22-B22</f>
        <v>#VALUE!</v>
      </c>
      <c r="H22" s="9" t="e">
        <f t="shared" si="0"/>
        <v>#VALUE!</v>
      </c>
      <c r="I22" s="9" t="e">
        <f>IF(STEP２③!$P$22=B22,"",IF(H22&lt;=0,"該当",""))</f>
        <v>#VALUE!</v>
      </c>
      <c r="K22" s="9" t="s">
        <v>61</v>
      </c>
    </row>
    <row r="23" spans="1:11">
      <c r="A23" s="9">
        <v>19.5</v>
      </c>
      <c r="B23" s="9">
        <v>20.5</v>
      </c>
      <c r="C23" s="9" t="s">
        <v>62</v>
      </c>
      <c r="D23" s="9">
        <v>20</v>
      </c>
      <c r="F23" s="9" t="e">
        <f>STEP２③!$P$22-A23</f>
        <v>#VALUE!</v>
      </c>
      <c r="G23" s="9" t="e">
        <f>STEP２③!$P$22-B23</f>
        <v>#VALUE!</v>
      </c>
      <c r="H23" s="9" t="e">
        <f t="shared" si="0"/>
        <v>#VALUE!</v>
      </c>
      <c r="I23" s="9" t="e">
        <f>IF(STEP２③!$P$22=B23,"",IF(H23&lt;=0,"該当",""))</f>
        <v>#VALUE!</v>
      </c>
      <c r="K23" s="9" t="s">
        <v>62</v>
      </c>
    </row>
    <row r="24" spans="1:11">
      <c r="A24" s="9">
        <v>20.5</v>
      </c>
      <c r="B24" s="9">
        <v>21.5</v>
      </c>
      <c r="C24" s="9" t="s">
        <v>63</v>
      </c>
      <c r="D24" s="9">
        <v>21</v>
      </c>
      <c r="F24" s="9" t="e">
        <f>STEP２③!$P$22-A24</f>
        <v>#VALUE!</v>
      </c>
      <c r="G24" s="9" t="e">
        <f>STEP２③!$P$22-B24</f>
        <v>#VALUE!</v>
      </c>
      <c r="H24" s="9" t="e">
        <f t="shared" si="0"/>
        <v>#VALUE!</v>
      </c>
      <c r="I24" s="9" t="e">
        <f>IF(STEP２③!$P$22=B24,"",IF(H24&lt;=0,"該当",""))</f>
        <v>#VALUE!</v>
      </c>
      <c r="K24" s="9" t="s">
        <v>63</v>
      </c>
    </row>
    <row r="25" spans="1:11">
      <c r="A25" s="9">
        <v>21.5</v>
      </c>
      <c r="B25" s="9">
        <v>22.5</v>
      </c>
      <c r="C25" s="9" t="s">
        <v>64</v>
      </c>
      <c r="D25" s="9">
        <v>22</v>
      </c>
      <c r="F25" s="9" t="e">
        <f>STEP２③!$P$22-A25</f>
        <v>#VALUE!</v>
      </c>
      <c r="G25" s="9" t="e">
        <f>STEP２③!$P$22-B25</f>
        <v>#VALUE!</v>
      </c>
      <c r="H25" s="9" t="e">
        <f t="shared" si="0"/>
        <v>#VALUE!</v>
      </c>
      <c r="I25" s="9" t="e">
        <f>IF(STEP２③!$P$22=B25,"",IF(H25&lt;=0,"該当",""))</f>
        <v>#VALUE!</v>
      </c>
      <c r="K25" s="9" t="s">
        <v>64</v>
      </c>
    </row>
    <row r="26" spans="1:11">
      <c r="A26" s="9">
        <v>22.5</v>
      </c>
      <c r="B26" s="9">
        <v>23.5</v>
      </c>
      <c r="C26" s="9" t="s">
        <v>65</v>
      </c>
      <c r="D26" s="9">
        <v>23</v>
      </c>
      <c r="F26" s="9" t="e">
        <f>STEP２③!$P$22-A26</f>
        <v>#VALUE!</v>
      </c>
      <c r="G26" s="9" t="e">
        <f>STEP２③!$P$22-B26</f>
        <v>#VALUE!</v>
      </c>
      <c r="H26" s="9" t="e">
        <f t="shared" si="0"/>
        <v>#VALUE!</v>
      </c>
      <c r="I26" s="9" t="e">
        <f>IF(STEP２③!$P$22=B26,"",IF(H26&lt;=0,"該当",""))</f>
        <v>#VALUE!</v>
      </c>
      <c r="K26" s="9" t="s">
        <v>65</v>
      </c>
    </row>
    <row r="27" spans="1:11">
      <c r="A27" s="9">
        <v>23.5</v>
      </c>
      <c r="B27" s="9">
        <v>24.5</v>
      </c>
      <c r="C27" s="9" t="s">
        <v>66</v>
      </c>
      <c r="D27" s="9">
        <v>24</v>
      </c>
      <c r="F27" s="9" t="e">
        <f>STEP２③!$P$22-A27</f>
        <v>#VALUE!</v>
      </c>
      <c r="G27" s="9" t="e">
        <f>STEP２③!$P$22-B27</f>
        <v>#VALUE!</v>
      </c>
      <c r="H27" s="9" t="e">
        <f t="shared" si="0"/>
        <v>#VALUE!</v>
      </c>
      <c r="I27" s="9" t="e">
        <f>IF(STEP２③!$P$22=B27,"",IF(H27&lt;=0,"該当",""))</f>
        <v>#VALUE!</v>
      </c>
      <c r="K27" s="9" t="s">
        <v>66</v>
      </c>
    </row>
    <row r="28" spans="1:11">
      <c r="A28" s="9">
        <v>24.5</v>
      </c>
      <c r="B28" s="9">
        <v>25.5</v>
      </c>
      <c r="C28" s="9" t="s">
        <v>67</v>
      </c>
      <c r="D28" s="9">
        <v>25</v>
      </c>
      <c r="F28" s="9" t="e">
        <f>STEP２③!$P$22-A28</f>
        <v>#VALUE!</v>
      </c>
      <c r="G28" s="9" t="e">
        <f>STEP２③!$P$22-B28</f>
        <v>#VALUE!</v>
      </c>
      <c r="H28" s="9" t="e">
        <f t="shared" si="0"/>
        <v>#VALUE!</v>
      </c>
      <c r="I28" s="9" t="e">
        <f>IF(STEP２③!$P$22=B28,"",IF(H28&lt;=0,"該当",""))</f>
        <v>#VALUE!</v>
      </c>
      <c r="K28" s="9" t="s">
        <v>67</v>
      </c>
    </row>
    <row r="29" spans="1:11">
      <c r="A29" s="9">
        <v>25.5</v>
      </c>
      <c r="B29" s="9">
        <v>26.5</v>
      </c>
      <c r="C29" s="9" t="s">
        <v>68</v>
      </c>
      <c r="D29" s="9">
        <v>26</v>
      </c>
      <c r="F29" s="9" t="e">
        <f>STEP２③!$P$22-A29</f>
        <v>#VALUE!</v>
      </c>
      <c r="G29" s="9" t="e">
        <f>STEP２③!$P$22-B29</f>
        <v>#VALUE!</v>
      </c>
      <c r="H29" s="9" t="e">
        <f t="shared" si="0"/>
        <v>#VALUE!</v>
      </c>
      <c r="I29" s="9" t="e">
        <f>IF(STEP２③!$P$22=B29,"",IF(H29&lt;=0,"該当",""))</f>
        <v>#VALUE!</v>
      </c>
      <c r="K29" s="9" t="s">
        <v>68</v>
      </c>
    </row>
    <row r="30" spans="1:11">
      <c r="A30" s="9">
        <v>26.5</v>
      </c>
      <c r="B30" s="9">
        <v>27.5</v>
      </c>
      <c r="C30" s="9" t="s">
        <v>69</v>
      </c>
      <c r="D30" s="9">
        <v>27</v>
      </c>
      <c r="F30" s="9" t="e">
        <f>STEP２③!$P$22-A30</f>
        <v>#VALUE!</v>
      </c>
      <c r="G30" s="9" t="e">
        <f>STEP２③!$P$22-B30</f>
        <v>#VALUE!</v>
      </c>
      <c r="H30" s="9" t="e">
        <f t="shared" si="0"/>
        <v>#VALUE!</v>
      </c>
      <c r="I30" s="9" t="e">
        <f>IF(STEP２③!$P$22=B30,"",IF(H30&lt;=0,"該当",""))</f>
        <v>#VALUE!</v>
      </c>
      <c r="K30" s="9" t="s">
        <v>69</v>
      </c>
    </row>
    <row r="31" spans="1:11">
      <c r="A31" s="9">
        <v>27.5</v>
      </c>
      <c r="B31" s="9">
        <v>28.5</v>
      </c>
      <c r="C31" s="9" t="s">
        <v>70</v>
      </c>
      <c r="D31" s="9">
        <v>28</v>
      </c>
      <c r="F31" s="9" t="e">
        <f>STEP２③!$P$22-A31</f>
        <v>#VALUE!</v>
      </c>
      <c r="G31" s="9" t="e">
        <f>STEP２③!$P$22-B31</f>
        <v>#VALUE!</v>
      </c>
      <c r="H31" s="9" t="e">
        <f t="shared" si="0"/>
        <v>#VALUE!</v>
      </c>
      <c r="I31" s="9" t="e">
        <f>IF(STEP２③!$P$22=B31,"",IF(H31&lt;=0,"該当",""))</f>
        <v>#VALUE!</v>
      </c>
      <c r="K31" s="9" t="s">
        <v>70</v>
      </c>
    </row>
    <row r="32" spans="1:11">
      <c r="A32" s="9">
        <v>28.5</v>
      </c>
      <c r="B32" s="9">
        <v>29.5</v>
      </c>
      <c r="C32" s="9" t="s">
        <v>71</v>
      </c>
      <c r="D32" s="9">
        <v>29</v>
      </c>
      <c r="F32" s="9" t="e">
        <f>STEP２③!$P$22-A32</f>
        <v>#VALUE!</v>
      </c>
      <c r="G32" s="9" t="e">
        <f>STEP２③!$P$22-B32</f>
        <v>#VALUE!</v>
      </c>
      <c r="H32" s="9" t="e">
        <f t="shared" si="0"/>
        <v>#VALUE!</v>
      </c>
      <c r="I32" s="9" t="e">
        <f>IF(STEP２③!$P$22=B32,"",IF(H32&lt;=0,"該当",""))</f>
        <v>#VALUE!</v>
      </c>
      <c r="K32" s="9" t="s">
        <v>71</v>
      </c>
    </row>
    <row r="33" spans="1:11">
      <c r="A33" s="9">
        <v>29.5</v>
      </c>
      <c r="B33" s="9">
        <v>30.5</v>
      </c>
      <c r="C33" s="9" t="s">
        <v>72</v>
      </c>
      <c r="D33" s="9">
        <v>30</v>
      </c>
      <c r="F33" s="9" t="e">
        <f>STEP２③!$P$22-A33</f>
        <v>#VALUE!</v>
      </c>
      <c r="G33" s="9" t="e">
        <f>STEP２③!$P$22-B33</f>
        <v>#VALUE!</v>
      </c>
      <c r="H33" s="9" t="e">
        <f t="shared" si="0"/>
        <v>#VALUE!</v>
      </c>
      <c r="I33" s="9" t="e">
        <f>IF(STEP２③!$P$22=B33,"",IF(H33&lt;=0,"該当",""))</f>
        <v>#VALUE!</v>
      </c>
      <c r="K33" s="9" t="s">
        <v>72</v>
      </c>
    </row>
    <row r="34" spans="1:11">
      <c r="A34" s="9">
        <v>30.5</v>
      </c>
      <c r="B34" s="9">
        <v>31.5</v>
      </c>
      <c r="C34" s="9" t="s">
        <v>73</v>
      </c>
      <c r="D34" s="9">
        <v>31</v>
      </c>
      <c r="F34" s="9" t="e">
        <f>STEP２③!$P$22-A34</f>
        <v>#VALUE!</v>
      </c>
      <c r="G34" s="9" t="e">
        <f>STEP２③!$P$22-B34</f>
        <v>#VALUE!</v>
      </c>
      <c r="H34" s="9" t="e">
        <f t="shared" si="0"/>
        <v>#VALUE!</v>
      </c>
      <c r="I34" s="9" t="e">
        <f>IF(STEP２③!$P$22=B34,"",IF(H34&lt;=0,"該当",""))</f>
        <v>#VALUE!</v>
      </c>
      <c r="K34" s="9" t="s">
        <v>73</v>
      </c>
    </row>
    <row r="35" spans="1:11">
      <c r="A35" s="9">
        <v>31.5</v>
      </c>
      <c r="B35" s="9">
        <v>32.5</v>
      </c>
      <c r="C35" s="9" t="s">
        <v>74</v>
      </c>
      <c r="D35" s="9">
        <v>32</v>
      </c>
      <c r="F35" s="9" t="e">
        <f>STEP２③!$P$22-A35</f>
        <v>#VALUE!</v>
      </c>
      <c r="G35" s="9" t="e">
        <f>STEP２③!$P$22-B35</f>
        <v>#VALUE!</v>
      </c>
      <c r="H35" s="9" t="e">
        <f t="shared" si="0"/>
        <v>#VALUE!</v>
      </c>
      <c r="I35" s="9" t="e">
        <f>IF(STEP２③!$P$22=B35,"",IF(H35&lt;=0,"該当",""))</f>
        <v>#VALUE!</v>
      </c>
      <c r="K35" s="9" t="s">
        <v>74</v>
      </c>
    </row>
    <row r="36" spans="1:11">
      <c r="A36" s="9">
        <v>32.5</v>
      </c>
      <c r="B36" s="9">
        <v>33.5</v>
      </c>
      <c r="C36" s="9" t="s">
        <v>75</v>
      </c>
      <c r="D36" s="9">
        <v>33</v>
      </c>
      <c r="F36" s="9" t="e">
        <f>STEP２③!$P$22-A36</f>
        <v>#VALUE!</v>
      </c>
      <c r="G36" s="9" t="e">
        <f>STEP２③!$P$22-B36</f>
        <v>#VALUE!</v>
      </c>
      <c r="H36" s="9" t="e">
        <f t="shared" si="0"/>
        <v>#VALUE!</v>
      </c>
      <c r="I36" s="9" t="e">
        <f>IF(STEP２③!$P$22=B36,"",IF(H36&lt;=0,"該当",""))</f>
        <v>#VALUE!</v>
      </c>
      <c r="K36" s="9" t="s">
        <v>75</v>
      </c>
    </row>
    <row r="37" spans="1:11">
      <c r="A37" s="9">
        <v>33.5</v>
      </c>
      <c r="B37" s="9">
        <v>34.5</v>
      </c>
      <c r="C37" s="9" t="s">
        <v>76</v>
      </c>
      <c r="D37" s="9">
        <v>34</v>
      </c>
      <c r="F37" s="9" t="e">
        <f>STEP２③!$P$22-A37</f>
        <v>#VALUE!</v>
      </c>
      <c r="G37" s="9" t="e">
        <f>STEP２③!$P$22-B37</f>
        <v>#VALUE!</v>
      </c>
      <c r="H37" s="9" t="e">
        <f t="shared" si="0"/>
        <v>#VALUE!</v>
      </c>
      <c r="I37" s="9" t="e">
        <f>IF(STEP２③!$P$22=B37,"",IF(H37&lt;=0,"該当",""))</f>
        <v>#VALUE!</v>
      </c>
      <c r="K37" s="9" t="s">
        <v>76</v>
      </c>
    </row>
    <row r="38" spans="1:11">
      <c r="A38" s="9">
        <v>34.5</v>
      </c>
      <c r="B38" s="9">
        <v>35.5</v>
      </c>
      <c r="C38" s="9" t="s">
        <v>77</v>
      </c>
      <c r="D38" s="9">
        <v>35</v>
      </c>
      <c r="F38" s="9" t="e">
        <f>STEP２③!$P$22-A38</f>
        <v>#VALUE!</v>
      </c>
      <c r="G38" s="9" t="e">
        <f>STEP２③!$P$22-B38</f>
        <v>#VALUE!</v>
      </c>
      <c r="H38" s="9" t="e">
        <f t="shared" si="0"/>
        <v>#VALUE!</v>
      </c>
      <c r="I38" s="9" t="e">
        <f>IF(STEP２③!$P$22=B38,"",IF(H38&lt;=0,"該当",""))</f>
        <v>#VALUE!</v>
      </c>
      <c r="K38" s="9" t="s">
        <v>77</v>
      </c>
    </row>
    <row r="39" spans="1:11">
      <c r="A39" s="9">
        <v>35.5</v>
      </c>
      <c r="B39" s="9">
        <v>36.5</v>
      </c>
      <c r="C39" s="9" t="s">
        <v>78</v>
      </c>
      <c r="D39" s="9">
        <v>36</v>
      </c>
      <c r="F39" s="9" t="e">
        <f>STEP２③!$P$22-A39</f>
        <v>#VALUE!</v>
      </c>
      <c r="G39" s="9" t="e">
        <f>STEP２③!$P$22-B39</f>
        <v>#VALUE!</v>
      </c>
      <c r="H39" s="9" t="e">
        <f t="shared" si="0"/>
        <v>#VALUE!</v>
      </c>
      <c r="I39" s="9" t="e">
        <f>IF(STEP２③!$P$22=B39,"",IF(H39&lt;=0,"該当",""))</f>
        <v>#VALUE!</v>
      </c>
      <c r="K39" s="9" t="s">
        <v>78</v>
      </c>
    </row>
    <row r="40" spans="1:11">
      <c r="A40" s="9">
        <v>36.5</v>
      </c>
      <c r="B40" s="9">
        <v>37.5</v>
      </c>
      <c r="C40" s="9" t="s">
        <v>79</v>
      </c>
      <c r="D40" s="9">
        <v>37</v>
      </c>
      <c r="F40" s="9" t="e">
        <f>STEP２③!$P$22-A40</f>
        <v>#VALUE!</v>
      </c>
      <c r="G40" s="9" t="e">
        <f>STEP２③!$P$22-B40</f>
        <v>#VALUE!</v>
      </c>
      <c r="H40" s="9" t="e">
        <f t="shared" si="0"/>
        <v>#VALUE!</v>
      </c>
      <c r="I40" s="9" t="e">
        <f>IF(STEP２③!$P$22=B40,"",IF(H40&lt;=0,"該当",""))</f>
        <v>#VALUE!</v>
      </c>
      <c r="K40" s="9" t="s">
        <v>79</v>
      </c>
    </row>
    <row r="41" spans="1:11">
      <c r="A41" s="9">
        <v>37.5</v>
      </c>
      <c r="B41" s="9">
        <v>38.5</v>
      </c>
      <c r="C41" s="9" t="s">
        <v>80</v>
      </c>
      <c r="D41" s="9">
        <v>38</v>
      </c>
      <c r="F41" s="9" t="e">
        <f>STEP２③!$P$22-A41</f>
        <v>#VALUE!</v>
      </c>
      <c r="G41" s="9" t="e">
        <f>STEP２③!$P$22-B41</f>
        <v>#VALUE!</v>
      </c>
      <c r="H41" s="9" t="e">
        <f t="shared" si="0"/>
        <v>#VALUE!</v>
      </c>
      <c r="I41" s="9" t="e">
        <f>IF(STEP２③!$P$22=B41,"",IF(H41&lt;=0,"該当",""))</f>
        <v>#VALUE!</v>
      </c>
      <c r="K41" s="9" t="s">
        <v>80</v>
      </c>
    </row>
    <row r="42" spans="1:11">
      <c r="A42" s="9">
        <v>38.5</v>
      </c>
      <c r="B42" s="9">
        <v>39.5</v>
      </c>
      <c r="C42" s="9" t="s">
        <v>81</v>
      </c>
      <c r="D42" s="9">
        <v>39</v>
      </c>
      <c r="F42" s="9" t="e">
        <f>STEP２③!$P$22-A42</f>
        <v>#VALUE!</v>
      </c>
      <c r="G42" s="9" t="e">
        <f>STEP２③!$P$22-B42</f>
        <v>#VALUE!</v>
      </c>
      <c r="H42" s="9" t="e">
        <f t="shared" si="0"/>
        <v>#VALUE!</v>
      </c>
      <c r="I42" s="9" t="e">
        <f>IF(STEP２③!$P$22=B42,"",IF(H42&lt;=0,"該当",""))</f>
        <v>#VALUE!</v>
      </c>
      <c r="K42" s="9" t="s">
        <v>81</v>
      </c>
    </row>
    <row r="43" spans="1:11">
      <c r="A43" s="9">
        <v>39.5</v>
      </c>
      <c r="B43" s="9">
        <v>40.5</v>
      </c>
      <c r="C43" s="9" t="s">
        <v>82</v>
      </c>
      <c r="D43" s="9">
        <v>40</v>
      </c>
      <c r="F43" s="9" t="e">
        <f>STEP２③!$P$22-A43</f>
        <v>#VALUE!</v>
      </c>
      <c r="G43" s="9" t="e">
        <f>STEP２③!$P$22-B43</f>
        <v>#VALUE!</v>
      </c>
      <c r="H43" s="9" t="e">
        <f t="shared" si="0"/>
        <v>#VALUE!</v>
      </c>
      <c r="I43" s="9" t="e">
        <f>IF(STEP２③!$P$22=B43,"",IF(H43&lt;=0,"該当",""))</f>
        <v>#VALUE!</v>
      </c>
      <c r="K43" s="9" t="s">
        <v>82</v>
      </c>
    </row>
    <row r="44" spans="1:11">
      <c r="A44" s="9">
        <v>40.5</v>
      </c>
      <c r="B44" s="9">
        <v>41.5</v>
      </c>
      <c r="C44" s="9" t="s">
        <v>83</v>
      </c>
      <c r="D44" s="9">
        <v>41</v>
      </c>
      <c r="F44" s="9" t="e">
        <f>STEP２③!$P$22-A44</f>
        <v>#VALUE!</v>
      </c>
      <c r="G44" s="9" t="e">
        <f>STEP２③!$P$22-B44</f>
        <v>#VALUE!</v>
      </c>
      <c r="H44" s="9" t="e">
        <f t="shared" si="0"/>
        <v>#VALUE!</v>
      </c>
      <c r="I44" s="9" t="e">
        <f>IF(STEP２③!$P$22=B44,"",IF(H44&lt;=0,"該当",""))</f>
        <v>#VALUE!</v>
      </c>
      <c r="K44" s="9" t="s">
        <v>83</v>
      </c>
    </row>
    <row r="45" spans="1:11">
      <c r="A45" s="9">
        <v>41.5</v>
      </c>
      <c r="B45" s="9">
        <v>42.5</v>
      </c>
      <c r="C45" s="9" t="s">
        <v>84</v>
      </c>
      <c r="D45" s="9">
        <v>42</v>
      </c>
      <c r="F45" s="9" t="e">
        <f>STEP２③!$P$22-A45</f>
        <v>#VALUE!</v>
      </c>
      <c r="G45" s="9" t="e">
        <f>STEP２③!$P$22-B45</f>
        <v>#VALUE!</v>
      </c>
      <c r="H45" s="9" t="e">
        <f t="shared" si="0"/>
        <v>#VALUE!</v>
      </c>
      <c r="I45" s="9" t="e">
        <f>IF(STEP２③!$P$22=B45,"",IF(H45&lt;=0,"該当",""))</f>
        <v>#VALUE!</v>
      </c>
      <c r="K45" s="9" t="s">
        <v>84</v>
      </c>
    </row>
    <row r="46" spans="1:11">
      <c r="A46" s="9">
        <v>42.5</v>
      </c>
      <c r="B46" s="9">
        <v>43.5</v>
      </c>
      <c r="C46" s="9" t="s">
        <v>85</v>
      </c>
      <c r="D46" s="9">
        <v>43</v>
      </c>
      <c r="F46" s="9" t="e">
        <f>STEP２③!$P$22-A46</f>
        <v>#VALUE!</v>
      </c>
      <c r="G46" s="9" t="e">
        <f>STEP２③!$P$22-B46</f>
        <v>#VALUE!</v>
      </c>
      <c r="H46" s="9" t="e">
        <f t="shared" si="0"/>
        <v>#VALUE!</v>
      </c>
      <c r="I46" s="9" t="e">
        <f>IF(STEP２③!$P$22=B46,"",IF(H46&lt;=0,"該当",""))</f>
        <v>#VALUE!</v>
      </c>
      <c r="K46" s="9" t="s">
        <v>85</v>
      </c>
    </row>
    <row r="47" spans="1:11">
      <c r="A47" s="9">
        <v>43.5</v>
      </c>
      <c r="B47" s="9">
        <v>44.5</v>
      </c>
      <c r="C47" s="9" t="s">
        <v>86</v>
      </c>
      <c r="D47" s="9">
        <v>44</v>
      </c>
      <c r="F47" s="9" t="e">
        <f>STEP２③!$P$22-A47</f>
        <v>#VALUE!</v>
      </c>
      <c r="G47" s="9" t="e">
        <f>STEP２③!$P$22-B47</f>
        <v>#VALUE!</v>
      </c>
      <c r="H47" s="9" t="e">
        <f t="shared" si="0"/>
        <v>#VALUE!</v>
      </c>
      <c r="I47" s="9" t="e">
        <f>IF(STEP２③!$P$22=B47,"",IF(H47&lt;=0,"該当",""))</f>
        <v>#VALUE!</v>
      </c>
      <c r="K47" s="9" t="s">
        <v>86</v>
      </c>
    </row>
    <row r="48" spans="1:11">
      <c r="A48" s="9">
        <v>44.5</v>
      </c>
      <c r="B48" s="9">
        <v>45.5</v>
      </c>
      <c r="C48" s="9" t="s">
        <v>87</v>
      </c>
      <c r="D48" s="9">
        <v>45</v>
      </c>
      <c r="F48" s="9" t="e">
        <f>STEP２③!$P$22-A48</f>
        <v>#VALUE!</v>
      </c>
      <c r="G48" s="9" t="e">
        <f>STEP２③!$P$22-B48</f>
        <v>#VALUE!</v>
      </c>
      <c r="H48" s="9" t="e">
        <f t="shared" si="0"/>
        <v>#VALUE!</v>
      </c>
      <c r="I48" s="9" t="e">
        <f>IF(STEP２③!$P$22=B48,"",IF(H48&lt;=0,"該当",""))</f>
        <v>#VALUE!</v>
      </c>
      <c r="K48" s="9" t="s">
        <v>87</v>
      </c>
    </row>
    <row r="49" spans="1:11">
      <c r="A49" s="9">
        <v>45.5</v>
      </c>
      <c r="B49" s="9">
        <v>46.5</v>
      </c>
      <c r="C49" s="9" t="s">
        <v>88</v>
      </c>
      <c r="D49" s="9">
        <v>46</v>
      </c>
      <c r="F49" s="9" t="e">
        <f>STEP２③!$P$22-A49</f>
        <v>#VALUE!</v>
      </c>
      <c r="G49" s="9" t="e">
        <f>STEP２③!$P$22-B49</f>
        <v>#VALUE!</v>
      </c>
      <c r="H49" s="9" t="e">
        <f t="shared" si="0"/>
        <v>#VALUE!</v>
      </c>
      <c r="I49" s="9" t="e">
        <f>IF(STEP２③!$P$22=B49,"",IF(H49&lt;=0,"該当",""))</f>
        <v>#VALUE!</v>
      </c>
      <c r="K49" s="9" t="s">
        <v>88</v>
      </c>
    </row>
    <row r="50" spans="1:11">
      <c r="A50" s="9">
        <v>46.5</v>
      </c>
      <c r="B50" s="9">
        <v>47.5</v>
      </c>
      <c r="C50" s="9" t="s">
        <v>89</v>
      </c>
      <c r="D50" s="9">
        <v>47</v>
      </c>
      <c r="F50" s="9" t="e">
        <f>STEP２③!$P$22-A50</f>
        <v>#VALUE!</v>
      </c>
      <c r="G50" s="9" t="e">
        <f>STEP２③!$P$22-B50</f>
        <v>#VALUE!</v>
      </c>
      <c r="H50" s="9" t="e">
        <f t="shared" si="0"/>
        <v>#VALUE!</v>
      </c>
      <c r="I50" s="9" t="e">
        <f>IF(STEP２③!$P$22=B50,"",IF(H50&lt;=0,"該当",""))</f>
        <v>#VALUE!</v>
      </c>
      <c r="K50" s="9" t="s">
        <v>89</v>
      </c>
    </row>
    <row r="51" spans="1:11">
      <c r="A51" s="9">
        <v>47.5</v>
      </c>
      <c r="B51" s="9">
        <v>48.5</v>
      </c>
      <c r="C51" s="9" t="s">
        <v>90</v>
      </c>
      <c r="D51" s="9">
        <v>48</v>
      </c>
      <c r="F51" s="9" t="e">
        <f>STEP２③!$P$22-A51</f>
        <v>#VALUE!</v>
      </c>
      <c r="G51" s="9" t="e">
        <f>STEP２③!$P$22-B51</f>
        <v>#VALUE!</v>
      </c>
      <c r="H51" s="9" t="e">
        <f t="shared" si="0"/>
        <v>#VALUE!</v>
      </c>
      <c r="I51" s="9" t="e">
        <f>IF(STEP２③!$P$22=B51,"",IF(H51&lt;=0,"該当",""))</f>
        <v>#VALUE!</v>
      </c>
      <c r="K51" s="9" t="s">
        <v>90</v>
      </c>
    </row>
    <row r="52" spans="1:11">
      <c r="A52" s="9">
        <v>48.5</v>
      </c>
      <c r="B52" s="9">
        <v>49.5</v>
      </c>
      <c r="C52" s="9" t="s">
        <v>91</v>
      </c>
      <c r="D52" s="9">
        <v>49</v>
      </c>
      <c r="F52" s="9" t="e">
        <f>STEP２③!$P$22-A52</f>
        <v>#VALUE!</v>
      </c>
      <c r="G52" s="9" t="e">
        <f>STEP２③!$P$22-B52</f>
        <v>#VALUE!</v>
      </c>
      <c r="H52" s="9" t="e">
        <f t="shared" si="0"/>
        <v>#VALUE!</v>
      </c>
      <c r="I52" s="9" t="e">
        <f>IF(STEP２③!$P$22=B52,"",IF(H52&lt;=0,"該当",""))</f>
        <v>#VALUE!</v>
      </c>
      <c r="K52" s="9" t="s">
        <v>91</v>
      </c>
    </row>
    <row r="53" spans="1:11">
      <c r="A53" s="9">
        <v>49.5</v>
      </c>
      <c r="B53" s="9">
        <v>50.5</v>
      </c>
      <c r="C53" s="9" t="s">
        <v>92</v>
      </c>
      <c r="D53" s="9">
        <v>50</v>
      </c>
      <c r="F53" s="9" t="e">
        <f>STEP２③!$P$22-A53</f>
        <v>#VALUE!</v>
      </c>
      <c r="G53" s="9" t="e">
        <f>STEP２③!$P$22-B53</f>
        <v>#VALUE!</v>
      </c>
      <c r="H53" s="9" t="e">
        <f t="shared" si="0"/>
        <v>#VALUE!</v>
      </c>
      <c r="I53" s="9" t="e">
        <f>IF(STEP２③!$P$22=B53,"",IF(H53&lt;=0,"該当",""))</f>
        <v>#VALUE!</v>
      </c>
      <c r="K53" s="9" t="s">
        <v>92</v>
      </c>
    </row>
    <row r="54" spans="1:11">
      <c r="A54" s="9">
        <v>50.5</v>
      </c>
      <c r="B54" s="9">
        <v>51.5</v>
      </c>
      <c r="C54" s="9" t="s">
        <v>93</v>
      </c>
      <c r="D54" s="9">
        <v>51</v>
      </c>
      <c r="F54" s="9" t="e">
        <f>STEP２③!$P$22-A54</f>
        <v>#VALUE!</v>
      </c>
      <c r="G54" s="9" t="e">
        <f>STEP２③!$P$22-B54</f>
        <v>#VALUE!</v>
      </c>
      <c r="H54" s="9" t="e">
        <f t="shared" si="0"/>
        <v>#VALUE!</v>
      </c>
      <c r="I54" s="9" t="e">
        <f>IF(STEP２③!$P$22=B54,"",IF(H54&lt;=0,"該当",""))</f>
        <v>#VALUE!</v>
      </c>
      <c r="K54" s="9" t="s">
        <v>93</v>
      </c>
    </row>
    <row r="55" spans="1:11">
      <c r="A55" s="9">
        <v>51.5</v>
      </c>
      <c r="B55" s="9">
        <v>52.5</v>
      </c>
      <c r="C55" s="9" t="s">
        <v>94</v>
      </c>
      <c r="D55" s="9">
        <v>52</v>
      </c>
      <c r="F55" s="9" t="e">
        <f>STEP２③!$P$22-A55</f>
        <v>#VALUE!</v>
      </c>
      <c r="G55" s="9" t="e">
        <f>STEP２③!$P$22-B55</f>
        <v>#VALUE!</v>
      </c>
      <c r="H55" s="9" t="e">
        <f t="shared" si="0"/>
        <v>#VALUE!</v>
      </c>
      <c r="I55" s="9" t="e">
        <f>IF(STEP２③!$P$22=B55,"",IF(H55&lt;=0,"該当",""))</f>
        <v>#VALUE!</v>
      </c>
      <c r="K55" s="9" t="s">
        <v>94</v>
      </c>
    </row>
    <row r="56" spans="1:11">
      <c r="A56" s="9">
        <v>52.5</v>
      </c>
      <c r="B56" s="9">
        <v>53.5</v>
      </c>
      <c r="C56" s="9" t="s">
        <v>95</v>
      </c>
      <c r="D56" s="9">
        <v>53</v>
      </c>
      <c r="F56" s="9" t="e">
        <f>STEP２③!$P$22-A56</f>
        <v>#VALUE!</v>
      </c>
      <c r="G56" s="9" t="e">
        <f>STEP２③!$P$22-B56</f>
        <v>#VALUE!</v>
      </c>
      <c r="H56" s="9" t="e">
        <f t="shared" si="0"/>
        <v>#VALUE!</v>
      </c>
      <c r="I56" s="9" t="e">
        <f>IF(STEP２③!$P$22=B56,"",IF(H56&lt;=0,"該当",""))</f>
        <v>#VALUE!</v>
      </c>
      <c r="K56" s="9" t="s">
        <v>95</v>
      </c>
    </row>
    <row r="57" spans="1:11">
      <c r="A57" s="9">
        <v>53.5</v>
      </c>
      <c r="B57" s="9">
        <v>54.5</v>
      </c>
      <c r="C57" s="9" t="s">
        <v>96</v>
      </c>
      <c r="D57" s="9">
        <v>54</v>
      </c>
      <c r="F57" s="9" t="e">
        <f>STEP２③!$P$22-A57</f>
        <v>#VALUE!</v>
      </c>
      <c r="G57" s="9" t="e">
        <f>STEP２③!$P$22-B57</f>
        <v>#VALUE!</v>
      </c>
      <c r="H57" s="9" t="e">
        <f t="shared" si="0"/>
        <v>#VALUE!</v>
      </c>
      <c r="I57" s="9" t="e">
        <f>IF(STEP２③!$P$22=B57,"",IF(H57&lt;=0,"該当",""))</f>
        <v>#VALUE!</v>
      </c>
      <c r="K57" s="9" t="s">
        <v>96</v>
      </c>
    </row>
    <row r="58" spans="1:11">
      <c r="A58" s="9">
        <v>54.5</v>
      </c>
      <c r="B58" s="9">
        <v>55.5</v>
      </c>
      <c r="C58" s="9" t="s">
        <v>97</v>
      </c>
      <c r="D58" s="9">
        <v>55</v>
      </c>
      <c r="F58" s="9" t="e">
        <f>STEP２③!$P$22-A58</f>
        <v>#VALUE!</v>
      </c>
      <c r="G58" s="9" t="e">
        <f>STEP２③!$P$22-B58</f>
        <v>#VALUE!</v>
      </c>
      <c r="H58" s="9" t="e">
        <f t="shared" si="0"/>
        <v>#VALUE!</v>
      </c>
      <c r="I58" s="9" t="e">
        <f>IF(STEP２③!$P$22=B58,"",IF(H58&lt;=0,"該当",""))</f>
        <v>#VALUE!</v>
      </c>
      <c r="K58" s="9" t="s">
        <v>97</v>
      </c>
    </row>
    <row r="59" spans="1:11">
      <c r="A59" s="9">
        <v>55.5</v>
      </c>
      <c r="B59" s="9">
        <v>56.5</v>
      </c>
      <c r="C59" s="9" t="s">
        <v>98</v>
      </c>
      <c r="D59" s="9">
        <v>56</v>
      </c>
      <c r="F59" s="9" t="e">
        <f>STEP２③!$P$22-A59</f>
        <v>#VALUE!</v>
      </c>
      <c r="G59" s="9" t="e">
        <f>STEP２③!$P$22-B59</f>
        <v>#VALUE!</v>
      </c>
      <c r="H59" s="9" t="e">
        <f t="shared" si="0"/>
        <v>#VALUE!</v>
      </c>
      <c r="I59" s="9" t="e">
        <f>IF(STEP２③!$P$22=B59,"",IF(H59&lt;=0,"該当",""))</f>
        <v>#VALUE!</v>
      </c>
      <c r="K59" s="9" t="s">
        <v>98</v>
      </c>
    </row>
    <row r="60" spans="1:11">
      <c r="A60" s="9">
        <v>56.5</v>
      </c>
      <c r="B60" s="9">
        <v>57.5</v>
      </c>
      <c r="C60" s="9" t="s">
        <v>99</v>
      </c>
      <c r="D60" s="9">
        <v>57</v>
      </c>
      <c r="F60" s="9" t="e">
        <f>STEP２③!$P$22-A60</f>
        <v>#VALUE!</v>
      </c>
      <c r="G60" s="9" t="e">
        <f>STEP２③!$P$22-B60</f>
        <v>#VALUE!</v>
      </c>
      <c r="H60" s="9" t="e">
        <f t="shared" si="0"/>
        <v>#VALUE!</v>
      </c>
      <c r="I60" s="9" t="e">
        <f>IF(STEP２③!$P$22=B60,"",IF(H60&lt;=0,"該当",""))</f>
        <v>#VALUE!</v>
      </c>
      <c r="K60" s="9" t="s">
        <v>99</v>
      </c>
    </row>
    <row r="61" spans="1:11">
      <c r="A61" s="9">
        <v>57.5</v>
      </c>
      <c r="B61" s="9">
        <v>58.5</v>
      </c>
      <c r="C61" s="9" t="s">
        <v>100</v>
      </c>
      <c r="D61" s="9">
        <v>58</v>
      </c>
      <c r="F61" s="9" t="e">
        <f>STEP２③!$P$22-A61</f>
        <v>#VALUE!</v>
      </c>
      <c r="G61" s="9" t="e">
        <f>STEP２③!$P$22-B61</f>
        <v>#VALUE!</v>
      </c>
      <c r="H61" s="9" t="e">
        <f t="shared" si="0"/>
        <v>#VALUE!</v>
      </c>
      <c r="I61" s="9" t="e">
        <f>IF(STEP２③!$P$22=B61,"",IF(H61&lt;=0,"該当",""))</f>
        <v>#VALUE!</v>
      </c>
      <c r="K61" s="9" t="s">
        <v>100</v>
      </c>
    </row>
    <row r="62" spans="1:11">
      <c r="A62" s="9">
        <v>58.5</v>
      </c>
      <c r="B62" s="9">
        <v>59.5</v>
      </c>
      <c r="C62" s="9" t="s">
        <v>101</v>
      </c>
      <c r="D62" s="9">
        <v>59</v>
      </c>
      <c r="F62" s="9" t="e">
        <f>STEP２③!$P$22-A62</f>
        <v>#VALUE!</v>
      </c>
      <c r="G62" s="9" t="e">
        <f>STEP２③!$P$22-B62</f>
        <v>#VALUE!</v>
      </c>
      <c r="H62" s="9" t="e">
        <f t="shared" si="0"/>
        <v>#VALUE!</v>
      </c>
      <c r="I62" s="9" t="e">
        <f>IF(STEP２③!$P$22=B62,"",IF(H62&lt;=0,"該当",""))</f>
        <v>#VALUE!</v>
      </c>
      <c r="K62" s="9" t="s">
        <v>101</v>
      </c>
    </row>
    <row r="63" spans="1:11">
      <c r="A63" s="9">
        <v>59.5</v>
      </c>
      <c r="B63" s="9">
        <v>60.5</v>
      </c>
      <c r="C63" s="9" t="s">
        <v>102</v>
      </c>
      <c r="D63" s="9">
        <v>60</v>
      </c>
      <c r="F63" s="9" t="e">
        <f>STEP２③!$P$22-A63</f>
        <v>#VALUE!</v>
      </c>
      <c r="G63" s="9" t="e">
        <f>STEP２③!$P$22-B63</f>
        <v>#VALUE!</v>
      </c>
      <c r="H63" s="9" t="e">
        <f t="shared" si="0"/>
        <v>#VALUE!</v>
      </c>
      <c r="I63" s="9" t="e">
        <f>IF(STEP２③!$P$22=B63,"",IF(H63&lt;=0,"該当",""))</f>
        <v>#VALUE!</v>
      </c>
      <c r="K63" s="9" t="s">
        <v>102</v>
      </c>
    </row>
    <row r="64" spans="1:11">
      <c r="A64" s="9">
        <v>60.5</v>
      </c>
      <c r="B64" s="9">
        <v>61.5</v>
      </c>
      <c r="C64" s="9" t="s">
        <v>103</v>
      </c>
      <c r="D64" s="9">
        <v>61</v>
      </c>
      <c r="F64" s="9" t="e">
        <f>STEP２③!$P$22-A64</f>
        <v>#VALUE!</v>
      </c>
      <c r="G64" s="9" t="e">
        <f>STEP２③!$P$22-B64</f>
        <v>#VALUE!</v>
      </c>
      <c r="H64" s="9" t="e">
        <f t="shared" si="0"/>
        <v>#VALUE!</v>
      </c>
      <c r="I64" s="9" t="e">
        <f>IF(STEP２③!$P$22=B64,"",IF(H64&lt;=0,"該当",""))</f>
        <v>#VALUE!</v>
      </c>
      <c r="K64" s="9" t="s">
        <v>103</v>
      </c>
    </row>
    <row r="65" spans="1:11">
      <c r="A65" s="9">
        <v>61.5</v>
      </c>
      <c r="B65" s="9">
        <v>62.5</v>
      </c>
      <c r="C65" s="9" t="s">
        <v>104</v>
      </c>
      <c r="D65" s="9">
        <v>62</v>
      </c>
      <c r="F65" s="9" t="e">
        <f>STEP２③!$P$22-A65</f>
        <v>#VALUE!</v>
      </c>
      <c r="G65" s="9" t="e">
        <f>STEP２③!$P$22-B65</f>
        <v>#VALUE!</v>
      </c>
      <c r="H65" s="9" t="e">
        <f t="shared" si="0"/>
        <v>#VALUE!</v>
      </c>
      <c r="I65" s="9" t="e">
        <f>IF(STEP２③!$P$22=B65,"",IF(H65&lt;=0,"該当",""))</f>
        <v>#VALUE!</v>
      </c>
      <c r="K65" s="9" t="s">
        <v>104</v>
      </c>
    </row>
    <row r="66" spans="1:11">
      <c r="A66" s="9">
        <v>62.5</v>
      </c>
      <c r="B66" s="9">
        <v>63.5</v>
      </c>
      <c r="C66" s="9" t="s">
        <v>105</v>
      </c>
      <c r="D66" s="9">
        <v>63</v>
      </c>
      <c r="F66" s="9" t="e">
        <f>STEP２③!$P$22-A66</f>
        <v>#VALUE!</v>
      </c>
      <c r="G66" s="9" t="e">
        <f>STEP２③!$P$22-B66</f>
        <v>#VALUE!</v>
      </c>
      <c r="H66" s="9" t="e">
        <f t="shared" si="0"/>
        <v>#VALUE!</v>
      </c>
      <c r="I66" s="9" t="e">
        <f>IF(STEP２③!$P$22=B66,"",IF(H66&lt;=0,"該当",""))</f>
        <v>#VALUE!</v>
      </c>
      <c r="K66" s="9" t="s">
        <v>105</v>
      </c>
    </row>
    <row r="67" spans="1:11">
      <c r="A67" s="9">
        <v>63.5</v>
      </c>
      <c r="B67" s="9">
        <v>64.5</v>
      </c>
      <c r="C67" s="9" t="s">
        <v>106</v>
      </c>
      <c r="D67" s="9">
        <v>64</v>
      </c>
      <c r="F67" s="9" t="e">
        <f>STEP２③!$P$22-A67</f>
        <v>#VALUE!</v>
      </c>
      <c r="G67" s="9" t="e">
        <f>STEP２③!$P$22-B67</f>
        <v>#VALUE!</v>
      </c>
      <c r="H67" s="9" t="e">
        <f t="shared" si="0"/>
        <v>#VALUE!</v>
      </c>
      <c r="I67" s="9" t="e">
        <f>IF(STEP２③!$P$22=B67,"",IF(H67&lt;=0,"該当",""))</f>
        <v>#VALUE!</v>
      </c>
      <c r="K67" s="9" t="s">
        <v>106</v>
      </c>
    </row>
    <row r="68" spans="1:11">
      <c r="A68" s="9">
        <v>64.5</v>
      </c>
      <c r="B68" s="9">
        <v>65.5</v>
      </c>
      <c r="C68" s="9" t="s">
        <v>107</v>
      </c>
      <c r="D68" s="9">
        <v>65</v>
      </c>
      <c r="F68" s="9" t="e">
        <f>STEP２③!$P$22-A68</f>
        <v>#VALUE!</v>
      </c>
      <c r="G68" s="9" t="e">
        <f>STEP２③!$P$22-B68</f>
        <v>#VALUE!</v>
      </c>
      <c r="H68" s="9" t="e">
        <f t="shared" si="0"/>
        <v>#VALUE!</v>
      </c>
      <c r="I68" s="9" t="e">
        <f>IF(STEP２③!$P$22=B68,"",IF(H68&lt;=0,"該当",""))</f>
        <v>#VALUE!</v>
      </c>
      <c r="K68" s="9" t="s">
        <v>107</v>
      </c>
    </row>
    <row r="69" spans="1:11">
      <c r="A69" s="9">
        <v>65.5</v>
      </c>
      <c r="B69" s="9">
        <v>66.5</v>
      </c>
      <c r="C69" s="9" t="s">
        <v>108</v>
      </c>
      <c r="D69" s="9">
        <v>66</v>
      </c>
      <c r="F69" s="9" t="e">
        <f>STEP２③!$P$22-A69</f>
        <v>#VALUE!</v>
      </c>
      <c r="G69" s="9" t="e">
        <f>STEP２③!$P$22-B69</f>
        <v>#VALUE!</v>
      </c>
      <c r="H69" s="9" t="e">
        <f t="shared" ref="H69:H132" si="1">F69*G69</f>
        <v>#VALUE!</v>
      </c>
      <c r="I69" s="9" t="e">
        <f>IF(STEP２③!$P$22=B69,"",IF(H69&lt;=0,"該当",""))</f>
        <v>#VALUE!</v>
      </c>
      <c r="K69" s="9" t="s">
        <v>108</v>
      </c>
    </row>
    <row r="70" spans="1:11">
      <c r="A70" s="9">
        <v>66.5</v>
      </c>
      <c r="B70" s="9">
        <v>67.5</v>
      </c>
      <c r="C70" s="9" t="s">
        <v>109</v>
      </c>
      <c r="D70" s="9">
        <v>67</v>
      </c>
      <c r="F70" s="9" t="e">
        <f>STEP２③!$P$22-A70</f>
        <v>#VALUE!</v>
      </c>
      <c r="G70" s="9" t="e">
        <f>STEP２③!$P$22-B70</f>
        <v>#VALUE!</v>
      </c>
      <c r="H70" s="9" t="e">
        <f t="shared" si="1"/>
        <v>#VALUE!</v>
      </c>
      <c r="I70" s="9" t="e">
        <f>IF(STEP２③!$P$22=B70,"",IF(H70&lt;=0,"該当",""))</f>
        <v>#VALUE!</v>
      </c>
      <c r="K70" s="9" t="s">
        <v>109</v>
      </c>
    </row>
    <row r="71" spans="1:11">
      <c r="A71" s="9">
        <v>67.5</v>
      </c>
      <c r="B71" s="9">
        <v>68.5</v>
      </c>
      <c r="C71" s="9" t="s">
        <v>110</v>
      </c>
      <c r="D71" s="9">
        <v>68</v>
      </c>
      <c r="F71" s="9" t="e">
        <f>STEP２③!$P$22-A71</f>
        <v>#VALUE!</v>
      </c>
      <c r="G71" s="9" t="e">
        <f>STEP２③!$P$22-B71</f>
        <v>#VALUE!</v>
      </c>
      <c r="H71" s="9" t="e">
        <f t="shared" si="1"/>
        <v>#VALUE!</v>
      </c>
      <c r="I71" s="9" t="e">
        <f>IF(STEP２③!$P$22=B71,"",IF(H71&lt;=0,"該当",""))</f>
        <v>#VALUE!</v>
      </c>
      <c r="K71" s="9" t="s">
        <v>110</v>
      </c>
    </row>
    <row r="72" spans="1:11">
      <c r="A72" s="9">
        <v>68.5</v>
      </c>
      <c r="B72" s="9">
        <v>69.5</v>
      </c>
      <c r="C72" s="9" t="s">
        <v>111</v>
      </c>
      <c r="D72" s="9">
        <v>69</v>
      </c>
      <c r="F72" s="9" t="e">
        <f>STEP２③!$P$22-A72</f>
        <v>#VALUE!</v>
      </c>
      <c r="G72" s="9" t="e">
        <f>STEP２③!$P$22-B72</f>
        <v>#VALUE!</v>
      </c>
      <c r="H72" s="9" t="e">
        <f t="shared" si="1"/>
        <v>#VALUE!</v>
      </c>
      <c r="I72" s="9" t="e">
        <f>IF(STEP２③!$P$22=B72,"",IF(H72&lt;=0,"該当",""))</f>
        <v>#VALUE!</v>
      </c>
      <c r="K72" s="9" t="s">
        <v>111</v>
      </c>
    </row>
    <row r="73" spans="1:11">
      <c r="A73" s="9">
        <v>69.5</v>
      </c>
      <c r="B73" s="9">
        <v>70.5</v>
      </c>
      <c r="C73" s="9" t="s">
        <v>112</v>
      </c>
      <c r="D73" s="9">
        <v>70</v>
      </c>
      <c r="F73" s="9" t="e">
        <f>STEP２③!$P$22-A73</f>
        <v>#VALUE!</v>
      </c>
      <c r="G73" s="9" t="e">
        <f>STEP２③!$P$22-B73</f>
        <v>#VALUE!</v>
      </c>
      <c r="H73" s="9" t="e">
        <f t="shared" si="1"/>
        <v>#VALUE!</v>
      </c>
      <c r="I73" s="9" t="e">
        <f>IF(STEP２③!$P$22=B73,"",IF(H73&lt;=0,"該当",""))</f>
        <v>#VALUE!</v>
      </c>
      <c r="K73" s="9" t="s">
        <v>112</v>
      </c>
    </row>
    <row r="74" spans="1:11">
      <c r="A74" s="9">
        <v>70.5</v>
      </c>
      <c r="B74" s="9">
        <v>71.5</v>
      </c>
      <c r="C74" s="9" t="s">
        <v>113</v>
      </c>
      <c r="D74" s="9">
        <v>71</v>
      </c>
      <c r="F74" s="9" t="e">
        <f>STEP２③!$P$22-A74</f>
        <v>#VALUE!</v>
      </c>
      <c r="G74" s="9" t="e">
        <f>STEP２③!$P$22-B74</f>
        <v>#VALUE!</v>
      </c>
      <c r="H74" s="9" t="e">
        <f t="shared" si="1"/>
        <v>#VALUE!</v>
      </c>
      <c r="I74" s="9" t="e">
        <f>IF(STEP２③!$P$22=B74,"",IF(H74&lt;=0,"該当",""))</f>
        <v>#VALUE!</v>
      </c>
      <c r="K74" s="9" t="s">
        <v>113</v>
      </c>
    </row>
    <row r="75" spans="1:11">
      <c r="A75" s="9">
        <v>71.5</v>
      </c>
      <c r="B75" s="9">
        <v>72.5</v>
      </c>
      <c r="C75" s="9" t="s">
        <v>114</v>
      </c>
      <c r="D75" s="9">
        <v>72</v>
      </c>
      <c r="F75" s="9" t="e">
        <f>STEP２③!$P$22-A75</f>
        <v>#VALUE!</v>
      </c>
      <c r="G75" s="9" t="e">
        <f>STEP２③!$P$22-B75</f>
        <v>#VALUE!</v>
      </c>
      <c r="H75" s="9" t="e">
        <f t="shared" si="1"/>
        <v>#VALUE!</v>
      </c>
      <c r="I75" s="9" t="e">
        <f>IF(STEP２③!$P$22=B75,"",IF(H75&lt;=0,"該当",""))</f>
        <v>#VALUE!</v>
      </c>
      <c r="K75" s="9" t="s">
        <v>114</v>
      </c>
    </row>
    <row r="76" spans="1:11">
      <c r="A76" s="9">
        <v>72.5</v>
      </c>
      <c r="B76" s="9">
        <v>73.5</v>
      </c>
      <c r="C76" s="9" t="s">
        <v>115</v>
      </c>
      <c r="D76" s="9">
        <v>73</v>
      </c>
      <c r="F76" s="9" t="e">
        <f>STEP２③!$P$22-A76</f>
        <v>#VALUE!</v>
      </c>
      <c r="G76" s="9" t="e">
        <f>STEP２③!$P$22-B76</f>
        <v>#VALUE!</v>
      </c>
      <c r="H76" s="9" t="e">
        <f t="shared" si="1"/>
        <v>#VALUE!</v>
      </c>
      <c r="I76" s="9" t="e">
        <f>IF(STEP２③!$P$22=B76,"",IF(H76&lt;=0,"該当",""))</f>
        <v>#VALUE!</v>
      </c>
      <c r="K76" s="9" t="s">
        <v>115</v>
      </c>
    </row>
    <row r="77" spans="1:11">
      <c r="A77" s="9">
        <v>73.5</v>
      </c>
      <c r="B77" s="9">
        <v>74.5</v>
      </c>
      <c r="C77" s="9" t="s">
        <v>116</v>
      </c>
      <c r="D77" s="9">
        <v>74</v>
      </c>
      <c r="F77" s="9" t="e">
        <f>STEP２③!$P$22-A77</f>
        <v>#VALUE!</v>
      </c>
      <c r="G77" s="9" t="e">
        <f>STEP２③!$P$22-B77</f>
        <v>#VALUE!</v>
      </c>
      <c r="H77" s="9" t="e">
        <f t="shared" si="1"/>
        <v>#VALUE!</v>
      </c>
      <c r="I77" s="9" t="e">
        <f>IF(STEP２③!$P$22=B77,"",IF(H77&lt;=0,"該当",""))</f>
        <v>#VALUE!</v>
      </c>
      <c r="K77" s="9" t="s">
        <v>116</v>
      </c>
    </row>
    <row r="78" spans="1:11">
      <c r="A78" s="9">
        <v>74.5</v>
      </c>
      <c r="B78" s="9">
        <v>75.5</v>
      </c>
      <c r="C78" s="9" t="s">
        <v>117</v>
      </c>
      <c r="D78" s="9">
        <v>75</v>
      </c>
      <c r="F78" s="9" t="e">
        <f>STEP２③!$P$22-A78</f>
        <v>#VALUE!</v>
      </c>
      <c r="G78" s="9" t="e">
        <f>STEP２③!$P$22-B78</f>
        <v>#VALUE!</v>
      </c>
      <c r="H78" s="9" t="e">
        <f t="shared" si="1"/>
        <v>#VALUE!</v>
      </c>
      <c r="I78" s="9" t="e">
        <f>IF(STEP２③!$P$22=B78,"",IF(H78&lt;=0,"該当",""))</f>
        <v>#VALUE!</v>
      </c>
      <c r="K78" s="9" t="s">
        <v>117</v>
      </c>
    </row>
    <row r="79" spans="1:11">
      <c r="A79" s="9">
        <v>75.5</v>
      </c>
      <c r="B79" s="9">
        <v>76.5</v>
      </c>
      <c r="C79" s="9" t="s">
        <v>118</v>
      </c>
      <c r="D79" s="9">
        <v>76</v>
      </c>
      <c r="F79" s="9" t="e">
        <f>STEP２③!$P$22-A79</f>
        <v>#VALUE!</v>
      </c>
      <c r="G79" s="9" t="e">
        <f>STEP２③!$P$22-B79</f>
        <v>#VALUE!</v>
      </c>
      <c r="H79" s="9" t="e">
        <f t="shared" si="1"/>
        <v>#VALUE!</v>
      </c>
      <c r="I79" s="9" t="e">
        <f>IF(STEP２③!$P$22=B79,"",IF(H79&lt;=0,"該当",""))</f>
        <v>#VALUE!</v>
      </c>
      <c r="K79" s="9" t="s">
        <v>118</v>
      </c>
    </row>
    <row r="80" spans="1:11">
      <c r="A80" s="9">
        <v>76.5</v>
      </c>
      <c r="B80" s="9">
        <v>77.5</v>
      </c>
      <c r="C80" s="9" t="s">
        <v>119</v>
      </c>
      <c r="D80" s="9">
        <v>77</v>
      </c>
      <c r="F80" s="9" t="e">
        <f>STEP２③!$P$22-A80</f>
        <v>#VALUE!</v>
      </c>
      <c r="G80" s="9" t="e">
        <f>STEP２③!$P$22-B80</f>
        <v>#VALUE!</v>
      </c>
      <c r="H80" s="9" t="e">
        <f t="shared" si="1"/>
        <v>#VALUE!</v>
      </c>
      <c r="I80" s="9" t="e">
        <f>IF(STEP２③!$P$22=B80,"",IF(H80&lt;=0,"該当",""))</f>
        <v>#VALUE!</v>
      </c>
      <c r="K80" s="9" t="s">
        <v>119</v>
      </c>
    </row>
    <row r="81" spans="1:11">
      <c r="A81" s="9">
        <v>77.5</v>
      </c>
      <c r="B81" s="9">
        <v>78.5</v>
      </c>
      <c r="C81" s="9" t="s">
        <v>120</v>
      </c>
      <c r="D81" s="9">
        <v>78</v>
      </c>
      <c r="F81" s="9" t="e">
        <f>STEP２③!$P$22-A81</f>
        <v>#VALUE!</v>
      </c>
      <c r="G81" s="9" t="e">
        <f>STEP２③!$P$22-B81</f>
        <v>#VALUE!</v>
      </c>
      <c r="H81" s="9" t="e">
        <f t="shared" si="1"/>
        <v>#VALUE!</v>
      </c>
      <c r="I81" s="9" t="e">
        <f>IF(STEP２③!$P$22=B81,"",IF(H81&lt;=0,"該当",""))</f>
        <v>#VALUE!</v>
      </c>
      <c r="K81" s="9" t="s">
        <v>120</v>
      </c>
    </row>
    <row r="82" spans="1:11">
      <c r="A82" s="9">
        <v>78.5</v>
      </c>
      <c r="B82" s="9">
        <v>79.5</v>
      </c>
      <c r="C82" s="9" t="s">
        <v>121</v>
      </c>
      <c r="D82" s="9">
        <v>79</v>
      </c>
      <c r="F82" s="9" t="e">
        <f>STEP２③!$P$22-A82</f>
        <v>#VALUE!</v>
      </c>
      <c r="G82" s="9" t="e">
        <f>STEP２③!$P$22-B82</f>
        <v>#VALUE!</v>
      </c>
      <c r="H82" s="9" t="e">
        <f t="shared" si="1"/>
        <v>#VALUE!</v>
      </c>
      <c r="I82" s="9" t="e">
        <f>IF(STEP２③!$P$22=B82,"",IF(H82&lt;=0,"該当",""))</f>
        <v>#VALUE!</v>
      </c>
      <c r="K82" s="9" t="s">
        <v>121</v>
      </c>
    </row>
    <row r="83" spans="1:11">
      <c r="A83" s="9">
        <v>79.5</v>
      </c>
      <c r="B83" s="9">
        <v>80.5</v>
      </c>
      <c r="C83" s="9" t="s">
        <v>122</v>
      </c>
      <c r="D83" s="9">
        <v>80</v>
      </c>
      <c r="F83" s="9" t="e">
        <f>STEP２③!$P$22-A83</f>
        <v>#VALUE!</v>
      </c>
      <c r="G83" s="9" t="e">
        <f>STEP２③!$P$22-B83</f>
        <v>#VALUE!</v>
      </c>
      <c r="H83" s="9" t="e">
        <f t="shared" si="1"/>
        <v>#VALUE!</v>
      </c>
      <c r="I83" s="9" t="e">
        <f>IF(STEP２③!$P$22=B83,"",IF(H83&lt;=0,"該当",""))</f>
        <v>#VALUE!</v>
      </c>
      <c r="K83" s="9" t="s">
        <v>122</v>
      </c>
    </row>
    <row r="84" spans="1:11">
      <c r="A84" s="9">
        <v>80.5</v>
      </c>
      <c r="B84" s="9">
        <v>81.5</v>
      </c>
      <c r="C84" s="9" t="s">
        <v>123</v>
      </c>
      <c r="D84" s="9">
        <v>81</v>
      </c>
      <c r="F84" s="9" t="e">
        <f>STEP２③!$P$22-A84</f>
        <v>#VALUE!</v>
      </c>
      <c r="G84" s="9" t="e">
        <f>STEP２③!$P$22-B84</f>
        <v>#VALUE!</v>
      </c>
      <c r="H84" s="9" t="e">
        <f t="shared" si="1"/>
        <v>#VALUE!</v>
      </c>
      <c r="I84" s="9" t="e">
        <f>IF(STEP２③!$P$22=B84,"",IF(H84&lt;=0,"該当",""))</f>
        <v>#VALUE!</v>
      </c>
      <c r="K84" s="9" t="s">
        <v>123</v>
      </c>
    </row>
    <row r="85" spans="1:11">
      <c r="A85" s="9">
        <v>81.5</v>
      </c>
      <c r="B85" s="9">
        <v>82.5</v>
      </c>
      <c r="C85" s="9" t="s">
        <v>124</v>
      </c>
      <c r="D85" s="9">
        <v>82</v>
      </c>
      <c r="F85" s="9" t="e">
        <f>STEP２③!$P$22-A85</f>
        <v>#VALUE!</v>
      </c>
      <c r="G85" s="9" t="e">
        <f>STEP２③!$P$22-B85</f>
        <v>#VALUE!</v>
      </c>
      <c r="H85" s="9" t="e">
        <f t="shared" si="1"/>
        <v>#VALUE!</v>
      </c>
      <c r="I85" s="9" t="e">
        <f>IF(STEP２③!$P$22=B85,"",IF(H85&lt;=0,"該当",""))</f>
        <v>#VALUE!</v>
      </c>
      <c r="K85" s="9" t="s">
        <v>124</v>
      </c>
    </row>
    <row r="86" spans="1:11">
      <c r="A86" s="9">
        <v>82.5</v>
      </c>
      <c r="B86" s="9">
        <v>83.5</v>
      </c>
      <c r="C86" s="9" t="s">
        <v>125</v>
      </c>
      <c r="D86" s="9">
        <v>83</v>
      </c>
      <c r="F86" s="9" t="e">
        <f>STEP２③!$P$22-A86</f>
        <v>#VALUE!</v>
      </c>
      <c r="G86" s="9" t="e">
        <f>STEP２③!$P$22-B86</f>
        <v>#VALUE!</v>
      </c>
      <c r="H86" s="9" t="e">
        <f t="shared" si="1"/>
        <v>#VALUE!</v>
      </c>
      <c r="I86" s="9" t="e">
        <f>IF(STEP２③!$P$22=B86,"",IF(H86&lt;=0,"該当",""))</f>
        <v>#VALUE!</v>
      </c>
      <c r="K86" s="9" t="s">
        <v>125</v>
      </c>
    </row>
    <row r="87" spans="1:11">
      <c r="A87" s="9">
        <v>83.5</v>
      </c>
      <c r="B87" s="9">
        <v>84.5</v>
      </c>
      <c r="C87" s="9" t="s">
        <v>126</v>
      </c>
      <c r="D87" s="9">
        <v>84</v>
      </c>
      <c r="F87" s="9" t="e">
        <f>STEP２③!$P$22-A87</f>
        <v>#VALUE!</v>
      </c>
      <c r="G87" s="9" t="e">
        <f>STEP２③!$P$22-B87</f>
        <v>#VALUE!</v>
      </c>
      <c r="H87" s="9" t="e">
        <f t="shared" si="1"/>
        <v>#VALUE!</v>
      </c>
      <c r="I87" s="9" t="e">
        <f>IF(STEP２③!$P$22=B87,"",IF(H87&lt;=0,"該当",""))</f>
        <v>#VALUE!</v>
      </c>
      <c r="K87" s="9" t="s">
        <v>126</v>
      </c>
    </row>
    <row r="88" spans="1:11">
      <c r="A88" s="9">
        <v>84.5</v>
      </c>
      <c r="B88" s="9">
        <v>85.5</v>
      </c>
      <c r="C88" s="9" t="s">
        <v>127</v>
      </c>
      <c r="D88" s="9">
        <v>85</v>
      </c>
      <c r="F88" s="9" t="e">
        <f>STEP２③!$P$22-A88</f>
        <v>#VALUE!</v>
      </c>
      <c r="G88" s="9" t="e">
        <f>STEP２③!$P$22-B88</f>
        <v>#VALUE!</v>
      </c>
      <c r="H88" s="9" t="e">
        <f t="shared" si="1"/>
        <v>#VALUE!</v>
      </c>
      <c r="I88" s="9" t="e">
        <f>IF(STEP２③!$P$22=B88,"",IF(H88&lt;=0,"該当",""))</f>
        <v>#VALUE!</v>
      </c>
      <c r="K88" s="9" t="s">
        <v>127</v>
      </c>
    </row>
    <row r="89" spans="1:11">
      <c r="A89" s="9">
        <v>85.5</v>
      </c>
      <c r="B89" s="9">
        <v>86.5</v>
      </c>
      <c r="C89" s="9" t="s">
        <v>128</v>
      </c>
      <c r="D89" s="9">
        <v>86</v>
      </c>
      <c r="F89" s="9" t="e">
        <f>STEP２③!$P$22-A89</f>
        <v>#VALUE!</v>
      </c>
      <c r="G89" s="9" t="e">
        <f>STEP２③!$P$22-B89</f>
        <v>#VALUE!</v>
      </c>
      <c r="H89" s="9" t="e">
        <f t="shared" si="1"/>
        <v>#VALUE!</v>
      </c>
      <c r="I89" s="9" t="e">
        <f>IF(STEP２③!$P$22=B89,"",IF(H89&lt;=0,"該当",""))</f>
        <v>#VALUE!</v>
      </c>
      <c r="K89" s="9" t="s">
        <v>128</v>
      </c>
    </row>
    <row r="90" spans="1:11">
      <c r="A90" s="9">
        <v>86.5</v>
      </c>
      <c r="B90" s="9">
        <v>87.5</v>
      </c>
      <c r="C90" s="9" t="s">
        <v>129</v>
      </c>
      <c r="D90" s="9">
        <v>87</v>
      </c>
      <c r="F90" s="9" t="e">
        <f>STEP２③!$P$22-A90</f>
        <v>#VALUE!</v>
      </c>
      <c r="G90" s="9" t="e">
        <f>STEP２③!$P$22-B90</f>
        <v>#VALUE!</v>
      </c>
      <c r="H90" s="9" t="e">
        <f t="shared" si="1"/>
        <v>#VALUE!</v>
      </c>
      <c r="I90" s="9" t="e">
        <f>IF(STEP２③!$P$22=B90,"",IF(H90&lt;=0,"該当",""))</f>
        <v>#VALUE!</v>
      </c>
      <c r="K90" s="9" t="s">
        <v>129</v>
      </c>
    </row>
    <row r="91" spans="1:11">
      <c r="A91" s="9">
        <v>87.5</v>
      </c>
      <c r="B91" s="9">
        <v>88.5</v>
      </c>
      <c r="C91" s="9" t="s">
        <v>130</v>
      </c>
      <c r="D91" s="9">
        <v>88</v>
      </c>
      <c r="F91" s="9" t="e">
        <f>STEP２③!$P$22-A91</f>
        <v>#VALUE!</v>
      </c>
      <c r="G91" s="9" t="e">
        <f>STEP２③!$P$22-B91</f>
        <v>#VALUE!</v>
      </c>
      <c r="H91" s="9" t="e">
        <f t="shared" si="1"/>
        <v>#VALUE!</v>
      </c>
      <c r="I91" s="9" t="e">
        <f>IF(STEP２③!$P$22=B91,"",IF(H91&lt;=0,"該当",""))</f>
        <v>#VALUE!</v>
      </c>
      <c r="K91" s="9" t="s">
        <v>130</v>
      </c>
    </row>
    <row r="92" spans="1:11">
      <c r="A92" s="9">
        <v>88.5</v>
      </c>
      <c r="B92" s="9">
        <v>89.5</v>
      </c>
      <c r="C92" s="9" t="s">
        <v>131</v>
      </c>
      <c r="D92" s="9">
        <v>89</v>
      </c>
      <c r="F92" s="9" t="e">
        <f>STEP２③!$P$22-A92</f>
        <v>#VALUE!</v>
      </c>
      <c r="G92" s="9" t="e">
        <f>STEP２③!$P$22-B92</f>
        <v>#VALUE!</v>
      </c>
      <c r="H92" s="9" t="e">
        <f t="shared" si="1"/>
        <v>#VALUE!</v>
      </c>
      <c r="I92" s="9" t="e">
        <f>IF(STEP２③!$P$22=B92,"",IF(H92&lt;=0,"該当",""))</f>
        <v>#VALUE!</v>
      </c>
      <c r="K92" s="9" t="s">
        <v>131</v>
      </c>
    </row>
    <row r="93" spans="1:11">
      <c r="A93" s="9">
        <v>89.5</v>
      </c>
      <c r="B93" s="9">
        <v>90.5</v>
      </c>
      <c r="C93" s="9" t="s">
        <v>132</v>
      </c>
      <c r="D93" s="9">
        <v>90</v>
      </c>
      <c r="F93" s="9" t="e">
        <f>STEP２③!$P$22-A93</f>
        <v>#VALUE!</v>
      </c>
      <c r="G93" s="9" t="e">
        <f>STEP２③!$P$22-B93</f>
        <v>#VALUE!</v>
      </c>
      <c r="H93" s="9" t="e">
        <f t="shared" si="1"/>
        <v>#VALUE!</v>
      </c>
      <c r="I93" s="9" t="e">
        <f>IF(STEP２③!$P$22=B93,"",IF(H93&lt;=0,"該当",""))</f>
        <v>#VALUE!</v>
      </c>
      <c r="K93" s="9" t="s">
        <v>132</v>
      </c>
    </row>
    <row r="94" spans="1:11">
      <c r="A94" s="9">
        <v>90.5</v>
      </c>
      <c r="B94" s="9">
        <v>91.5</v>
      </c>
      <c r="C94" s="9" t="s">
        <v>133</v>
      </c>
      <c r="D94" s="9">
        <v>91</v>
      </c>
      <c r="F94" s="9" t="e">
        <f>STEP２③!$P$22-A94</f>
        <v>#VALUE!</v>
      </c>
      <c r="G94" s="9" t="e">
        <f>STEP２③!$P$22-B94</f>
        <v>#VALUE!</v>
      </c>
      <c r="H94" s="9" t="e">
        <f t="shared" si="1"/>
        <v>#VALUE!</v>
      </c>
      <c r="I94" s="9" t="e">
        <f>IF(STEP２③!$P$22=B94,"",IF(H94&lt;=0,"該当",""))</f>
        <v>#VALUE!</v>
      </c>
      <c r="K94" s="9" t="s">
        <v>133</v>
      </c>
    </row>
    <row r="95" spans="1:11">
      <c r="A95" s="9">
        <v>91.5</v>
      </c>
      <c r="B95" s="9">
        <v>92.5</v>
      </c>
      <c r="C95" s="9" t="s">
        <v>134</v>
      </c>
      <c r="D95" s="9">
        <v>92</v>
      </c>
      <c r="F95" s="9" t="e">
        <f>STEP２③!$P$22-A95</f>
        <v>#VALUE!</v>
      </c>
      <c r="G95" s="9" t="e">
        <f>STEP２③!$P$22-B95</f>
        <v>#VALUE!</v>
      </c>
      <c r="H95" s="9" t="e">
        <f t="shared" si="1"/>
        <v>#VALUE!</v>
      </c>
      <c r="I95" s="9" t="e">
        <f>IF(STEP２③!$P$22=B95,"",IF(H95&lt;=0,"該当",""))</f>
        <v>#VALUE!</v>
      </c>
      <c r="K95" s="9" t="s">
        <v>134</v>
      </c>
    </row>
    <row r="96" spans="1:11">
      <c r="A96" s="9">
        <v>92.5</v>
      </c>
      <c r="B96" s="9">
        <v>93.5</v>
      </c>
      <c r="C96" s="9" t="s">
        <v>135</v>
      </c>
      <c r="D96" s="9">
        <v>93</v>
      </c>
      <c r="F96" s="9" t="e">
        <f>STEP２③!$P$22-A96</f>
        <v>#VALUE!</v>
      </c>
      <c r="G96" s="9" t="e">
        <f>STEP２③!$P$22-B96</f>
        <v>#VALUE!</v>
      </c>
      <c r="H96" s="9" t="e">
        <f t="shared" si="1"/>
        <v>#VALUE!</v>
      </c>
      <c r="I96" s="9" t="e">
        <f>IF(STEP２③!$P$22=B96,"",IF(H96&lt;=0,"該当",""))</f>
        <v>#VALUE!</v>
      </c>
      <c r="K96" s="9" t="s">
        <v>135</v>
      </c>
    </row>
    <row r="97" spans="1:11">
      <c r="A97" s="9">
        <v>93.5</v>
      </c>
      <c r="B97" s="9">
        <v>94.5</v>
      </c>
      <c r="C97" s="9" t="s">
        <v>136</v>
      </c>
      <c r="D97" s="9">
        <v>94</v>
      </c>
      <c r="F97" s="9" t="e">
        <f>STEP２③!$P$22-A97</f>
        <v>#VALUE!</v>
      </c>
      <c r="G97" s="9" t="e">
        <f>STEP２③!$P$22-B97</f>
        <v>#VALUE!</v>
      </c>
      <c r="H97" s="9" t="e">
        <f t="shared" si="1"/>
        <v>#VALUE!</v>
      </c>
      <c r="I97" s="9" t="e">
        <f>IF(STEP２③!$P$22=B97,"",IF(H97&lt;=0,"該当",""))</f>
        <v>#VALUE!</v>
      </c>
      <c r="K97" s="9" t="s">
        <v>136</v>
      </c>
    </row>
    <row r="98" spans="1:11">
      <c r="A98" s="9">
        <v>94.5</v>
      </c>
      <c r="B98" s="9">
        <v>95.5</v>
      </c>
      <c r="C98" s="9" t="s">
        <v>137</v>
      </c>
      <c r="D98" s="9">
        <v>95</v>
      </c>
      <c r="F98" s="9" t="e">
        <f>STEP２③!$P$22-A98</f>
        <v>#VALUE!</v>
      </c>
      <c r="G98" s="9" t="e">
        <f>STEP２③!$P$22-B98</f>
        <v>#VALUE!</v>
      </c>
      <c r="H98" s="9" t="e">
        <f t="shared" si="1"/>
        <v>#VALUE!</v>
      </c>
      <c r="I98" s="9" t="e">
        <f>IF(STEP２③!$P$22=B98,"",IF(H98&lt;=0,"該当",""))</f>
        <v>#VALUE!</v>
      </c>
      <c r="K98" s="9" t="s">
        <v>137</v>
      </c>
    </row>
    <row r="99" spans="1:11">
      <c r="A99" s="9">
        <v>95.5</v>
      </c>
      <c r="B99" s="9">
        <v>96.5</v>
      </c>
      <c r="C99" s="9" t="s">
        <v>138</v>
      </c>
      <c r="D99" s="9">
        <v>96</v>
      </c>
      <c r="F99" s="9" t="e">
        <f>STEP２③!$P$22-A99</f>
        <v>#VALUE!</v>
      </c>
      <c r="G99" s="9" t="e">
        <f>STEP２③!$P$22-B99</f>
        <v>#VALUE!</v>
      </c>
      <c r="H99" s="9" t="e">
        <f t="shared" si="1"/>
        <v>#VALUE!</v>
      </c>
      <c r="I99" s="9" t="e">
        <f>IF(STEP２③!$P$22=B99,"",IF(H99&lt;=0,"該当",""))</f>
        <v>#VALUE!</v>
      </c>
      <c r="K99" s="9" t="s">
        <v>138</v>
      </c>
    </row>
    <row r="100" spans="1:11">
      <c r="A100" s="9">
        <v>96.5</v>
      </c>
      <c r="B100" s="9">
        <v>97.5</v>
      </c>
      <c r="C100" s="9" t="s">
        <v>139</v>
      </c>
      <c r="D100" s="9">
        <v>97</v>
      </c>
      <c r="F100" s="9" t="e">
        <f>STEP２③!$P$22-A100</f>
        <v>#VALUE!</v>
      </c>
      <c r="G100" s="9" t="e">
        <f>STEP２③!$P$22-B100</f>
        <v>#VALUE!</v>
      </c>
      <c r="H100" s="9" t="e">
        <f t="shared" si="1"/>
        <v>#VALUE!</v>
      </c>
      <c r="I100" s="9" t="e">
        <f>IF(STEP２③!$P$22=B100,"",IF(H100&lt;=0,"該当",""))</f>
        <v>#VALUE!</v>
      </c>
      <c r="K100" s="9" t="s">
        <v>139</v>
      </c>
    </row>
    <row r="101" spans="1:11">
      <c r="A101" s="9">
        <v>97.5</v>
      </c>
      <c r="B101" s="9">
        <v>98.5</v>
      </c>
      <c r="C101" s="9" t="s">
        <v>140</v>
      </c>
      <c r="D101" s="9">
        <v>98</v>
      </c>
      <c r="F101" s="9" t="e">
        <f>STEP２③!$P$22-A101</f>
        <v>#VALUE!</v>
      </c>
      <c r="G101" s="9" t="e">
        <f>STEP２③!$P$22-B101</f>
        <v>#VALUE!</v>
      </c>
      <c r="H101" s="9" t="e">
        <f t="shared" si="1"/>
        <v>#VALUE!</v>
      </c>
      <c r="I101" s="9" t="e">
        <f>IF(STEP２③!$P$22=B101,"",IF(H101&lt;=0,"該当",""))</f>
        <v>#VALUE!</v>
      </c>
      <c r="K101" s="9" t="s">
        <v>140</v>
      </c>
    </row>
    <row r="102" spans="1:11">
      <c r="A102" s="9">
        <v>98.5</v>
      </c>
      <c r="B102" s="9">
        <v>99.5</v>
      </c>
      <c r="C102" s="9" t="s">
        <v>141</v>
      </c>
      <c r="D102" s="9">
        <v>99</v>
      </c>
      <c r="F102" s="9" t="e">
        <f>STEP２③!$P$22-A102</f>
        <v>#VALUE!</v>
      </c>
      <c r="G102" s="9" t="e">
        <f>STEP２③!$P$22-B102</f>
        <v>#VALUE!</v>
      </c>
      <c r="H102" s="9" t="e">
        <f t="shared" si="1"/>
        <v>#VALUE!</v>
      </c>
      <c r="I102" s="9" t="e">
        <f>IF(STEP２③!$P$22=B102,"",IF(H102&lt;=0,"該当",""))</f>
        <v>#VALUE!</v>
      </c>
      <c r="K102" s="9" t="s">
        <v>141</v>
      </c>
    </row>
    <row r="103" spans="1:11">
      <c r="A103" s="9">
        <v>99.5</v>
      </c>
      <c r="B103" s="9">
        <v>100.5</v>
      </c>
      <c r="C103" s="9" t="s">
        <v>142</v>
      </c>
      <c r="D103" s="9">
        <v>100</v>
      </c>
      <c r="F103" s="9" t="e">
        <f>STEP２③!$P$22-A103</f>
        <v>#VALUE!</v>
      </c>
      <c r="G103" s="9" t="e">
        <f>STEP２③!$P$22-B103</f>
        <v>#VALUE!</v>
      </c>
      <c r="H103" s="9" t="e">
        <f t="shared" si="1"/>
        <v>#VALUE!</v>
      </c>
      <c r="I103" s="9" t="e">
        <f>IF(STEP２③!$P$22=B103,"",IF(H103&lt;=0,"該当",""))</f>
        <v>#VALUE!</v>
      </c>
      <c r="K103" s="9" t="s">
        <v>142</v>
      </c>
    </row>
    <row r="104" spans="1:11">
      <c r="A104" s="9">
        <v>100.5</v>
      </c>
      <c r="B104" s="9">
        <v>101.5</v>
      </c>
      <c r="C104" s="9" t="s">
        <v>143</v>
      </c>
      <c r="D104" s="9">
        <v>101</v>
      </c>
      <c r="F104" s="9" t="e">
        <f>STEP２③!$P$22-A104</f>
        <v>#VALUE!</v>
      </c>
      <c r="G104" s="9" t="e">
        <f>STEP２③!$P$22-B104</f>
        <v>#VALUE!</v>
      </c>
      <c r="H104" s="9" t="e">
        <f t="shared" si="1"/>
        <v>#VALUE!</v>
      </c>
      <c r="I104" s="9" t="e">
        <f>IF(STEP２③!$P$22=B104,"",IF(H104&lt;=0,"該当",""))</f>
        <v>#VALUE!</v>
      </c>
      <c r="K104" s="9" t="s">
        <v>143</v>
      </c>
    </row>
    <row r="105" spans="1:11">
      <c r="A105" s="9">
        <v>101.5</v>
      </c>
      <c r="B105" s="9">
        <v>102.5</v>
      </c>
      <c r="C105" s="9" t="s">
        <v>144</v>
      </c>
      <c r="D105" s="9">
        <v>102</v>
      </c>
      <c r="F105" s="9" t="e">
        <f>STEP２③!$P$22-A105</f>
        <v>#VALUE!</v>
      </c>
      <c r="G105" s="9" t="e">
        <f>STEP２③!$P$22-B105</f>
        <v>#VALUE!</v>
      </c>
      <c r="H105" s="9" t="e">
        <f t="shared" si="1"/>
        <v>#VALUE!</v>
      </c>
      <c r="I105" s="9" t="e">
        <f>IF(STEP２③!$P$22=B105,"",IF(H105&lt;=0,"該当",""))</f>
        <v>#VALUE!</v>
      </c>
      <c r="K105" s="9" t="s">
        <v>144</v>
      </c>
    </row>
    <row r="106" spans="1:11">
      <c r="A106" s="9">
        <v>102.5</v>
      </c>
      <c r="B106" s="9">
        <v>103.5</v>
      </c>
      <c r="C106" s="9" t="s">
        <v>145</v>
      </c>
      <c r="D106" s="9">
        <v>103</v>
      </c>
      <c r="F106" s="9" t="e">
        <f>STEP２③!$P$22-A106</f>
        <v>#VALUE!</v>
      </c>
      <c r="G106" s="9" t="e">
        <f>STEP２③!$P$22-B106</f>
        <v>#VALUE!</v>
      </c>
      <c r="H106" s="9" t="e">
        <f t="shared" si="1"/>
        <v>#VALUE!</v>
      </c>
      <c r="I106" s="9" t="e">
        <f>IF(STEP２③!$P$22=B106,"",IF(H106&lt;=0,"該当",""))</f>
        <v>#VALUE!</v>
      </c>
      <c r="K106" s="9" t="s">
        <v>145</v>
      </c>
    </row>
    <row r="107" spans="1:11">
      <c r="A107" s="9">
        <v>103.5</v>
      </c>
      <c r="B107" s="9">
        <v>104.5</v>
      </c>
      <c r="C107" s="9" t="s">
        <v>146</v>
      </c>
      <c r="D107" s="9">
        <v>104</v>
      </c>
      <c r="F107" s="9" t="e">
        <f>STEP２③!$P$22-A107</f>
        <v>#VALUE!</v>
      </c>
      <c r="G107" s="9" t="e">
        <f>STEP２③!$P$22-B107</f>
        <v>#VALUE!</v>
      </c>
      <c r="H107" s="9" t="e">
        <f t="shared" si="1"/>
        <v>#VALUE!</v>
      </c>
      <c r="I107" s="9" t="e">
        <f>IF(STEP２③!$P$22=B107,"",IF(H107&lt;=0,"該当",""))</f>
        <v>#VALUE!</v>
      </c>
      <c r="K107" s="9" t="s">
        <v>146</v>
      </c>
    </row>
    <row r="108" spans="1:11">
      <c r="A108" s="9">
        <v>104.5</v>
      </c>
      <c r="B108" s="9">
        <v>105.5</v>
      </c>
      <c r="C108" s="9" t="s">
        <v>147</v>
      </c>
      <c r="D108" s="9">
        <v>105</v>
      </c>
      <c r="F108" s="9" t="e">
        <f>STEP２③!$P$22-A108</f>
        <v>#VALUE!</v>
      </c>
      <c r="G108" s="9" t="e">
        <f>STEP２③!$P$22-B108</f>
        <v>#VALUE!</v>
      </c>
      <c r="H108" s="9" t="e">
        <f t="shared" si="1"/>
        <v>#VALUE!</v>
      </c>
      <c r="I108" s="9" t="e">
        <f>IF(STEP２③!$P$22=B108,"",IF(H108&lt;=0,"該当",""))</f>
        <v>#VALUE!</v>
      </c>
      <c r="K108" s="9" t="s">
        <v>147</v>
      </c>
    </row>
    <row r="109" spans="1:11">
      <c r="A109" s="9">
        <v>105.5</v>
      </c>
      <c r="B109" s="9">
        <v>106.5</v>
      </c>
      <c r="C109" s="9" t="s">
        <v>148</v>
      </c>
      <c r="D109" s="9">
        <v>106</v>
      </c>
      <c r="F109" s="9" t="e">
        <f>STEP２③!$P$22-A109</f>
        <v>#VALUE!</v>
      </c>
      <c r="G109" s="9" t="e">
        <f>STEP２③!$P$22-B109</f>
        <v>#VALUE!</v>
      </c>
      <c r="H109" s="9" t="e">
        <f t="shared" si="1"/>
        <v>#VALUE!</v>
      </c>
      <c r="I109" s="9" t="e">
        <f>IF(STEP２③!$P$22=B109,"",IF(H109&lt;=0,"該当",""))</f>
        <v>#VALUE!</v>
      </c>
      <c r="K109" s="9" t="s">
        <v>148</v>
      </c>
    </row>
    <row r="110" spans="1:11">
      <c r="A110" s="9">
        <v>106.5</v>
      </c>
      <c r="B110" s="9">
        <v>107.5</v>
      </c>
      <c r="C110" s="9" t="s">
        <v>149</v>
      </c>
      <c r="D110" s="9">
        <v>107</v>
      </c>
      <c r="F110" s="9" t="e">
        <f>STEP２③!$P$22-A110</f>
        <v>#VALUE!</v>
      </c>
      <c r="G110" s="9" t="e">
        <f>STEP２③!$P$22-B110</f>
        <v>#VALUE!</v>
      </c>
      <c r="H110" s="9" t="e">
        <f t="shared" si="1"/>
        <v>#VALUE!</v>
      </c>
      <c r="I110" s="9" t="e">
        <f>IF(STEP２③!$P$22=B110,"",IF(H110&lt;=0,"該当",""))</f>
        <v>#VALUE!</v>
      </c>
      <c r="K110" s="9" t="s">
        <v>149</v>
      </c>
    </row>
    <row r="111" spans="1:11">
      <c r="A111" s="9">
        <v>107.5</v>
      </c>
      <c r="B111" s="9">
        <v>108.5</v>
      </c>
      <c r="C111" s="9" t="s">
        <v>150</v>
      </c>
      <c r="D111" s="9">
        <v>108</v>
      </c>
      <c r="F111" s="9" t="e">
        <f>STEP２③!$P$22-A111</f>
        <v>#VALUE!</v>
      </c>
      <c r="G111" s="9" t="e">
        <f>STEP２③!$P$22-B111</f>
        <v>#VALUE!</v>
      </c>
      <c r="H111" s="9" t="e">
        <f t="shared" si="1"/>
        <v>#VALUE!</v>
      </c>
      <c r="I111" s="9" t="e">
        <f>IF(STEP２③!$P$22=B111,"",IF(H111&lt;=0,"該当",""))</f>
        <v>#VALUE!</v>
      </c>
      <c r="K111" s="9" t="s">
        <v>150</v>
      </c>
    </row>
    <row r="112" spans="1:11">
      <c r="A112" s="9">
        <v>108.5</v>
      </c>
      <c r="B112" s="9">
        <v>109.5</v>
      </c>
      <c r="C112" s="9" t="s">
        <v>151</v>
      </c>
      <c r="D112" s="9">
        <v>109</v>
      </c>
      <c r="F112" s="9" t="e">
        <f>STEP２③!$P$22-A112</f>
        <v>#VALUE!</v>
      </c>
      <c r="G112" s="9" t="e">
        <f>STEP２③!$P$22-B112</f>
        <v>#VALUE!</v>
      </c>
      <c r="H112" s="9" t="e">
        <f t="shared" si="1"/>
        <v>#VALUE!</v>
      </c>
      <c r="I112" s="9" t="e">
        <f>IF(STEP２③!$P$22=B112,"",IF(H112&lt;=0,"該当",""))</f>
        <v>#VALUE!</v>
      </c>
      <c r="K112" s="9" t="s">
        <v>151</v>
      </c>
    </row>
    <row r="113" spans="1:11">
      <c r="A113" s="9">
        <v>109.5</v>
      </c>
      <c r="B113" s="9">
        <v>110.5</v>
      </c>
      <c r="C113" s="9" t="s">
        <v>152</v>
      </c>
      <c r="D113" s="9">
        <v>110</v>
      </c>
      <c r="F113" s="9" t="e">
        <f>STEP２③!$P$22-A113</f>
        <v>#VALUE!</v>
      </c>
      <c r="G113" s="9" t="e">
        <f>STEP２③!$P$22-B113</f>
        <v>#VALUE!</v>
      </c>
      <c r="H113" s="9" t="e">
        <f t="shared" si="1"/>
        <v>#VALUE!</v>
      </c>
      <c r="I113" s="9" t="e">
        <f>IF(STEP２③!$P$22=B113,"",IF(H113&lt;=0,"該当",""))</f>
        <v>#VALUE!</v>
      </c>
      <c r="K113" s="9" t="s">
        <v>152</v>
      </c>
    </row>
    <row r="114" spans="1:11">
      <c r="A114" s="9">
        <v>110.5</v>
      </c>
      <c r="B114" s="9">
        <v>111.5</v>
      </c>
      <c r="C114" s="9" t="s">
        <v>153</v>
      </c>
      <c r="D114" s="9">
        <v>111</v>
      </c>
      <c r="F114" s="9" t="e">
        <f>STEP２③!$P$22-A114</f>
        <v>#VALUE!</v>
      </c>
      <c r="G114" s="9" t="e">
        <f>STEP２③!$P$22-B114</f>
        <v>#VALUE!</v>
      </c>
      <c r="H114" s="9" t="e">
        <f t="shared" si="1"/>
        <v>#VALUE!</v>
      </c>
      <c r="I114" s="9" t="e">
        <f>IF(STEP２③!$P$22=B114,"",IF(H114&lt;=0,"該当",""))</f>
        <v>#VALUE!</v>
      </c>
      <c r="K114" s="9" t="s">
        <v>153</v>
      </c>
    </row>
    <row r="115" spans="1:11">
      <c r="A115" s="9">
        <v>111.5</v>
      </c>
      <c r="B115" s="9">
        <v>112.5</v>
      </c>
      <c r="C115" s="9" t="s">
        <v>154</v>
      </c>
      <c r="D115" s="9">
        <v>112</v>
      </c>
      <c r="F115" s="9" t="e">
        <f>STEP２③!$P$22-A115</f>
        <v>#VALUE!</v>
      </c>
      <c r="G115" s="9" t="e">
        <f>STEP２③!$P$22-B115</f>
        <v>#VALUE!</v>
      </c>
      <c r="H115" s="9" t="e">
        <f t="shared" si="1"/>
        <v>#VALUE!</v>
      </c>
      <c r="I115" s="9" t="e">
        <f>IF(STEP２③!$P$22=B115,"",IF(H115&lt;=0,"該当",""))</f>
        <v>#VALUE!</v>
      </c>
      <c r="K115" s="9" t="s">
        <v>154</v>
      </c>
    </row>
    <row r="116" spans="1:11">
      <c r="A116" s="9">
        <v>112.5</v>
      </c>
      <c r="B116" s="9">
        <v>113.5</v>
      </c>
      <c r="C116" s="9" t="s">
        <v>155</v>
      </c>
      <c r="D116" s="9">
        <v>113</v>
      </c>
      <c r="F116" s="9" t="e">
        <f>STEP２③!$P$22-A116</f>
        <v>#VALUE!</v>
      </c>
      <c r="G116" s="9" t="e">
        <f>STEP２③!$P$22-B116</f>
        <v>#VALUE!</v>
      </c>
      <c r="H116" s="9" t="e">
        <f t="shared" si="1"/>
        <v>#VALUE!</v>
      </c>
      <c r="I116" s="9" t="e">
        <f>IF(STEP２③!$P$22=B116,"",IF(H116&lt;=0,"該当",""))</f>
        <v>#VALUE!</v>
      </c>
      <c r="K116" s="9" t="s">
        <v>155</v>
      </c>
    </row>
    <row r="117" spans="1:11">
      <c r="A117" s="9">
        <v>113.5</v>
      </c>
      <c r="B117" s="9">
        <v>114.5</v>
      </c>
      <c r="C117" s="9" t="s">
        <v>156</v>
      </c>
      <c r="D117" s="9">
        <v>114</v>
      </c>
      <c r="F117" s="9" t="e">
        <f>STEP２③!$P$22-A117</f>
        <v>#VALUE!</v>
      </c>
      <c r="G117" s="9" t="e">
        <f>STEP２③!$P$22-B117</f>
        <v>#VALUE!</v>
      </c>
      <c r="H117" s="9" t="e">
        <f t="shared" si="1"/>
        <v>#VALUE!</v>
      </c>
      <c r="I117" s="9" t="e">
        <f>IF(STEP２③!$P$22=B117,"",IF(H117&lt;=0,"該当",""))</f>
        <v>#VALUE!</v>
      </c>
      <c r="K117" s="9" t="s">
        <v>156</v>
      </c>
    </row>
    <row r="118" spans="1:11">
      <c r="A118" s="9">
        <v>114.5</v>
      </c>
      <c r="B118" s="9">
        <v>115.5</v>
      </c>
      <c r="C118" s="9" t="s">
        <v>157</v>
      </c>
      <c r="D118" s="9">
        <v>115</v>
      </c>
      <c r="F118" s="9" t="e">
        <f>STEP２③!$P$22-A118</f>
        <v>#VALUE!</v>
      </c>
      <c r="G118" s="9" t="e">
        <f>STEP２③!$P$22-B118</f>
        <v>#VALUE!</v>
      </c>
      <c r="H118" s="9" t="e">
        <f t="shared" si="1"/>
        <v>#VALUE!</v>
      </c>
      <c r="I118" s="9" t="e">
        <f>IF(STEP２③!$P$22=B118,"",IF(H118&lt;=0,"該当",""))</f>
        <v>#VALUE!</v>
      </c>
      <c r="K118" s="9" t="s">
        <v>157</v>
      </c>
    </row>
    <row r="119" spans="1:11">
      <c r="A119" s="9">
        <v>115.5</v>
      </c>
      <c r="B119" s="9">
        <v>116.5</v>
      </c>
      <c r="C119" s="9" t="s">
        <v>158</v>
      </c>
      <c r="D119" s="9">
        <v>116</v>
      </c>
      <c r="F119" s="9" t="e">
        <f>STEP２③!$P$22-A119</f>
        <v>#VALUE!</v>
      </c>
      <c r="G119" s="9" t="e">
        <f>STEP２③!$P$22-B119</f>
        <v>#VALUE!</v>
      </c>
      <c r="H119" s="9" t="e">
        <f t="shared" si="1"/>
        <v>#VALUE!</v>
      </c>
      <c r="I119" s="9" t="e">
        <f>IF(STEP２③!$P$22=B119,"",IF(H119&lt;=0,"該当",""))</f>
        <v>#VALUE!</v>
      </c>
      <c r="K119" s="9" t="s">
        <v>158</v>
      </c>
    </row>
    <row r="120" spans="1:11">
      <c r="A120" s="9">
        <v>116.5</v>
      </c>
      <c r="B120" s="9">
        <v>117.5</v>
      </c>
      <c r="C120" s="9" t="s">
        <v>159</v>
      </c>
      <c r="D120" s="9">
        <v>117</v>
      </c>
      <c r="F120" s="9" t="e">
        <f>STEP２③!$P$22-A120</f>
        <v>#VALUE!</v>
      </c>
      <c r="G120" s="9" t="e">
        <f>STEP２③!$P$22-B120</f>
        <v>#VALUE!</v>
      </c>
      <c r="H120" s="9" t="e">
        <f t="shared" si="1"/>
        <v>#VALUE!</v>
      </c>
      <c r="I120" s="9" t="e">
        <f>IF(STEP２③!$P$22=B120,"",IF(H120&lt;=0,"該当",""))</f>
        <v>#VALUE!</v>
      </c>
      <c r="K120" s="9" t="s">
        <v>159</v>
      </c>
    </row>
    <row r="121" spans="1:11">
      <c r="A121" s="9">
        <v>117.5</v>
      </c>
      <c r="B121" s="9">
        <v>118.5</v>
      </c>
      <c r="C121" s="9" t="s">
        <v>160</v>
      </c>
      <c r="D121" s="9">
        <v>118</v>
      </c>
      <c r="F121" s="9" t="e">
        <f>STEP２③!$P$22-A121</f>
        <v>#VALUE!</v>
      </c>
      <c r="G121" s="9" t="e">
        <f>STEP２③!$P$22-B121</f>
        <v>#VALUE!</v>
      </c>
      <c r="H121" s="9" t="e">
        <f t="shared" si="1"/>
        <v>#VALUE!</v>
      </c>
      <c r="I121" s="9" t="e">
        <f>IF(STEP２③!$P$22=B121,"",IF(H121&lt;=0,"該当",""))</f>
        <v>#VALUE!</v>
      </c>
      <c r="K121" s="9" t="s">
        <v>160</v>
      </c>
    </row>
    <row r="122" spans="1:11">
      <c r="A122" s="9">
        <v>118.5</v>
      </c>
      <c r="B122" s="9">
        <v>119.5</v>
      </c>
      <c r="C122" s="9" t="s">
        <v>161</v>
      </c>
      <c r="D122" s="9">
        <v>119</v>
      </c>
      <c r="F122" s="9" t="e">
        <f>STEP２③!$P$22-A122</f>
        <v>#VALUE!</v>
      </c>
      <c r="G122" s="9" t="e">
        <f>STEP２③!$P$22-B122</f>
        <v>#VALUE!</v>
      </c>
      <c r="H122" s="9" t="e">
        <f t="shared" si="1"/>
        <v>#VALUE!</v>
      </c>
      <c r="I122" s="9" t="e">
        <f>IF(STEP２③!$P$22=B122,"",IF(H122&lt;=0,"該当",""))</f>
        <v>#VALUE!</v>
      </c>
      <c r="K122" s="9" t="s">
        <v>161</v>
      </c>
    </row>
    <row r="123" spans="1:11">
      <c r="A123" s="9">
        <v>119.5</v>
      </c>
      <c r="B123" s="9">
        <v>120.5</v>
      </c>
      <c r="C123" s="9" t="s">
        <v>162</v>
      </c>
      <c r="D123" s="9">
        <v>120</v>
      </c>
      <c r="F123" s="9" t="e">
        <f>STEP２③!$P$22-A123</f>
        <v>#VALUE!</v>
      </c>
      <c r="G123" s="9" t="e">
        <f>STEP２③!$P$22-B123</f>
        <v>#VALUE!</v>
      </c>
      <c r="H123" s="9" t="e">
        <f t="shared" si="1"/>
        <v>#VALUE!</v>
      </c>
      <c r="I123" s="9" t="e">
        <f>IF(STEP２③!$P$22=B123,"",IF(H123&lt;=0,"該当",""))</f>
        <v>#VALUE!</v>
      </c>
      <c r="K123" s="9" t="s">
        <v>162</v>
      </c>
    </row>
    <row r="124" spans="1:11">
      <c r="A124" s="9">
        <v>120.5</v>
      </c>
      <c r="B124" s="9">
        <v>121.5</v>
      </c>
      <c r="C124" s="9" t="s">
        <v>163</v>
      </c>
      <c r="D124" s="9">
        <v>121</v>
      </c>
      <c r="F124" s="9" t="e">
        <f>STEP２③!$P$22-A124</f>
        <v>#VALUE!</v>
      </c>
      <c r="G124" s="9" t="e">
        <f>STEP２③!$P$22-B124</f>
        <v>#VALUE!</v>
      </c>
      <c r="H124" s="9" t="e">
        <f t="shared" si="1"/>
        <v>#VALUE!</v>
      </c>
      <c r="I124" s="9" t="e">
        <f>IF(STEP２③!$P$22=B124,"",IF(H124&lt;=0,"該当",""))</f>
        <v>#VALUE!</v>
      </c>
      <c r="K124" s="9" t="s">
        <v>163</v>
      </c>
    </row>
    <row r="125" spans="1:11">
      <c r="A125" s="9">
        <v>121.5</v>
      </c>
      <c r="B125" s="9">
        <v>122.5</v>
      </c>
      <c r="C125" s="9" t="s">
        <v>164</v>
      </c>
      <c r="D125" s="9">
        <v>122</v>
      </c>
      <c r="F125" s="9" t="e">
        <f>STEP２③!$P$22-A125</f>
        <v>#VALUE!</v>
      </c>
      <c r="G125" s="9" t="e">
        <f>STEP２③!$P$22-B125</f>
        <v>#VALUE!</v>
      </c>
      <c r="H125" s="9" t="e">
        <f t="shared" si="1"/>
        <v>#VALUE!</v>
      </c>
      <c r="I125" s="9" t="e">
        <f>IF(STEP２③!$P$22=B125,"",IF(H125&lt;=0,"該当",""))</f>
        <v>#VALUE!</v>
      </c>
      <c r="K125" s="9" t="s">
        <v>164</v>
      </c>
    </row>
    <row r="126" spans="1:11">
      <c r="A126" s="9">
        <v>122.5</v>
      </c>
      <c r="B126" s="9">
        <v>123.5</v>
      </c>
      <c r="C126" s="9" t="s">
        <v>165</v>
      </c>
      <c r="D126" s="9">
        <v>123</v>
      </c>
      <c r="F126" s="9" t="e">
        <f>STEP２③!$P$22-A126</f>
        <v>#VALUE!</v>
      </c>
      <c r="G126" s="9" t="e">
        <f>STEP２③!$P$22-B126</f>
        <v>#VALUE!</v>
      </c>
      <c r="H126" s="9" t="e">
        <f t="shared" si="1"/>
        <v>#VALUE!</v>
      </c>
      <c r="I126" s="9" t="e">
        <f>IF(STEP２③!$P$22=B126,"",IF(H126&lt;=0,"該当",""))</f>
        <v>#VALUE!</v>
      </c>
      <c r="K126" s="9" t="s">
        <v>165</v>
      </c>
    </row>
    <row r="127" spans="1:11">
      <c r="A127" s="9">
        <v>123.5</v>
      </c>
      <c r="B127" s="9">
        <v>124.5</v>
      </c>
      <c r="C127" s="9" t="s">
        <v>166</v>
      </c>
      <c r="D127" s="9">
        <v>124</v>
      </c>
      <c r="F127" s="9" t="e">
        <f>STEP２③!$P$22-A127</f>
        <v>#VALUE!</v>
      </c>
      <c r="G127" s="9" t="e">
        <f>STEP２③!$P$22-B127</f>
        <v>#VALUE!</v>
      </c>
      <c r="H127" s="9" t="e">
        <f t="shared" si="1"/>
        <v>#VALUE!</v>
      </c>
      <c r="I127" s="9" t="e">
        <f>IF(STEP２③!$P$22=B127,"",IF(H127&lt;=0,"該当",""))</f>
        <v>#VALUE!</v>
      </c>
      <c r="K127" s="9" t="s">
        <v>166</v>
      </c>
    </row>
    <row r="128" spans="1:11">
      <c r="A128" s="9">
        <v>124.5</v>
      </c>
      <c r="B128" s="9">
        <v>125.5</v>
      </c>
      <c r="C128" s="9" t="s">
        <v>167</v>
      </c>
      <c r="D128" s="9">
        <v>125</v>
      </c>
      <c r="F128" s="9" t="e">
        <f>STEP２③!$P$22-A128</f>
        <v>#VALUE!</v>
      </c>
      <c r="G128" s="9" t="e">
        <f>STEP２③!$P$22-B128</f>
        <v>#VALUE!</v>
      </c>
      <c r="H128" s="9" t="e">
        <f t="shared" si="1"/>
        <v>#VALUE!</v>
      </c>
      <c r="I128" s="9" t="e">
        <f>IF(STEP２③!$P$22=B128,"",IF(H128&lt;=0,"該当",""))</f>
        <v>#VALUE!</v>
      </c>
      <c r="K128" s="9" t="s">
        <v>167</v>
      </c>
    </row>
    <row r="129" spans="1:11">
      <c r="A129" s="9">
        <v>125.5</v>
      </c>
      <c r="B129" s="9">
        <v>126.5</v>
      </c>
      <c r="C129" s="9" t="s">
        <v>168</v>
      </c>
      <c r="D129" s="9">
        <v>126</v>
      </c>
      <c r="F129" s="9" t="e">
        <f>STEP２③!$P$22-A129</f>
        <v>#VALUE!</v>
      </c>
      <c r="G129" s="9" t="e">
        <f>STEP２③!$P$22-B129</f>
        <v>#VALUE!</v>
      </c>
      <c r="H129" s="9" t="e">
        <f t="shared" si="1"/>
        <v>#VALUE!</v>
      </c>
      <c r="I129" s="9" t="e">
        <f>IF(STEP２③!$P$22=B129,"",IF(H129&lt;=0,"該当",""))</f>
        <v>#VALUE!</v>
      </c>
      <c r="K129" s="9" t="s">
        <v>168</v>
      </c>
    </row>
    <row r="130" spans="1:11">
      <c r="A130" s="9">
        <v>126.5</v>
      </c>
      <c r="B130" s="9">
        <v>127.5</v>
      </c>
      <c r="C130" s="9" t="s">
        <v>169</v>
      </c>
      <c r="D130" s="9">
        <v>127</v>
      </c>
      <c r="F130" s="9" t="e">
        <f>STEP２③!$P$22-A130</f>
        <v>#VALUE!</v>
      </c>
      <c r="G130" s="9" t="e">
        <f>STEP２③!$P$22-B130</f>
        <v>#VALUE!</v>
      </c>
      <c r="H130" s="9" t="e">
        <f t="shared" si="1"/>
        <v>#VALUE!</v>
      </c>
      <c r="I130" s="9" t="e">
        <f>IF(STEP２③!$P$22=B130,"",IF(H130&lt;=0,"該当",""))</f>
        <v>#VALUE!</v>
      </c>
      <c r="K130" s="9" t="s">
        <v>169</v>
      </c>
    </row>
    <row r="131" spans="1:11">
      <c r="A131" s="9">
        <v>127.5</v>
      </c>
      <c r="B131" s="9">
        <v>128.5</v>
      </c>
      <c r="C131" s="9" t="s">
        <v>170</v>
      </c>
      <c r="D131" s="9">
        <v>128</v>
      </c>
      <c r="F131" s="9" t="e">
        <f>STEP２③!$P$22-A131</f>
        <v>#VALUE!</v>
      </c>
      <c r="G131" s="9" t="e">
        <f>STEP２③!$P$22-B131</f>
        <v>#VALUE!</v>
      </c>
      <c r="H131" s="9" t="e">
        <f t="shared" si="1"/>
        <v>#VALUE!</v>
      </c>
      <c r="I131" s="9" t="e">
        <f>IF(STEP２③!$P$22=B131,"",IF(H131&lt;=0,"該当",""))</f>
        <v>#VALUE!</v>
      </c>
      <c r="K131" s="9" t="s">
        <v>170</v>
      </c>
    </row>
    <row r="132" spans="1:11">
      <c r="A132" s="9">
        <v>128.5</v>
      </c>
      <c r="B132" s="9">
        <v>129.5</v>
      </c>
      <c r="C132" s="9" t="s">
        <v>171</v>
      </c>
      <c r="D132" s="9">
        <v>129</v>
      </c>
      <c r="F132" s="9" t="e">
        <f>STEP２③!$P$22-A132</f>
        <v>#VALUE!</v>
      </c>
      <c r="G132" s="9" t="e">
        <f>STEP２③!$P$22-B132</f>
        <v>#VALUE!</v>
      </c>
      <c r="H132" s="9" t="e">
        <f t="shared" si="1"/>
        <v>#VALUE!</v>
      </c>
      <c r="I132" s="9" t="e">
        <f>IF(STEP２③!$P$22=B132,"",IF(H132&lt;=0,"該当",""))</f>
        <v>#VALUE!</v>
      </c>
      <c r="K132" s="9" t="s">
        <v>171</v>
      </c>
    </row>
    <row r="133" spans="1:11">
      <c r="A133" s="9">
        <v>129.5</v>
      </c>
      <c r="B133" s="9">
        <v>130.5</v>
      </c>
      <c r="C133" s="9" t="s">
        <v>172</v>
      </c>
      <c r="D133" s="9">
        <v>130</v>
      </c>
      <c r="F133" s="9" t="e">
        <f>STEP２③!$P$22-A133</f>
        <v>#VALUE!</v>
      </c>
      <c r="G133" s="9" t="e">
        <f>STEP２③!$P$22-B133</f>
        <v>#VALUE!</v>
      </c>
      <c r="H133" s="9" t="e">
        <f t="shared" ref="H133:H153" si="2">F133*G133</f>
        <v>#VALUE!</v>
      </c>
      <c r="I133" s="9" t="e">
        <f>IF(STEP２③!$P$22=B133,"",IF(H133&lt;=0,"該当",""))</f>
        <v>#VALUE!</v>
      </c>
      <c r="K133" s="9" t="s">
        <v>172</v>
      </c>
    </row>
    <row r="134" spans="1:11">
      <c r="A134" s="9">
        <v>130.5</v>
      </c>
      <c r="B134" s="9">
        <v>131.5</v>
      </c>
      <c r="C134" s="9" t="s">
        <v>173</v>
      </c>
      <c r="D134" s="9">
        <v>131</v>
      </c>
      <c r="F134" s="9" t="e">
        <f>STEP２③!$P$22-A134</f>
        <v>#VALUE!</v>
      </c>
      <c r="G134" s="9" t="e">
        <f>STEP２③!$P$22-B134</f>
        <v>#VALUE!</v>
      </c>
      <c r="H134" s="9" t="e">
        <f t="shared" si="2"/>
        <v>#VALUE!</v>
      </c>
      <c r="I134" s="9" t="e">
        <f>IF(STEP２③!$P$22=B134,"",IF(H134&lt;=0,"該当",""))</f>
        <v>#VALUE!</v>
      </c>
      <c r="K134" s="9" t="s">
        <v>173</v>
      </c>
    </row>
    <row r="135" spans="1:11">
      <c r="A135" s="9">
        <v>131.5</v>
      </c>
      <c r="B135" s="9">
        <v>132.5</v>
      </c>
      <c r="C135" s="9" t="s">
        <v>174</v>
      </c>
      <c r="D135" s="9">
        <v>132</v>
      </c>
      <c r="F135" s="9" t="e">
        <f>STEP２③!$P$22-A135</f>
        <v>#VALUE!</v>
      </c>
      <c r="G135" s="9" t="e">
        <f>STEP２③!$P$22-B135</f>
        <v>#VALUE!</v>
      </c>
      <c r="H135" s="9" t="e">
        <f t="shared" si="2"/>
        <v>#VALUE!</v>
      </c>
      <c r="I135" s="9" t="e">
        <f>IF(STEP２③!$P$22=B135,"",IF(H135&lt;=0,"該当",""))</f>
        <v>#VALUE!</v>
      </c>
      <c r="K135" s="9" t="s">
        <v>174</v>
      </c>
    </row>
    <row r="136" spans="1:11">
      <c r="A136" s="9">
        <v>132.5</v>
      </c>
      <c r="B136" s="9">
        <v>133.5</v>
      </c>
      <c r="C136" s="9" t="s">
        <v>175</v>
      </c>
      <c r="D136" s="9">
        <v>133</v>
      </c>
      <c r="F136" s="9" t="e">
        <f>STEP２③!$P$22-A136</f>
        <v>#VALUE!</v>
      </c>
      <c r="G136" s="9" t="e">
        <f>STEP２③!$P$22-B136</f>
        <v>#VALUE!</v>
      </c>
      <c r="H136" s="9" t="e">
        <f t="shared" si="2"/>
        <v>#VALUE!</v>
      </c>
      <c r="I136" s="9" t="e">
        <f>IF(STEP２③!$P$22=B136,"",IF(H136&lt;=0,"該当",""))</f>
        <v>#VALUE!</v>
      </c>
      <c r="K136" s="9" t="s">
        <v>175</v>
      </c>
    </row>
    <row r="137" spans="1:11">
      <c r="A137" s="9">
        <v>133.5</v>
      </c>
      <c r="B137" s="9">
        <v>134.5</v>
      </c>
      <c r="C137" s="9" t="s">
        <v>176</v>
      </c>
      <c r="D137" s="9">
        <v>134</v>
      </c>
      <c r="F137" s="9" t="e">
        <f>STEP２③!$P$22-A137</f>
        <v>#VALUE!</v>
      </c>
      <c r="G137" s="9" t="e">
        <f>STEP２③!$P$22-B137</f>
        <v>#VALUE!</v>
      </c>
      <c r="H137" s="9" t="e">
        <f t="shared" si="2"/>
        <v>#VALUE!</v>
      </c>
      <c r="I137" s="9" t="e">
        <f>IF(STEP２③!$P$22=B137,"",IF(H137&lt;=0,"該当",""))</f>
        <v>#VALUE!</v>
      </c>
      <c r="K137" s="9" t="s">
        <v>176</v>
      </c>
    </row>
    <row r="138" spans="1:11">
      <c r="A138" s="9">
        <v>134.5</v>
      </c>
      <c r="B138" s="9">
        <v>135.5</v>
      </c>
      <c r="C138" s="9" t="s">
        <v>177</v>
      </c>
      <c r="D138" s="9">
        <v>135</v>
      </c>
      <c r="F138" s="9" t="e">
        <f>STEP２③!$P$22-A138</f>
        <v>#VALUE!</v>
      </c>
      <c r="G138" s="9" t="e">
        <f>STEP２③!$P$22-B138</f>
        <v>#VALUE!</v>
      </c>
      <c r="H138" s="9" t="e">
        <f t="shared" si="2"/>
        <v>#VALUE!</v>
      </c>
      <c r="I138" s="9" t="e">
        <f>IF(STEP２③!$P$22=B138,"",IF(H138&lt;=0,"該当",""))</f>
        <v>#VALUE!</v>
      </c>
      <c r="K138" s="9" t="s">
        <v>177</v>
      </c>
    </row>
    <row r="139" spans="1:11">
      <c r="A139" s="9">
        <v>135.5</v>
      </c>
      <c r="B139" s="9">
        <v>136.5</v>
      </c>
      <c r="C139" s="9" t="s">
        <v>178</v>
      </c>
      <c r="D139" s="9">
        <v>136</v>
      </c>
      <c r="F139" s="9" t="e">
        <f>STEP２③!$P$22-A139</f>
        <v>#VALUE!</v>
      </c>
      <c r="G139" s="9" t="e">
        <f>STEP２③!$P$22-B139</f>
        <v>#VALUE!</v>
      </c>
      <c r="H139" s="9" t="e">
        <f t="shared" si="2"/>
        <v>#VALUE!</v>
      </c>
      <c r="I139" s="9" t="e">
        <f>IF(STEP２③!$P$22=B139,"",IF(H139&lt;=0,"該当",""))</f>
        <v>#VALUE!</v>
      </c>
      <c r="K139" s="9" t="s">
        <v>178</v>
      </c>
    </row>
    <row r="140" spans="1:11">
      <c r="A140" s="9">
        <v>136.5</v>
      </c>
      <c r="B140" s="9">
        <v>137.5</v>
      </c>
      <c r="C140" s="9" t="s">
        <v>179</v>
      </c>
      <c r="D140" s="9">
        <v>137</v>
      </c>
      <c r="F140" s="9" t="e">
        <f>STEP２③!$P$22-A140</f>
        <v>#VALUE!</v>
      </c>
      <c r="G140" s="9" t="e">
        <f>STEP２③!$P$22-B140</f>
        <v>#VALUE!</v>
      </c>
      <c r="H140" s="9" t="e">
        <f t="shared" si="2"/>
        <v>#VALUE!</v>
      </c>
      <c r="I140" s="9" t="e">
        <f>IF(STEP２③!$P$22=B140,"",IF(H140&lt;=0,"該当",""))</f>
        <v>#VALUE!</v>
      </c>
      <c r="K140" s="9" t="s">
        <v>179</v>
      </c>
    </row>
    <row r="141" spans="1:11">
      <c r="A141" s="9">
        <v>137.5</v>
      </c>
      <c r="B141" s="9">
        <v>138.5</v>
      </c>
      <c r="C141" s="9" t="s">
        <v>180</v>
      </c>
      <c r="D141" s="9">
        <v>138</v>
      </c>
      <c r="F141" s="9" t="e">
        <f>STEP２③!$P$22-A141</f>
        <v>#VALUE!</v>
      </c>
      <c r="G141" s="9" t="e">
        <f>STEP２③!$P$22-B141</f>
        <v>#VALUE!</v>
      </c>
      <c r="H141" s="9" t="e">
        <f t="shared" si="2"/>
        <v>#VALUE!</v>
      </c>
      <c r="I141" s="9" t="e">
        <f>IF(STEP２③!$P$22=B141,"",IF(H141&lt;=0,"該当",""))</f>
        <v>#VALUE!</v>
      </c>
      <c r="K141" s="9" t="s">
        <v>180</v>
      </c>
    </row>
    <row r="142" spans="1:11">
      <c r="A142" s="9">
        <v>138.5</v>
      </c>
      <c r="B142" s="9">
        <v>139.5</v>
      </c>
      <c r="C142" s="9" t="s">
        <v>181</v>
      </c>
      <c r="D142" s="9">
        <v>139</v>
      </c>
      <c r="F142" s="9" t="e">
        <f>STEP２③!$P$22-A142</f>
        <v>#VALUE!</v>
      </c>
      <c r="G142" s="9" t="e">
        <f>STEP２③!$P$22-B142</f>
        <v>#VALUE!</v>
      </c>
      <c r="H142" s="9" t="e">
        <f t="shared" si="2"/>
        <v>#VALUE!</v>
      </c>
      <c r="I142" s="9" t="e">
        <f>IF(STEP２③!$P$22=B142,"",IF(H142&lt;=0,"該当",""))</f>
        <v>#VALUE!</v>
      </c>
      <c r="K142" s="9" t="s">
        <v>181</v>
      </c>
    </row>
    <row r="143" spans="1:11">
      <c r="A143" s="9">
        <v>139.5</v>
      </c>
      <c r="B143" s="9">
        <v>140.5</v>
      </c>
      <c r="C143" s="9" t="s">
        <v>182</v>
      </c>
      <c r="D143" s="9">
        <v>140</v>
      </c>
      <c r="F143" s="9" t="e">
        <f>STEP２③!$P$22-A143</f>
        <v>#VALUE!</v>
      </c>
      <c r="G143" s="9" t="e">
        <f>STEP２③!$P$22-B143</f>
        <v>#VALUE!</v>
      </c>
      <c r="H143" s="9" t="e">
        <f t="shared" si="2"/>
        <v>#VALUE!</v>
      </c>
      <c r="I143" s="9" t="e">
        <f>IF(STEP２③!$P$22=B143,"",IF(H143&lt;=0,"該当",""))</f>
        <v>#VALUE!</v>
      </c>
      <c r="K143" s="9" t="s">
        <v>182</v>
      </c>
    </row>
    <row r="144" spans="1:11">
      <c r="A144" s="9">
        <v>140.5</v>
      </c>
      <c r="B144" s="9">
        <v>141.5</v>
      </c>
      <c r="C144" s="9" t="s">
        <v>183</v>
      </c>
      <c r="D144" s="9">
        <v>141</v>
      </c>
      <c r="F144" s="9" t="e">
        <f>STEP２③!$P$22-A144</f>
        <v>#VALUE!</v>
      </c>
      <c r="G144" s="9" t="e">
        <f>STEP２③!$P$22-B144</f>
        <v>#VALUE!</v>
      </c>
      <c r="H144" s="9" t="e">
        <f t="shared" si="2"/>
        <v>#VALUE!</v>
      </c>
      <c r="I144" s="9" t="e">
        <f>IF(STEP２③!$P$22=B144,"",IF(H144&lt;=0,"該当",""))</f>
        <v>#VALUE!</v>
      </c>
      <c r="K144" s="9" t="s">
        <v>183</v>
      </c>
    </row>
    <row r="145" spans="1:11">
      <c r="A145" s="9">
        <v>141.5</v>
      </c>
      <c r="B145" s="9">
        <v>142.5</v>
      </c>
      <c r="C145" s="9" t="s">
        <v>184</v>
      </c>
      <c r="D145" s="9">
        <v>142</v>
      </c>
      <c r="F145" s="9" t="e">
        <f>STEP２③!$P$22-A145</f>
        <v>#VALUE!</v>
      </c>
      <c r="G145" s="9" t="e">
        <f>STEP２③!$P$22-B145</f>
        <v>#VALUE!</v>
      </c>
      <c r="H145" s="9" t="e">
        <f t="shared" si="2"/>
        <v>#VALUE!</v>
      </c>
      <c r="I145" s="9" t="e">
        <f>IF(STEP２③!$P$22=B145,"",IF(H145&lt;=0,"該当",""))</f>
        <v>#VALUE!</v>
      </c>
      <c r="K145" s="9" t="s">
        <v>184</v>
      </c>
    </row>
    <row r="146" spans="1:11">
      <c r="A146" s="9">
        <v>142.5</v>
      </c>
      <c r="B146" s="9">
        <v>143.5</v>
      </c>
      <c r="C146" s="9" t="s">
        <v>185</v>
      </c>
      <c r="D146" s="9">
        <v>143</v>
      </c>
      <c r="F146" s="9" t="e">
        <f>STEP２③!$P$22-A146</f>
        <v>#VALUE!</v>
      </c>
      <c r="G146" s="9" t="e">
        <f>STEP２③!$P$22-B146</f>
        <v>#VALUE!</v>
      </c>
      <c r="H146" s="9" t="e">
        <f t="shared" si="2"/>
        <v>#VALUE!</v>
      </c>
      <c r="I146" s="9" t="e">
        <f>IF(STEP２③!$P$22=B146,"",IF(H146&lt;=0,"該当",""))</f>
        <v>#VALUE!</v>
      </c>
      <c r="K146" s="9" t="s">
        <v>185</v>
      </c>
    </row>
    <row r="147" spans="1:11">
      <c r="A147" s="9">
        <v>143.5</v>
      </c>
      <c r="B147" s="9">
        <v>144.5</v>
      </c>
      <c r="C147" s="9" t="s">
        <v>186</v>
      </c>
      <c r="D147" s="9">
        <v>144</v>
      </c>
      <c r="F147" s="9" t="e">
        <f>STEP２③!$P$22-A147</f>
        <v>#VALUE!</v>
      </c>
      <c r="G147" s="9" t="e">
        <f>STEP２③!$P$22-B147</f>
        <v>#VALUE!</v>
      </c>
      <c r="H147" s="9" t="e">
        <f t="shared" si="2"/>
        <v>#VALUE!</v>
      </c>
      <c r="I147" s="9" t="e">
        <f>IF(STEP２③!$P$22=B147,"",IF(H147&lt;=0,"該当",""))</f>
        <v>#VALUE!</v>
      </c>
      <c r="K147" s="9" t="s">
        <v>186</v>
      </c>
    </row>
    <row r="148" spans="1:11">
      <c r="A148" s="9">
        <v>144.5</v>
      </c>
      <c r="B148" s="9">
        <v>145.5</v>
      </c>
      <c r="C148" s="9" t="s">
        <v>187</v>
      </c>
      <c r="D148" s="9">
        <v>145</v>
      </c>
      <c r="F148" s="9" t="e">
        <f>STEP２③!$P$22-A148</f>
        <v>#VALUE!</v>
      </c>
      <c r="G148" s="9" t="e">
        <f>STEP２③!$P$22-B148</f>
        <v>#VALUE!</v>
      </c>
      <c r="H148" s="9" t="e">
        <f t="shared" si="2"/>
        <v>#VALUE!</v>
      </c>
      <c r="I148" s="9" t="e">
        <f>IF(STEP２③!$P$22=B148,"",IF(H148&lt;=0,"該当",""))</f>
        <v>#VALUE!</v>
      </c>
      <c r="K148" s="9" t="s">
        <v>187</v>
      </c>
    </row>
    <row r="149" spans="1:11">
      <c r="A149" s="9">
        <v>145.5</v>
      </c>
      <c r="B149" s="9">
        <v>146.5</v>
      </c>
      <c r="C149" s="9" t="s">
        <v>188</v>
      </c>
      <c r="D149" s="9">
        <v>146</v>
      </c>
      <c r="F149" s="9" t="e">
        <f>STEP２③!$P$22-A149</f>
        <v>#VALUE!</v>
      </c>
      <c r="G149" s="9" t="e">
        <f>STEP２③!$P$22-B149</f>
        <v>#VALUE!</v>
      </c>
      <c r="H149" s="9" t="e">
        <f t="shared" si="2"/>
        <v>#VALUE!</v>
      </c>
      <c r="I149" s="9" t="e">
        <f>IF(STEP２③!$P$22=B149,"",IF(H149&lt;=0,"該当",""))</f>
        <v>#VALUE!</v>
      </c>
      <c r="K149" s="9" t="s">
        <v>188</v>
      </c>
    </row>
    <row r="150" spans="1:11">
      <c r="A150" s="9">
        <v>146.5</v>
      </c>
      <c r="B150" s="9">
        <v>147.5</v>
      </c>
      <c r="C150" s="9" t="s">
        <v>189</v>
      </c>
      <c r="D150" s="9">
        <v>147</v>
      </c>
      <c r="F150" s="9" t="e">
        <f>STEP２③!$P$22-A150</f>
        <v>#VALUE!</v>
      </c>
      <c r="G150" s="9" t="e">
        <f>STEP２③!$P$22-B150</f>
        <v>#VALUE!</v>
      </c>
      <c r="H150" s="9" t="e">
        <f t="shared" si="2"/>
        <v>#VALUE!</v>
      </c>
      <c r="I150" s="9" t="e">
        <f>IF(STEP２③!$P$22=B150,"",IF(H150&lt;=0,"該当",""))</f>
        <v>#VALUE!</v>
      </c>
      <c r="K150" s="9" t="s">
        <v>189</v>
      </c>
    </row>
    <row r="151" spans="1:11">
      <c r="A151" s="9">
        <v>147.5</v>
      </c>
      <c r="B151" s="9">
        <v>148.5</v>
      </c>
      <c r="C151" s="9" t="s">
        <v>190</v>
      </c>
      <c r="D151" s="9">
        <v>148</v>
      </c>
      <c r="F151" s="9" t="e">
        <f>STEP２③!$P$22-A151</f>
        <v>#VALUE!</v>
      </c>
      <c r="G151" s="9" t="e">
        <f>STEP２③!$P$22-B151</f>
        <v>#VALUE!</v>
      </c>
      <c r="H151" s="9" t="e">
        <f t="shared" si="2"/>
        <v>#VALUE!</v>
      </c>
      <c r="I151" s="9" t="e">
        <f>IF(STEP２③!$P$22=B151,"",IF(H151&lt;=0,"該当",""))</f>
        <v>#VALUE!</v>
      </c>
      <c r="K151" s="9" t="s">
        <v>190</v>
      </c>
    </row>
    <row r="152" spans="1:11">
      <c r="A152" s="9">
        <v>148.5</v>
      </c>
      <c r="B152" s="9">
        <v>149.5</v>
      </c>
      <c r="C152" s="9" t="s">
        <v>191</v>
      </c>
      <c r="D152" s="9">
        <v>149</v>
      </c>
      <c r="F152" s="9" t="e">
        <f>STEP２③!$P$22-A152</f>
        <v>#VALUE!</v>
      </c>
      <c r="G152" s="9" t="e">
        <f>STEP２③!$P$22-B152</f>
        <v>#VALUE!</v>
      </c>
      <c r="H152" s="9" t="e">
        <f t="shared" si="2"/>
        <v>#VALUE!</v>
      </c>
      <c r="I152" s="9" t="e">
        <f>IF(STEP２③!$P$22=B152,"",IF(H152&lt;=0,"該当",""))</f>
        <v>#VALUE!</v>
      </c>
      <c r="K152" s="9" t="s">
        <v>191</v>
      </c>
    </row>
    <row r="153" spans="1:11">
      <c r="A153" s="9">
        <v>149.5</v>
      </c>
      <c r="B153" s="9">
        <v>150.5</v>
      </c>
      <c r="C153" s="9" t="s">
        <v>192</v>
      </c>
      <c r="D153" s="9">
        <v>150</v>
      </c>
      <c r="F153" s="9" t="e">
        <f>STEP２③!$P$22-A153</f>
        <v>#VALUE!</v>
      </c>
      <c r="G153" s="9" t="e">
        <f>STEP２③!$P$22-B153</f>
        <v>#VALUE!</v>
      </c>
      <c r="H153" s="9" t="e">
        <f t="shared" si="2"/>
        <v>#VALUE!</v>
      </c>
      <c r="I153" s="9" t="e">
        <f>IF(STEP２③!$P$22=B153,"",IF(H153&lt;=0,"該当",""))</f>
        <v>#VALUE!</v>
      </c>
      <c r="K153" s="9" t="s">
        <v>192</v>
      </c>
    </row>
    <row r="154" spans="1:11">
      <c r="A154" s="9">
        <v>150.5</v>
      </c>
      <c r="B154" s="9">
        <v>151.5</v>
      </c>
      <c r="C154" s="9" t="s">
        <v>211</v>
      </c>
      <c r="D154" s="9">
        <v>151</v>
      </c>
      <c r="F154" s="9" t="e">
        <f>STEP２③!$P$22-A154</f>
        <v>#VALUE!</v>
      </c>
      <c r="G154" s="9" t="e">
        <f>STEP２③!$P$22-B154</f>
        <v>#VALUE!</v>
      </c>
      <c r="H154" s="9" t="e">
        <f t="shared" ref="H154:H168" si="3">F154*G154</f>
        <v>#VALUE!</v>
      </c>
      <c r="I154" s="9" t="e">
        <f>IF(STEP２③!$P$22=B154,"",IF(H154&lt;=0,"該当",""))</f>
        <v>#VALUE!</v>
      </c>
      <c r="K154" s="9" t="s">
        <v>211</v>
      </c>
    </row>
    <row r="155" spans="1:11">
      <c r="A155" s="9">
        <v>151.5</v>
      </c>
      <c r="B155" s="9">
        <v>152.5</v>
      </c>
      <c r="C155" s="9" t="s">
        <v>212</v>
      </c>
      <c r="D155" s="9">
        <v>152</v>
      </c>
      <c r="F155" s="9" t="e">
        <f>STEP２③!$P$22-A155</f>
        <v>#VALUE!</v>
      </c>
      <c r="G155" s="9" t="e">
        <f>STEP２③!$P$22-B155</f>
        <v>#VALUE!</v>
      </c>
      <c r="H155" s="9" t="e">
        <f t="shared" si="3"/>
        <v>#VALUE!</v>
      </c>
      <c r="I155" s="9" t="e">
        <f>IF(STEP２③!$P$22=B155,"",IF(H155&lt;=0,"該当",""))</f>
        <v>#VALUE!</v>
      </c>
      <c r="K155" s="9" t="s">
        <v>212</v>
      </c>
    </row>
    <row r="156" spans="1:11">
      <c r="A156" s="9">
        <v>152.5</v>
      </c>
      <c r="B156" s="9">
        <v>153.5</v>
      </c>
      <c r="C156" s="9" t="s">
        <v>213</v>
      </c>
      <c r="D156" s="9">
        <v>153</v>
      </c>
      <c r="F156" s="9" t="e">
        <f>STEP２③!$P$22-A156</f>
        <v>#VALUE!</v>
      </c>
      <c r="G156" s="9" t="e">
        <f>STEP２③!$P$22-B156</f>
        <v>#VALUE!</v>
      </c>
      <c r="H156" s="9" t="e">
        <f t="shared" si="3"/>
        <v>#VALUE!</v>
      </c>
      <c r="I156" s="9" t="e">
        <f>IF(STEP２③!$P$22=B156,"",IF(H156&lt;=0,"該当",""))</f>
        <v>#VALUE!</v>
      </c>
      <c r="K156" s="9" t="s">
        <v>213</v>
      </c>
    </row>
    <row r="157" spans="1:11">
      <c r="A157" s="9">
        <v>153.5</v>
      </c>
      <c r="B157" s="9">
        <v>154.5</v>
      </c>
      <c r="C157" s="9" t="s">
        <v>214</v>
      </c>
      <c r="D157" s="9">
        <v>154</v>
      </c>
      <c r="F157" s="9" t="e">
        <f>STEP２③!$P$22-A157</f>
        <v>#VALUE!</v>
      </c>
      <c r="G157" s="9" t="e">
        <f>STEP２③!$P$22-B157</f>
        <v>#VALUE!</v>
      </c>
      <c r="H157" s="9" t="e">
        <f t="shared" si="3"/>
        <v>#VALUE!</v>
      </c>
      <c r="I157" s="9" t="e">
        <f>IF(STEP２③!$P$22=B157,"",IF(H157&lt;=0,"該当",""))</f>
        <v>#VALUE!</v>
      </c>
      <c r="K157" s="9" t="s">
        <v>214</v>
      </c>
    </row>
    <row r="158" spans="1:11">
      <c r="A158" s="9">
        <v>154.5</v>
      </c>
      <c r="B158" s="9">
        <v>155.5</v>
      </c>
      <c r="C158" s="9" t="s">
        <v>215</v>
      </c>
      <c r="D158" s="9">
        <v>155</v>
      </c>
      <c r="F158" s="9" t="e">
        <f>STEP２③!$P$22-A158</f>
        <v>#VALUE!</v>
      </c>
      <c r="G158" s="9" t="e">
        <f>STEP２③!$P$22-B158</f>
        <v>#VALUE!</v>
      </c>
      <c r="H158" s="9" t="e">
        <f t="shared" si="3"/>
        <v>#VALUE!</v>
      </c>
      <c r="I158" s="9" t="e">
        <f>IF(STEP２③!$P$22=B158,"",IF(H158&lt;=0,"該当",""))</f>
        <v>#VALUE!</v>
      </c>
      <c r="K158" s="9" t="s">
        <v>215</v>
      </c>
    </row>
    <row r="159" spans="1:11">
      <c r="A159" s="9">
        <v>155.5</v>
      </c>
      <c r="B159" s="9">
        <v>156.5</v>
      </c>
      <c r="C159" s="9" t="s">
        <v>216</v>
      </c>
      <c r="D159" s="9">
        <v>156</v>
      </c>
      <c r="F159" s="9" t="e">
        <f>STEP２③!$P$22-A159</f>
        <v>#VALUE!</v>
      </c>
      <c r="G159" s="9" t="e">
        <f>STEP２③!$P$22-B159</f>
        <v>#VALUE!</v>
      </c>
      <c r="H159" s="9" t="e">
        <f t="shared" si="3"/>
        <v>#VALUE!</v>
      </c>
      <c r="I159" s="9" t="e">
        <f>IF(STEP２③!$P$22=B159,"",IF(H159&lt;=0,"該当",""))</f>
        <v>#VALUE!</v>
      </c>
      <c r="K159" s="9" t="s">
        <v>216</v>
      </c>
    </row>
    <row r="160" spans="1:11">
      <c r="A160" s="9">
        <v>156.5</v>
      </c>
      <c r="B160" s="9">
        <v>157.5</v>
      </c>
      <c r="C160" s="9" t="s">
        <v>217</v>
      </c>
      <c r="D160" s="9">
        <v>157</v>
      </c>
      <c r="F160" s="9" t="e">
        <f>STEP２③!$P$22-A160</f>
        <v>#VALUE!</v>
      </c>
      <c r="G160" s="9" t="e">
        <f>STEP２③!$P$22-B160</f>
        <v>#VALUE!</v>
      </c>
      <c r="H160" s="9" t="e">
        <f t="shared" si="3"/>
        <v>#VALUE!</v>
      </c>
      <c r="I160" s="9" t="e">
        <f>IF(STEP２③!$P$22=B160,"",IF(H160&lt;=0,"該当",""))</f>
        <v>#VALUE!</v>
      </c>
      <c r="K160" s="9" t="s">
        <v>217</v>
      </c>
    </row>
    <row r="161" spans="1:11">
      <c r="A161" s="9">
        <v>157.5</v>
      </c>
      <c r="B161" s="9">
        <v>158.5</v>
      </c>
      <c r="C161" s="9" t="s">
        <v>218</v>
      </c>
      <c r="D161" s="9">
        <v>158</v>
      </c>
      <c r="F161" s="9" t="e">
        <f>STEP２③!$P$22-A161</f>
        <v>#VALUE!</v>
      </c>
      <c r="G161" s="9" t="e">
        <f>STEP２③!$P$22-B161</f>
        <v>#VALUE!</v>
      </c>
      <c r="H161" s="9" t="e">
        <f t="shared" si="3"/>
        <v>#VALUE!</v>
      </c>
      <c r="I161" s="9" t="e">
        <f>IF(STEP２③!$P$22=B161,"",IF(H161&lt;=0,"該当",""))</f>
        <v>#VALUE!</v>
      </c>
      <c r="K161" s="9" t="s">
        <v>218</v>
      </c>
    </row>
    <row r="162" spans="1:11">
      <c r="A162" s="9">
        <v>158.5</v>
      </c>
      <c r="B162" s="9">
        <v>159.5</v>
      </c>
      <c r="C162" s="9" t="s">
        <v>219</v>
      </c>
      <c r="D162" s="9">
        <v>159</v>
      </c>
      <c r="F162" s="9" t="e">
        <f>STEP２③!$P$22-A162</f>
        <v>#VALUE!</v>
      </c>
      <c r="G162" s="9" t="e">
        <f>STEP２③!$P$22-B162</f>
        <v>#VALUE!</v>
      </c>
      <c r="H162" s="9" t="e">
        <f t="shared" si="3"/>
        <v>#VALUE!</v>
      </c>
      <c r="I162" s="9" t="e">
        <f>IF(STEP２③!$P$22=B162,"",IF(H162&lt;=0,"該当",""))</f>
        <v>#VALUE!</v>
      </c>
      <c r="K162" s="9" t="s">
        <v>219</v>
      </c>
    </row>
    <row r="163" spans="1:11">
      <c r="A163" s="9">
        <v>159.5</v>
      </c>
      <c r="B163" s="9">
        <v>160.5</v>
      </c>
      <c r="C163" s="9" t="s">
        <v>220</v>
      </c>
      <c r="D163" s="9">
        <v>160</v>
      </c>
      <c r="F163" s="9" t="e">
        <f>STEP２③!$P$22-A163</f>
        <v>#VALUE!</v>
      </c>
      <c r="G163" s="9" t="e">
        <f>STEP２③!$P$22-B163</f>
        <v>#VALUE!</v>
      </c>
      <c r="H163" s="9" t="e">
        <f t="shared" si="3"/>
        <v>#VALUE!</v>
      </c>
      <c r="I163" s="9" t="e">
        <f>IF(STEP２③!$P$22=B163,"",IF(H163&lt;=0,"該当",""))</f>
        <v>#VALUE!</v>
      </c>
      <c r="K163" s="9" t="s">
        <v>220</v>
      </c>
    </row>
    <row r="164" spans="1:11">
      <c r="A164" s="9">
        <v>160.5</v>
      </c>
      <c r="B164" s="9">
        <v>161.5</v>
      </c>
      <c r="C164" s="9" t="s">
        <v>221</v>
      </c>
      <c r="D164" s="9">
        <v>161</v>
      </c>
      <c r="F164" s="9" t="e">
        <f>STEP２③!$P$22-A164</f>
        <v>#VALUE!</v>
      </c>
      <c r="G164" s="9" t="e">
        <f>STEP２③!$P$22-B164</f>
        <v>#VALUE!</v>
      </c>
      <c r="H164" s="9" t="e">
        <f t="shared" si="3"/>
        <v>#VALUE!</v>
      </c>
      <c r="I164" s="9" t="e">
        <f>IF(STEP２③!$P$22=B164,"",IF(H164&lt;=0,"該当",""))</f>
        <v>#VALUE!</v>
      </c>
      <c r="K164" s="9" t="s">
        <v>221</v>
      </c>
    </row>
    <row r="165" spans="1:11">
      <c r="A165" s="9">
        <v>161.5</v>
      </c>
      <c r="B165" s="9">
        <v>162.5</v>
      </c>
      <c r="C165" s="9" t="s">
        <v>222</v>
      </c>
      <c r="D165" s="9">
        <v>162</v>
      </c>
      <c r="F165" s="9" t="e">
        <f>STEP２③!$P$22-A165</f>
        <v>#VALUE!</v>
      </c>
      <c r="G165" s="9" t="e">
        <f>STEP２③!$P$22-B165</f>
        <v>#VALUE!</v>
      </c>
      <c r="H165" s="9" t="e">
        <f t="shared" si="3"/>
        <v>#VALUE!</v>
      </c>
      <c r="I165" s="9" t="e">
        <f>IF(STEP２③!$P$22=B165,"",IF(H165&lt;=0,"該当",""))</f>
        <v>#VALUE!</v>
      </c>
      <c r="K165" s="9" t="s">
        <v>222</v>
      </c>
    </row>
    <row r="166" spans="1:11">
      <c r="A166" s="9">
        <v>162.5</v>
      </c>
      <c r="B166" s="9">
        <v>163.5</v>
      </c>
      <c r="C166" s="9" t="s">
        <v>223</v>
      </c>
      <c r="D166" s="9">
        <v>163</v>
      </c>
      <c r="F166" s="9" t="e">
        <f>STEP２③!$P$22-A166</f>
        <v>#VALUE!</v>
      </c>
      <c r="G166" s="9" t="e">
        <f>STEP２③!$P$22-B166</f>
        <v>#VALUE!</v>
      </c>
      <c r="H166" s="9" t="e">
        <f t="shared" si="3"/>
        <v>#VALUE!</v>
      </c>
      <c r="I166" s="9" t="e">
        <f>IF(STEP２③!$P$22=B166,"",IF(H166&lt;=0,"該当",""))</f>
        <v>#VALUE!</v>
      </c>
      <c r="K166" s="9" t="s">
        <v>223</v>
      </c>
    </row>
    <row r="167" spans="1:11">
      <c r="A167" s="9">
        <v>163.5</v>
      </c>
      <c r="B167" s="9">
        <v>164.5</v>
      </c>
      <c r="C167" s="9" t="s">
        <v>224</v>
      </c>
      <c r="D167" s="9">
        <v>164</v>
      </c>
      <c r="F167" s="9" t="e">
        <f>STEP２③!$P$22-A167</f>
        <v>#VALUE!</v>
      </c>
      <c r="G167" s="9" t="e">
        <f>STEP２③!$P$22-B167</f>
        <v>#VALUE!</v>
      </c>
      <c r="H167" s="9" t="e">
        <f t="shared" si="3"/>
        <v>#VALUE!</v>
      </c>
      <c r="I167" s="9" t="e">
        <f>IF(STEP２③!$P$22=B167,"",IF(H167&lt;=0,"該当",""))</f>
        <v>#VALUE!</v>
      </c>
      <c r="K167" s="9" t="s">
        <v>224</v>
      </c>
    </row>
    <row r="168" spans="1:11">
      <c r="A168" s="9">
        <v>164.5</v>
      </c>
      <c r="C168" s="9" t="s">
        <v>225</v>
      </c>
      <c r="D168" s="9">
        <v>165</v>
      </c>
      <c r="F168" s="9" t="e">
        <f>STEP２③!$P$22-A168</f>
        <v>#VALUE!</v>
      </c>
      <c r="G168" s="9" t="e">
        <f>STEP２③!$P$22-B168</f>
        <v>#VALUE!</v>
      </c>
      <c r="H168" s="9" t="e">
        <f t="shared" si="3"/>
        <v>#VALUE!</v>
      </c>
      <c r="I168" s="9" t="s">
        <v>193</v>
      </c>
      <c r="K168" s="9" t="s">
        <v>225</v>
      </c>
    </row>
    <row r="169" spans="1:11">
      <c r="C169" s="9" t="s">
        <v>230</v>
      </c>
      <c r="D169" s="9" t="s">
        <v>230</v>
      </c>
    </row>
  </sheetData>
  <mergeCells count="3">
    <mergeCell ref="A2:B2"/>
    <mergeCell ref="C2:C3"/>
    <mergeCell ref="D2:D3"/>
  </mergeCells>
  <phoneticPr fontId="2"/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DA826F-8AFA-45E1-9351-358D2ED805FF}">
  <dimension ref="A1:N166"/>
  <sheetViews>
    <sheetView showGridLines="0" workbookViewId="0"/>
  </sheetViews>
  <sheetFormatPr defaultColWidth="9" defaultRowHeight="13.5"/>
  <cols>
    <col min="1" max="2" width="9" style="9"/>
    <col min="3" max="3" width="35.625" style="9" customWidth="1"/>
    <col min="4" max="11" width="9" style="9"/>
    <col min="12" max="12" width="27.25" style="9" bestFit="1" customWidth="1"/>
    <col min="13" max="13" width="34.5" style="9" bestFit="1" customWidth="1"/>
    <col min="14" max="16384" width="9" style="9"/>
  </cols>
  <sheetData>
    <row r="1" spans="1:14">
      <c r="A1" s="8"/>
      <c r="B1" s="8"/>
    </row>
    <row r="2" spans="1:14">
      <c r="A2" s="130" t="s">
        <v>38</v>
      </c>
      <c r="B2" s="130"/>
      <c r="C2" s="130" t="s">
        <v>194</v>
      </c>
      <c r="D2" s="130" t="s">
        <v>195</v>
      </c>
      <c r="E2" s="130" t="s">
        <v>196</v>
      </c>
    </row>
    <row r="3" spans="1:14">
      <c r="A3" s="10" t="s">
        <v>41</v>
      </c>
      <c r="B3" s="10" t="s">
        <v>42</v>
      </c>
      <c r="C3" s="130"/>
      <c r="D3" s="130"/>
      <c r="E3" s="130"/>
      <c r="J3" s="13" t="s">
        <v>43</v>
      </c>
      <c r="K3" s="13"/>
    </row>
    <row r="4" spans="1:14">
      <c r="B4" s="9">
        <v>1.5</v>
      </c>
      <c r="C4" s="9" t="s">
        <v>206</v>
      </c>
      <c r="D4" s="9">
        <v>8</v>
      </c>
      <c r="E4" s="9">
        <v>1</v>
      </c>
      <c r="G4" s="9" t="e">
        <f>STEP２②!$G$21-A4</f>
        <v>#VALUE!</v>
      </c>
      <c r="H4" s="9" t="e">
        <f>STEP２②!$G$21-B4</f>
        <v>#VALUE!</v>
      </c>
      <c r="I4" s="9" t="e">
        <f>G4*H4</f>
        <v>#VALUE!</v>
      </c>
      <c r="J4" s="9" t="e">
        <f>IF(STEP２②!$G$21=B4,"",IF(I4&lt;=0,"該当",""))</f>
        <v>#VALUE!</v>
      </c>
      <c r="L4" s="9" t="s">
        <v>204</v>
      </c>
      <c r="M4" s="9" t="s">
        <v>206</v>
      </c>
      <c r="N4" s="9">
        <v>1</v>
      </c>
    </row>
    <row r="5" spans="1:14">
      <c r="A5" s="9">
        <v>1.5</v>
      </c>
      <c r="B5" s="9">
        <v>2.5</v>
      </c>
      <c r="C5" s="9" t="s">
        <v>205</v>
      </c>
      <c r="D5" s="9">
        <v>16</v>
      </c>
      <c r="E5" s="9">
        <v>2</v>
      </c>
      <c r="G5" s="9" t="e">
        <f>STEP２②!$G$21-A5</f>
        <v>#VALUE!</v>
      </c>
      <c r="H5" s="9" t="e">
        <f>STEP２②!$G$21-B5</f>
        <v>#VALUE!</v>
      </c>
      <c r="I5" s="9" t="e">
        <f t="shared" ref="I5:I11" si="0">G5*H5</f>
        <v>#VALUE!</v>
      </c>
      <c r="J5" s="9" t="e">
        <f>IF(STEP２②!$G$21=B5,"",IF(I5&lt;=0,"該当",""))</f>
        <v>#VALUE!</v>
      </c>
      <c r="L5" s="9" t="s">
        <v>24</v>
      </c>
      <c r="M5" s="9" t="s">
        <v>205</v>
      </c>
      <c r="N5" s="9">
        <v>2</v>
      </c>
    </row>
    <row r="6" spans="1:14">
      <c r="A6" s="9">
        <v>2.5</v>
      </c>
      <c r="B6" s="9">
        <v>3.5</v>
      </c>
      <c r="C6" s="9" t="s">
        <v>26</v>
      </c>
      <c r="D6" s="9">
        <v>24</v>
      </c>
      <c r="E6" s="9">
        <v>3</v>
      </c>
      <c r="G6" s="9" t="e">
        <f>STEP２②!$G$21-A6</f>
        <v>#VALUE!</v>
      </c>
      <c r="H6" s="9" t="e">
        <f>STEP２②!$G$21-B6</f>
        <v>#VALUE!</v>
      </c>
      <c r="I6" s="9" t="e">
        <f t="shared" si="0"/>
        <v>#VALUE!</v>
      </c>
      <c r="J6" s="9" t="e">
        <f>IF(STEP２②!$G$21=B6,"",IF(I6&lt;=0,"該当",""))</f>
        <v>#VALUE!</v>
      </c>
      <c r="L6" s="9" t="s">
        <v>25</v>
      </c>
      <c r="M6" s="9" t="s">
        <v>26</v>
      </c>
      <c r="N6" s="9">
        <v>3</v>
      </c>
    </row>
    <row r="7" spans="1:14">
      <c r="A7" s="9">
        <v>3.5</v>
      </c>
      <c r="B7" s="9">
        <v>4.5</v>
      </c>
      <c r="C7" s="9" t="s">
        <v>28</v>
      </c>
      <c r="D7" s="9">
        <v>32</v>
      </c>
      <c r="E7" s="9">
        <v>4</v>
      </c>
      <c r="G7" s="9" t="e">
        <f>STEP２②!$G$21-A7</f>
        <v>#VALUE!</v>
      </c>
      <c r="H7" s="9" t="e">
        <f>STEP２②!$G$21-B7</f>
        <v>#VALUE!</v>
      </c>
      <c r="I7" s="9" t="e">
        <f t="shared" si="0"/>
        <v>#VALUE!</v>
      </c>
      <c r="J7" s="9" t="e">
        <f>IF(STEP２②!$G$21=B7,"",IF(I7&lt;=0,"該当",""))</f>
        <v>#VALUE!</v>
      </c>
      <c r="L7" s="9" t="s">
        <v>27</v>
      </c>
      <c r="M7" s="9" t="s">
        <v>28</v>
      </c>
      <c r="N7" s="9">
        <v>4</v>
      </c>
    </row>
    <row r="8" spans="1:14">
      <c r="A8" s="9">
        <v>4.5</v>
      </c>
      <c r="B8" s="9">
        <v>5.5</v>
      </c>
      <c r="C8" s="9" t="s">
        <v>30</v>
      </c>
      <c r="D8" s="9">
        <v>40</v>
      </c>
      <c r="E8" s="9">
        <v>5</v>
      </c>
      <c r="G8" s="9" t="e">
        <f>STEP２②!$G$21-A8</f>
        <v>#VALUE!</v>
      </c>
      <c r="H8" s="9" t="e">
        <f>STEP２②!$G$21-B8</f>
        <v>#VALUE!</v>
      </c>
      <c r="I8" s="9" t="e">
        <f t="shared" si="0"/>
        <v>#VALUE!</v>
      </c>
      <c r="J8" s="9" t="e">
        <f>IF(STEP２②!$G$21=B8,"",IF(I8&lt;=0,"該当",""))</f>
        <v>#VALUE!</v>
      </c>
      <c r="L8" s="9" t="s">
        <v>29</v>
      </c>
      <c r="M8" s="9" t="s">
        <v>30</v>
      </c>
      <c r="N8" s="9">
        <v>5</v>
      </c>
    </row>
    <row r="9" spans="1:14">
      <c r="A9" s="9">
        <v>5.5</v>
      </c>
      <c r="B9" s="9">
        <v>6.5</v>
      </c>
      <c r="C9" s="9" t="s">
        <v>32</v>
      </c>
      <c r="D9" s="9">
        <v>48</v>
      </c>
      <c r="E9" s="9">
        <v>6</v>
      </c>
      <c r="G9" s="9" t="e">
        <f>STEP２②!$G$21-A9</f>
        <v>#VALUE!</v>
      </c>
      <c r="H9" s="9" t="e">
        <f>STEP２②!$G$21-B9</f>
        <v>#VALUE!</v>
      </c>
      <c r="I9" s="9" t="e">
        <f t="shared" si="0"/>
        <v>#VALUE!</v>
      </c>
      <c r="J9" s="9" t="e">
        <f>IF(STEP２②!$G$21=B9,"",IF(I9&lt;=0,"該当",""))</f>
        <v>#VALUE!</v>
      </c>
      <c r="L9" s="9" t="s">
        <v>31</v>
      </c>
      <c r="M9" s="9" t="s">
        <v>32</v>
      </c>
      <c r="N9" s="9">
        <v>6</v>
      </c>
    </row>
    <row r="10" spans="1:14">
      <c r="A10" s="9">
        <v>6.5</v>
      </c>
      <c r="B10" s="9">
        <v>7.5</v>
      </c>
      <c r="C10" s="9" t="s">
        <v>34</v>
      </c>
      <c r="D10" s="9">
        <v>56</v>
      </c>
      <c r="E10" s="9">
        <v>7</v>
      </c>
      <c r="G10" s="9" t="e">
        <f>STEP２②!$G$21-A10</f>
        <v>#VALUE!</v>
      </c>
      <c r="H10" s="9" t="e">
        <f>STEP２②!$G$21-B10</f>
        <v>#VALUE!</v>
      </c>
      <c r="I10" s="9" t="e">
        <f t="shared" si="0"/>
        <v>#VALUE!</v>
      </c>
      <c r="J10" s="9" t="e">
        <f>IF(STEP２②!$G$21=B10,"",IF(I10&lt;=0,"該当",""))</f>
        <v>#VALUE!</v>
      </c>
      <c r="L10" s="9" t="s">
        <v>33</v>
      </c>
      <c r="M10" s="9" t="s">
        <v>34</v>
      </c>
      <c r="N10" s="9">
        <v>7</v>
      </c>
    </row>
    <row r="11" spans="1:14">
      <c r="A11" s="9">
        <v>7.5</v>
      </c>
      <c r="B11" s="9">
        <v>8.5</v>
      </c>
      <c r="C11" s="9" t="s">
        <v>36</v>
      </c>
      <c r="D11" s="9">
        <v>64</v>
      </c>
      <c r="E11" s="9">
        <v>8</v>
      </c>
      <c r="G11" s="9" t="e">
        <f>STEP２②!$G$21-A11</f>
        <v>#VALUE!</v>
      </c>
      <c r="H11" s="9" t="e">
        <f>STEP２②!$G$21-B11</f>
        <v>#VALUE!</v>
      </c>
      <c r="I11" s="9" t="e">
        <f t="shared" si="0"/>
        <v>#VALUE!</v>
      </c>
      <c r="J11" s="9" t="s">
        <v>193</v>
      </c>
      <c r="L11" s="9" t="s">
        <v>35</v>
      </c>
      <c r="M11" s="9" t="s">
        <v>36</v>
      </c>
      <c r="N11" s="9">
        <v>8</v>
      </c>
    </row>
    <row r="12" spans="1:14">
      <c r="C12" s="9" t="s">
        <v>230</v>
      </c>
      <c r="D12" s="9" t="s">
        <v>230</v>
      </c>
      <c r="E12" s="9" t="s">
        <v>230</v>
      </c>
      <c r="L12" s="9" t="s">
        <v>230</v>
      </c>
      <c r="N12" s="9" t="s">
        <v>230</v>
      </c>
    </row>
    <row r="153" spans="1:2">
      <c r="A153" s="11"/>
      <c r="B153" s="11"/>
    </row>
    <row r="154" spans="1:2">
      <c r="A154" s="11"/>
      <c r="B154" s="11"/>
    </row>
    <row r="155" spans="1:2">
      <c r="A155" s="11"/>
      <c r="B155" s="11"/>
    </row>
    <row r="156" spans="1:2">
      <c r="A156" s="11"/>
      <c r="B156" s="11"/>
    </row>
    <row r="157" spans="1:2">
      <c r="A157" s="11"/>
      <c r="B157" s="11"/>
    </row>
    <row r="158" spans="1:2">
      <c r="A158" s="11"/>
      <c r="B158" s="11"/>
    </row>
    <row r="159" spans="1:2">
      <c r="A159" s="11"/>
      <c r="B159" s="11"/>
    </row>
    <row r="160" spans="1:2">
      <c r="A160" s="11"/>
      <c r="B160" s="11"/>
    </row>
    <row r="161" spans="1:8">
      <c r="A161" s="11"/>
      <c r="B161" s="11"/>
    </row>
    <row r="162" spans="1:8">
      <c r="A162" s="11"/>
      <c r="B162" s="11"/>
    </row>
    <row r="163" spans="1:8">
      <c r="A163" s="11"/>
      <c r="B163" s="11"/>
    </row>
    <row r="164" spans="1:8">
      <c r="A164" s="11"/>
      <c r="B164" s="11"/>
    </row>
    <row r="165" spans="1:8">
      <c r="A165" s="11"/>
      <c r="B165" s="11"/>
    </row>
    <row r="166" spans="1:8">
      <c r="A166" s="11"/>
      <c r="H166" s="12"/>
    </row>
  </sheetData>
  <mergeCells count="4">
    <mergeCell ref="A2:B2"/>
    <mergeCell ref="C2:C3"/>
    <mergeCell ref="D2:D3"/>
    <mergeCell ref="E2:E3"/>
  </mergeCells>
  <phoneticPr fontId="2"/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14803322066C74F9BE02317CD0CDCCD" ma:contentTypeVersion="12" ma:contentTypeDescription="新しいドキュメントを作成します。" ma:contentTypeScope="" ma:versionID="72cfdd23fd47f5fea46c9939e56c1749">
  <xsd:schema xmlns:xsd="http://www.w3.org/2001/XMLSchema" xmlns:xs="http://www.w3.org/2001/XMLSchema" xmlns:p="http://schemas.microsoft.com/office/2006/metadata/properties" xmlns:ns2="7416dcb5-151a-428d-b9dd-c50cd68ce8a8" xmlns:ns3="cc65c493-46e3-4a51-bdc3-517cdfaa7574" targetNamespace="http://schemas.microsoft.com/office/2006/metadata/properties" ma:root="true" ma:fieldsID="47a498657bdf139ef795a3a039042e46" ns2:_="" ns3:_="">
    <xsd:import namespace="7416dcb5-151a-428d-b9dd-c50cd68ce8a8"/>
    <xsd:import namespace="cc65c493-46e3-4a51-bdc3-517cdfaa757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16dcb5-151a-428d-b9dd-c50cd68ce8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65c493-46e3-4a51-bdc3-517cdfaa757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F647C9C-5F65-4B6A-B86E-3884219B1E21}">
  <ds:schemaRefs>
    <ds:schemaRef ds:uri="http://schemas.microsoft.com/office/2006/documentManagement/types"/>
    <ds:schemaRef ds:uri="http://schemas.microsoft.com/office/2006/metadata/properties"/>
    <ds:schemaRef ds:uri="http://www.w3.org/XML/1998/namespace"/>
    <ds:schemaRef ds:uri="cc65c493-46e3-4a51-bdc3-517cdfaa7574"/>
    <ds:schemaRef ds:uri="http://purl.org/dc/terms/"/>
    <ds:schemaRef ds:uri="http://schemas.openxmlformats.org/package/2006/metadata/core-properties"/>
    <ds:schemaRef ds:uri="7416dcb5-151a-428d-b9dd-c50cd68ce8a8"/>
    <ds:schemaRef ds:uri="http://schemas.microsoft.com/office/infopath/2007/PartnerControls"/>
    <ds:schemaRef ds:uri="http://purl.org/dc/dcmitype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0B22647D-37D0-444E-A6BE-12464AA47A7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416dcb5-151a-428d-b9dd-c50cd68ce8a8"/>
    <ds:schemaRef ds:uri="cc65c493-46e3-4a51-bdc3-517cdfaa757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5DCA6F5-02E2-499F-9E96-0AC22FEB6F2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20</vt:i4>
      </vt:variant>
    </vt:vector>
  </HeadingPairs>
  <TitlesOfParts>
    <vt:vector size="30" baseType="lpstr">
      <vt:lpstr>はじめに</vt:lpstr>
      <vt:lpstr>STEP１</vt:lpstr>
      <vt:lpstr>STEP２①</vt:lpstr>
      <vt:lpstr>STEP２②</vt:lpstr>
      <vt:lpstr>STEP２③</vt:lpstr>
      <vt:lpstr>STEP３</vt:lpstr>
      <vt:lpstr>参考</vt:lpstr>
      <vt:lpstr>リスト（入院）</vt:lpstr>
      <vt:lpstr>リスト（外来）</vt:lpstr>
      <vt:lpstr>給与対象月</vt:lpstr>
      <vt:lpstr>STEP１!Print_Area</vt:lpstr>
      <vt:lpstr>STEP２①!Print_Area</vt:lpstr>
      <vt:lpstr>STEP２②!Print_Area</vt:lpstr>
      <vt:lpstr>STEP２③!Print_Area</vt:lpstr>
      <vt:lpstr>STEP３!Print_Area</vt:lpstr>
      <vt:lpstr>はじめに!Print_Area</vt:lpstr>
      <vt:lpstr>一月当たり延べ入院患者数</vt:lpstr>
      <vt:lpstr>一月当たり給与総額</vt:lpstr>
      <vt:lpstr>一月当たり算定金額外来Ⅰ</vt:lpstr>
      <vt:lpstr>外来二イ</vt:lpstr>
      <vt:lpstr>外来二ロ</vt:lpstr>
      <vt:lpstr>再診料</vt:lpstr>
      <vt:lpstr>歯科再診料</vt:lpstr>
      <vt:lpstr>歯科初診料</vt:lpstr>
      <vt:lpstr>歯科訪問診療料同一建物</vt:lpstr>
      <vt:lpstr>歯科訪問診療料同一建物以外</vt:lpstr>
      <vt:lpstr>初診料</vt:lpstr>
      <vt:lpstr>入院</vt:lpstr>
      <vt:lpstr>訪問診療料同一建物</vt:lpstr>
      <vt:lpstr>訪問診療料同一建物以外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2024-02-14T04:24:56Z</dcterms:created>
  <dcterms:modified xsi:type="dcterms:W3CDTF">2024-05-28T13:26:37Z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0x010100A14803322066C74F9BE02317CD0CDCCD</vt:lpwstr>
  </property>
</Properties>
</file>