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bookViews>
    <workbookView xWindow="-108" yWindow="-108" windowWidth="23256" windowHeight="12720" tabRatio="715" xr2:uid="{C33EE7C8-93EC-4D9E-A71C-2F970598AD61}"/>
  </bookViews>
  <sheets>
    <sheet name="表紙" sheetId="63" r:id="rId1"/>
    <sheet name="補足資料1-1" sheetId="64" r:id="rId2"/>
    <sheet name="補足資料1-2" sheetId="69" r:id="rId3"/>
    <sheet name="補足資料1-3" sheetId="70" r:id="rId4"/>
    <sheet name="補足資料1-4" sheetId="68" r:id="rId5"/>
    <sheet name="補足資料1-5" sheetId="65" r:id="rId6"/>
    <sheet name="補足資料1-6" sheetId="71" r:id="rId7"/>
    <sheet name="補足資料1-7" sheetId="67" r:id="rId8"/>
    <sheet name="補足資料1-8" sheetId="66" r:id="rId9"/>
  </sheets>
  <definedNames>
    <definedName name="__n640" hidden="1">{"'ＥＤＩ'!$H$5:$I$6"}</definedName>
    <definedName name="_Fill" localSheetId="5" hidden="1">#REF!</definedName>
    <definedName name="_Fill" localSheetId="6" hidden="1">#REF!</definedName>
    <definedName name="_Fill" hidden="1">#REF!</definedName>
    <definedName name="_xlnm._FilterDatabase" localSheetId="3" hidden="1">'補足資料1-3'!#REF!</definedName>
    <definedName name="_xlnm._FilterDatabase" localSheetId="4" hidden="1">'補足資料1-4'!$C$3:$E$107</definedName>
    <definedName name="_xlnm._FilterDatabase" localSheetId="5" hidden="1">'補足資料1-5'!$B$3:$E$27</definedName>
    <definedName name="_xlnm._FilterDatabase" localSheetId="6" hidden="1">'補足資料1-6'!$B$3:$E$128</definedName>
    <definedName name="_xlnm._FilterDatabase" localSheetId="7" hidden="1">'補足資料1-7'!$C$3:$E$170</definedName>
    <definedName name="_xlnm._FilterDatabase" localSheetId="8" hidden="1">'補足資料1-8'!$C$3:$F$58</definedName>
    <definedName name="_xlnm._FilterDatabase" hidden="1">#REF!</definedName>
    <definedName name="_Order1" hidden="1">255</definedName>
    <definedName name="_ｐｂ14">#REF!</definedName>
    <definedName name="_pb15">#REF!</definedName>
    <definedName name="_pb16">#REF!</definedName>
    <definedName name="_pb17">#REF!</definedName>
    <definedName name="_pb18">#REF!</definedName>
    <definedName name="_pb19">#REF!</definedName>
    <definedName name="_pb20">#REF!</definedName>
    <definedName name="_pb21">#REF!</definedName>
    <definedName name="_pb22">#REF!</definedName>
    <definedName name="_pb221">#REF!</definedName>
    <definedName name="_pb23">#REF!</definedName>
    <definedName name="_pb24">#REF!</definedName>
    <definedName name="_pb25">#REF!</definedName>
    <definedName name="_pb26">#REF!</definedName>
    <definedName name="_pc14">#REF!</definedName>
    <definedName name="_pc15">#REF!</definedName>
    <definedName name="_pc16">#REF!</definedName>
    <definedName name="_pc17">#REF!</definedName>
    <definedName name="_pc18">#REF!</definedName>
    <definedName name="_pc19">#REF!</definedName>
    <definedName name="_pc20">#REF!</definedName>
    <definedName name="_pc21">#REF!</definedName>
    <definedName name="_pc22">#REF!</definedName>
    <definedName name="_pc23">#REF!</definedName>
    <definedName name="_pc24">#REF!</definedName>
    <definedName name="_pc25">#REF!</definedName>
    <definedName name="_pc26">#REF!</definedName>
    <definedName name="_pcl14">#REF!</definedName>
    <definedName name="_Sort" hidden="1">#REF!</definedName>
    <definedName name="_xx1" localSheetId="5" hidden="1">{"'フローチャート'!$A$1:$AO$191"}</definedName>
    <definedName name="_xx1" localSheetId="6" hidden="1">{"'フローチャート'!$A$1:$AO$191"}</definedName>
    <definedName name="_xx1" hidden="1">{"'フローチャート'!$A$1:$AO$191"}</definedName>
    <definedName name="\C">#REF!</definedName>
    <definedName name="\D">#REF!</definedName>
    <definedName name="\F">#REF!</definedName>
    <definedName name="\G">#REF!</definedName>
    <definedName name="\H">#REF!</definedName>
    <definedName name="\L">#REF!</definedName>
    <definedName name="\M">#REF!</definedName>
    <definedName name="\P">#REF!</definedName>
    <definedName name="\R">#REF!</definedName>
    <definedName name="\S">#REF!</definedName>
    <definedName name="【原因コード】">#REF!</definedName>
    <definedName name="【現象分類】">#REF!</definedName>
    <definedName name="【摘出手段】">#REF!</definedName>
    <definedName name="【不良形態】">#REF!</definedName>
    <definedName name="【問題分類】">#REF!</definedName>
    <definedName name="【要因コード】">#REF!</definedName>
    <definedName name="a" localSheetId="5" hidden="1">{"'フローチャート'!$A$1:$AO$191"}</definedName>
    <definedName name="a" localSheetId="6" hidden="1">{"'フローチャート'!$A$1:$AO$191"}</definedName>
    <definedName name="a" hidden="1">{"'フローチャート'!$A$1:$AO$191"}</definedName>
    <definedName name="aa" localSheetId="5" hidden="1">{"'フローチャート'!$A$1:$AO$191"}</definedName>
    <definedName name="aa" localSheetId="6" hidden="1">{"'フローチャート'!$A$1:$AO$191"}</definedName>
    <definedName name="aa" hidden="1">{"'フローチャート'!$A$1:$AO$191"}</definedName>
    <definedName name="aaa" localSheetId="5" hidden="1">{"'フローチャート'!$A$1:$AO$191"}</definedName>
    <definedName name="aaa" localSheetId="6" hidden="1">{"'フローチャート'!$A$1:$AO$191"}</definedName>
    <definedName name="aaa" hidden="1">{"'フローチャート'!$A$1:$AO$191"}</definedName>
    <definedName name="adqtqert" hidden="1">#REF!</definedName>
    <definedName name="cb_cancel">"ボタン 4"</definedName>
    <definedName name="cb_ok">"ボタン 2"</definedName>
    <definedName name="CCB">#REF!</definedName>
    <definedName name="CCC">#REF!</definedName>
    <definedName name="CSB">#REF!</definedName>
    <definedName name="CSC">#REF!</definedName>
    <definedName name="CUB">#REF!</definedName>
    <definedName name="CUC">#REF!</definedName>
    <definedName name="ｄ" localSheetId="5" hidden="1">{"'フローチャート'!$A$1:$AO$191"}</definedName>
    <definedName name="ｄ" localSheetId="6" hidden="1">{"'フローチャート'!$A$1:$AO$191"}</definedName>
    <definedName name="ｄ" hidden="1">{"'フローチャート'!$A$1:$AO$191"}</definedName>
    <definedName name="_xlnm.Database">#REF!</definedName>
    <definedName name="ＤＢ">#REF!</definedName>
    <definedName name="EXEMAN_ASYSCODE">#REF!</definedName>
    <definedName name="H" localSheetId="5" hidden="1">{"'フローチャート'!$A$1:$AO$191"}</definedName>
    <definedName name="H" localSheetId="6" hidden="1">{"'フローチャート'!$A$1:$AO$191"}</definedName>
    <definedName name="H" hidden="1">{"'フローチャート'!$A$1:$AO$191"}</definedName>
    <definedName name="HTML_CodePage" hidden="1">932</definedName>
    <definedName name="HTML_Control" localSheetId="5" hidden="1">{"'フローチャート'!$A$1:$AO$191"}</definedName>
    <definedName name="HTML_Control" localSheetId="6" hidden="1">{"'フローチャート'!$A$1:$AO$191"}</definedName>
    <definedName name="HTML_Control" hidden="1">{"'フローチャート'!$A$1:$AO$191"}</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"'[MILLE999.xls]価格表（社外出力） (2)'!$A$1:$E$225"</definedName>
    <definedName name="HTML1_10" hidden="1">""</definedName>
    <definedName name="HTML1_11" hidden="1">1</definedName>
    <definedName name="HTML1_12" hidden="1">"J:\Ｎ技２\IWASHITA\MyHTML.htm"</definedName>
    <definedName name="HTML1_13" hidden="1">#N/A</definedName>
    <definedName name="HTML1_14" hidden="1">#N/A</definedName>
    <definedName name="HTML1_15" hidden="1">#N/A</definedName>
    <definedName name="HTML1_2" hidden="1">1</definedName>
    <definedName name="HTML1_3" hidden="1">"MILLE999.xls"</definedName>
    <definedName name="HTML1_4" hidden="1">"価格表（社外出力） (2)"</definedName>
    <definedName name="HTML1_5" hidden="1">""</definedName>
    <definedName name="HTML1_6" hidden="1">-4146</definedName>
    <definedName name="HTML1_7" hidden="1">-4146</definedName>
    <definedName name="HTML1_8" hidden="1">"98/03/13"</definedName>
    <definedName name="HTML1_9" hidden="1">"日立西部ソフトウェア(株)"</definedName>
    <definedName name="HTMLCount" hidden="1">1</definedName>
    <definedName name="I" localSheetId="5" hidden="1">{"'フローチャート'!$A$1:$AO$191"}</definedName>
    <definedName name="I" localSheetId="6" hidden="1">{"'フローチャート'!$A$1:$AO$191"}</definedName>
    <definedName name="I" hidden="1">{"'フローチャート'!$A$1:$AO$191"}</definedName>
    <definedName name="InfoTeigi">#REF!</definedName>
    <definedName name="IOリスト項目">#REF!</definedName>
    <definedName name="IO選択項目">#REF!</definedName>
    <definedName name="KCL">#REF!</definedName>
    <definedName name="L"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ACA"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ACA"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n" localSheetId="5" hidden="1">{"'フローチャート'!$A$1:$AO$191"}</definedName>
    <definedName name="nn" localSheetId="6" hidden="1">{"'フローチャート'!$A$1:$AO$191"}</definedName>
    <definedName name="nn" hidden="1">{"'フローチャート'!$A$1:$AO$191"}</definedName>
    <definedName name="ookisa">#REF!,#REF!,#REF!</definedName>
    <definedName name="PCLランク">#REF!</definedName>
    <definedName name="PCLランク詳細">#REF!</definedName>
    <definedName name="PCL割合ランクTBL">#REF!</definedName>
    <definedName name="PJTBL">#REF!</definedName>
    <definedName name="pp">#REF!</definedName>
    <definedName name="_xlnm.Print_Area" localSheetId="0">表紙!$A$1:$T$39</definedName>
    <definedName name="_xlnm.Print_Area" localSheetId="1">'補足資料1-1'!$A$1:$D$13</definedName>
    <definedName name="_xlnm.Print_Area" localSheetId="2">'補足資料1-2'!$A$1:$H$33</definedName>
    <definedName name="_xlnm.Print_Area" localSheetId="3">'補足資料1-3'!$A$1:$AD$710</definedName>
    <definedName name="_xlnm.Print_Titles" localSheetId="1">'補足資料1-1'!$1:$5</definedName>
    <definedName name="_xlnm.Print_Titles" localSheetId="2">'補足資料1-2'!$1:$7</definedName>
    <definedName name="_xlnm.Print_Titles" localSheetId="4">'補足資料1-4'!$3:$3</definedName>
    <definedName name="_xlnm.Print_Titles" localSheetId="5">'補足資料1-5'!$3:$3</definedName>
    <definedName name="_xlnm.Print_Titles" localSheetId="6">'補足資料1-6'!$3:$3</definedName>
    <definedName name="_xlnm.Print_Titles" localSheetId="7">'補足資料1-7'!$3:$3</definedName>
    <definedName name="_xlnm.Print_Titles" localSheetId="8">'補足資料1-8'!$3:$3</definedName>
    <definedName name="_xlnm.Print_Titles">#REF!</definedName>
    <definedName name="QCL">#REF!</definedName>
    <definedName name="RV指摘_回数ランク">#REF!</definedName>
    <definedName name="SD_BL_B">#REF!</definedName>
    <definedName name="SD_BL_O">#REF!</definedName>
    <definedName name="setup01" localSheetId="4">#REF!</definedName>
    <definedName name="setup01">#REF!</definedName>
    <definedName name="SheetName">#REF!</definedName>
    <definedName name="SheetNo">#REF!</definedName>
    <definedName name="ＳＩ対象">#REF!</definedName>
    <definedName name="SORT" localSheetId="4">#REF!</definedName>
    <definedName name="SORT">#REF!</definedName>
    <definedName name="step14">#REF!</definedName>
    <definedName name="step15">#REF!</definedName>
    <definedName name="step16">#REF!</definedName>
    <definedName name="step17">#REF!</definedName>
    <definedName name="step18">#REF!</definedName>
    <definedName name="step19">#REF!</definedName>
    <definedName name="step20">#REF!</definedName>
    <definedName name="step21">#REF!</definedName>
    <definedName name="step22">#REF!</definedName>
    <definedName name="step23">#REF!</definedName>
    <definedName name="step24">#REF!</definedName>
    <definedName name="step25">#REF!</definedName>
    <definedName name="step26">#REF!</definedName>
    <definedName name="StepName">#REF!</definedName>
    <definedName name="StepNo">#REF!</definedName>
    <definedName name="test">#REF!</definedName>
    <definedName name="tp_no.2">#REF!</definedName>
    <definedName name="tp_project">#REF!</definedName>
    <definedName name="tp_scheduleEnd">#REF!</definedName>
    <definedName name="tp_scheduleOneRecordEnd">#REF!</definedName>
    <definedName name="tp_scheduleStart">#REF!</definedName>
    <definedName name="tp_task.2">#REF!</definedName>
    <definedName name="tp_リソース名称.2">#REF!</definedName>
    <definedName name="VCB">#REF!</definedName>
    <definedName name="VCC">#REF!</definedName>
    <definedName name="VSB">#REF!</definedName>
    <definedName name="VSC">#REF!</definedName>
    <definedName name="VUB">#REF!</definedName>
    <definedName name="VUC">#REF!</definedName>
    <definedName name="WorkName">#REF!</definedName>
    <definedName name="WorkNo">#REF!</definedName>
    <definedName name="wrn.HCDN_全印刷." hidden="1">{"HCDN_注釈以外",#N/A,FALSE,"10.0対応";"HCDN_注釈",#N/A,FALSE,"10.0対応";"HCDN_注釈以外",#N/A,FALSE,"9.0対応";"HCDN_注釈",#N/A,FALSE,"9.0対応";#N/A,#N/A,FALSE,"ﾏﾆｭｱﾙ一覧";#N/A,#N/A,FALSE,"ﾏﾆｭｱﾙ一覧 (2)"}</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全シート印刷." hidden="1">{#N/A,#N/A,FALSE,"ＨＢＳＣＳＳ";#N/A,#N/A,FALSE,"原価管理表平田倉庫";#N/A,#N/A,FALSE,"原価管理表 日立印刷";#N/A,#N/A,FALSE,"原価管理合計表"}</definedName>
    <definedName name="ｚ"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ｚ"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zz" hidden="1">{#N/A,#N/A,FALSE,"ＨＢＳＣＳＳ";#N/A,#N/A,FALSE,"原価管理表平田倉庫";#N/A,#N/A,FALSE,"原価管理表 日立印刷";#N/A,#N/A,FALSE,"原価管理合計表"}</definedName>
    <definedName name="あ" localSheetId="5" hidden="1">#REF!</definedName>
    <definedName name="あ" localSheetId="6" hidden="1">#REF!</definedName>
    <definedName name="あ" hidden="1">#REF!</definedName>
    <definedName name="あああ" localSheetId="5" hidden="1">{"'フローチャート'!$A$1:$AO$191"}</definedName>
    <definedName name="あああ" localSheetId="6" hidden="1">{"'フローチャート'!$A$1:$AO$191"}</definedName>
    <definedName name="あああ" hidden="1">{"'フローチャート'!$A$1:$AO$191"}</definedName>
    <definedName name="ああああああ">#REF!</definedName>
    <definedName name="あいうえお">#REF!</definedName>
    <definedName name="い" localSheetId="5" hidden="1">{"'フローチャート'!$A$1:$AO$191"}</definedName>
    <definedName name="い" localSheetId="6" hidden="1">{"'フローチャート'!$A$1:$AO$191"}</definedName>
    <definedName name="い" hidden="1">{"'フローチャート'!$A$1:$AO$191"}</definedName>
    <definedName name="いいいいい" hidden="1">{#N/A,#N/A,FALSE,0;#N/A,#N/A,FALSE,0;#N/A,#N/A,FALSE,0}</definedName>
    <definedName name="インターフェース情報クエリ">#REF!</definedName>
    <definedName name="ｲﾝﾌﾗ計">#REF!</definedName>
    <definedName name="う" localSheetId="5" hidden="1">{"'フローチャート'!$A$1:$AO$191"}</definedName>
    <definedName name="う" localSheetId="6" hidden="1">{"'フローチャート'!$A$1:$AO$191"}</definedName>
    <definedName name="う" hidden="1">{"'フローチャート'!$A$1:$AO$191"}</definedName>
    <definedName name="え" localSheetId="5" hidden="1">{"'フローチャート'!$A$1:$AO$191"}</definedName>
    <definedName name="え" localSheetId="6" hidden="1">{"'フローチャート'!$A$1:$AO$191"}</definedName>
    <definedName name="え" hidden="1">{"'フローチャート'!$A$1:$AO$191"}</definedName>
    <definedName name="えええ" localSheetId="5" hidden="1">{"'フローチャート'!$A$1:$AO$191"}</definedName>
    <definedName name="えええ" localSheetId="6" hidden="1">{"'フローチャート'!$A$1:$AO$191"}</definedName>
    <definedName name="えええ" hidden="1">{"'フローチャート'!$A$1:$AO$191"}</definedName>
    <definedName name="お" localSheetId="5" hidden="1">{"'フローチャート'!$A$1:$AO$191"}</definedName>
    <definedName name="お" localSheetId="6" hidden="1">{"'フローチャート'!$A$1:$AO$191"}</definedName>
    <definedName name="お" hidden="1">{"'フローチャート'!$A$1:$AO$191"}</definedName>
    <definedName name="オブジェクトＩＯ">#REF!</definedName>
    <definedName name="か" localSheetId="5" hidden="1">{"'フローチャート'!$A$1:$AO$191"}</definedName>
    <definedName name="か" localSheetId="6" hidden="1">{"'フローチャート'!$A$1:$AO$191"}</definedName>
    <definedName name="か" hidden="1">{"'フローチャート'!$A$1:$AO$191"}</definedName>
    <definedName name="が" hidden="1">{#VALUE!,#N/A,FALSE,0;#N/A,#N/A,FALSE,0;#N/A,#N/A,FALSE,0}</definedName>
    <definedName name="グラフ" localSheetId="4">#REF!</definedName>
    <definedName name="グラフ">#REF!</definedName>
    <definedName name="コード一覧">#REF!</definedName>
    <definedName name="コード一覧Ａ">#REF!</definedName>
    <definedName name="システム名">#REF!</definedName>
    <definedName name="セットアップ変更">#REF!</definedName>
    <definedName name="チェックイン可否">#REF!</definedName>
    <definedName name="テキス">#REF!</definedName>
    <definedName name="テキスト">#REF!</definedName>
    <definedName name="ドロップ21">"ドロップ 80"</definedName>
    <definedName name="バグランク">#REF!</definedName>
    <definedName name="バグ摘出ランク">#REF!</definedName>
    <definedName name="ファイル">#REF!,#REF!,#REF!</definedName>
    <definedName name="フォーム共通定義_「画面ＩＤ」入力セルの位置_行">#REF!</definedName>
    <definedName name="フォーム共通定義_「画面ＩＤ」入力セルの位置_列">#REF!</definedName>
    <definedName name="プレ結果">#REF!</definedName>
    <definedName name="リリース予定">#REF!</definedName>
    <definedName name="異動事由">#REF!</definedName>
    <definedName name="移行ツールへの影響">#REF!</definedName>
    <definedName name="移行項目対比_TABLE_宛名">#REF!</definedName>
    <definedName name="印刷">#REF!</definedName>
    <definedName name="印刷2">#REF!</definedName>
    <definedName name="引継ぎリスト項目">#REF!</definedName>
    <definedName name="画面イベント定義_「画面ＩＤ」入力セルの位置_行">#REF!</definedName>
    <definedName name="画面イベント定義_「画面ＩＤ」入力セルの位置_列">#REF!</definedName>
    <definedName name="改造の内容">#REF!</definedName>
    <definedName name="改造の目的">#REF!</definedName>
    <definedName name="改造機能">#REF!</definedName>
    <definedName name="改造番号">#REF!</definedName>
    <definedName name="既稼働顧客への影響①">#REF!</definedName>
    <definedName name="期別コード">#REF!</definedName>
    <definedName name="規模ランクTBL">#REF!</definedName>
    <definedName name="業務区分→業務">#REF!</definedName>
    <definedName name="形式">#REF!,#REF!,#REF!</definedName>
    <definedName name="桁">#REF!,#REF!,#REF!</definedName>
    <definedName name="件名">#REF!</definedName>
    <definedName name="研修サーバ" localSheetId="5" hidden="1">{"'フローチャート'!$A$1:$AO$191"}</definedName>
    <definedName name="研修サーバ" localSheetId="6" hidden="1">{"'フローチャート'!$A$1:$AO$191"}</definedName>
    <definedName name="研修サーバ" hidden="1">{"'フローチャート'!$A$1:$AO$191"}</definedName>
    <definedName name="顧客名">#REF!</definedName>
    <definedName name="項番">#REF!,#REF!,#REF!</definedName>
    <definedName name="差異TBL">#REF!</definedName>
    <definedName name="作業手順と検証方法" localSheetId="5" hidden="1">{"'フローチャート'!$A$1:$AO$191"}</definedName>
    <definedName name="作業手順と検証方法" localSheetId="6" hidden="1">{"'フローチャート'!$A$1:$AO$191"}</definedName>
    <definedName name="作業手順と検証方法" hidden="1">{"'フローチャート'!$A$1:$AO$191"}</definedName>
    <definedName name="作成者">#REF!</definedName>
    <definedName name="作成日">#REF!</definedName>
    <definedName name="事業名称一覧">#REF!</definedName>
    <definedName name="自システムへの影響">#REF!</definedName>
    <definedName name="集計" localSheetId="4">#REF!</definedName>
    <definedName name="集計">#REF!</definedName>
    <definedName name="住民記録P層比率">#REF!</definedName>
    <definedName name="出庫可否">#REF!</definedName>
    <definedName name="書類ﾃｰﾌﾞﾙ">#REF!</definedName>
    <definedName name="承認者">#REF!</definedName>
    <definedName name="承認日">#REF!</definedName>
    <definedName name="進捗管理票_計算用Work">#REF!</definedName>
    <definedName name="性能面への影響">#REF!</definedName>
    <definedName name="税目">#REF!</definedName>
    <definedName name="設計名称">#REF!</definedName>
    <definedName name="設定">#REF!</definedName>
    <definedName name="他システムへの影響">#REF!</definedName>
    <definedName name="大きさ">#REF!,#REF!,#REF!</definedName>
    <definedName name="帳票属性マスタ">#REF!</definedName>
    <definedName name="通常オブジェクト">#REF!</definedName>
    <definedName name="入庫可否">#REF!</definedName>
    <definedName name="入庫状況">#REF!</definedName>
    <definedName name="入庫等依頼区分">#REF!</definedName>
    <definedName name="入出">#REF!,#REF!,#REF!</definedName>
    <definedName name="表示">#REF!,#REF!,#REF!</definedName>
    <definedName name="表示リスト項目">#REF!</definedName>
    <definedName name="不明">#REF!</definedName>
    <definedName name="不良等有無">#REF!</definedName>
    <definedName name="不良内容" localSheetId="4">#REF!</definedName>
    <definedName name="不良内容">#REF!</definedName>
    <definedName name="部品名">#REF!,#REF!,#REF!</definedName>
    <definedName name="文字">#REF!,#REF!,#REF!</definedName>
    <definedName name="未選択リスト項目">#REF!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76" i="70" l="1"/>
  <c r="J468" i="70"/>
  <c r="A6" i="71"/>
  <c r="A7" i="71" s="1"/>
  <c r="A8" i="71" s="1"/>
  <c r="A9" i="71" s="1"/>
  <c r="A10" i="71" s="1"/>
  <c r="A11" i="71" s="1"/>
  <c r="A12" i="71" s="1"/>
  <c r="A13" i="71" s="1"/>
  <c r="A14" i="71" s="1"/>
  <c r="A15" i="71" s="1"/>
  <c r="A16" i="71" s="1"/>
  <c r="A17" i="71" s="1"/>
  <c r="A18" i="71" s="1"/>
  <c r="A19" i="71" s="1"/>
  <c r="A20" i="71" s="1"/>
  <c r="A21" i="71" s="1"/>
  <c r="A22" i="71" s="1"/>
  <c r="A23" i="71" s="1"/>
  <c r="A24" i="71" s="1"/>
  <c r="A25" i="71" s="1"/>
  <c r="A26" i="71" s="1"/>
  <c r="A27" i="71" s="1"/>
  <c r="A28" i="71" s="1"/>
  <c r="A29" i="71" s="1"/>
  <c r="A30" i="71" s="1"/>
  <c r="A31" i="71" s="1"/>
  <c r="A32" i="71" s="1"/>
  <c r="A33" i="71" s="1"/>
  <c r="A34" i="71" s="1"/>
  <c r="A35" i="71" s="1"/>
  <c r="A36" i="71" s="1"/>
  <c r="A37" i="71" s="1"/>
  <c r="A38" i="71" s="1"/>
  <c r="A39" i="71" s="1"/>
  <c r="A40" i="71" s="1"/>
  <c r="A41" i="71" s="1"/>
  <c r="A42" i="71" s="1"/>
  <c r="A43" i="71" s="1"/>
  <c r="A44" i="71" s="1"/>
  <c r="A45" i="71" s="1"/>
  <c r="A46" i="71" s="1"/>
  <c r="A47" i="71" s="1"/>
  <c r="A48" i="71" s="1"/>
  <c r="A49" i="71" s="1"/>
  <c r="A50" i="71" s="1"/>
  <c r="A51" i="71" s="1"/>
  <c r="A52" i="71" s="1"/>
  <c r="A53" i="71" s="1"/>
  <c r="A54" i="71" s="1"/>
  <c r="A55" i="71" s="1"/>
  <c r="A56" i="71" s="1"/>
  <c r="A57" i="71" s="1"/>
  <c r="A58" i="71" s="1"/>
  <c r="A59" i="71" s="1"/>
  <c r="A60" i="71" s="1"/>
  <c r="A61" i="71" s="1"/>
  <c r="A62" i="71" s="1"/>
  <c r="A63" i="71" s="1"/>
  <c r="A64" i="71" s="1"/>
  <c r="A65" i="71" s="1"/>
  <c r="A66" i="71" s="1"/>
  <c r="A67" i="71" s="1"/>
  <c r="A68" i="71" s="1"/>
  <c r="A69" i="71" s="1"/>
  <c r="A70" i="71" s="1"/>
  <c r="A71" i="71" s="1"/>
  <c r="A72" i="71" s="1"/>
  <c r="A73" i="71" s="1"/>
  <c r="A74" i="71" s="1"/>
  <c r="A75" i="71" s="1"/>
  <c r="A76" i="71" s="1"/>
  <c r="A77" i="71" s="1"/>
  <c r="A78" i="71" s="1"/>
  <c r="A79" i="71" s="1"/>
  <c r="A80" i="71" s="1"/>
  <c r="A81" i="71" s="1"/>
  <c r="A82" i="71" s="1"/>
  <c r="A83" i="71" s="1"/>
  <c r="A84" i="71" s="1"/>
  <c r="A85" i="71" s="1"/>
  <c r="A86" i="71" s="1"/>
  <c r="A87" i="71" s="1"/>
  <c r="A88" i="71" s="1"/>
  <c r="A89" i="71" s="1"/>
  <c r="A90" i="71" s="1"/>
  <c r="A91" i="71" s="1"/>
  <c r="A92" i="71" s="1"/>
  <c r="A93" i="71" s="1"/>
  <c r="A94" i="71" s="1"/>
  <c r="A95" i="71" s="1"/>
  <c r="A96" i="71" s="1"/>
  <c r="A97" i="71" s="1"/>
  <c r="A98" i="71" s="1"/>
  <c r="A99" i="71" s="1"/>
  <c r="A100" i="71" s="1"/>
  <c r="A101" i="71" s="1"/>
  <c r="A102" i="71" s="1"/>
  <c r="A103" i="71" s="1"/>
  <c r="A104" i="71" s="1"/>
  <c r="A105" i="71" s="1"/>
  <c r="A106" i="71" s="1"/>
  <c r="A107" i="71" s="1"/>
  <c r="A108" i="71" s="1"/>
  <c r="A109" i="71" s="1"/>
  <c r="A110" i="71" s="1"/>
  <c r="A111" i="71" s="1"/>
  <c r="A112" i="71" s="1"/>
  <c r="A113" i="71" s="1"/>
  <c r="A114" i="71" s="1"/>
  <c r="A115" i="71" s="1"/>
  <c r="A116" i="71" s="1"/>
  <c r="A117" i="71" s="1"/>
  <c r="A118" i="71" s="1"/>
  <c r="A119" i="71" s="1"/>
  <c r="A120" i="71" s="1"/>
  <c r="A121" i="71" s="1"/>
  <c r="A122" i="71" s="1"/>
  <c r="A123" i="71" s="1"/>
  <c r="A124" i="71" s="1"/>
  <c r="A125" i="71" s="1"/>
  <c r="A126" i="71" s="1"/>
  <c r="A127" i="71" s="1"/>
  <c r="A128" i="71" s="1"/>
  <c r="A5" i="71"/>
  <c r="H701" i="70" l="1"/>
  <c r="H699" i="70"/>
  <c r="H690" i="70"/>
  <c r="H688" i="70"/>
  <c r="H679" i="70"/>
  <c r="AB697" i="70" s="1"/>
  <c r="Z672" i="70"/>
  <c r="Y672" i="70"/>
  <c r="X672" i="70"/>
  <c r="W672" i="70"/>
  <c r="V672" i="70"/>
  <c r="T672" i="70"/>
  <c r="S672" i="70"/>
  <c r="P672" i="70"/>
  <c r="U672" i="70" s="1"/>
  <c r="M672" i="70"/>
  <c r="J672" i="70"/>
  <c r="Q672" i="70" s="1"/>
  <c r="AA672" i="70" s="1"/>
  <c r="AB672" i="70" s="1"/>
  <c r="Z639" i="70"/>
  <c r="Y639" i="70"/>
  <c r="X639" i="70"/>
  <c r="W639" i="70"/>
  <c r="V639" i="70"/>
  <c r="T639" i="70"/>
  <c r="S639" i="70"/>
  <c r="P639" i="70"/>
  <c r="M639" i="70"/>
  <c r="H646" i="70" s="1"/>
  <c r="J639" i="70"/>
  <c r="H614" i="70"/>
  <c r="H613" i="70"/>
  <c r="Z605" i="70"/>
  <c r="Y605" i="70"/>
  <c r="X605" i="70"/>
  <c r="W605" i="70"/>
  <c r="V605" i="70"/>
  <c r="T605" i="70"/>
  <c r="S605" i="70"/>
  <c r="P605" i="70"/>
  <c r="H615" i="70" s="1"/>
  <c r="M605" i="70"/>
  <c r="J605" i="70"/>
  <c r="H611" i="70" s="1"/>
  <c r="H577" i="70"/>
  <c r="Y570" i="70"/>
  <c r="X570" i="70"/>
  <c r="W570" i="70"/>
  <c r="V570" i="70"/>
  <c r="S570" i="70"/>
  <c r="P570" i="70"/>
  <c r="U570" i="70" s="1"/>
  <c r="M570" i="70"/>
  <c r="J570" i="70"/>
  <c r="Z569" i="70"/>
  <c r="Y569" i="70"/>
  <c r="X569" i="70"/>
  <c r="W569" i="70"/>
  <c r="V569" i="70"/>
  <c r="S569" i="70"/>
  <c r="P569" i="70"/>
  <c r="U569" i="70" s="1"/>
  <c r="M569" i="70"/>
  <c r="J569" i="70"/>
  <c r="Q569" i="70" s="1"/>
  <c r="Z568" i="70"/>
  <c r="Y568" i="70"/>
  <c r="X568" i="70"/>
  <c r="W568" i="70"/>
  <c r="V568" i="70"/>
  <c r="T568" i="70"/>
  <c r="S568" i="70"/>
  <c r="P568" i="70"/>
  <c r="H578" i="70" s="1"/>
  <c r="M568" i="70"/>
  <c r="J568" i="70"/>
  <c r="I537" i="70"/>
  <c r="I536" i="70"/>
  <c r="I538" i="70" s="1"/>
  <c r="H536" i="70"/>
  <c r="H535" i="70"/>
  <c r="Y529" i="70"/>
  <c r="X529" i="70"/>
  <c r="W529" i="70"/>
  <c r="V529" i="70"/>
  <c r="S529" i="70"/>
  <c r="P529" i="70"/>
  <c r="U529" i="70" s="1"/>
  <c r="M529" i="70"/>
  <c r="J529" i="70"/>
  <c r="Q529" i="70" s="1"/>
  <c r="Z528" i="70"/>
  <c r="Y528" i="70"/>
  <c r="X528" i="70"/>
  <c r="W528" i="70"/>
  <c r="V528" i="70"/>
  <c r="S528" i="70"/>
  <c r="P528" i="70"/>
  <c r="H537" i="70" s="1"/>
  <c r="M528" i="70"/>
  <c r="J528" i="70"/>
  <c r="Z527" i="70"/>
  <c r="Y527" i="70"/>
  <c r="X527" i="70"/>
  <c r="W527" i="70"/>
  <c r="V527" i="70"/>
  <c r="U527" i="70"/>
  <c r="T527" i="70"/>
  <c r="S527" i="70"/>
  <c r="P527" i="70"/>
  <c r="M527" i="70"/>
  <c r="J527" i="70"/>
  <c r="Y497" i="70"/>
  <c r="X497" i="70"/>
  <c r="W497" i="70"/>
  <c r="V497" i="70"/>
  <c r="S497" i="70"/>
  <c r="Z497" i="70" s="1"/>
  <c r="P497" i="70"/>
  <c r="U497" i="70" s="1"/>
  <c r="M497" i="70"/>
  <c r="J497" i="70"/>
  <c r="Z496" i="70"/>
  <c r="Y496" i="70"/>
  <c r="X496" i="70"/>
  <c r="W496" i="70"/>
  <c r="V496" i="70"/>
  <c r="S496" i="70"/>
  <c r="P496" i="70"/>
  <c r="U496" i="70" s="1"/>
  <c r="M496" i="70"/>
  <c r="J496" i="70"/>
  <c r="Z495" i="70"/>
  <c r="Y495" i="70"/>
  <c r="X495" i="70"/>
  <c r="W495" i="70"/>
  <c r="V495" i="70"/>
  <c r="T495" i="70"/>
  <c r="S495" i="70"/>
  <c r="P495" i="70"/>
  <c r="U495" i="70" s="1"/>
  <c r="M495" i="70"/>
  <c r="J495" i="70"/>
  <c r="Z470" i="70"/>
  <c r="Q470" i="70"/>
  <c r="AA470" i="70" s="1"/>
  <c r="Y469" i="70"/>
  <c r="X469" i="70"/>
  <c r="W469" i="70"/>
  <c r="V469" i="70"/>
  <c r="P469" i="70"/>
  <c r="U469" i="70" s="1"/>
  <c r="N469" i="70"/>
  <c r="M469" i="70"/>
  <c r="J469" i="70"/>
  <c r="Z468" i="70"/>
  <c r="Y468" i="70"/>
  <c r="X468" i="70"/>
  <c r="W468" i="70"/>
  <c r="V468" i="70"/>
  <c r="P468" i="70"/>
  <c r="U468" i="70" s="1"/>
  <c r="T468" i="70"/>
  <c r="N468" i="70"/>
  <c r="S468" i="70" s="1"/>
  <c r="M468" i="70"/>
  <c r="Y461" i="70"/>
  <c r="X461" i="70"/>
  <c r="W461" i="70"/>
  <c r="V461" i="70"/>
  <c r="S461" i="70"/>
  <c r="Z461" i="70" s="1"/>
  <c r="P461" i="70"/>
  <c r="U461" i="70" s="1"/>
  <c r="M461" i="70"/>
  <c r="Q461" i="70" s="1"/>
  <c r="J461" i="70"/>
  <c r="Z460" i="70"/>
  <c r="Y460" i="70"/>
  <c r="X460" i="70"/>
  <c r="W460" i="70"/>
  <c r="V460" i="70"/>
  <c r="S460" i="70"/>
  <c r="P460" i="70"/>
  <c r="U460" i="70" s="1"/>
  <c r="M460" i="70"/>
  <c r="Q460" i="70" s="1"/>
  <c r="J460" i="70"/>
  <c r="Z459" i="70"/>
  <c r="Y459" i="70"/>
  <c r="X459" i="70"/>
  <c r="W459" i="70"/>
  <c r="V459" i="70"/>
  <c r="T459" i="70"/>
  <c r="S459" i="70"/>
  <c r="P459" i="70"/>
  <c r="U459" i="70" s="1"/>
  <c r="M459" i="70"/>
  <c r="J459" i="70"/>
  <c r="Z430" i="70"/>
  <c r="Q430" i="70"/>
  <c r="Y429" i="70"/>
  <c r="X429" i="70"/>
  <c r="W429" i="70"/>
  <c r="V429" i="70"/>
  <c r="U429" i="70"/>
  <c r="P429" i="70"/>
  <c r="N429" i="70"/>
  <c r="M429" i="70"/>
  <c r="J429" i="70"/>
  <c r="Q429" i="70" s="1"/>
  <c r="Z428" i="70"/>
  <c r="Y428" i="70"/>
  <c r="X428" i="70"/>
  <c r="W428" i="70"/>
  <c r="V428" i="70"/>
  <c r="P428" i="70"/>
  <c r="U428" i="70" s="1"/>
  <c r="T428" i="70"/>
  <c r="N428" i="70"/>
  <c r="S428" i="70" s="1"/>
  <c r="M428" i="70"/>
  <c r="J428" i="70"/>
  <c r="S421" i="70"/>
  <c r="S420" i="70"/>
  <c r="Z419" i="70"/>
  <c r="Y419" i="70"/>
  <c r="X419" i="70"/>
  <c r="W419" i="70"/>
  <c r="V419" i="70"/>
  <c r="T419" i="70"/>
  <c r="S419" i="70"/>
  <c r="P419" i="70"/>
  <c r="U419" i="70" s="1"/>
  <c r="M419" i="70"/>
  <c r="J419" i="70"/>
  <c r="Q419" i="70" s="1"/>
  <c r="AA419" i="70" s="1"/>
  <c r="AB419" i="70" s="1"/>
  <c r="H382" i="70"/>
  <c r="H379" i="70"/>
  <c r="H376" i="70"/>
  <c r="Y371" i="70"/>
  <c r="X371" i="70"/>
  <c r="W371" i="70"/>
  <c r="V371" i="70"/>
  <c r="S371" i="70"/>
  <c r="Z371" i="70" s="1"/>
  <c r="P371" i="70"/>
  <c r="U371" i="70" s="1"/>
  <c r="M371" i="70"/>
  <c r="Q371" i="70" s="1"/>
  <c r="J371" i="70"/>
  <c r="Z370" i="70"/>
  <c r="Y370" i="70"/>
  <c r="X370" i="70"/>
  <c r="W370" i="70"/>
  <c r="V370" i="70"/>
  <c r="S370" i="70"/>
  <c r="P370" i="70"/>
  <c r="U370" i="70" s="1"/>
  <c r="M370" i="70"/>
  <c r="Q370" i="70" s="1"/>
  <c r="J370" i="70"/>
  <c r="Z369" i="70"/>
  <c r="Y369" i="70"/>
  <c r="X369" i="70"/>
  <c r="W369" i="70"/>
  <c r="V369" i="70"/>
  <c r="T369" i="70"/>
  <c r="S369" i="70"/>
  <c r="P369" i="70"/>
  <c r="U369" i="70" s="1"/>
  <c r="M369" i="70"/>
  <c r="Q369" i="70" s="1"/>
  <c r="AA369" i="70" s="1"/>
  <c r="J369" i="70"/>
  <c r="H339" i="70"/>
  <c r="H336" i="70"/>
  <c r="H333" i="70"/>
  <c r="H330" i="70"/>
  <c r="Y325" i="70"/>
  <c r="X325" i="70"/>
  <c r="W325" i="70"/>
  <c r="V325" i="70"/>
  <c r="S325" i="70"/>
  <c r="Z325" i="70" s="1"/>
  <c r="P325" i="70"/>
  <c r="U325" i="70" s="1"/>
  <c r="M325" i="70"/>
  <c r="J325" i="70"/>
  <c r="Z324" i="70"/>
  <c r="Y324" i="70"/>
  <c r="X324" i="70"/>
  <c r="W324" i="70"/>
  <c r="V324" i="70"/>
  <c r="S324" i="70"/>
  <c r="P324" i="70"/>
  <c r="U324" i="70" s="1"/>
  <c r="M324" i="70"/>
  <c r="J324" i="70"/>
  <c r="Q324" i="70" s="1"/>
  <c r="AA324" i="70" s="1"/>
  <c r="Z323" i="70"/>
  <c r="Y323" i="70"/>
  <c r="X323" i="70"/>
  <c r="W323" i="70"/>
  <c r="V323" i="70"/>
  <c r="T323" i="70"/>
  <c r="S323" i="70"/>
  <c r="P323" i="70"/>
  <c r="U323" i="70" s="1"/>
  <c r="M323" i="70"/>
  <c r="J323" i="70"/>
  <c r="Q323" i="70" s="1"/>
  <c r="AA323" i="70" s="1"/>
  <c r="Y305" i="70"/>
  <c r="X305" i="70"/>
  <c r="W305" i="70"/>
  <c r="V305" i="70"/>
  <c r="S305" i="70"/>
  <c r="Z305" i="70" s="1"/>
  <c r="P305" i="70"/>
  <c r="U305" i="70" s="1"/>
  <c r="M305" i="70"/>
  <c r="Q305" i="70" s="1"/>
  <c r="J305" i="70"/>
  <c r="Y304" i="70"/>
  <c r="X304" i="70"/>
  <c r="W304" i="70"/>
  <c r="V304" i="70"/>
  <c r="T304" i="70"/>
  <c r="S304" i="70"/>
  <c r="P304" i="70"/>
  <c r="U304" i="70" s="1"/>
  <c r="M304" i="70"/>
  <c r="J304" i="70"/>
  <c r="Q304" i="70" s="1"/>
  <c r="Z287" i="70"/>
  <c r="Y287" i="70"/>
  <c r="X287" i="70"/>
  <c r="W287" i="70"/>
  <c r="V287" i="70"/>
  <c r="T287" i="70"/>
  <c r="S287" i="70"/>
  <c r="P287" i="70"/>
  <c r="U287" i="70" s="1"/>
  <c r="M287" i="70"/>
  <c r="J287" i="70"/>
  <c r="W271" i="70"/>
  <c r="S271" i="70"/>
  <c r="P271" i="70"/>
  <c r="Y271" i="70" s="1"/>
  <c r="M271" i="70"/>
  <c r="Q271" i="70" s="1"/>
  <c r="J271" i="70"/>
  <c r="Z270" i="70"/>
  <c r="Y270" i="70"/>
  <c r="X270" i="70"/>
  <c r="W270" i="70"/>
  <c r="V270" i="70"/>
  <c r="S270" i="70"/>
  <c r="P270" i="70"/>
  <c r="U270" i="70" s="1"/>
  <c r="M270" i="70"/>
  <c r="Q270" i="70" s="1"/>
  <c r="J270" i="70"/>
  <c r="Z269" i="70"/>
  <c r="Y269" i="70"/>
  <c r="X269" i="70"/>
  <c r="W269" i="70"/>
  <c r="V269" i="70"/>
  <c r="T269" i="70"/>
  <c r="S269" i="70"/>
  <c r="P269" i="70"/>
  <c r="U269" i="70" s="1"/>
  <c r="M269" i="70"/>
  <c r="Q269" i="70" s="1"/>
  <c r="AA269" i="70" s="1"/>
  <c r="J269" i="70"/>
  <c r="X250" i="70"/>
  <c r="V250" i="70"/>
  <c r="S250" i="70"/>
  <c r="Z250" i="70" s="1"/>
  <c r="P250" i="70"/>
  <c r="Y250" i="70" s="1"/>
  <c r="M250" i="70"/>
  <c r="J250" i="70"/>
  <c r="W250" i="70" s="1"/>
  <c r="Z249" i="70"/>
  <c r="Y249" i="70"/>
  <c r="X249" i="70"/>
  <c r="W249" i="70"/>
  <c r="V249" i="70"/>
  <c r="S249" i="70"/>
  <c r="P249" i="70"/>
  <c r="U249" i="70" s="1"/>
  <c r="M249" i="70"/>
  <c r="J249" i="70"/>
  <c r="Q249" i="70" s="1"/>
  <c r="AA249" i="70" s="1"/>
  <c r="Z248" i="70"/>
  <c r="Y248" i="70"/>
  <c r="X248" i="70"/>
  <c r="W248" i="70"/>
  <c r="V248" i="70"/>
  <c r="T248" i="70"/>
  <c r="S248" i="70"/>
  <c r="P248" i="70"/>
  <c r="U248" i="70" s="1"/>
  <c r="M248" i="70"/>
  <c r="J248" i="70"/>
  <c r="Q248" i="70" s="1"/>
  <c r="AA248" i="70" s="1"/>
  <c r="Y230" i="70"/>
  <c r="X230" i="70"/>
  <c r="W230" i="70"/>
  <c r="V230" i="70"/>
  <c r="S230" i="70"/>
  <c r="Z230" i="70" s="1"/>
  <c r="P230" i="70"/>
  <c r="U230" i="70" s="1"/>
  <c r="M230" i="70"/>
  <c r="Q230" i="70" s="1"/>
  <c r="J230" i="70"/>
  <c r="Z229" i="70"/>
  <c r="X229" i="70"/>
  <c r="V229" i="70"/>
  <c r="S229" i="70"/>
  <c r="P229" i="70"/>
  <c r="Y229" i="70" s="1"/>
  <c r="M229" i="70"/>
  <c r="Q229" i="70" s="1"/>
  <c r="J229" i="70"/>
  <c r="W229" i="70" s="1"/>
  <c r="Z228" i="70"/>
  <c r="Y228" i="70"/>
  <c r="X228" i="70"/>
  <c r="W228" i="70"/>
  <c r="V228" i="70"/>
  <c r="T228" i="70"/>
  <c r="S228" i="70"/>
  <c r="P228" i="70"/>
  <c r="U228" i="70" s="1"/>
  <c r="M228" i="70"/>
  <c r="Q228" i="70" s="1"/>
  <c r="J228" i="70"/>
  <c r="Y210" i="70"/>
  <c r="X210" i="70"/>
  <c r="W210" i="70"/>
  <c r="S210" i="70"/>
  <c r="P210" i="70"/>
  <c r="U210" i="70" s="1"/>
  <c r="M210" i="70"/>
  <c r="J210" i="70"/>
  <c r="Q210" i="70" s="1"/>
  <c r="Y209" i="70"/>
  <c r="X209" i="70"/>
  <c r="W209" i="70"/>
  <c r="T209" i="70"/>
  <c r="S209" i="70"/>
  <c r="P209" i="70"/>
  <c r="U209" i="70" s="1"/>
  <c r="M209" i="70"/>
  <c r="J209" i="70"/>
  <c r="Q209" i="70" s="1"/>
  <c r="Y192" i="70"/>
  <c r="X192" i="70"/>
  <c r="W192" i="70"/>
  <c r="S192" i="70"/>
  <c r="P192" i="70"/>
  <c r="U192" i="70" s="1"/>
  <c r="M192" i="70"/>
  <c r="J192" i="70"/>
  <c r="Z191" i="70"/>
  <c r="Y191" i="70"/>
  <c r="X191" i="70"/>
  <c r="W191" i="70"/>
  <c r="V191" i="70"/>
  <c r="S191" i="70"/>
  <c r="P191" i="70"/>
  <c r="U191" i="70" s="1"/>
  <c r="M191" i="70"/>
  <c r="J191" i="70"/>
  <c r="Z190" i="70"/>
  <c r="Y190" i="70"/>
  <c r="X190" i="70"/>
  <c r="W190" i="70"/>
  <c r="V190" i="70"/>
  <c r="T190" i="70"/>
  <c r="S190" i="70"/>
  <c r="P190" i="70"/>
  <c r="U190" i="70" s="1"/>
  <c r="M190" i="70"/>
  <c r="J190" i="70"/>
  <c r="Y173" i="70"/>
  <c r="X173" i="70"/>
  <c r="W173" i="70"/>
  <c r="V173" i="70"/>
  <c r="S173" i="70"/>
  <c r="P173" i="70"/>
  <c r="U173" i="70" s="1"/>
  <c r="M173" i="70"/>
  <c r="J173" i="70"/>
  <c r="Q173" i="70" s="1"/>
  <c r="Z172" i="70"/>
  <c r="Y172" i="70"/>
  <c r="X172" i="70"/>
  <c r="W172" i="70"/>
  <c r="V172" i="70"/>
  <c r="S172" i="70"/>
  <c r="P172" i="70"/>
  <c r="U172" i="70" s="1"/>
  <c r="M172" i="70"/>
  <c r="J172" i="70"/>
  <c r="Z171" i="70"/>
  <c r="Y171" i="70"/>
  <c r="X171" i="70"/>
  <c r="W171" i="70"/>
  <c r="V171" i="70"/>
  <c r="T171" i="70"/>
  <c r="S171" i="70"/>
  <c r="P171" i="70"/>
  <c r="U171" i="70" s="1"/>
  <c r="M171" i="70"/>
  <c r="J171" i="70"/>
  <c r="Y152" i="70"/>
  <c r="X152" i="70"/>
  <c r="W152" i="70"/>
  <c r="S152" i="70"/>
  <c r="P152" i="70"/>
  <c r="U152" i="70" s="1"/>
  <c r="M152" i="70"/>
  <c r="Q152" i="70" s="1"/>
  <c r="J152" i="70"/>
  <c r="Z151" i="70"/>
  <c r="V151" i="70"/>
  <c r="S151" i="70"/>
  <c r="X151" i="70" s="1"/>
  <c r="P151" i="70"/>
  <c r="U151" i="70" s="1"/>
  <c r="Y151" i="70" s="1"/>
  <c r="M151" i="70"/>
  <c r="Q151" i="70" s="1"/>
  <c r="J151" i="70"/>
  <c r="W151" i="70" s="1"/>
  <c r="Z150" i="70"/>
  <c r="Y150" i="70"/>
  <c r="X150" i="70"/>
  <c r="W150" i="70"/>
  <c r="V150" i="70"/>
  <c r="T150" i="70"/>
  <c r="S150" i="70"/>
  <c r="P150" i="70"/>
  <c r="U150" i="70" s="1"/>
  <c r="M150" i="70"/>
  <c r="Q150" i="70" s="1"/>
  <c r="J150" i="70"/>
  <c r="V131" i="70"/>
  <c r="S131" i="70"/>
  <c r="P131" i="70"/>
  <c r="M131" i="70"/>
  <c r="J131" i="70"/>
  <c r="W131" i="70" s="1"/>
  <c r="Z130" i="70"/>
  <c r="Y130" i="70"/>
  <c r="X130" i="70"/>
  <c r="W130" i="70"/>
  <c r="V130" i="70"/>
  <c r="S130" i="70"/>
  <c r="P130" i="70"/>
  <c r="U130" i="70" s="1"/>
  <c r="M130" i="70"/>
  <c r="J130" i="70"/>
  <c r="Z129" i="70"/>
  <c r="Y129" i="70"/>
  <c r="X129" i="70"/>
  <c r="W129" i="70"/>
  <c r="V129" i="70"/>
  <c r="T129" i="70"/>
  <c r="S129" i="70"/>
  <c r="P129" i="70"/>
  <c r="U129" i="70" s="1"/>
  <c r="M129" i="70"/>
  <c r="Q129" i="70" s="1"/>
  <c r="AA129" i="70" s="1"/>
  <c r="J129" i="70"/>
  <c r="U110" i="70"/>
  <c r="S110" i="70"/>
  <c r="Z109" i="70"/>
  <c r="V109" i="70"/>
  <c r="S109" i="70"/>
  <c r="X109" i="70" s="1"/>
  <c r="P109" i="70"/>
  <c r="M109" i="70"/>
  <c r="J109" i="70"/>
  <c r="W109" i="70" s="1"/>
  <c r="Z108" i="70"/>
  <c r="Y108" i="70"/>
  <c r="X108" i="70"/>
  <c r="W108" i="70"/>
  <c r="V108" i="70"/>
  <c r="T108" i="70"/>
  <c r="S108" i="70"/>
  <c r="P108" i="70"/>
  <c r="U108" i="70" s="1"/>
  <c r="M108" i="70"/>
  <c r="J108" i="70"/>
  <c r="Y89" i="70"/>
  <c r="X89" i="70"/>
  <c r="W89" i="70"/>
  <c r="S89" i="70"/>
  <c r="P89" i="70"/>
  <c r="U89" i="70" s="1"/>
  <c r="M89" i="70"/>
  <c r="J89" i="70"/>
  <c r="Z88" i="70"/>
  <c r="Y88" i="70"/>
  <c r="X88" i="70"/>
  <c r="W88" i="70"/>
  <c r="V88" i="70"/>
  <c r="S88" i="70"/>
  <c r="P88" i="70"/>
  <c r="U88" i="70" s="1"/>
  <c r="M88" i="70"/>
  <c r="J88" i="70"/>
  <c r="Q88" i="70" s="1"/>
  <c r="AA88" i="70" s="1"/>
  <c r="Z87" i="70"/>
  <c r="Y87" i="70"/>
  <c r="X87" i="70"/>
  <c r="W87" i="70"/>
  <c r="V87" i="70"/>
  <c r="T87" i="70"/>
  <c r="S87" i="70"/>
  <c r="P87" i="70"/>
  <c r="M87" i="70"/>
  <c r="J87" i="70"/>
  <c r="Q87" i="70" s="1"/>
  <c r="Y69" i="70"/>
  <c r="X69" i="70"/>
  <c r="W69" i="70"/>
  <c r="V69" i="70"/>
  <c r="S69" i="70"/>
  <c r="Z69" i="70" s="1"/>
  <c r="P69" i="70"/>
  <c r="U69" i="70" s="1"/>
  <c r="M69" i="70"/>
  <c r="Q69" i="70" s="1"/>
  <c r="J69" i="70"/>
  <c r="Z68" i="70"/>
  <c r="Y68" i="70"/>
  <c r="X68" i="70"/>
  <c r="W68" i="70"/>
  <c r="V68" i="70"/>
  <c r="S68" i="70"/>
  <c r="P68" i="70"/>
  <c r="U68" i="70" s="1"/>
  <c r="M68" i="70"/>
  <c r="Q68" i="70" s="1"/>
  <c r="J68" i="70"/>
  <c r="Z67" i="70"/>
  <c r="Y67" i="70"/>
  <c r="X67" i="70"/>
  <c r="W67" i="70"/>
  <c r="V67" i="70"/>
  <c r="T67" i="70"/>
  <c r="S67" i="70"/>
  <c r="P67" i="70"/>
  <c r="U67" i="70" s="1"/>
  <c r="M67" i="70"/>
  <c r="J67" i="70"/>
  <c r="Y46" i="70"/>
  <c r="X46" i="70"/>
  <c r="W46" i="70"/>
  <c r="V46" i="70"/>
  <c r="S46" i="70"/>
  <c r="Z46" i="70" s="1"/>
  <c r="P46" i="70"/>
  <c r="U46" i="70" s="1"/>
  <c r="M46" i="70"/>
  <c r="J46" i="70"/>
  <c r="Z45" i="70"/>
  <c r="Y45" i="70"/>
  <c r="X45" i="70"/>
  <c r="W45" i="70"/>
  <c r="V45" i="70"/>
  <c r="U45" i="70"/>
  <c r="S45" i="70"/>
  <c r="M45" i="70"/>
  <c r="J45" i="70"/>
  <c r="Q45" i="70" s="1"/>
  <c r="AA45" i="70" s="1"/>
  <c r="Z44" i="70"/>
  <c r="Y44" i="70"/>
  <c r="X44" i="70"/>
  <c r="W44" i="70"/>
  <c r="V44" i="70"/>
  <c r="U44" i="70"/>
  <c r="T44" i="70"/>
  <c r="S44" i="70"/>
  <c r="M44" i="70"/>
  <c r="J44" i="70"/>
  <c r="Q44" i="70" s="1"/>
  <c r="AA44" i="70" s="1"/>
  <c r="AA68" i="70" l="1"/>
  <c r="AA69" i="70"/>
  <c r="U109" i="70"/>
  <c r="Y109" i="70" s="1"/>
  <c r="AA230" i="70"/>
  <c r="AA270" i="70"/>
  <c r="AA305" i="70"/>
  <c r="AA370" i="70"/>
  <c r="AA371" i="70"/>
  <c r="AB369" i="70" s="1"/>
  <c r="Q428" i="70"/>
  <c r="AA430" i="70"/>
  <c r="Q459" i="70"/>
  <c r="AA459" i="70" s="1"/>
  <c r="Q468" i="70"/>
  <c r="AA468" i="70" s="1"/>
  <c r="Q469" i="70"/>
  <c r="Q496" i="70"/>
  <c r="AA496" i="70" s="1"/>
  <c r="Q497" i="70"/>
  <c r="AA497" i="70" s="1"/>
  <c r="Q568" i="70"/>
  <c r="Q46" i="70"/>
  <c r="Q89" i="70"/>
  <c r="Q109" i="70"/>
  <c r="Q130" i="70"/>
  <c r="AA130" i="70" s="1"/>
  <c r="Q171" i="70"/>
  <c r="AA171" i="70" s="1"/>
  <c r="Q172" i="70"/>
  <c r="AA172" i="70" s="1"/>
  <c r="Z173" i="70"/>
  <c r="Q190" i="70"/>
  <c r="Q191" i="70"/>
  <c r="AA191" i="70" s="1"/>
  <c r="Q192" i="70"/>
  <c r="U229" i="70"/>
  <c r="AA229" i="70" s="1"/>
  <c r="U271" i="70"/>
  <c r="Q287" i="70"/>
  <c r="AA287" i="70" s="1"/>
  <c r="AB287" i="70" s="1"/>
  <c r="Q325" i="70"/>
  <c r="AA460" i="70"/>
  <c r="AA461" i="70"/>
  <c r="U528" i="70"/>
  <c r="H538" i="70"/>
  <c r="Q570" i="70"/>
  <c r="AA46" i="70"/>
  <c r="AB44" i="70" s="1"/>
  <c r="Q67" i="70"/>
  <c r="AA67" i="70" s="1"/>
  <c r="AB67" i="70" s="1"/>
  <c r="V89" i="70"/>
  <c r="Q108" i="70"/>
  <c r="AA108" i="70" s="1"/>
  <c r="AA150" i="70"/>
  <c r="AA151" i="70"/>
  <c r="AA173" i="70"/>
  <c r="AA190" i="70"/>
  <c r="AA228" i="70"/>
  <c r="U87" i="70"/>
  <c r="AB171" i="70"/>
  <c r="AC287" i="70"/>
  <c r="AD287" i="70"/>
  <c r="Q131" i="70"/>
  <c r="U131" i="70"/>
  <c r="Y131" i="70" s="1"/>
  <c r="V152" i="70"/>
  <c r="V192" i="70"/>
  <c r="Z192" i="70" s="1"/>
  <c r="V209" i="70"/>
  <c r="Z209" i="70"/>
  <c r="Q250" i="70"/>
  <c r="U250" i="70"/>
  <c r="V271" i="70"/>
  <c r="X271" i="70" s="1"/>
  <c r="AB323" i="70"/>
  <c r="AA325" i="70"/>
  <c r="AA428" i="70"/>
  <c r="AB459" i="70"/>
  <c r="X131" i="70"/>
  <c r="Z131" i="70" s="1"/>
  <c r="V210" i="70"/>
  <c r="Z210" i="70" s="1"/>
  <c r="AC419" i="70"/>
  <c r="Z304" i="70"/>
  <c r="S429" i="70"/>
  <c r="Z429" i="70" s="1"/>
  <c r="S469" i="70"/>
  <c r="Q495" i="70"/>
  <c r="AA495" i="70" s="1"/>
  <c r="AB495" i="70" s="1"/>
  <c r="Q527" i="70"/>
  <c r="AA527" i="70" s="1"/>
  <c r="AA569" i="70"/>
  <c r="U639" i="70"/>
  <c r="AC672" i="70"/>
  <c r="AD672" i="70" s="1"/>
  <c r="Q528" i="70"/>
  <c r="AA528" i="70" s="1"/>
  <c r="Z529" i="70"/>
  <c r="Q605" i="70"/>
  <c r="H612" i="70"/>
  <c r="H616" i="70" s="1"/>
  <c r="H645" i="70"/>
  <c r="H650" i="70" s="1"/>
  <c r="Q639" i="70"/>
  <c r="AA639" i="70" s="1"/>
  <c r="AB639" i="70" s="1"/>
  <c r="U568" i="70"/>
  <c r="AA568" i="70" s="1"/>
  <c r="Z570" i="70"/>
  <c r="U605" i="70"/>
  <c r="Q697" i="70"/>
  <c r="S697" i="70"/>
  <c r="U697" i="70"/>
  <c r="W697" i="70"/>
  <c r="Y697" i="70"/>
  <c r="AA697" i="70"/>
  <c r="R697" i="70"/>
  <c r="T697" i="70"/>
  <c r="V697" i="70"/>
  <c r="X697" i="70"/>
  <c r="Z697" i="70"/>
  <c r="AC369" i="70" l="1"/>
  <c r="AD369" i="70" s="1"/>
  <c r="AB228" i="70"/>
  <c r="AA109" i="70"/>
  <c r="AB108" i="70"/>
  <c r="AC639" i="70"/>
  <c r="AD639" i="70" s="1"/>
  <c r="Z469" i="70"/>
  <c r="AA469" i="70" s="1"/>
  <c r="AB468" i="70" s="1"/>
  <c r="AA570" i="70"/>
  <c r="AB568" i="70" s="1"/>
  <c r="AC459" i="70"/>
  <c r="AD459" i="70" s="1"/>
  <c r="AA429" i="70"/>
  <c r="AC323" i="70"/>
  <c r="AA131" i="70"/>
  <c r="AB129" i="70" s="1"/>
  <c r="Z271" i="70"/>
  <c r="AA210" i="70"/>
  <c r="AC171" i="70"/>
  <c r="AD171" i="70"/>
  <c r="AC228" i="70"/>
  <c r="AA192" i="70"/>
  <c r="AB190" i="70" s="1"/>
  <c r="AC108" i="70"/>
  <c r="AC44" i="70"/>
  <c r="AD44" i="70"/>
  <c r="Z89" i="70"/>
  <c r="H579" i="70"/>
  <c r="AA605" i="70"/>
  <c r="AB605" i="70" s="1"/>
  <c r="AA529" i="70"/>
  <c r="AB527" i="70" s="1"/>
  <c r="AC495" i="70"/>
  <c r="AD495" i="70" s="1"/>
  <c r="AD419" i="70"/>
  <c r="AA304" i="70"/>
  <c r="AB304" i="70" s="1"/>
  <c r="AB428" i="70"/>
  <c r="AA250" i="70"/>
  <c r="AB248" i="70" s="1"/>
  <c r="AA271" i="70"/>
  <c r="AB269" i="70" s="1"/>
  <c r="AA209" i="70"/>
  <c r="AB209" i="70" s="1"/>
  <c r="Z152" i="70"/>
  <c r="AA152" i="70" s="1"/>
  <c r="AB150" i="70" s="1"/>
  <c r="AA89" i="70"/>
  <c r="AC67" i="70"/>
  <c r="AD67" i="70" s="1"/>
  <c r="AA87" i="70"/>
  <c r="AB87" i="70" s="1"/>
  <c r="AC527" i="70" l="1"/>
  <c r="AD527" i="70" s="1"/>
  <c r="AC568" i="70"/>
  <c r="AD568" i="70" s="1"/>
  <c r="AC150" i="70"/>
  <c r="AC468" i="70"/>
  <c r="AD468" i="70"/>
  <c r="AC428" i="70"/>
  <c r="AD428" i="70" s="1"/>
  <c r="AD87" i="70"/>
  <c r="AC87" i="70"/>
  <c r="AC269" i="70"/>
  <c r="AC304" i="70"/>
  <c r="AD304" i="70" s="1"/>
  <c r="AD108" i="70"/>
  <c r="AD228" i="70"/>
  <c r="AD323" i="70"/>
  <c r="AC209" i="70"/>
  <c r="AC248" i="70"/>
  <c r="AC605" i="70"/>
  <c r="AD605" i="70"/>
  <c r="AC190" i="70"/>
  <c r="AC129" i="70"/>
  <c r="AD129" i="70" l="1"/>
  <c r="AD190" i="70"/>
  <c r="AD248" i="70"/>
  <c r="AD209" i="70"/>
  <c r="AD269" i="70"/>
  <c r="AD150" i="70"/>
  <c r="A6" i="66" l="1"/>
  <c r="A7" i="66" s="1"/>
  <c r="A8" i="66" s="1"/>
  <c r="A9" i="66" s="1"/>
  <c r="A10" i="66" s="1"/>
  <c r="A11" i="66" s="1"/>
  <c r="A12" i="66" s="1"/>
  <c r="A13" i="66" s="1"/>
  <c r="A14" i="66" s="1"/>
  <c r="A15" i="66" s="1"/>
  <c r="A16" i="66" s="1"/>
  <c r="A17" i="66" s="1"/>
  <c r="A18" i="66" s="1"/>
  <c r="A19" i="66" s="1"/>
  <c r="A20" i="66" s="1"/>
  <c r="A21" i="66" s="1"/>
  <c r="A22" i="66" s="1"/>
  <c r="A23" i="66" s="1"/>
  <c r="A24" i="66" s="1"/>
  <c r="A25" i="66" s="1"/>
  <c r="A26" i="66" s="1"/>
  <c r="A27" i="66" s="1"/>
  <c r="A28" i="66" s="1"/>
  <c r="A29" i="66" s="1"/>
  <c r="A30" i="66" s="1"/>
  <c r="A31" i="66" s="1"/>
  <c r="A32" i="66" s="1"/>
  <c r="A33" i="66" s="1"/>
  <c r="A34" i="66" s="1"/>
  <c r="A35" i="66" s="1"/>
  <c r="A36" i="66" s="1"/>
  <c r="A37" i="66" s="1"/>
  <c r="A38" i="66" s="1"/>
  <c r="A39" i="66" s="1"/>
  <c r="A40" i="66" s="1"/>
  <c r="A41" i="66" s="1"/>
  <c r="A42" i="66" s="1"/>
  <c r="A43" i="66" s="1"/>
  <c r="A44" i="66" s="1"/>
  <c r="A45" i="66" s="1"/>
  <c r="A46" i="66" s="1"/>
  <c r="A47" i="66" s="1"/>
  <c r="A48" i="66" s="1"/>
  <c r="A49" i="66" s="1"/>
  <c r="A50" i="66" s="1"/>
  <c r="A51" i="66" s="1"/>
  <c r="A52" i="66" s="1"/>
  <c r="A53" i="66" s="1"/>
  <c r="A54" i="66" s="1"/>
  <c r="A55" i="66" s="1"/>
  <c r="A56" i="66" s="1"/>
  <c r="A57" i="66" s="1"/>
  <c r="A58" i="66" s="1"/>
  <c r="A6" i="65"/>
  <c r="A7" i="65"/>
  <c r="A8" i="65" s="1"/>
  <c r="A9" i="65" s="1"/>
  <c r="A10" i="65" s="1"/>
  <c r="A11" i="65" s="1"/>
  <c r="A12" i="65" s="1"/>
  <c r="A13" i="65" s="1"/>
  <c r="A14" i="65" s="1"/>
  <c r="A15" i="65" s="1"/>
  <c r="A16" i="65" s="1"/>
  <c r="A17" i="65" s="1"/>
  <c r="A18" i="65" s="1"/>
  <c r="A19" i="65" s="1"/>
  <c r="A20" i="65" s="1"/>
  <c r="A21" i="65" s="1"/>
  <c r="A22" i="65" s="1"/>
  <c r="A23" i="65" s="1"/>
  <c r="A24" i="65" s="1"/>
  <c r="A25" i="65" s="1"/>
  <c r="A26" i="65" s="1"/>
  <c r="A27" i="65" s="1"/>
  <c r="A5" i="65"/>
  <c r="A6" i="68"/>
  <c r="A7" i="68"/>
  <c r="A8" i="68" s="1"/>
  <c r="A9" i="68" s="1"/>
  <c r="A10" i="68" s="1"/>
  <c r="A11" i="68" s="1"/>
  <c r="A12" i="68" s="1"/>
  <c r="A13" i="68" s="1"/>
  <c r="A14" i="68" s="1"/>
  <c r="A15" i="68" s="1"/>
  <c r="A16" i="68" s="1"/>
  <c r="A17" i="68" s="1"/>
  <c r="A18" i="68" s="1"/>
  <c r="A19" i="68" s="1"/>
  <c r="A20" i="68" s="1"/>
  <c r="A21" i="68" s="1"/>
  <c r="A22" i="68" s="1"/>
  <c r="A23" i="68" s="1"/>
  <c r="A24" i="68" s="1"/>
  <c r="A25" i="68" s="1"/>
  <c r="A26" i="68" s="1"/>
  <c r="A27" i="68" s="1"/>
  <c r="A28" i="68" s="1"/>
  <c r="A29" i="68" s="1"/>
  <c r="A30" i="68" s="1"/>
  <c r="A31" i="68" s="1"/>
  <c r="A32" i="68" s="1"/>
  <c r="A33" i="68" s="1"/>
  <c r="A34" i="68" s="1"/>
  <c r="A35" i="68" s="1"/>
  <c r="A36" i="68" s="1"/>
  <c r="A37" i="68" s="1"/>
  <c r="A38" i="68" s="1"/>
  <c r="A39" i="68" s="1"/>
  <c r="A40" i="68" s="1"/>
  <c r="A41" i="68" s="1"/>
  <c r="A42" i="68" s="1"/>
  <c r="A43" i="68" s="1"/>
  <c r="A44" i="68" s="1"/>
  <c r="A45" i="68" s="1"/>
  <c r="A46" i="68" s="1"/>
  <c r="A47" i="68" s="1"/>
  <c r="A48" i="68" s="1"/>
  <c r="A49" i="68" s="1"/>
  <c r="A50" i="68" s="1"/>
  <c r="A51" i="68" s="1"/>
  <c r="A52" i="68" s="1"/>
  <c r="A53" i="68" s="1"/>
  <c r="A54" i="68" s="1"/>
  <c r="A55" i="68" s="1"/>
  <c r="A56" i="68" s="1"/>
  <c r="A57" i="68" s="1"/>
  <c r="A58" i="68" s="1"/>
  <c r="A59" i="68" s="1"/>
  <c r="A60" i="68" s="1"/>
  <c r="A61" i="68" s="1"/>
  <c r="A62" i="68" s="1"/>
  <c r="A63" i="68" s="1"/>
  <c r="A64" i="68" s="1"/>
  <c r="A65" i="68" s="1"/>
  <c r="A66" i="68" s="1"/>
  <c r="A67" i="68" s="1"/>
  <c r="A68" i="68" s="1"/>
  <c r="A69" i="68" s="1"/>
  <c r="A70" i="68" s="1"/>
  <c r="A71" i="68" s="1"/>
  <c r="A72" i="68" s="1"/>
  <c r="A73" i="68" s="1"/>
  <c r="A74" i="68" s="1"/>
  <c r="A75" i="68" s="1"/>
  <c r="A76" i="68" s="1"/>
  <c r="A77" i="68" s="1"/>
  <c r="A78" i="68" s="1"/>
  <c r="A79" i="68" s="1"/>
  <c r="A80" i="68" s="1"/>
  <c r="A81" i="68" s="1"/>
  <c r="A82" i="68" s="1"/>
  <c r="A83" i="68" s="1"/>
  <c r="A84" i="68" s="1"/>
  <c r="A85" i="68" s="1"/>
  <c r="A86" i="68" s="1"/>
  <c r="A87" i="68" s="1"/>
  <c r="A88" i="68" s="1"/>
  <c r="A89" i="68" s="1"/>
  <c r="A90" i="68" s="1"/>
  <c r="A91" i="68" s="1"/>
  <c r="A92" i="68" s="1"/>
  <c r="A93" i="68" s="1"/>
  <c r="A94" i="68" s="1"/>
  <c r="A95" i="68" s="1"/>
  <c r="A96" i="68" s="1"/>
  <c r="A97" i="68" s="1"/>
  <c r="A98" i="68" s="1"/>
  <c r="A99" i="68" s="1"/>
  <c r="A100" i="68" s="1"/>
  <c r="A101" i="68" s="1"/>
  <c r="A102" i="68" s="1"/>
  <c r="A103" i="68" s="1"/>
  <c r="A104" i="68" s="1"/>
  <c r="A105" i="68" s="1"/>
  <c r="A106" i="68" s="1"/>
  <c r="A107" i="68" s="1"/>
  <c r="A5" i="68"/>
  <c r="A5" i="67" l="1"/>
  <c r="A6" i="67" s="1"/>
  <c r="A7" i="67" s="1"/>
  <c r="A8" i="67" s="1"/>
  <c r="A9" i="67" s="1"/>
  <c r="A10" i="67" s="1"/>
  <c r="A11" i="67" s="1"/>
  <c r="A12" i="67" s="1"/>
  <c r="A13" i="67" s="1"/>
  <c r="A14" i="67" s="1"/>
  <c r="A15" i="67" s="1"/>
  <c r="A16" i="67" s="1"/>
  <c r="A17" i="67" s="1"/>
  <c r="A18" i="67" s="1"/>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A48" i="67" s="1"/>
  <c r="A49" i="67" s="1"/>
  <c r="A50" i="67" s="1"/>
  <c r="A51" i="67" s="1"/>
  <c r="A52" i="67" s="1"/>
  <c r="A53" i="67" s="1"/>
  <c r="A54" i="67" s="1"/>
  <c r="A55" i="67" s="1"/>
  <c r="A56" i="67" s="1"/>
  <c r="A57" i="67" s="1"/>
  <c r="A58" i="67" s="1"/>
  <c r="A59" i="67" s="1"/>
  <c r="A60" i="67" s="1"/>
  <c r="A61" i="67" s="1"/>
  <c r="A62" i="67" s="1"/>
  <c r="A63" i="67" s="1"/>
  <c r="A64" i="67" s="1"/>
  <c r="A65" i="67" s="1"/>
  <c r="A66" i="67" s="1"/>
  <c r="A67" i="67" s="1"/>
  <c r="A68" i="67" s="1"/>
  <c r="A69" i="67" s="1"/>
  <c r="A70" i="67" s="1"/>
  <c r="A71" i="67" s="1"/>
  <c r="A72" i="67" s="1"/>
  <c r="A73" i="67" s="1"/>
  <c r="A74" i="67" s="1"/>
  <c r="A75" i="67" s="1"/>
  <c r="A76" i="67" s="1"/>
  <c r="A77" i="67" s="1"/>
  <c r="A78" i="67" s="1"/>
  <c r="A79" i="67" s="1"/>
  <c r="A80" i="67" s="1"/>
  <c r="A81" i="67" s="1"/>
  <c r="A82" i="67" s="1"/>
  <c r="A83" i="67" s="1"/>
  <c r="A84" i="67" s="1"/>
  <c r="A85" i="67" s="1"/>
  <c r="A5" i="66"/>
  <c r="A86" i="67" l="1"/>
  <c r="A87" i="67" s="1"/>
  <c r="A88" i="67" s="1"/>
  <c r="A89" i="67" s="1"/>
  <c r="A90" i="67" s="1"/>
  <c r="A91" i="67" s="1"/>
  <c r="A92" i="67" s="1"/>
  <c r="A93" i="67" s="1"/>
  <c r="A94" i="67" s="1"/>
  <c r="A95" i="67" s="1"/>
  <c r="A96" i="67" s="1"/>
  <c r="A97" i="67" s="1"/>
  <c r="A98" i="67" s="1"/>
  <c r="A99" i="67" s="1"/>
  <c r="A100" i="67" s="1"/>
  <c r="A101" i="67" s="1"/>
  <c r="A102" i="67" s="1"/>
  <c r="A103" i="67" s="1"/>
  <c r="A104" i="67" s="1"/>
  <c r="A105" i="67" s="1"/>
  <c r="A106" i="67" s="1"/>
  <c r="A107" i="67" s="1"/>
  <c r="A108" i="67" s="1"/>
  <c r="A109" i="67" s="1"/>
  <c r="A110" i="67" s="1"/>
  <c r="A111" i="67" s="1"/>
  <c r="A112" i="67" s="1"/>
  <c r="A113" i="67" s="1"/>
  <c r="A114" i="67" s="1"/>
  <c r="A115" i="67" s="1"/>
  <c r="A116" i="67" s="1"/>
  <c r="A117" i="67" s="1"/>
  <c r="A118" i="67" s="1"/>
  <c r="A119" i="67" s="1"/>
  <c r="A120" i="67" s="1"/>
  <c r="A121" i="67" s="1"/>
  <c r="A122" i="67" s="1"/>
  <c r="A123" i="67" s="1"/>
  <c r="A124" i="67" s="1"/>
  <c r="A125" i="67" s="1"/>
  <c r="A126" i="67" s="1"/>
  <c r="A127" i="67" s="1"/>
  <c r="A128" i="67" s="1"/>
  <c r="A129" i="67" s="1"/>
  <c r="A130" i="67" s="1"/>
  <c r="A131" i="67" s="1"/>
  <c r="A132" i="67" s="1"/>
  <c r="A133" i="67" s="1"/>
  <c r="A134" i="67" s="1"/>
  <c r="A135" i="67" s="1"/>
  <c r="A136" i="67" s="1"/>
  <c r="A137" i="67" s="1"/>
  <c r="A138" i="67" s="1"/>
  <c r="A139" i="67" s="1"/>
  <c r="A140" i="67" s="1"/>
  <c r="A141" i="67" s="1"/>
  <c r="A142" i="67" s="1"/>
  <c r="A143" i="67" s="1"/>
  <c r="A144" i="67" s="1"/>
  <c r="A145" i="67" s="1"/>
  <c r="A146" i="67" s="1"/>
  <c r="A147" i="67" s="1"/>
  <c r="A148" i="67" s="1"/>
  <c r="A149" i="67" s="1"/>
  <c r="A150" i="67" s="1"/>
  <c r="A151" i="67" s="1"/>
  <c r="A152" i="67" s="1"/>
  <c r="A153" i="67" s="1"/>
  <c r="A154" i="67" s="1"/>
  <c r="A155" i="67" s="1"/>
  <c r="A156" i="67" s="1"/>
  <c r="A157" i="67" s="1"/>
  <c r="A158" i="67" s="1"/>
  <c r="A159" i="67" s="1"/>
  <c r="A160" i="67" s="1"/>
  <c r="A161" i="67" s="1"/>
  <c r="A162" i="67" s="1"/>
  <c r="A163" i="67" s="1"/>
  <c r="A164" i="67" s="1"/>
  <c r="A165" i="67" s="1"/>
  <c r="A166" i="67" s="1"/>
  <c r="A167" i="67" s="1"/>
  <c r="A168" i="67" s="1"/>
  <c r="A169" i="67" s="1"/>
  <c r="A170" i="67" s="1"/>
</calcChain>
</file>

<file path=xl/sharedStrings.xml><?xml version="1.0" encoding="utf-8"?>
<sst xmlns="http://schemas.openxmlformats.org/spreadsheetml/2006/main" count="3755" uniqueCount="1463">
  <si>
    <t>補足資料1-1：標準システム（保険料（税）賦課サブシステム）の子ども・子育て支援金対応における機能の修正一覧</t>
    <rPh sb="0" eb="4">
      <t>ホソクシリョウ</t>
    </rPh>
    <rPh sb="8" eb="10">
      <t>ヒョウジュンガメンイチラン</t>
    </rPh>
    <rPh sb="15" eb="18">
      <t>ホケンリョウ</t>
    </rPh>
    <rPh sb="19" eb="20">
      <t>ゼイ</t>
    </rPh>
    <rPh sb="21" eb="23">
      <t>フカ</t>
    </rPh>
    <rPh sb="31" eb="32">
      <t>コ</t>
    </rPh>
    <rPh sb="35" eb="37">
      <t>コソダ</t>
    </rPh>
    <rPh sb="38" eb="41">
      <t>シエンキン</t>
    </rPh>
    <rPh sb="41" eb="43">
      <t>タイオウ</t>
    </rPh>
    <rPh sb="47" eb="49">
      <t>キノウ</t>
    </rPh>
    <phoneticPr fontId="6"/>
  </si>
  <si>
    <t>本別紙では、以下の改修機能区分ごとに計算方法および改修のポイントを示します。</t>
    <rPh sb="0" eb="3">
      <t>ホンベッシ</t>
    </rPh>
    <rPh sb="6" eb="8">
      <t>イカ</t>
    </rPh>
    <rPh sb="9" eb="15">
      <t>カイシュウキノウクブン</t>
    </rPh>
    <rPh sb="18" eb="22">
      <t>ケイサンホウホウ</t>
    </rPh>
    <rPh sb="25" eb="27">
      <t>カイシュウ</t>
    </rPh>
    <rPh sb="33" eb="34">
      <t>シメ</t>
    </rPh>
    <phoneticPr fontId="2"/>
  </si>
  <si>
    <t>業務</t>
    <rPh sb="0" eb="2">
      <t>ギョウム</t>
    </rPh>
    <phoneticPr fontId="3"/>
  </si>
  <si>
    <t>改修機能区分</t>
    <rPh sb="0" eb="2">
      <t>カイシュウ</t>
    </rPh>
    <rPh sb="2" eb="4">
      <t>キノウ</t>
    </rPh>
    <rPh sb="4" eb="6">
      <t>クブン</t>
    </rPh>
    <phoneticPr fontId="3"/>
  </si>
  <si>
    <t>参照
シート</t>
    <rPh sb="0" eb="2">
      <t>サンショウ</t>
    </rPh>
    <phoneticPr fontId="6"/>
  </si>
  <si>
    <t>備考</t>
    <rPh sb="0" eb="2">
      <t>ビコウ</t>
    </rPh>
    <phoneticPr fontId="6"/>
  </si>
  <si>
    <t>賦課</t>
    <rPh sb="0" eb="2">
      <t>フカ</t>
    </rPh>
    <phoneticPr fontId="6"/>
  </si>
  <si>
    <t>計算処理１</t>
    <rPh sb="0" eb="4">
      <t>ケイサンショリ</t>
    </rPh>
    <phoneticPr fontId="2"/>
  </si>
  <si>
    <t>補足資料1-2</t>
    <rPh sb="2" eb="4">
      <t>シリョウ</t>
    </rPh>
    <phoneticPr fontId="6"/>
  </si>
  <si>
    <t>こども・子育て支援納付金分の保険料（税）の計算パターン表を示します。</t>
    <rPh sb="29" eb="30">
      <t>シメ</t>
    </rPh>
    <phoneticPr fontId="2"/>
  </si>
  <si>
    <t>計算処理２</t>
    <rPh sb="0" eb="4">
      <t>ケイサンショリ</t>
    </rPh>
    <phoneticPr fontId="2"/>
  </si>
  <si>
    <t>補足資料1-3</t>
    <rPh sb="2" eb="4">
      <t>シリョウ</t>
    </rPh>
    <phoneticPr fontId="6"/>
  </si>
  <si>
    <t>計算パターンごとの計算方法を示します。</t>
    <rPh sb="0" eb="2">
      <t>ケイサン</t>
    </rPh>
    <rPh sb="9" eb="11">
      <t>ケイサン</t>
    </rPh>
    <rPh sb="11" eb="13">
      <t>ホウホウ</t>
    </rPh>
    <rPh sb="14" eb="15">
      <t>シメ</t>
    </rPh>
    <phoneticPr fontId="2"/>
  </si>
  <si>
    <t>データベース（テーブル）</t>
    <phoneticPr fontId="6"/>
  </si>
  <si>
    <t>補足資料1-4</t>
    <rPh sb="2" eb="4">
      <t>シリョウ</t>
    </rPh>
    <phoneticPr fontId="6"/>
  </si>
  <si>
    <t>改修する各テーブルの改修ポイントを示します。</t>
    <rPh sb="0" eb="2">
      <t>カイシュウ</t>
    </rPh>
    <rPh sb="4" eb="5">
      <t>カク</t>
    </rPh>
    <rPh sb="10" eb="12">
      <t>カイシュウ</t>
    </rPh>
    <rPh sb="17" eb="18">
      <t>シメ</t>
    </rPh>
    <phoneticPr fontId="2"/>
  </si>
  <si>
    <t>オンライン画面</t>
    <rPh sb="5" eb="7">
      <t>ガメン</t>
    </rPh>
    <phoneticPr fontId="6"/>
  </si>
  <si>
    <t>補足資料1-5</t>
    <rPh sb="2" eb="4">
      <t>シリョウ</t>
    </rPh>
    <phoneticPr fontId="6"/>
  </si>
  <si>
    <t>改修するオンライン画面の改修ポイントを示します。</t>
    <rPh sb="0" eb="2">
      <t>カイシュウ</t>
    </rPh>
    <rPh sb="9" eb="11">
      <t>ガメン</t>
    </rPh>
    <rPh sb="12" eb="14">
      <t>カイシュウ</t>
    </rPh>
    <rPh sb="19" eb="20">
      <t>シメ</t>
    </rPh>
    <phoneticPr fontId="2"/>
  </si>
  <si>
    <t>帳票レイアウト</t>
    <rPh sb="0" eb="2">
      <t>チョウヒョウ</t>
    </rPh>
    <phoneticPr fontId="6"/>
  </si>
  <si>
    <t>補足資料1-6</t>
    <rPh sb="2" eb="4">
      <t>シリョウ</t>
    </rPh>
    <phoneticPr fontId="6"/>
  </si>
  <si>
    <t>改修する帳票レイアウトの改修ポイントを示します。</t>
    <rPh sb="0" eb="2">
      <t>カイシュウ</t>
    </rPh>
    <rPh sb="4" eb="6">
      <t>チョウヒョウ</t>
    </rPh>
    <rPh sb="12" eb="14">
      <t>カイシュウ</t>
    </rPh>
    <rPh sb="19" eb="20">
      <t>シメ</t>
    </rPh>
    <phoneticPr fontId="2"/>
  </si>
  <si>
    <t>バッチ処理</t>
    <rPh sb="3" eb="5">
      <t>ショリ</t>
    </rPh>
    <phoneticPr fontId="6"/>
  </si>
  <si>
    <t>補足資料1-7</t>
    <rPh sb="2" eb="4">
      <t>シリョウ</t>
    </rPh>
    <phoneticPr fontId="6"/>
  </si>
  <si>
    <t>改修するバッチ処理の改修ポイントを示します。</t>
    <rPh sb="0" eb="2">
      <t>カイシュウ</t>
    </rPh>
    <rPh sb="7" eb="9">
      <t>ショリ</t>
    </rPh>
    <rPh sb="10" eb="12">
      <t>カイシュウ</t>
    </rPh>
    <rPh sb="17" eb="18">
      <t>シメ</t>
    </rPh>
    <phoneticPr fontId="2"/>
  </si>
  <si>
    <t>ファイル</t>
    <phoneticPr fontId="2"/>
  </si>
  <si>
    <t>補足資料1-8</t>
    <rPh sb="2" eb="4">
      <t>シリョウ</t>
    </rPh>
    <phoneticPr fontId="6"/>
  </si>
  <si>
    <t>改修するファイルの改修ポイントを示します。</t>
    <rPh sb="0" eb="2">
      <t>カイシュウ</t>
    </rPh>
    <rPh sb="9" eb="11">
      <t>カイシュウ</t>
    </rPh>
    <rPh sb="16" eb="17">
      <t>シメ</t>
    </rPh>
    <phoneticPr fontId="2"/>
  </si>
  <si>
    <t>補足資料1-2　こども・子育て支援納付金分の保険料（税）の計算パターン表</t>
    <rPh sb="0" eb="2">
      <t>ホソク</t>
    </rPh>
    <rPh sb="2" eb="4">
      <t>シリョウ</t>
    </rPh>
    <rPh sb="12" eb="14">
      <t>コソダ</t>
    </rPh>
    <rPh sb="15" eb="17">
      <t>シエン</t>
    </rPh>
    <rPh sb="17" eb="20">
      <t>ノウフキン</t>
    </rPh>
    <rPh sb="20" eb="21">
      <t>ブン</t>
    </rPh>
    <rPh sb="22" eb="25">
      <t>ホケンリョウ</t>
    </rPh>
    <rPh sb="26" eb="27">
      <t>ゼイ</t>
    </rPh>
    <rPh sb="29" eb="31">
      <t>ケイサン</t>
    </rPh>
    <rPh sb="35" eb="36">
      <t>ヒョウ</t>
    </rPh>
    <phoneticPr fontId="3"/>
  </si>
  <si>
    <t>子ども・子育て支援納付金分の保険料（税）の算定に関する計算パターンを以下の表に示す。</t>
    <rPh sb="0" eb="1">
      <t>コ</t>
    </rPh>
    <rPh sb="4" eb="6">
      <t>コソダ</t>
    </rPh>
    <rPh sb="7" eb="9">
      <t>シエン</t>
    </rPh>
    <rPh sb="9" eb="12">
      <t>ノウフキン</t>
    </rPh>
    <rPh sb="12" eb="13">
      <t>ブン</t>
    </rPh>
    <rPh sb="14" eb="17">
      <t>ホケンリョウ</t>
    </rPh>
    <rPh sb="18" eb="19">
      <t>ゼイ</t>
    </rPh>
    <rPh sb="21" eb="23">
      <t>サンテイ</t>
    </rPh>
    <rPh sb="24" eb="25">
      <t>カン</t>
    </rPh>
    <rPh sb="27" eb="29">
      <t>ケイサン</t>
    </rPh>
    <rPh sb="34" eb="36">
      <t>イカ</t>
    </rPh>
    <rPh sb="37" eb="38">
      <t>ヒョウ</t>
    </rPh>
    <rPh sb="39" eb="40">
      <t>シメ</t>
    </rPh>
    <phoneticPr fontId="3"/>
  </si>
  <si>
    <t>大分類</t>
    <rPh sb="0" eb="3">
      <t>ダイブンルイ</t>
    </rPh>
    <phoneticPr fontId="22"/>
  </si>
  <si>
    <t>中分類</t>
    <rPh sb="0" eb="3">
      <t>チュウブンルイ</t>
    </rPh>
    <phoneticPr fontId="22"/>
  </si>
  <si>
    <t>小分類</t>
    <rPh sb="0" eb="3">
      <t>ショウブンルイ</t>
    </rPh>
    <phoneticPr fontId="22"/>
  </si>
  <si>
    <t>No.</t>
    <phoneticPr fontId="6"/>
  </si>
  <si>
    <t>パターン</t>
    <phoneticPr fontId="6"/>
  </si>
  <si>
    <t>1</t>
    <phoneticPr fontId="6"/>
  </si>
  <si>
    <t>子ども・子育て支援金分を含めた保険料（税）の計算</t>
    <phoneticPr fontId="6"/>
  </si>
  <si>
    <t>１－１</t>
    <phoneticPr fontId="22"/>
  </si>
  <si>
    <t>ー</t>
    <phoneticPr fontId="22"/>
  </si>
  <si>
    <t>ー</t>
    <phoneticPr fontId="6"/>
  </si>
  <si>
    <t>2</t>
    <phoneticPr fontId="6"/>
  </si>
  <si>
    <t>子ども・子育て支援金分の計算</t>
    <phoneticPr fontId="6"/>
  </si>
  <si>
    <t>2－１</t>
    <phoneticPr fontId="22"/>
  </si>
  <si>
    <t>子ども・子育て支援金分の基本的な計算</t>
    <phoneticPr fontId="6"/>
  </si>
  <si>
    <t>２－２</t>
    <phoneticPr fontId="22"/>
  </si>
  <si>
    <t>政令軽減を考慮した子ども・子育て支援金分の計算</t>
    <phoneticPr fontId="6"/>
  </si>
  <si>
    <t>２－２－１</t>
    <phoneticPr fontId="22"/>
  </si>
  <si>
    <t>政令軽減のみを考慮した子ども・子育て支援金分の計算</t>
    <phoneticPr fontId="6"/>
  </si>
  <si>
    <t>２－２－２</t>
    <phoneticPr fontId="22"/>
  </si>
  <si>
    <t>政令軽減、未就学児軽減を考慮した子ども・子育て支援金分の計算</t>
    <rPh sb="5" eb="11">
      <t>ミシュウガクジケイゲン</t>
    </rPh>
    <phoneticPr fontId="6"/>
  </si>
  <si>
    <t>２－２－３</t>
    <phoneticPr fontId="22"/>
  </si>
  <si>
    <t>政令軽減、産前産後軽減を考慮した子ども・子育て支援金分の計算</t>
    <rPh sb="5" eb="7">
      <t>サンゼン</t>
    </rPh>
    <rPh sb="7" eb="9">
      <t>サンゴ</t>
    </rPh>
    <rPh sb="9" eb="11">
      <t>ケイゲン</t>
    </rPh>
    <phoneticPr fontId="6"/>
  </si>
  <si>
    <t>２－２－４</t>
    <phoneticPr fontId="22"/>
  </si>
  <si>
    <t>政令軽減、18歳未満軽減かつ産前産後軽減を考慮した子ども・子育て支援金分の計算</t>
    <rPh sb="7" eb="8">
      <t>サイ</t>
    </rPh>
    <rPh sb="8" eb="10">
      <t>ミマン</t>
    </rPh>
    <rPh sb="10" eb="12">
      <t>ケイゲン</t>
    </rPh>
    <rPh sb="14" eb="16">
      <t>サンゼン</t>
    </rPh>
    <rPh sb="16" eb="18">
      <t>サンゴ</t>
    </rPh>
    <rPh sb="18" eb="20">
      <t>ケイゲン</t>
    </rPh>
    <phoneticPr fontId="6"/>
  </si>
  <si>
    <t>２－２－５</t>
    <phoneticPr fontId="22"/>
  </si>
  <si>
    <t>政令軽減、未就学児軽減、産前産後軽減を考慮した子ども・子育て支援金分の計算</t>
    <rPh sb="5" eb="11">
      <t>ミシュウガクジケイゲン</t>
    </rPh>
    <rPh sb="12" eb="16">
      <t>サンゼンサンゴ</t>
    </rPh>
    <rPh sb="16" eb="18">
      <t>ケイゲン</t>
    </rPh>
    <phoneticPr fontId="6"/>
  </si>
  <si>
    <t>２－２－６</t>
    <phoneticPr fontId="22"/>
  </si>
  <si>
    <t>非自発的失業者を含む世帯の政令軽減を考慮した子ども・子育て支援金分の計算</t>
    <rPh sb="0" eb="7">
      <t>ヒジハツテキシツギョウシャ</t>
    </rPh>
    <rPh sb="8" eb="9">
      <t>フク</t>
    </rPh>
    <rPh sb="10" eb="12">
      <t>セタイ</t>
    </rPh>
    <rPh sb="13" eb="15">
      <t>セイレイ</t>
    </rPh>
    <phoneticPr fontId="6"/>
  </si>
  <si>
    <t>２－３</t>
    <phoneticPr fontId="22"/>
  </si>
  <si>
    <t>未就学児軽減を考慮した子ども・子育て支援金分の計算</t>
    <rPh sb="0" eb="4">
      <t>ミシュウガクジ</t>
    </rPh>
    <phoneticPr fontId="6"/>
  </si>
  <si>
    <t>２－３－１</t>
    <phoneticPr fontId="22"/>
  </si>
  <si>
    <t>未就学児軽減のみを考慮した子ども・子育て支援金分の計算</t>
    <rPh sb="0" eb="4">
      <t>ミシュウガクジ</t>
    </rPh>
    <phoneticPr fontId="6"/>
  </si>
  <si>
    <t>２－３－２</t>
    <phoneticPr fontId="22"/>
  </si>
  <si>
    <t>未就学児のみ世帯の子ども・子育て支援金分の計算</t>
    <rPh sb="0" eb="4">
      <t>ミシュウガクジ</t>
    </rPh>
    <rPh sb="6" eb="8">
      <t>セタイ</t>
    </rPh>
    <phoneticPr fontId="6"/>
  </si>
  <si>
    <t>２－４</t>
    <phoneticPr fontId="22"/>
  </si>
  <si>
    <t>産前産後軽減を考慮した子ども・子育て支援金分の計算</t>
    <rPh sb="0" eb="4">
      <t>サンゼンサンゴ</t>
    </rPh>
    <rPh sb="4" eb="6">
      <t>ケイゲン</t>
    </rPh>
    <phoneticPr fontId="6"/>
  </si>
  <si>
    <t>２－４－１</t>
    <phoneticPr fontId="22"/>
  </si>
  <si>
    <t>産前産後軽減のみを考慮した子ども・子育て支援金分の計算</t>
    <rPh sb="0" eb="4">
      <t>サンゼンサンゴ</t>
    </rPh>
    <rPh sb="4" eb="6">
      <t>ケイゲン</t>
    </rPh>
    <phoneticPr fontId="6"/>
  </si>
  <si>
    <t>２－４－２</t>
    <phoneticPr fontId="22"/>
  </si>
  <si>
    <t>18歳以下軽減かつ産前産後軽減を考慮した子ども・子育て支援金分の計算</t>
    <rPh sb="2" eb="3">
      <t>サイ</t>
    </rPh>
    <rPh sb="3" eb="7">
      <t>イカケイゲン</t>
    </rPh>
    <rPh sb="9" eb="13">
      <t>サンゼンサンゴ</t>
    </rPh>
    <rPh sb="13" eb="15">
      <t>ケイゲン</t>
    </rPh>
    <phoneticPr fontId="6"/>
  </si>
  <si>
    <t>２－４－3</t>
    <phoneticPr fontId="22"/>
  </si>
  <si>
    <t>未就学軽減かつ産前産後軽減を考慮した子ども・子育て支援金分の計算</t>
    <rPh sb="0" eb="3">
      <t>ミシュウガク</t>
    </rPh>
    <rPh sb="3" eb="5">
      <t>ケイゲン</t>
    </rPh>
    <rPh sb="7" eb="11">
      <t>サンゼンサンゴ</t>
    </rPh>
    <rPh sb="11" eb="13">
      <t>ケイゲン</t>
    </rPh>
    <phoneticPr fontId="6"/>
  </si>
  <si>
    <t>２－５</t>
    <phoneticPr fontId="22"/>
  </si>
  <si>
    <t>単身軽減を考慮した子ども・子育て支援金分の計算</t>
    <rPh sb="0" eb="2">
      <t>タンシン</t>
    </rPh>
    <rPh sb="2" eb="4">
      <t>ケイゲン</t>
    </rPh>
    <phoneticPr fontId="6"/>
  </si>
  <si>
    <t>２－６</t>
    <phoneticPr fontId="22"/>
  </si>
  <si>
    <t>18歳以下被保険者のみ世帯の子ども・子育て支援金分の計算</t>
    <rPh sb="2" eb="5">
      <t>サイイカ</t>
    </rPh>
    <rPh sb="5" eb="9">
      <t>ヒホケンシャ</t>
    </rPh>
    <rPh sb="11" eb="13">
      <t>セタイ</t>
    </rPh>
    <rPh sb="14" eb="15">
      <t>コ</t>
    </rPh>
    <phoneticPr fontId="6"/>
  </si>
  <si>
    <t>２－7</t>
    <phoneticPr fontId="22"/>
  </si>
  <si>
    <t>限度超過を考慮した子ども・子育て支援金分の計算</t>
    <rPh sb="0" eb="4">
      <t>ゲンドチョウカ</t>
    </rPh>
    <rPh sb="5" eb="7">
      <t>コウリョ</t>
    </rPh>
    <rPh sb="9" eb="10">
      <t>コ</t>
    </rPh>
    <phoneticPr fontId="6"/>
  </si>
  <si>
    <t>２－７－１</t>
    <phoneticPr fontId="22"/>
  </si>
  <si>
    <t>18歳未満軽減を減額後に限度額を超過する場合の子ども・子育て支援金分の計算</t>
    <rPh sb="2" eb="7">
      <t>サイミマンケイゲン</t>
    </rPh>
    <rPh sb="8" eb="10">
      <t>ゲンガク</t>
    </rPh>
    <rPh sb="10" eb="11">
      <t>ゴ</t>
    </rPh>
    <rPh sb="12" eb="14">
      <t>ゲンド</t>
    </rPh>
    <rPh sb="14" eb="15">
      <t>ガク</t>
    </rPh>
    <rPh sb="16" eb="18">
      <t>チョウカ</t>
    </rPh>
    <rPh sb="20" eb="22">
      <t>バアイ</t>
    </rPh>
    <rPh sb="23" eb="24">
      <t>コ</t>
    </rPh>
    <rPh sb="27" eb="29">
      <t>コソダ</t>
    </rPh>
    <rPh sb="30" eb="34">
      <t>シエンキンブン</t>
    </rPh>
    <rPh sb="35" eb="37">
      <t>ケイサン</t>
    </rPh>
    <phoneticPr fontId="6"/>
  </si>
  <si>
    <t>２－７－２</t>
    <phoneticPr fontId="22"/>
  </si>
  <si>
    <t>18歳未満軽減の軽減前は限度額を超過するが、減額後は限度額を超過しない場合の子ども・子育て支援金分の計算</t>
    <rPh sb="2" eb="7">
      <t>サイミマンケイゲン</t>
    </rPh>
    <rPh sb="8" eb="10">
      <t>ケイゲン</t>
    </rPh>
    <rPh sb="10" eb="11">
      <t>マエ</t>
    </rPh>
    <rPh sb="12" eb="15">
      <t>ゲンドガク</t>
    </rPh>
    <rPh sb="16" eb="18">
      <t>チョウカ</t>
    </rPh>
    <rPh sb="22" eb="24">
      <t>ゲンガク</t>
    </rPh>
    <rPh sb="24" eb="25">
      <t>ゴ</t>
    </rPh>
    <rPh sb="26" eb="29">
      <t>ゲンドガク</t>
    </rPh>
    <rPh sb="30" eb="32">
      <t>チョウカ</t>
    </rPh>
    <rPh sb="35" eb="37">
      <t>バアイ</t>
    </rPh>
    <rPh sb="38" eb="39">
      <t>コ</t>
    </rPh>
    <rPh sb="42" eb="44">
      <t>コソダ</t>
    </rPh>
    <rPh sb="45" eb="49">
      <t>シエンキンブン</t>
    </rPh>
    <rPh sb="50" eb="52">
      <t>ケイサン</t>
    </rPh>
    <phoneticPr fontId="6"/>
  </si>
  <si>
    <t>3</t>
    <phoneticPr fontId="6"/>
  </si>
  <si>
    <t>子ども・子育て支援金分の計算
（月割り計算の考慮）</t>
    <rPh sb="16" eb="18">
      <t>ツキワ</t>
    </rPh>
    <rPh sb="19" eb="21">
      <t>ケイサン</t>
    </rPh>
    <rPh sb="22" eb="24">
      <t>コウリョ</t>
    </rPh>
    <phoneticPr fontId="6"/>
  </si>
  <si>
    <t>３－１</t>
    <phoneticPr fontId="22"/>
  </si>
  <si>
    <t>子ども・子育て支援金分の月割り計算</t>
    <rPh sb="12" eb="14">
      <t>ツキワ</t>
    </rPh>
    <phoneticPr fontId="6"/>
  </si>
  <si>
    <t>3－1－1</t>
    <phoneticPr fontId="22"/>
  </si>
  <si>
    <t>計算基準日時点に、年度途中で資格の適用を終了した18歳以上被保険者および18歳未満被保険者が存在しない場合の子ども・子育て支援金分の計算</t>
  </si>
  <si>
    <t>3－1－2</t>
    <phoneticPr fontId="22"/>
  </si>
  <si>
    <t>計算基準日時点に、年度途中で資格の適用を開始した18歳以上被保険者および18歳未満被保険者が存在する場合の子ども・子育て支援金分の計算</t>
  </si>
  <si>
    <t>４</t>
    <phoneticPr fontId="6"/>
  </si>
  <si>
    <t>子ども・子育て支援金分の計算
（減免の考慮）</t>
    <rPh sb="16" eb="18">
      <t>ゲンメン</t>
    </rPh>
    <rPh sb="19" eb="21">
      <t>コウリョ</t>
    </rPh>
    <phoneticPr fontId="6"/>
  </si>
  <si>
    <t>４－１</t>
    <phoneticPr fontId="22"/>
  </si>
  <si>
    <t>減免を考慮した子ども・子育て支援金分の計算</t>
    <rPh sb="0" eb="2">
      <t>ゲンメン</t>
    </rPh>
    <rPh sb="3" eb="5">
      <t>コウリョ</t>
    </rPh>
    <rPh sb="19" eb="21">
      <t>ケイサン</t>
    </rPh>
    <phoneticPr fontId="6"/>
  </si>
  <si>
    <t>4－1－1</t>
    <phoneticPr fontId="22"/>
  </si>
  <si>
    <t>世帯ごとの減免が適用されている場合の子ども・子育て支援金分の計算</t>
    <rPh sb="0" eb="2">
      <t>セタイ</t>
    </rPh>
    <rPh sb="5" eb="7">
      <t>ゲンメン</t>
    </rPh>
    <rPh sb="8" eb="10">
      <t>テキヨウ</t>
    </rPh>
    <rPh sb="15" eb="17">
      <t>バアイ</t>
    </rPh>
    <rPh sb="18" eb="19">
      <t>コ</t>
    </rPh>
    <phoneticPr fontId="6"/>
  </si>
  <si>
    <t>4－1－2</t>
    <phoneticPr fontId="22"/>
  </si>
  <si>
    <t>個人単位の個別減免が適用されている場合の子ども・子育て支援金分の計算</t>
    <rPh sb="5" eb="9">
      <t>コベツゲンメン</t>
    </rPh>
    <rPh sb="10" eb="12">
      <t>テキヨウ</t>
    </rPh>
    <rPh sb="17" eb="19">
      <t>バアイ</t>
    </rPh>
    <phoneticPr fontId="6"/>
  </si>
  <si>
    <t>4－1－3</t>
    <phoneticPr fontId="22"/>
  </si>
  <si>
    <t>世帯単位の個別減免が適用されている場合の子ども・子育て支援金分の計算</t>
    <rPh sb="0" eb="2">
      <t>セタイ</t>
    </rPh>
    <phoneticPr fontId="6"/>
  </si>
  <si>
    <t>４－２</t>
    <phoneticPr fontId="22"/>
  </si>
  <si>
    <t>旧被扶養者の減免を考慮した子ども・子育て支援金分の計算</t>
    <rPh sb="0" eb="1">
      <t>キュウ</t>
    </rPh>
    <rPh sb="1" eb="4">
      <t>ヒフヨウ</t>
    </rPh>
    <rPh sb="4" eb="5">
      <t>シャ</t>
    </rPh>
    <rPh sb="6" eb="8">
      <t>ゲンメン</t>
    </rPh>
    <rPh sb="9" eb="11">
      <t>コウリョ</t>
    </rPh>
    <rPh sb="25" eb="27">
      <t>ケイサン</t>
    </rPh>
    <phoneticPr fontId="6"/>
  </si>
  <si>
    <t>4－2－1</t>
    <phoneticPr fontId="22"/>
  </si>
  <si>
    <t>条例減免（応益割・応能割減免）に該当する場合の子ども・子育て支援金分の計算</t>
    <rPh sb="0" eb="4">
      <t>ジョウレイゲンメン</t>
    </rPh>
    <rPh sb="5" eb="7">
      <t>オウエキ</t>
    </rPh>
    <rPh sb="7" eb="8">
      <t>ワリ</t>
    </rPh>
    <rPh sb="9" eb="11">
      <t>オウノウ</t>
    </rPh>
    <rPh sb="11" eb="12">
      <t>ワリ</t>
    </rPh>
    <rPh sb="12" eb="14">
      <t>ゲンメン</t>
    </rPh>
    <rPh sb="16" eb="18">
      <t>ガイトウ</t>
    </rPh>
    <rPh sb="20" eb="22">
      <t>バアイ</t>
    </rPh>
    <phoneticPr fontId="6"/>
  </si>
  <si>
    <t>4－2－2</t>
    <phoneticPr fontId="22"/>
  </si>
  <si>
    <t>条例減免（応能割のみ）に該当する場合の子ども・子育て支援金分の計算</t>
    <rPh sb="0" eb="4">
      <t>ジョウレイゲンメン</t>
    </rPh>
    <rPh sb="5" eb="7">
      <t>オウノウ</t>
    </rPh>
    <rPh sb="7" eb="8">
      <t>ワリ</t>
    </rPh>
    <rPh sb="12" eb="14">
      <t>ガイトウ</t>
    </rPh>
    <rPh sb="16" eb="18">
      <t>バアイ</t>
    </rPh>
    <phoneticPr fontId="6"/>
  </si>
  <si>
    <t>4－2－３</t>
    <phoneticPr fontId="22"/>
  </si>
  <si>
    <t>条例減免に該当し、年度途中で2年が経過（応益割・応能割減免⇒応能割のみ減免）する場合の子ども・子育て支援金分の計算</t>
    <rPh sb="0" eb="2">
      <t>ジョウレイ</t>
    </rPh>
    <rPh sb="2" eb="4">
      <t>ゲンメン</t>
    </rPh>
    <rPh sb="5" eb="7">
      <t>ガイトウ</t>
    </rPh>
    <rPh sb="9" eb="13">
      <t>ネンドトチュウ</t>
    </rPh>
    <rPh sb="15" eb="16">
      <t>ネン</t>
    </rPh>
    <rPh sb="17" eb="19">
      <t>ケイカ</t>
    </rPh>
    <rPh sb="40" eb="42">
      <t>バアイ</t>
    </rPh>
    <rPh sb="43" eb="44">
      <t>コ</t>
    </rPh>
    <rPh sb="47" eb="49">
      <t>コソダ</t>
    </rPh>
    <rPh sb="50" eb="52">
      <t>シエン</t>
    </rPh>
    <rPh sb="52" eb="53">
      <t>キン</t>
    </rPh>
    <rPh sb="53" eb="54">
      <t>ブン</t>
    </rPh>
    <rPh sb="55" eb="57">
      <t>ケイサン</t>
    </rPh>
    <phoneticPr fontId="6"/>
  </si>
  <si>
    <t>補足資料1-3 子ども・子育て支援納付金分の計算パターンごとの計算方法</t>
    <rPh sb="0" eb="2">
      <t>ホソク</t>
    </rPh>
    <rPh sb="2" eb="4">
      <t>シリョウ</t>
    </rPh>
    <rPh sb="8" eb="9">
      <t>コ</t>
    </rPh>
    <rPh sb="12" eb="14">
      <t>コソダ</t>
    </rPh>
    <rPh sb="15" eb="17">
      <t>シエン</t>
    </rPh>
    <rPh sb="17" eb="20">
      <t>ノウフキン</t>
    </rPh>
    <rPh sb="20" eb="21">
      <t>ブン</t>
    </rPh>
    <rPh sb="22" eb="24">
      <t>ケイサン</t>
    </rPh>
    <rPh sb="31" eb="35">
      <t>ケイサンホウホウ</t>
    </rPh>
    <phoneticPr fontId="3"/>
  </si>
  <si>
    <t>----- 計算パターンごとの詳細について ------</t>
    <rPh sb="6" eb="8">
      <t>ケイサン</t>
    </rPh>
    <rPh sb="15" eb="17">
      <t>ショウサイ</t>
    </rPh>
    <phoneticPr fontId="3"/>
  </si>
  <si>
    <t>　【前提】本資料に示す計算事例について</t>
    <rPh sb="1" eb="3">
      <t>ゼンテイ</t>
    </rPh>
    <rPh sb="4" eb="5">
      <t>チュウ</t>
    </rPh>
    <rPh sb="5" eb="8">
      <t>ホンシリョウ</t>
    </rPh>
    <rPh sb="9" eb="10">
      <t>シメ</t>
    </rPh>
    <rPh sb="11" eb="15">
      <t>ケイサンジレイ</t>
    </rPh>
    <phoneticPr fontId="22"/>
  </si>
  <si>
    <t>・本資料に示す計算事例は、計算の流れ、ポイントを示すことを目的としている。そのため、計算過程の端数処理など、実際の計算とは異なる場合があることに留意すること。</t>
    <rPh sb="1" eb="4">
      <t>ホンシリョウ</t>
    </rPh>
    <rPh sb="5" eb="6">
      <t>シメ</t>
    </rPh>
    <rPh sb="7" eb="11">
      <t>ケイサンジレイ</t>
    </rPh>
    <rPh sb="13" eb="15">
      <t>ケイサン</t>
    </rPh>
    <rPh sb="16" eb="17">
      <t>ナガ</t>
    </rPh>
    <rPh sb="24" eb="25">
      <t>シメ</t>
    </rPh>
    <rPh sb="29" eb="31">
      <t>モクテキ</t>
    </rPh>
    <rPh sb="42" eb="46">
      <t>ケイサンカテイ</t>
    </rPh>
    <rPh sb="47" eb="51">
      <t>ハスウショリ</t>
    </rPh>
    <rPh sb="54" eb="56">
      <t>ジッサイ</t>
    </rPh>
    <rPh sb="57" eb="59">
      <t>ケイサン</t>
    </rPh>
    <rPh sb="61" eb="62">
      <t>コト</t>
    </rPh>
    <rPh sb="64" eb="66">
      <t>バアイ</t>
    </rPh>
    <rPh sb="72" eb="74">
      <t>リュウイ</t>
    </rPh>
    <phoneticPr fontId="3"/>
  </si>
  <si>
    <t>　また、計算の流れ、ポイントを示すことを目的に、子ども・子育て支援金分の料（税）率、限度額等を設定しているため、実際に算定される標準料（税）率等と乖離している場合があることに留意すること。</t>
    <rPh sb="4" eb="6">
      <t>ケイサン</t>
    </rPh>
    <rPh sb="7" eb="8">
      <t>ナガ</t>
    </rPh>
    <rPh sb="15" eb="16">
      <t>シメ</t>
    </rPh>
    <rPh sb="20" eb="22">
      <t>モクテキ</t>
    </rPh>
    <rPh sb="24" eb="25">
      <t>コ</t>
    </rPh>
    <rPh sb="28" eb="30">
      <t>コソダ</t>
    </rPh>
    <rPh sb="31" eb="34">
      <t>シエンキン</t>
    </rPh>
    <rPh sb="34" eb="35">
      <t>ブン</t>
    </rPh>
    <rPh sb="36" eb="37">
      <t>リョウ</t>
    </rPh>
    <rPh sb="38" eb="39">
      <t>ゼイ</t>
    </rPh>
    <rPh sb="40" eb="41">
      <t>リツ</t>
    </rPh>
    <rPh sb="42" eb="45">
      <t>ゲンドガク</t>
    </rPh>
    <rPh sb="45" eb="46">
      <t>トウ</t>
    </rPh>
    <rPh sb="47" eb="49">
      <t>セッテイ</t>
    </rPh>
    <rPh sb="56" eb="58">
      <t>ジッサイ</t>
    </rPh>
    <rPh sb="59" eb="61">
      <t>サンテイ</t>
    </rPh>
    <rPh sb="64" eb="66">
      <t>ヒョウジュン</t>
    </rPh>
    <rPh sb="66" eb="67">
      <t>リョウ</t>
    </rPh>
    <rPh sb="68" eb="69">
      <t>ゼイ</t>
    </rPh>
    <rPh sb="70" eb="71">
      <t>リツ</t>
    </rPh>
    <rPh sb="71" eb="72">
      <t>トウ</t>
    </rPh>
    <rPh sb="73" eb="75">
      <t>カイリ</t>
    </rPh>
    <rPh sb="79" eb="81">
      <t>バアイ</t>
    </rPh>
    <rPh sb="87" eb="89">
      <t>リュウイ</t>
    </rPh>
    <phoneticPr fontId="2"/>
  </si>
  <si>
    <t>・計算事例を示す表の被保険者欄の各項目の表示は以下のとおり。</t>
    <rPh sb="1" eb="5">
      <t>ケイサンジレイ</t>
    </rPh>
    <rPh sb="6" eb="7">
      <t>シメ</t>
    </rPh>
    <rPh sb="8" eb="9">
      <t>ヒョウ</t>
    </rPh>
    <rPh sb="10" eb="15">
      <t>ヒホケンシャラン</t>
    </rPh>
    <rPh sb="16" eb="19">
      <t>カクコウモク</t>
    </rPh>
    <rPh sb="20" eb="22">
      <t>ヒョウジ</t>
    </rPh>
    <rPh sb="23" eb="25">
      <t>イカ</t>
    </rPh>
    <phoneticPr fontId="3"/>
  </si>
  <si>
    <t>主：世帯主の場合、「○」を記載</t>
    <rPh sb="0" eb="1">
      <t>ヌシ</t>
    </rPh>
    <rPh sb="2" eb="5">
      <t>セタイヌシ</t>
    </rPh>
    <rPh sb="6" eb="8">
      <t>バアイ</t>
    </rPh>
    <rPh sb="13" eb="15">
      <t>キサイ</t>
    </rPh>
    <phoneticPr fontId="2"/>
  </si>
  <si>
    <t>18：18歳に達する日以後の最初の3月31日以前である被保険者の場合、「未満」を記載、18歳に達する日以後の最初の3月31日の翌日以後である被保険者の場合、「以上」を記載</t>
    <rPh sb="32" eb="34">
      <t>バアイ</t>
    </rPh>
    <rPh sb="36" eb="38">
      <t>ミマン</t>
    </rPh>
    <rPh sb="40" eb="42">
      <t>キサイ</t>
    </rPh>
    <rPh sb="63" eb="65">
      <t>ヨクジツ</t>
    </rPh>
    <rPh sb="65" eb="67">
      <t>イゴ</t>
    </rPh>
    <rPh sb="75" eb="77">
      <t>バアイ</t>
    </rPh>
    <rPh sb="79" eb="81">
      <t>イジョウ</t>
    </rPh>
    <rPh sb="83" eb="85">
      <t>キサイ</t>
    </rPh>
    <phoneticPr fontId="2"/>
  </si>
  <si>
    <t>未：未就学児の場合、「○」を記載</t>
    <rPh sb="0" eb="1">
      <t>ミ</t>
    </rPh>
    <rPh sb="2" eb="6">
      <t>ミシュウガクジ</t>
    </rPh>
    <rPh sb="7" eb="9">
      <t>バアイ</t>
    </rPh>
    <rPh sb="14" eb="16">
      <t>キサイ</t>
    </rPh>
    <phoneticPr fontId="2"/>
  </si>
  <si>
    <t>産：産前産後軽減の対象である場合、「○」を記載</t>
    <rPh sb="0" eb="1">
      <t>サン</t>
    </rPh>
    <rPh sb="2" eb="6">
      <t>サンゼンサンゴ</t>
    </rPh>
    <rPh sb="6" eb="8">
      <t>ケイゲン</t>
    </rPh>
    <rPh sb="9" eb="11">
      <t>タイショウ</t>
    </rPh>
    <rPh sb="14" eb="16">
      <t>バアイ</t>
    </rPh>
    <rPh sb="21" eb="23">
      <t>キサイ</t>
    </rPh>
    <phoneticPr fontId="2"/>
  </si>
  <si>
    <t>・計算事例を示す表において、平等割額は世帯主の欄に記載する。</t>
    <rPh sb="1" eb="5">
      <t>ケイサンジレイ</t>
    </rPh>
    <rPh sb="6" eb="7">
      <t>シメ</t>
    </rPh>
    <rPh sb="8" eb="9">
      <t>ヒョウ</t>
    </rPh>
    <rPh sb="14" eb="17">
      <t>ビョウドウワリ</t>
    </rPh>
    <rPh sb="17" eb="18">
      <t>ガク</t>
    </rPh>
    <rPh sb="19" eb="22">
      <t>セタイヌシ</t>
    </rPh>
    <rPh sb="23" eb="24">
      <t>ラン</t>
    </rPh>
    <rPh sb="25" eb="27">
      <t>キサイ</t>
    </rPh>
    <phoneticPr fontId="2"/>
  </si>
  <si>
    <t>１．子ども・子育て支援金分を含めた保険料（税）の計算</t>
    <rPh sb="2" eb="3">
      <t>コ</t>
    </rPh>
    <rPh sb="6" eb="8">
      <t>コソダ</t>
    </rPh>
    <rPh sb="9" eb="11">
      <t>シエン</t>
    </rPh>
    <rPh sb="11" eb="12">
      <t>キン</t>
    </rPh>
    <rPh sb="12" eb="13">
      <t>ブン</t>
    </rPh>
    <rPh sb="14" eb="15">
      <t>フク</t>
    </rPh>
    <rPh sb="17" eb="20">
      <t>ホケンリョウ</t>
    </rPh>
    <rPh sb="21" eb="22">
      <t>ゼイ</t>
    </rPh>
    <rPh sb="24" eb="26">
      <t>ケイサン</t>
    </rPh>
    <phoneticPr fontId="3"/>
  </si>
  <si>
    <t>１－１．子ども・子育て支援金分を含めた保険料（税）の計算</t>
    <rPh sb="4" eb="5">
      <t>コ</t>
    </rPh>
    <rPh sb="8" eb="10">
      <t>コソダ</t>
    </rPh>
    <rPh sb="11" eb="13">
      <t>シエン</t>
    </rPh>
    <rPh sb="13" eb="14">
      <t>キン</t>
    </rPh>
    <rPh sb="14" eb="15">
      <t>ブン</t>
    </rPh>
    <rPh sb="16" eb="17">
      <t>フク</t>
    </rPh>
    <rPh sb="19" eb="22">
      <t>ホケンリョウ</t>
    </rPh>
    <rPh sb="23" eb="24">
      <t>ゼイ</t>
    </rPh>
    <rPh sb="26" eb="28">
      <t>ケイサン</t>
    </rPh>
    <phoneticPr fontId="3"/>
  </si>
  <si>
    <t>　　　医療分、後期高齢支援金分、子ども・子育て支援金分、介護分をそれぞれ算定し、合算したものを保険料（税）の総額とする。</t>
  </si>
  <si>
    <t>　＜Point＞</t>
    <phoneticPr fontId="2"/>
  </si>
  <si>
    <t>　A.医療分、後期高齢支援金分、子ども・子育て支援金分、介護分をそれぞれ算定し、合算したものを保険料（税）の総額とする。</t>
  </si>
  <si>
    <t xml:space="preserve">     子ども・子育て支援金分については、退職分の按分計算は行わず、退職分の算定情報のデータ管理、退職に係る機能（オンライン画面での照会、帳票への出力など）の追加も行わない。</t>
    <rPh sb="5" eb="6">
      <t>コ</t>
    </rPh>
    <rPh sb="9" eb="11">
      <t>コソダ</t>
    </rPh>
    <rPh sb="12" eb="14">
      <t>シエン</t>
    </rPh>
    <rPh sb="14" eb="15">
      <t>キン</t>
    </rPh>
    <rPh sb="15" eb="16">
      <t>ブン</t>
    </rPh>
    <rPh sb="22" eb="24">
      <t>タイショク</t>
    </rPh>
    <rPh sb="24" eb="25">
      <t>ブン</t>
    </rPh>
    <rPh sb="26" eb="28">
      <t>アンブン</t>
    </rPh>
    <rPh sb="28" eb="30">
      <t>ケイサン</t>
    </rPh>
    <rPh sb="31" eb="32">
      <t>オコナ</t>
    </rPh>
    <rPh sb="35" eb="37">
      <t>タイショク</t>
    </rPh>
    <rPh sb="37" eb="38">
      <t>ブン</t>
    </rPh>
    <rPh sb="39" eb="41">
      <t>サンテイ</t>
    </rPh>
    <rPh sb="41" eb="43">
      <t>ジョウホウ</t>
    </rPh>
    <rPh sb="47" eb="49">
      <t>カンリ</t>
    </rPh>
    <rPh sb="50" eb="52">
      <t>タイショク</t>
    </rPh>
    <rPh sb="53" eb="54">
      <t>カカ</t>
    </rPh>
    <rPh sb="55" eb="57">
      <t>キノウ</t>
    </rPh>
    <rPh sb="63" eb="65">
      <t>ガメン</t>
    </rPh>
    <rPh sb="67" eb="69">
      <t>ショウカイ</t>
    </rPh>
    <rPh sb="70" eb="72">
      <t>チョウヒョウ</t>
    </rPh>
    <rPh sb="74" eb="76">
      <t>シュツリョク</t>
    </rPh>
    <rPh sb="80" eb="82">
      <t>ツイカ</t>
    </rPh>
    <rPh sb="83" eb="84">
      <t>オコナ</t>
    </rPh>
    <phoneticPr fontId="2"/>
  </si>
  <si>
    <t>２．子ども・子育て支援金分の計算</t>
    <rPh sb="2" eb="3">
      <t>コ</t>
    </rPh>
    <rPh sb="6" eb="8">
      <t>コソダ</t>
    </rPh>
    <rPh sb="9" eb="11">
      <t>シエン</t>
    </rPh>
    <rPh sb="11" eb="12">
      <t>キン</t>
    </rPh>
    <rPh sb="12" eb="13">
      <t>ブン</t>
    </rPh>
    <rPh sb="14" eb="16">
      <t>ケイサン</t>
    </rPh>
    <phoneticPr fontId="3"/>
  </si>
  <si>
    <t>2－1．子ども・子育て支援金分の基本的な計算</t>
    <rPh sb="4" eb="5">
      <t>コ</t>
    </rPh>
    <rPh sb="8" eb="10">
      <t>コソダ</t>
    </rPh>
    <rPh sb="11" eb="13">
      <t>シエン</t>
    </rPh>
    <rPh sb="13" eb="14">
      <t>キン</t>
    </rPh>
    <rPh sb="14" eb="15">
      <t>ブン</t>
    </rPh>
    <rPh sb="16" eb="18">
      <t>キホン</t>
    </rPh>
    <rPh sb="18" eb="19">
      <t>テキ</t>
    </rPh>
    <rPh sb="20" eb="22">
      <t>ケイサン</t>
    </rPh>
    <phoneticPr fontId="3"/>
  </si>
  <si>
    <t>＜資格状況＞</t>
    <rPh sb="1" eb="5">
      <t>シカクジョウキョウ</t>
    </rPh>
    <phoneticPr fontId="2"/>
  </si>
  <si>
    <t>・A（世帯主）、B、Cさんは4月～3月まで国保資格適用</t>
    <rPh sb="3" eb="6">
      <t>セタイヌシ</t>
    </rPh>
    <rPh sb="15" eb="16">
      <t>ガツ</t>
    </rPh>
    <rPh sb="18" eb="19">
      <t>ガツ</t>
    </rPh>
    <rPh sb="21" eb="23">
      <t>コクホ</t>
    </rPh>
    <rPh sb="23" eb="27">
      <t>シカクテキヨウ</t>
    </rPh>
    <phoneticPr fontId="2"/>
  </si>
  <si>
    <t>・A、Bさん（18歳以上）、Cさん（18歳未満）[4/1時点]</t>
    <rPh sb="20" eb="23">
      <t>サイミマン</t>
    </rPh>
    <rPh sb="28" eb="30">
      <t>ジテン</t>
    </rPh>
    <phoneticPr fontId="2"/>
  </si>
  <si>
    <t>※産前産後軽減:4カ月分を軽減</t>
    <rPh sb="1" eb="5">
      <t>サンゼンサンゴ</t>
    </rPh>
    <rPh sb="5" eb="7">
      <t>ケイゲン</t>
    </rPh>
    <rPh sb="10" eb="11">
      <t>ゲツ</t>
    </rPh>
    <rPh sb="11" eb="12">
      <t>ブン</t>
    </rPh>
    <rPh sb="13" eb="15">
      <t>ケイゲン</t>
    </rPh>
    <phoneticPr fontId="2"/>
  </si>
  <si>
    <t>※限度額:56,000</t>
    <phoneticPr fontId="2"/>
  </si>
  <si>
    <t>被保険者</t>
    <rPh sb="0" eb="4">
      <t>ヒホケンシャ</t>
    </rPh>
    <phoneticPr fontId="2"/>
  </si>
  <si>
    <t>①所得割</t>
    <rPh sb="1" eb="4">
      <t>ショトクワリ</t>
    </rPh>
    <phoneticPr fontId="2"/>
  </si>
  <si>
    <t>②資産割</t>
    <rPh sb="1" eb="3">
      <t>シサン</t>
    </rPh>
    <rPh sb="3" eb="4">
      <t>ワリ</t>
    </rPh>
    <phoneticPr fontId="2"/>
  </si>
  <si>
    <t>③均等割</t>
    <rPh sb="1" eb="4">
      <t>キントウワ</t>
    </rPh>
    <phoneticPr fontId="2"/>
  </si>
  <si>
    <t>④平等割</t>
    <rPh sb="1" eb="4">
      <t>ビョウドウワリ</t>
    </rPh>
    <phoneticPr fontId="2"/>
  </si>
  <si>
    <t>⑤18歳以上
均等割</t>
    <rPh sb="3" eb="6">
      <t>サイイジョウ</t>
    </rPh>
    <rPh sb="7" eb="10">
      <t>キントウワ</t>
    </rPh>
    <phoneticPr fontId="2"/>
  </si>
  <si>
    <r>
      <t xml:space="preserve">⑥算出額
</t>
    </r>
    <r>
      <rPr>
        <sz val="7"/>
        <color theme="1"/>
        <rFont val="Meiryo UI"/>
        <family val="3"/>
        <charset val="128"/>
      </rPr>
      <t>（①＋②＋③＋④＋⑤）</t>
    </r>
    <rPh sb="1" eb="3">
      <t>サンシュツ</t>
    </rPh>
    <rPh sb="3" eb="4">
      <t>ガク</t>
    </rPh>
    <phoneticPr fontId="2"/>
  </si>
  <si>
    <t>政令軽減</t>
    <rPh sb="0" eb="2">
      <t>セイレイ</t>
    </rPh>
    <rPh sb="2" eb="4">
      <t>ケイゲン</t>
    </rPh>
    <phoneticPr fontId="2"/>
  </si>
  <si>
    <t>⑩未就学児軽減</t>
    <rPh sb="1" eb="5">
      <t>ミシュウガクジ</t>
    </rPh>
    <rPh sb="5" eb="7">
      <t>ケイゲン</t>
    </rPh>
    <phoneticPr fontId="2"/>
  </si>
  <si>
    <t>産前産後軽減</t>
    <rPh sb="0" eb="4">
      <t>サンゼンサンゴ</t>
    </rPh>
    <rPh sb="4" eb="6">
      <t>ケイゲン</t>
    </rPh>
    <phoneticPr fontId="2"/>
  </si>
  <si>
    <t>⑭18歳未満
均等割軽減</t>
    <rPh sb="3" eb="4">
      <t>サイ</t>
    </rPh>
    <rPh sb="4" eb="6">
      <t>ミマン</t>
    </rPh>
    <rPh sb="7" eb="10">
      <t>キントウワ</t>
    </rPh>
    <rPh sb="10" eb="12">
      <t>ケイゲン</t>
    </rPh>
    <phoneticPr fontId="2"/>
  </si>
  <si>
    <r>
      <t xml:space="preserve">⑮算定額
</t>
    </r>
    <r>
      <rPr>
        <sz val="7"/>
        <color theme="1"/>
        <rFont val="Meiryo UI"/>
        <family val="3"/>
        <charset val="128"/>
      </rPr>
      <t>（⑥-⑦-⑧-⑨-⑩-⑪-⑫-⑬-⑭）</t>
    </r>
    <rPh sb="1" eb="4">
      <t>サンテイガク</t>
    </rPh>
    <phoneticPr fontId="2"/>
  </si>
  <si>
    <t>⑯限度超過額</t>
    <rPh sb="1" eb="6">
      <t>ゲンドチョウカガク</t>
    </rPh>
    <phoneticPr fontId="2"/>
  </si>
  <si>
    <t>⑰年間保険料（税）
（⑮-⑯）</t>
    <rPh sb="1" eb="6">
      <t>ネンカンホケンリョウ</t>
    </rPh>
    <rPh sb="7" eb="8">
      <t>ゼイ</t>
    </rPh>
    <phoneticPr fontId="2"/>
  </si>
  <si>
    <t>氏名</t>
    <rPh sb="0" eb="2">
      <t>シメイ</t>
    </rPh>
    <phoneticPr fontId="2"/>
  </si>
  <si>
    <t>主</t>
    <rPh sb="0" eb="1">
      <t>ヌシ</t>
    </rPh>
    <phoneticPr fontId="2"/>
  </si>
  <si>
    <t>未</t>
    <rPh sb="0" eb="1">
      <t>ミ</t>
    </rPh>
    <phoneticPr fontId="2"/>
  </si>
  <si>
    <t>産</t>
    <rPh sb="0" eb="1">
      <t>サン</t>
    </rPh>
    <phoneticPr fontId="2"/>
  </si>
  <si>
    <t>課税標準額</t>
    <rPh sb="0" eb="5">
      <t>カゼイヒョウジュンガク</t>
    </rPh>
    <phoneticPr fontId="2"/>
  </si>
  <si>
    <t>料（税）率</t>
    <rPh sb="0" eb="1">
      <t>リョウ</t>
    </rPh>
    <rPh sb="2" eb="3">
      <t>ゼイ</t>
    </rPh>
    <rPh sb="4" eb="5">
      <t>リツ</t>
    </rPh>
    <phoneticPr fontId="2"/>
  </si>
  <si>
    <t>所得割額</t>
    <rPh sb="0" eb="4">
      <t>ショトクワリガク</t>
    </rPh>
    <phoneticPr fontId="2"/>
  </si>
  <si>
    <t>資産割額</t>
    <rPh sb="0" eb="2">
      <t>シサン</t>
    </rPh>
    <rPh sb="2" eb="3">
      <t>ワリ</t>
    </rPh>
    <rPh sb="3" eb="4">
      <t>ガク</t>
    </rPh>
    <phoneticPr fontId="2"/>
  </si>
  <si>
    <t>軽減割合</t>
    <rPh sb="0" eb="4">
      <t>ケイゲンワリアイ</t>
    </rPh>
    <phoneticPr fontId="2"/>
  </si>
  <si>
    <t>⑦均等割</t>
    <rPh sb="1" eb="4">
      <t>キントウワ</t>
    </rPh>
    <phoneticPr fontId="2"/>
  </si>
  <si>
    <t>⑧平等割</t>
    <rPh sb="1" eb="4">
      <t>ビョウドウワリ</t>
    </rPh>
    <phoneticPr fontId="2"/>
  </si>
  <si>
    <t>⑨18歳以上
均等割</t>
    <rPh sb="3" eb="6">
      <t>サイイジョウ</t>
    </rPh>
    <rPh sb="7" eb="10">
      <t>キントウワ</t>
    </rPh>
    <phoneticPr fontId="2"/>
  </si>
  <si>
    <t>⑪所得割</t>
    <rPh sb="1" eb="4">
      <t>ショトクワリ</t>
    </rPh>
    <phoneticPr fontId="2"/>
  </si>
  <si>
    <t>⑫均等割</t>
    <rPh sb="1" eb="4">
      <t>キントウワ</t>
    </rPh>
    <phoneticPr fontId="2"/>
  </si>
  <si>
    <t>⑬18歳以上
均等割</t>
    <rPh sb="3" eb="6">
      <t>サイイジョウ</t>
    </rPh>
    <rPh sb="7" eb="10">
      <t>キントウワ</t>
    </rPh>
    <phoneticPr fontId="2"/>
  </si>
  <si>
    <t>個人計</t>
    <rPh sb="0" eb="2">
      <t>コジン</t>
    </rPh>
    <rPh sb="2" eb="3">
      <t>ケイ</t>
    </rPh>
    <phoneticPr fontId="2"/>
  </si>
  <si>
    <t>世帯計</t>
    <rPh sb="0" eb="2">
      <t>セタイ</t>
    </rPh>
    <rPh sb="2" eb="3">
      <t>ケイ</t>
    </rPh>
    <phoneticPr fontId="2"/>
  </si>
  <si>
    <t>Aさん</t>
    <phoneticPr fontId="2"/>
  </si>
  <si>
    <t>○</t>
    <phoneticPr fontId="2"/>
  </si>
  <si>
    <t>以上</t>
    <rPh sb="0" eb="2">
      <t>イジョウ</t>
    </rPh>
    <phoneticPr fontId="2"/>
  </si>
  <si>
    <t>Bさん</t>
    <phoneticPr fontId="2"/>
  </si>
  <si>
    <t>Cさん</t>
    <phoneticPr fontId="2"/>
  </si>
  <si>
    <t>未満</t>
    <rPh sb="0" eb="2">
      <t>ミマン</t>
    </rPh>
    <phoneticPr fontId="2"/>
  </si>
  <si>
    <t>　A.18歳に達する日以後の最初の3月31日の翌日以後である被保険者について、18歳以上均等割額を賦課するため、18歳以上均等割額の料（税）率を標準システムに登録し、18歳以上被保険者の計算で参照する。（第703条の4第30項）</t>
    <rPh sb="23" eb="25">
      <t>ヨクジツ</t>
    </rPh>
    <rPh sb="25" eb="27">
      <t>イゴ</t>
    </rPh>
    <rPh sb="41" eb="42">
      <t>サイ</t>
    </rPh>
    <rPh sb="42" eb="44">
      <t>イジョウ</t>
    </rPh>
    <rPh sb="44" eb="48">
      <t>キントウワリガク</t>
    </rPh>
    <rPh sb="49" eb="51">
      <t>フカ</t>
    </rPh>
    <rPh sb="58" eb="61">
      <t>サイイジョウ</t>
    </rPh>
    <rPh sb="61" eb="65">
      <t>キントウワリガク</t>
    </rPh>
    <rPh sb="66" eb="67">
      <t>リョウ</t>
    </rPh>
    <rPh sb="68" eb="69">
      <t>ゼイ</t>
    </rPh>
    <rPh sb="70" eb="71">
      <t>リツ</t>
    </rPh>
    <rPh sb="72" eb="74">
      <t>ヒョウジュン</t>
    </rPh>
    <rPh sb="79" eb="81">
      <t>トウロク</t>
    </rPh>
    <rPh sb="85" eb="92">
      <t>サイイジョウヒホケンシャ</t>
    </rPh>
    <rPh sb="93" eb="95">
      <t>ケイサン</t>
    </rPh>
    <rPh sb="96" eb="98">
      <t>サンショウ</t>
    </rPh>
    <phoneticPr fontId="2"/>
  </si>
  <si>
    <t>　B.市町村ごとに資産割、平等割を賦課するかの方式を設定可能とし、設定した方式で計算する。（第703条の4第29項）</t>
    <rPh sb="3" eb="6">
      <t>シチョウソン</t>
    </rPh>
    <rPh sb="9" eb="12">
      <t>シサンワリ</t>
    </rPh>
    <rPh sb="13" eb="16">
      <t>ビョウドウワリ</t>
    </rPh>
    <rPh sb="17" eb="19">
      <t>フカ</t>
    </rPh>
    <rPh sb="23" eb="25">
      <t>ホウシキ</t>
    </rPh>
    <rPh sb="26" eb="30">
      <t>セッテイカノウ</t>
    </rPh>
    <rPh sb="33" eb="35">
      <t>セッテイ</t>
    </rPh>
    <rPh sb="37" eb="39">
      <t>ホウシキ</t>
    </rPh>
    <rPh sb="40" eb="42">
      <t>ケイサン</t>
    </rPh>
    <rPh sb="46" eb="47">
      <t>ダイ</t>
    </rPh>
    <rPh sb="50" eb="51">
      <t>ジョウ</t>
    </rPh>
    <rPh sb="53" eb="54">
      <t>ダイ</t>
    </rPh>
    <rPh sb="56" eb="57">
      <t>コウ</t>
    </rPh>
    <phoneticPr fontId="2"/>
  </si>
  <si>
    <t>　　また、子ども・子育て支援金分の所得割率、資産割率、均等割率、平等割率を設定し、設定した料（税）率を基に計算する。</t>
    <rPh sb="5" eb="6">
      <t>コ</t>
    </rPh>
    <rPh sb="9" eb="11">
      <t>コソダ</t>
    </rPh>
    <rPh sb="12" eb="15">
      <t>シエンキン</t>
    </rPh>
    <rPh sb="15" eb="16">
      <t>ブン</t>
    </rPh>
    <rPh sb="17" eb="20">
      <t>ショトクワリ</t>
    </rPh>
    <rPh sb="20" eb="21">
      <t>リツ</t>
    </rPh>
    <rPh sb="22" eb="25">
      <t>シサンワリ</t>
    </rPh>
    <rPh sb="25" eb="26">
      <t>リツ</t>
    </rPh>
    <rPh sb="27" eb="30">
      <t>キントウワリ</t>
    </rPh>
    <rPh sb="30" eb="31">
      <t>リツ</t>
    </rPh>
    <rPh sb="32" eb="35">
      <t>ビョウドウワリ</t>
    </rPh>
    <rPh sb="35" eb="36">
      <t>リツ</t>
    </rPh>
    <rPh sb="37" eb="39">
      <t>セッテイ</t>
    </rPh>
    <rPh sb="41" eb="43">
      <t>セッテイ</t>
    </rPh>
    <rPh sb="45" eb="46">
      <t>リョウ</t>
    </rPh>
    <rPh sb="47" eb="48">
      <t>ゼイ</t>
    </rPh>
    <rPh sb="49" eb="50">
      <t>リツ</t>
    </rPh>
    <rPh sb="51" eb="52">
      <t>モト</t>
    </rPh>
    <rPh sb="53" eb="55">
      <t>ケイサン</t>
    </rPh>
    <phoneticPr fontId="2"/>
  </si>
  <si>
    <t>　C.18歳に達する日以後の最初の3月31日以前である被保険者について、被保険者均等割額を減額する。（第703条の5第4項）</t>
    <rPh sb="5" eb="6">
      <t>サイ</t>
    </rPh>
    <rPh sb="7" eb="8">
      <t>タッ</t>
    </rPh>
    <rPh sb="10" eb="11">
      <t>ヒ</t>
    </rPh>
    <rPh sb="11" eb="13">
      <t>イゴ</t>
    </rPh>
    <rPh sb="14" eb="16">
      <t>サイショ</t>
    </rPh>
    <rPh sb="18" eb="19">
      <t>ガツ</t>
    </rPh>
    <rPh sb="21" eb="22">
      <t>ニチ</t>
    </rPh>
    <rPh sb="22" eb="24">
      <t>イゼン</t>
    </rPh>
    <rPh sb="27" eb="31">
      <t>ヒホケンシャ</t>
    </rPh>
    <rPh sb="36" eb="44">
      <t>ヒホケンシャキントウワリガク</t>
    </rPh>
    <rPh sb="45" eb="47">
      <t>ゲンガク</t>
    </rPh>
    <phoneticPr fontId="2"/>
  </si>
  <si>
    <t>　D.限度超過額を標準システムに登録し、計算で参照する。（第703条の4第37項）</t>
    <rPh sb="3" eb="8">
      <t>ゲンドチョウカガク</t>
    </rPh>
    <rPh sb="9" eb="11">
      <t>ヒョウジュン</t>
    </rPh>
    <rPh sb="16" eb="18">
      <t>トウロク</t>
    </rPh>
    <rPh sb="20" eb="22">
      <t>ケイサン</t>
    </rPh>
    <rPh sb="23" eb="25">
      <t>サンショウ</t>
    </rPh>
    <phoneticPr fontId="2"/>
  </si>
  <si>
    <t>　E.年間保険料（税）額を計算後の端数の取り扱いについて、医療分、支援金分、介護分と同様に端数処理の実施有無、端数処理を実施する場合の位を設定可能とし、設定した方式で計算する。</t>
    <rPh sb="3" eb="8">
      <t>ネンカンホケンリョウ</t>
    </rPh>
    <rPh sb="9" eb="10">
      <t>ゼイ</t>
    </rPh>
    <rPh sb="11" eb="12">
      <t>ガク</t>
    </rPh>
    <rPh sb="13" eb="16">
      <t>ケイサンノチ</t>
    </rPh>
    <rPh sb="17" eb="19">
      <t>ハスウ</t>
    </rPh>
    <rPh sb="20" eb="21">
      <t>ト</t>
    </rPh>
    <rPh sb="22" eb="23">
      <t>アツカ</t>
    </rPh>
    <rPh sb="45" eb="49">
      <t>ハスウショリ</t>
    </rPh>
    <rPh sb="50" eb="54">
      <t>ジッシウム</t>
    </rPh>
    <rPh sb="55" eb="59">
      <t>ハスウショリ</t>
    </rPh>
    <rPh sb="60" eb="62">
      <t>ジッシ</t>
    </rPh>
    <rPh sb="64" eb="66">
      <t>バアイ</t>
    </rPh>
    <rPh sb="67" eb="68">
      <t>クライ</t>
    </rPh>
    <rPh sb="69" eb="73">
      <t>セッテイカノウ</t>
    </rPh>
    <rPh sb="76" eb="78">
      <t>セッテイ</t>
    </rPh>
    <rPh sb="80" eb="82">
      <t>ホウシキ</t>
    </rPh>
    <rPh sb="83" eb="85">
      <t>ケイサン</t>
    </rPh>
    <phoneticPr fontId="2"/>
  </si>
  <si>
    <t>2－2．政令軽減を考慮した子ども・子育て支援金分の計算</t>
    <phoneticPr fontId="3"/>
  </si>
  <si>
    <t>２－２－１．政令軽減のみを考慮した子ども・子育て支援金分の計算</t>
    <phoneticPr fontId="2"/>
  </si>
  <si>
    <t>・政令軽減（７割）該当</t>
    <rPh sb="1" eb="3">
      <t>セイレイ</t>
    </rPh>
    <rPh sb="3" eb="5">
      <t>ケイゲン</t>
    </rPh>
    <rPh sb="7" eb="8">
      <t>ワリ</t>
    </rPh>
    <rPh sb="9" eb="11">
      <t>ガイトウ</t>
    </rPh>
    <phoneticPr fontId="2"/>
  </si>
  <si>
    <t>※限度額:56,000</t>
  </si>
  <si>
    <t>　A.総所得金額及び山林所得金額の合算額が、低所得者世帯の負担能力を考慮して政令で定める金額を超えない場合、均等割額、平等割額、18歳以上均等割額を減額する。（第703条の5第1項）</t>
  </si>
  <si>
    <t>２－２－２．政令軽減、未就学児軽減を考慮した子ども・子育て支援金分の計算</t>
    <phoneticPr fontId="2"/>
  </si>
  <si>
    <t>・A、Bさん（18歳以上）、Cさん（未就学児）[4/1時点]</t>
    <rPh sb="18" eb="22">
      <t>ミシュウガクジ</t>
    </rPh>
    <rPh sb="27" eb="29">
      <t>ジテン</t>
    </rPh>
    <phoneticPr fontId="2"/>
  </si>
  <si>
    <t>　A.医療分、支援金分と同様に政令軽減を減額した後の均等割額に対し、未就学児軽減を減額する。</t>
    <rPh sb="3" eb="5">
      <t>イリョウ</t>
    </rPh>
    <rPh sb="5" eb="6">
      <t>ブン</t>
    </rPh>
    <rPh sb="7" eb="10">
      <t>シエンキン</t>
    </rPh>
    <rPh sb="10" eb="11">
      <t>ブン</t>
    </rPh>
    <rPh sb="12" eb="14">
      <t>ドウヨウ</t>
    </rPh>
    <rPh sb="15" eb="17">
      <t>セイレイ</t>
    </rPh>
    <rPh sb="17" eb="19">
      <t>ケイゲン</t>
    </rPh>
    <rPh sb="20" eb="22">
      <t>ゲンガク</t>
    </rPh>
    <rPh sb="24" eb="25">
      <t>ノチ</t>
    </rPh>
    <rPh sb="26" eb="29">
      <t>キントウワリ</t>
    </rPh>
    <rPh sb="29" eb="30">
      <t>ガク</t>
    </rPh>
    <rPh sb="31" eb="32">
      <t>タイ</t>
    </rPh>
    <rPh sb="34" eb="38">
      <t>ミシュウガクジ</t>
    </rPh>
    <rPh sb="38" eb="40">
      <t>ケイゲン</t>
    </rPh>
    <rPh sb="41" eb="43">
      <t>ゲンガク</t>
    </rPh>
    <phoneticPr fontId="2"/>
  </si>
  <si>
    <t>　B.政令軽減、未就学児軽減を減額した後の均等割額について、18歳未満均等割軽減を減額する。</t>
    <rPh sb="3" eb="7">
      <t>セイレイケイゲン</t>
    </rPh>
    <rPh sb="8" eb="12">
      <t>ミシュウガクジ</t>
    </rPh>
    <rPh sb="12" eb="14">
      <t>ケイゲン</t>
    </rPh>
    <rPh sb="15" eb="17">
      <t>ゲンガク</t>
    </rPh>
    <rPh sb="19" eb="20">
      <t>ノチ</t>
    </rPh>
    <rPh sb="21" eb="24">
      <t>キントウワリ</t>
    </rPh>
    <rPh sb="24" eb="25">
      <t>ガク</t>
    </rPh>
    <rPh sb="32" eb="35">
      <t>サイミマン</t>
    </rPh>
    <rPh sb="35" eb="38">
      <t>キントウワリ</t>
    </rPh>
    <rPh sb="38" eb="40">
      <t>ケイゲン</t>
    </rPh>
    <rPh sb="41" eb="43">
      <t>ゲンガク</t>
    </rPh>
    <phoneticPr fontId="2"/>
  </si>
  <si>
    <t>２－２－３．政令軽減、産前産後軽減を考慮した子ども・子育て支援金分の計算</t>
    <phoneticPr fontId="2"/>
  </si>
  <si>
    <t>・A（世帯主）、Bさんは4月～3月まで国保資格適用</t>
    <rPh sb="3" eb="6">
      <t>セタイヌシ</t>
    </rPh>
    <rPh sb="13" eb="14">
      <t>ガツ</t>
    </rPh>
    <rPh sb="16" eb="17">
      <t>ガツ</t>
    </rPh>
    <rPh sb="19" eb="21">
      <t>コクホ</t>
    </rPh>
    <rPh sb="21" eb="25">
      <t>シカクテキヨウ</t>
    </rPh>
    <phoneticPr fontId="2"/>
  </si>
  <si>
    <t>・A、Bさん（18歳以上）[4/1時点]</t>
    <rPh sb="17" eb="19">
      <t>ジテン</t>
    </rPh>
    <phoneticPr fontId="2"/>
  </si>
  <si>
    <t>・Bさん産前産後免除該当（期間：4カ月）</t>
    <rPh sb="4" eb="8">
      <t>サンゼンサンゴ</t>
    </rPh>
    <rPh sb="8" eb="10">
      <t>メンジョ</t>
    </rPh>
    <rPh sb="10" eb="12">
      <t>ガイトウ</t>
    </rPh>
    <rPh sb="13" eb="15">
      <t>キカン</t>
    </rPh>
    <rPh sb="18" eb="19">
      <t>ゲツ</t>
    </rPh>
    <phoneticPr fontId="2"/>
  </si>
  <si>
    <t>　A.出産する予定もしくは出産した被保険者について、政令で定める基準に従い当該市町村の政令で定めるところにより、均等割額、所得割額、18歳以上均等割額を減額する。（第703条の5第1項及び第3項）</t>
    <rPh sb="3" eb="5">
      <t>シュッサン</t>
    </rPh>
    <rPh sb="7" eb="9">
      <t>ヨテイ</t>
    </rPh>
    <rPh sb="13" eb="15">
      <t>シュッサン</t>
    </rPh>
    <rPh sb="17" eb="21">
      <t>ヒホケンシャ</t>
    </rPh>
    <rPh sb="26" eb="28">
      <t>セイレイ</t>
    </rPh>
    <rPh sb="29" eb="30">
      <t>サダ</t>
    </rPh>
    <rPh sb="32" eb="34">
      <t>キジュン</t>
    </rPh>
    <rPh sb="35" eb="36">
      <t>シタガ</t>
    </rPh>
    <rPh sb="37" eb="39">
      <t>トウガイ</t>
    </rPh>
    <rPh sb="39" eb="42">
      <t>シチョウソン</t>
    </rPh>
    <rPh sb="43" eb="45">
      <t>セイレイ</t>
    </rPh>
    <rPh sb="46" eb="47">
      <t>サダ</t>
    </rPh>
    <rPh sb="56" eb="59">
      <t>キントウワリ</t>
    </rPh>
    <rPh sb="59" eb="60">
      <t>ガク</t>
    </rPh>
    <rPh sb="61" eb="63">
      <t>ショトク</t>
    </rPh>
    <rPh sb="63" eb="64">
      <t>ワリ</t>
    </rPh>
    <rPh sb="64" eb="65">
      <t>ガク</t>
    </rPh>
    <rPh sb="68" eb="71">
      <t>サイイジョウ</t>
    </rPh>
    <rPh sb="71" eb="74">
      <t>キントウワリ</t>
    </rPh>
    <rPh sb="74" eb="75">
      <t>ガク</t>
    </rPh>
    <rPh sb="76" eb="78">
      <t>ゲンガク</t>
    </rPh>
    <phoneticPr fontId="2"/>
  </si>
  <si>
    <t>　　 医療分、支援金分と同様に政令軽減を減額した後の所得割額、均等割額に対し、産前産後軽減を減額する。また、政令軽減を減額した後の18歳以上均等割額に対し、産前産後軽減を減額する。</t>
    <rPh sb="26" eb="30">
      <t>ショトクワリガク</t>
    </rPh>
    <rPh sb="39" eb="43">
      <t>サンゼンサンゴ</t>
    </rPh>
    <rPh sb="54" eb="58">
      <t>セイレイケイゲン</t>
    </rPh>
    <rPh sb="59" eb="61">
      <t>ゲンガク</t>
    </rPh>
    <rPh sb="63" eb="64">
      <t>ノチ</t>
    </rPh>
    <rPh sb="67" eb="68">
      <t>サイ</t>
    </rPh>
    <rPh sb="68" eb="70">
      <t>イジョウ</t>
    </rPh>
    <rPh sb="70" eb="73">
      <t>キントウワリ</t>
    </rPh>
    <rPh sb="73" eb="74">
      <t>ガク</t>
    </rPh>
    <rPh sb="75" eb="76">
      <t>タイ</t>
    </rPh>
    <rPh sb="78" eb="82">
      <t>サンゼンサンゴ</t>
    </rPh>
    <rPh sb="82" eb="84">
      <t>ケイゲン</t>
    </rPh>
    <rPh sb="85" eb="87">
      <t>ゲンガク</t>
    </rPh>
    <phoneticPr fontId="2"/>
  </si>
  <si>
    <t>２－２－４．政令軽減、18歳未満軽減かつ産前産後軽減を考慮した子ども・子育て支援金分の計算</t>
    <phoneticPr fontId="2"/>
  </si>
  <si>
    <t>・Cさん産前産後免除該当（期間：4カ月）</t>
    <rPh sb="4" eb="8">
      <t>サンゼンサンゴ</t>
    </rPh>
    <rPh sb="8" eb="10">
      <t>メンジョ</t>
    </rPh>
    <rPh sb="10" eb="12">
      <t>ガイトウ</t>
    </rPh>
    <rPh sb="13" eb="15">
      <t>キカン</t>
    </rPh>
    <rPh sb="18" eb="19">
      <t>ゲツ</t>
    </rPh>
    <phoneticPr fontId="2"/>
  </si>
  <si>
    <t>　A.政令軽減、産前産後軽減を減額した後の均等割額について、18歳未満均等割軽減を減額する。</t>
    <rPh sb="3" eb="7">
      <t>セイレイケイゲン</t>
    </rPh>
    <rPh sb="8" eb="12">
      <t>サンゼンサンゴ</t>
    </rPh>
    <rPh sb="12" eb="14">
      <t>ケイゲン</t>
    </rPh>
    <rPh sb="15" eb="17">
      <t>ゲンガク</t>
    </rPh>
    <rPh sb="19" eb="20">
      <t>ノチ</t>
    </rPh>
    <rPh sb="21" eb="24">
      <t>キントウワリ</t>
    </rPh>
    <rPh sb="24" eb="25">
      <t>ガク</t>
    </rPh>
    <rPh sb="32" eb="35">
      <t>サイミマン</t>
    </rPh>
    <rPh sb="35" eb="38">
      <t>キントウワリ</t>
    </rPh>
    <rPh sb="38" eb="40">
      <t>ケイゲン</t>
    </rPh>
    <rPh sb="41" eb="43">
      <t>ゲンガク</t>
    </rPh>
    <phoneticPr fontId="2"/>
  </si>
  <si>
    <t>２－２－５．政令軽減、未就学児軽減、産前産後軽減を考慮した子ども・子育て支援金分の計算</t>
    <phoneticPr fontId="2"/>
  </si>
  <si>
    <t>　２－２－２、２－２－３と同様に計算する。</t>
    <rPh sb="13" eb="15">
      <t>ドウヨウ</t>
    </rPh>
    <rPh sb="16" eb="18">
      <t>ケイサン</t>
    </rPh>
    <phoneticPr fontId="2"/>
  </si>
  <si>
    <t>２－２－６．非自発的失業者を含む世帯の政令軽減を考慮した子ども・子育て支援金分の計算</t>
    <phoneticPr fontId="2"/>
  </si>
  <si>
    <t>・A、Bさん（18歳以上）、Cさん（18歳未満）[4/1時点]</t>
  </si>
  <si>
    <t>・Aさん非自発的失業者該当</t>
    <rPh sb="4" eb="7">
      <t>ヒジハツ</t>
    </rPh>
    <rPh sb="7" eb="11">
      <t>テキシツギョウシャ</t>
    </rPh>
    <rPh sb="11" eb="13">
      <t>ガイトウ</t>
    </rPh>
    <phoneticPr fontId="2"/>
  </si>
  <si>
    <t>　A.非自発的失業者の所得割算定基礎額について、給与所得を３０/１００とする。</t>
    <rPh sb="3" eb="4">
      <t>ヒ</t>
    </rPh>
    <rPh sb="4" eb="6">
      <t>ジハツ</t>
    </rPh>
    <rPh sb="6" eb="7">
      <t>テキ</t>
    </rPh>
    <rPh sb="7" eb="10">
      <t>シツギョウシャ</t>
    </rPh>
    <rPh sb="11" eb="13">
      <t>ショトク</t>
    </rPh>
    <rPh sb="13" eb="14">
      <t>ワリ</t>
    </rPh>
    <rPh sb="14" eb="16">
      <t>サンテイ</t>
    </rPh>
    <rPh sb="16" eb="18">
      <t>キソ</t>
    </rPh>
    <rPh sb="18" eb="19">
      <t>ガク</t>
    </rPh>
    <rPh sb="24" eb="26">
      <t>キュウヨ</t>
    </rPh>
    <rPh sb="26" eb="28">
      <t>ショトク</t>
    </rPh>
    <phoneticPr fontId="2"/>
  </si>
  <si>
    <t>　B.給与所得を３０/１００とした総所得金額及び山林所得金額の合算額が、低所得者世帯の負担能力を考慮して政令で定める金額を超えない場合、均等割額、平等割額、18歳以上均等割額を減額する。</t>
    <rPh sb="3" eb="7">
      <t>キュウヨショトク</t>
    </rPh>
    <rPh sb="17" eb="20">
      <t>ソウショトク</t>
    </rPh>
    <rPh sb="20" eb="22">
      <t>キンガク</t>
    </rPh>
    <rPh sb="22" eb="23">
      <t>オヨ</t>
    </rPh>
    <rPh sb="24" eb="28">
      <t>サンリンショトク</t>
    </rPh>
    <rPh sb="28" eb="30">
      <t>キンガク</t>
    </rPh>
    <rPh sb="31" eb="34">
      <t>ガッサンガク</t>
    </rPh>
    <rPh sb="36" eb="42">
      <t>テイショトクシャセタイ</t>
    </rPh>
    <rPh sb="43" eb="47">
      <t>フタンノウリョク</t>
    </rPh>
    <rPh sb="48" eb="50">
      <t>コウリョ</t>
    </rPh>
    <rPh sb="52" eb="54">
      <t>セイレイ</t>
    </rPh>
    <rPh sb="55" eb="56">
      <t>サダ</t>
    </rPh>
    <rPh sb="58" eb="60">
      <t>キンガク</t>
    </rPh>
    <rPh sb="61" eb="62">
      <t>コ</t>
    </rPh>
    <rPh sb="65" eb="67">
      <t>バアイ</t>
    </rPh>
    <rPh sb="68" eb="71">
      <t>キントウワリ</t>
    </rPh>
    <rPh sb="71" eb="72">
      <t>ガク</t>
    </rPh>
    <rPh sb="73" eb="77">
      <t>ビョウドウワリガク</t>
    </rPh>
    <rPh sb="80" eb="83">
      <t>サイイジョウ</t>
    </rPh>
    <rPh sb="83" eb="86">
      <t>キントウワリ</t>
    </rPh>
    <rPh sb="86" eb="87">
      <t>ガク</t>
    </rPh>
    <rPh sb="88" eb="90">
      <t>ゲンガク</t>
    </rPh>
    <phoneticPr fontId="2"/>
  </si>
  <si>
    <t>2－3．未就学児軽減を考慮した子ども・子育て支援金分の計算</t>
    <phoneticPr fontId="3"/>
  </si>
  <si>
    <t>２－３－１．未就学児軽減のみを考慮した子ども・子育て支援金分の計算</t>
    <phoneticPr fontId="2"/>
  </si>
  <si>
    <t>　A.未就学児軽減を減額した後の均等割額について、18歳未満均等割軽減を減額する。</t>
    <rPh sb="3" eb="7">
      <t>ミシュウガクジ</t>
    </rPh>
    <rPh sb="7" eb="9">
      <t>ケイゲン</t>
    </rPh>
    <rPh sb="10" eb="12">
      <t>ゲンガク</t>
    </rPh>
    <rPh sb="14" eb="15">
      <t>ノチ</t>
    </rPh>
    <rPh sb="16" eb="19">
      <t>キントウワリ</t>
    </rPh>
    <rPh sb="19" eb="20">
      <t>ガク</t>
    </rPh>
    <rPh sb="27" eb="30">
      <t>サイミマン</t>
    </rPh>
    <rPh sb="30" eb="33">
      <t>キントウワリ</t>
    </rPh>
    <rPh sb="33" eb="35">
      <t>ケイゲン</t>
    </rPh>
    <rPh sb="36" eb="38">
      <t>ゲンガク</t>
    </rPh>
    <phoneticPr fontId="2"/>
  </si>
  <si>
    <t>２－３－２．未就学児のみ世帯の子ども・子育て支援金分の計算</t>
    <phoneticPr fontId="2"/>
  </si>
  <si>
    <t>・A、Bさん（未就学児）[4/1時点]</t>
    <rPh sb="7" eb="11">
      <t>ミシュウガクジ</t>
    </rPh>
    <rPh sb="16" eb="18">
      <t>ジテン</t>
    </rPh>
    <phoneticPr fontId="2"/>
  </si>
  <si>
    <t>　A.未就学児軽減を減額した後の均等割額について、18歳未満均等割軽減を減額する。（所得割額、資産割額、平等割額が0円の場合、子ども・子育て支援金分の年間保険料（税）は0円となる。）</t>
    <rPh sb="3" eb="7">
      <t>ミシュウガクジ</t>
    </rPh>
    <rPh sb="7" eb="9">
      <t>ケイゲン</t>
    </rPh>
    <rPh sb="10" eb="12">
      <t>ゲンガク</t>
    </rPh>
    <rPh sb="14" eb="15">
      <t>ノチ</t>
    </rPh>
    <rPh sb="16" eb="19">
      <t>キントウワリ</t>
    </rPh>
    <rPh sb="19" eb="20">
      <t>ガク</t>
    </rPh>
    <rPh sb="27" eb="30">
      <t>サイミマン</t>
    </rPh>
    <rPh sb="30" eb="33">
      <t>キントウワリ</t>
    </rPh>
    <rPh sb="33" eb="35">
      <t>ケイゲン</t>
    </rPh>
    <rPh sb="36" eb="38">
      <t>ゲンガク</t>
    </rPh>
    <rPh sb="42" eb="46">
      <t>ショトクワリガク</t>
    </rPh>
    <rPh sb="47" eb="51">
      <t>シサンワリガク</t>
    </rPh>
    <rPh sb="52" eb="56">
      <t>ビョウドウワリガク</t>
    </rPh>
    <rPh sb="58" eb="59">
      <t>エン</t>
    </rPh>
    <rPh sb="60" eb="62">
      <t>バアイ</t>
    </rPh>
    <rPh sb="63" eb="64">
      <t>コ</t>
    </rPh>
    <rPh sb="67" eb="69">
      <t>コソダ</t>
    </rPh>
    <rPh sb="70" eb="74">
      <t>シエンキンブン</t>
    </rPh>
    <rPh sb="75" eb="80">
      <t>ネンカンホケンリョウ</t>
    </rPh>
    <rPh sb="81" eb="82">
      <t>ゼイ</t>
    </rPh>
    <rPh sb="85" eb="86">
      <t>エン</t>
    </rPh>
    <phoneticPr fontId="2"/>
  </si>
  <si>
    <t>2－4．産前産後軽減を考慮した子ども・子育て支援金分の計算</t>
    <phoneticPr fontId="3"/>
  </si>
  <si>
    <t>２－４－１．産前産後軽減のみを考慮した子ども・子育て支援金分の計算</t>
    <phoneticPr fontId="2"/>
  </si>
  <si>
    <t>・A、Bさん（18歳以上）、Cさん（18歳未満）[4/1時点]</t>
    <rPh sb="20" eb="21">
      <t>サイ</t>
    </rPh>
    <rPh sb="21" eb="23">
      <t>ミマン</t>
    </rPh>
    <rPh sb="28" eb="30">
      <t>ジテン</t>
    </rPh>
    <phoneticPr fontId="2"/>
  </si>
  <si>
    <t>２－４－２．18歳以下軽減かつ産前産後軽減を考慮した子ども・子育て支援金分の計算</t>
    <phoneticPr fontId="2"/>
  </si>
  <si>
    <t>　A.産前産後軽減を減額した後の均等割額について、18歳未満均等割軽減を減額する。</t>
    <rPh sb="3" eb="7">
      <t>サンゼンサンゴ</t>
    </rPh>
    <rPh sb="7" eb="9">
      <t>ケイゲン</t>
    </rPh>
    <rPh sb="10" eb="12">
      <t>ゲンガク</t>
    </rPh>
    <rPh sb="14" eb="15">
      <t>ノチ</t>
    </rPh>
    <rPh sb="16" eb="19">
      <t>キントウワリ</t>
    </rPh>
    <rPh sb="19" eb="20">
      <t>ガク</t>
    </rPh>
    <rPh sb="27" eb="30">
      <t>サイミマン</t>
    </rPh>
    <rPh sb="30" eb="33">
      <t>キントウワリ</t>
    </rPh>
    <rPh sb="33" eb="35">
      <t>ケイゲン</t>
    </rPh>
    <rPh sb="36" eb="38">
      <t>ゲンガク</t>
    </rPh>
    <phoneticPr fontId="2"/>
  </si>
  <si>
    <t>２－４－３．未就学軽減かつ産前産後軽減を考慮した子ども・子育て支援金分の計算</t>
    <phoneticPr fontId="2"/>
  </si>
  <si>
    <t>※軽減の組み合わせのパターンを考慮し、本ケースを記載しているが、標準システムは、産前産後軽減の対応の中で、発生しないケースと整理しており、計算することを想定していない。（計算結果についての確認も実施していない。）</t>
    <rPh sb="1" eb="3">
      <t>ケイゲン</t>
    </rPh>
    <rPh sb="4" eb="5">
      <t>ク</t>
    </rPh>
    <rPh sb="6" eb="7">
      <t>ア</t>
    </rPh>
    <rPh sb="15" eb="17">
      <t>コウリョ</t>
    </rPh>
    <rPh sb="19" eb="20">
      <t>ホン</t>
    </rPh>
    <rPh sb="24" eb="26">
      <t>キサイ</t>
    </rPh>
    <rPh sb="32" eb="34">
      <t>ヒョウジュン</t>
    </rPh>
    <rPh sb="40" eb="44">
      <t>サンゼンサンゴ</t>
    </rPh>
    <rPh sb="44" eb="46">
      <t>ケイゲン</t>
    </rPh>
    <rPh sb="47" eb="49">
      <t>タイオウ</t>
    </rPh>
    <rPh sb="50" eb="51">
      <t>ナカ</t>
    </rPh>
    <rPh sb="53" eb="55">
      <t>ハッセイ</t>
    </rPh>
    <rPh sb="62" eb="64">
      <t>セイリ</t>
    </rPh>
    <rPh sb="69" eb="71">
      <t>ケイサン</t>
    </rPh>
    <rPh sb="76" eb="78">
      <t>ソウテイ</t>
    </rPh>
    <rPh sb="85" eb="89">
      <t>ケイサンケッカ</t>
    </rPh>
    <rPh sb="94" eb="96">
      <t>カクニン</t>
    </rPh>
    <rPh sb="97" eb="99">
      <t>ジッシ</t>
    </rPh>
    <phoneticPr fontId="2"/>
  </si>
  <si>
    <t>　A.未就学児軽減、産前産後軽減を減額した後の均等割額について、18歳未満均等割軽減を減額する。</t>
    <rPh sb="3" eb="9">
      <t>ミシュウガクジケイゲン</t>
    </rPh>
    <rPh sb="10" eb="14">
      <t>サンゼンサンゴ</t>
    </rPh>
    <rPh sb="14" eb="16">
      <t>ケイゲン</t>
    </rPh>
    <rPh sb="17" eb="19">
      <t>ゲンガク</t>
    </rPh>
    <rPh sb="21" eb="22">
      <t>ノチ</t>
    </rPh>
    <rPh sb="23" eb="26">
      <t>キントウワリ</t>
    </rPh>
    <rPh sb="26" eb="27">
      <t>ガク</t>
    </rPh>
    <rPh sb="34" eb="37">
      <t>サイミマン</t>
    </rPh>
    <rPh sb="37" eb="40">
      <t>キントウワリ</t>
    </rPh>
    <rPh sb="40" eb="42">
      <t>ケイゲン</t>
    </rPh>
    <rPh sb="43" eb="45">
      <t>ゲンガク</t>
    </rPh>
    <phoneticPr fontId="2"/>
  </si>
  <si>
    <t>2－５．単身軽減を考慮した子ども・子育て支援金分の計算</t>
    <phoneticPr fontId="3"/>
  </si>
  <si>
    <t>・A（世帯主）は4月～3月まで国保資格適用</t>
    <rPh sb="3" eb="6">
      <t>セタイヌシ</t>
    </rPh>
    <rPh sb="9" eb="10">
      <t>ガツ</t>
    </rPh>
    <phoneticPr fontId="2"/>
  </si>
  <si>
    <t>・単身軽減該当（特定同一世帯）[期間：3年目]</t>
    <rPh sb="1" eb="5">
      <t>タンシンケイゲン</t>
    </rPh>
    <rPh sb="5" eb="7">
      <t>ガイトウ</t>
    </rPh>
    <rPh sb="8" eb="10">
      <t>トクテイ</t>
    </rPh>
    <rPh sb="10" eb="12">
      <t>ドウイツ</t>
    </rPh>
    <rPh sb="12" eb="14">
      <t>セタイ</t>
    </rPh>
    <rPh sb="16" eb="18">
      <t>キカン</t>
    </rPh>
    <rPh sb="20" eb="22">
      <t>ネンメ</t>
    </rPh>
    <phoneticPr fontId="2"/>
  </si>
  <si>
    <t>※単身</t>
    <rPh sb="1" eb="3">
      <t>タンシン</t>
    </rPh>
    <phoneticPr fontId="2"/>
  </si>
  <si>
    <t>　A.国民健康保険の被保険者であったものが後期高齢者医療制度に移行することにより、単身となる世帯について、医療分、支援金分と同様に平等割額を減額する。</t>
    <rPh sb="3" eb="5">
      <t>コクミン</t>
    </rPh>
    <rPh sb="5" eb="7">
      <t>ケンコウ</t>
    </rPh>
    <rPh sb="7" eb="9">
      <t>ホケン</t>
    </rPh>
    <rPh sb="10" eb="14">
      <t>ヒホケンシャ</t>
    </rPh>
    <rPh sb="21" eb="23">
      <t>コウキ</t>
    </rPh>
    <rPh sb="23" eb="26">
      <t>コウレイシャ</t>
    </rPh>
    <rPh sb="26" eb="28">
      <t>イリョウ</t>
    </rPh>
    <rPh sb="28" eb="30">
      <t>セイド</t>
    </rPh>
    <rPh sb="31" eb="33">
      <t>イコウ</t>
    </rPh>
    <rPh sb="41" eb="43">
      <t>タンシン</t>
    </rPh>
    <rPh sb="46" eb="48">
      <t>セタイ</t>
    </rPh>
    <rPh sb="53" eb="55">
      <t>イリョウ</t>
    </rPh>
    <rPh sb="55" eb="56">
      <t>ブン</t>
    </rPh>
    <rPh sb="57" eb="60">
      <t>シエンキン</t>
    </rPh>
    <rPh sb="60" eb="61">
      <t>ブン</t>
    </rPh>
    <rPh sb="62" eb="64">
      <t>ドウヨウ</t>
    </rPh>
    <rPh sb="65" eb="67">
      <t>ビョウドウ</t>
    </rPh>
    <rPh sb="67" eb="68">
      <t>ワリ</t>
    </rPh>
    <rPh sb="68" eb="69">
      <t>ガク</t>
    </rPh>
    <rPh sb="70" eb="72">
      <t>ゲンガク</t>
    </rPh>
    <phoneticPr fontId="2"/>
  </si>
  <si>
    <t>2－６．18歳以下被保険者のみ世帯の子ども・子育て支援金分の計算</t>
    <phoneticPr fontId="3"/>
  </si>
  <si>
    <t>・A、Bさん（18歳未満）[4/1時点]</t>
    <rPh sb="9" eb="12">
      <t>サイミマン</t>
    </rPh>
    <rPh sb="17" eb="19">
      <t>ジテン</t>
    </rPh>
    <phoneticPr fontId="2"/>
  </si>
  <si>
    <t>　A.均等割額について、18歳未満均等割軽減を減額する。（所得割額、資産割額、平等割額が0円の場合、子ども・子育て支援金分の年間保険料（税）は0円となる。）</t>
    <rPh sb="3" eb="6">
      <t>キントウワリ</t>
    </rPh>
    <rPh sb="6" eb="7">
      <t>ガク</t>
    </rPh>
    <rPh sb="14" eb="17">
      <t>サイミマン</t>
    </rPh>
    <rPh sb="17" eb="20">
      <t>キントウワリ</t>
    </rPh>
    <rPh sb="20" eb="22">
      <t>ケイゲン</t>
    </rPh>
    <rPh sb="23" eb="25">
      <t>ゲンガク</t>
    </rPh>
    <rPh sb="29" eb="33">
      <t>ショトクワリガク</t>
    </rPh>
    <rPh sb="34" eb="38">
      <t>シサンワリガク</t>
    </rPh>
    <rPh sb="39" eb="43">
      <t>ビョウドウワリガク</t>
    </rPh>
    <rPh sb="45" eb="46">
      <t>エン</t>
    </rPh>
    <rPh sb="47" eb="49">
      <t>バアイ</t>
    </rPh>
    <rPh sb="50" eb="51">
      <t>コ</t>
    </rPh>
    <rPh sb="54" eb="56">
      <t>コソダ</t>
    </rPh>
    <rPh sb="57" eb="61">
      <t>シエンキンブン</t>
    </rPh>
    <rPh sb="62" eb="67">
      <t>ネンカンホケンリョウ</t>
    </rPh>
    <rPh sb="68" eb="69">
      <t>ゼイ</t>
    </rPh>
    <rPh sb="72" eb="73">
      <t>エン</t>
    </rPh>
    <phoneticPr fontId="2"/>
  </si>
  <si>
    <t>2－7．限度超過を考慮した子ども・子育て支援金分の計算</t>
    <phoneticPr fontId="3"/>
  </si>
  <si>
    <t>２－７－１．18歳未満軽減を減額後に限度額を超過する場合の子ども・子育て支援金分の計算</t>
    <phoneticPr fontId="2"/>
  </si>
  <si>
    <t>・賦課限度基準額超過世帯</t>
    <rPh sb="1" eb="3">
      <t>フカ</t>
    </rPh>
    <rPh sb="3" eb="5">
      <t>ゲンド</t>
    </rPh>
    <rPh sb="5" eb="8">
      <t>キジュンガク</t>
    </rPh>
    <rPh sb="8" eb="10">
      <t>チョウカ</t>
    </rPh>
    <rPh sb="10" eb="12">
      <t>セタイ</t>
    </rPh>
    <phoneticPr fontId="2"/>
  </si>
  <si>
    <t>＜計算の概要＞</t>
    <rPh sb="1" eb="3">
      <t>ケイサン</t>
    </rPh>
    <rPh sb="4" eb="6">
      <t>ガイヨウ</t>
    </rPh>
    <phoneticPr fontId="2"/>
  </si>
  <si>
    <t>＜賦課イメージ＞</t>
    <rPh sb="1" eb="3">
      <t>フカ</t>
    </rPh>
    <phoneticPr fontId="2"/>
  </si>
  <si>
    <t>・保険料（税）/１月あたり</t>
    <rPh sb="1" eb="4">
      <t>ホケンリョウ</t>
    </rPh>
    <rPh sb="5" eb="6">
      <t>ゼイ</t>
    </rPh>
    <rPh sb="9" eb="10">
      <t>ガツ</t>
    </rPh>
    <phoneticPr fontId="2"/>
  </si>
  <si>
    <t>　　56,000　÷　12　=</t>
    <phoneticPr fontId="2"/>
  </si>
  <si>
    <t>・18歳未満軽減　/１月あたり</t>
    <rPh sb="3" eb="6">
      <t>サイミマン</t>
    </rPh>
    <rPh sb="6" eb="8">
      <t>ケイゲン</t>
    </rPh>
    <rPh sb="11" eb="12">
      <t>ツキ</t>
    </rPh>
    <phoneticPr fontId="2"/>
  </si>
  <si>
    <t>　　2,120　÷　12　＝</t>
  </si>
  <si>
    <t>・限度額　/１月あたり</t>
    <rPh sb="1" eb="3">
      <t>ゲンド</t>
    </rPh>
    <rPh sb="3" eb="4">
      <t>ガク</t>
    </rPh>
    <rPh sb="7" eb="8">
      <t>ツキ</t>
    </rPh>
    <phoneticPr fontId="2"/>
  </si>
  <si>
    <t>　　56,000　÷　12　＝</t>
    <phoneticPr fontId="2"/>
  </si>
  <si>
    <t>・限度超過額　/１月あたり</t>
    <rPh sb="1" eb="6">
      <t>ゲンドチョウカガク</t>
    </rPh>
    <rPh sb="9" eb="10">
      <t>ツキ</t>
    </rPh>
    <phoneticPr fontId="2"/>
  </si>
  <si>
    <t>　　5,630　÷　12　＝</t>
    <phoneticPr fontId="2"/>
  </si>
  <si>
    <t>４月</t>
    <rPh sb="1" eb="2">
      <t>ガツ</t>
    </rPh>
    <phoneticPr fontId="2"/>
  </si>
  <si>
    <t>５月</t>
  </si>
  <si>
    <t>６月</t>
  </si>
  <si>
    <t>７月</t>
  </si>
  <si>
    <t>８月</t>
  </si>
  <si>
    <t>９月</t>
  </si>
  <si>
    <t>１０月</t>
  </si>
  <si>
    <t>１１月</t>
  </si>
  <si>
    <t>１２月</t>
  </si>
  <si>
    <t>１月</t>
  </si>
  <si>
    <t>２月</t>
  </si>
  <si>
    <t>３月</t>
  </si>
  <si>
    <t>限度超過額</t>
    <rPh sb="0" eb="2">
      <t>ゲンド</t>
    </rPh>
    <rPh sb="2" eb="4">
      <t>チョウカ</t>
    </rPh>
    <rPh sb="4" eb="5">
      <t>ガク</t>
    </rPh>
    <phoneticPr fontId="2"/>
  </si>
  <si>
    <t>政令軽減額</t>
    <rPh sb="0" eb="5">
      <t>セイレイケイゲンガク</t>
    </rPh>
    <phoneticPr fontId="2"/>
  </si>
  <si>
    <t>産前産後免除額</t>
    <phoneticPr fontId="2"/>
  </si>
  <si>
    <t>18歳未満軽減額</t>
    <rPh sb="2" eb="5">
      <t>サイミマン</t>
    </rPh>
    <rPh sb="5" eb="7">
      <t>ケイゲン</t>
    </rPh>
    <rPh sb="7" eb="8">
      <t>ガク</t>
    </rPh>
    <phoneticPr fontId="2"/>
  </si>
  <si>
    <t>保険料（税）額</t>
    <rPh sb="0" eb="3">
      <t>ホケンリョウ</t>
    </rPh>
    <rPh sb="4" eb="5">
      <t>ゼイ</t>
    </rPh>
    <rPh sb="6" eb="7">
      <t>ガク</t>
    </rPh>
    <phoneticPr fontId="2"/>
  </si>
  <si>
    <t>※本計算の概要は、賦課イメージを示すための計算の概要であり、</t>
    <rPh sb="1" eb="4">
      <t>ホンケイサン</t>
    </rPh>
    <rPh sb="5" eb="7">
      <t>ガイヨウ</t>
    </rPh>
    <rPh sb="9" eb="11">
      <t>フカ</t>
    </rPh>
    <rPh sb="16" eb="17">
      <t>シメ</t>
    </rPh>
    <rPh sb="21" eb="23">
      <t>ケイサン</t>
    </rPh>
    <rPh sb="24" eb="26">
      <t>ガイヨウ</t>
    </rPh>
    <phoneticPr fontId="2"/>
  </si>
  <si>
    <t>　　実際の計算における端数処理の結果と異なる場合があります。</t>
    <rPh sb="2" eb="4">
      <t>ジッサイ</t>
    </rPh>
    <rPh sb="5" eb="7">
      <t>ケイサン</t>
    </rPh>
    <rPh sb="11" eb="13">
      <t>ハスウ</t>
    </rPh>
    <rPh sb="13" eb="15">
      <t>ショリ</t>
    </rPh>
    <rPh sb="16" eb="18">
      <t>ケッカ</t>
    </rPh>
    <rPh sb="19" eb="20">
      <t>コト</t>
    </rPh>
    <rPh sb="22" eb="24">
      <t>バアイ</t>
    </rPh>
    <phoneticPr fontId="2"/>
  </si>
  <si>
    <t>　A.18歳未満均等割軽減を減額した上で、限度額を超過する場合、18歳未満均等割額を軽減した後の保険料（税）額から限度超過額を減額する。（保険料（税）額を限度額とする。）</t>
    <rPh sb="5" eb="8">
      <t>サイミマン</t>
    </rPh>
    <rPh sb="8" eb="11">
      <t>キントウワリ</t>
    </rPh>
    <rPh sb="11" eb="13">
      <t>ケイゲン</t>
    </rPh>
    <rPh sb="14" eb="16">
      <t>ゲンガク</t>
    </rPh>
    <rPh sb="18" eb="19">
      <t>ウエ</t>
    </rPh>
    <rPh sb="21" eb="23">
      <t>ゲンド</t>
    </rPh>
    <rPh sb="23" eb="24">
      <t>ガク</t>
    </rPh>
    <rPh sb="25" eb="27">
      <t>チョウカ</t>
    </rPh>
    <rPh sb="29" eb="31">
      <t>バアイ</t>
    </rPh>
    <rPh sb="34" eb="37">
      <t>サイミマン</t>
    </rPh>
    <rPh sb="37" eb="40">
      <t>キントウワリ</t>
    </rPh>
    <rPh sb="40" eb="41">
      <t>ガク</t>
    </rPh>
    <rPh sb="42" eb="44">
      <t>ケイゲン</t>
    </rPh>
    <rPh sb="46" eb="47">
      <t>ノチ</t>
    </rPh>
    <rPh sb="48" eb="51">
      <t>ホケンリョウ</t>
    </rPh>
    <rPh sb="52" eb="53">
      <t>ゼイ</t>
    </rPh>
    <rPh sb="54" eb="55">
      <t>ガク</t>
    </rPh>
    <rPh sb="57" eb="62">
      <t>ゲンドチョウカガク</t>
    </rPh>
    <rPh sb="63" eb="65">
      <t>ゲンガク</t>
    </rPh>
    <rPh sb="69" eb="72">
      <t>ホケンリョウ</t>
    </rPh>
    <rPh sb="73" eb="74">
      <t>ゼイ</t>
    </rPh>
    <rPh sb="75" eb="76">
      <t>ガク</t>
    </rPh>
    <rPh sb="77" eb="80">
      <t>ゲンドガク</t>
    </rPh>
    <phoneticPr fontId="2"/>
  </si>
  <si>
    <t>２－７－２．18歳未満軽減の軽減前は限度額を超過するが、減額後は限度額を超過しない場合の子ども・子育て支援金分の計算</t>
    <phoneticPr fontId="2"/>
  </si>
  <si>
    <t>　　54,630　÷　12　=</t>
    <phoneticPr fontId="2"/>
  </si>
  <si>
    <t>　　0　÷　12　＝</t>
    <phoneticPr fontId="2"/>
  </si>
  <si>
    <t>　A.18歳未満軽減の軽減前は限度額を超過するが、減額後は限度額を超過しない場合、賦課限度額は適用しない。</t>
    <rPh sb="41" eb="46">
      <t>フカゲンドガク</t>
    </rPh>
    <rPh sb="47" eb="49">
      <t>テキヨウ</t>
    </rPh>
    <phoneticPr fontId="2"/>
  </si>
  <si>
    <t>　　　※本事例においては、18歳未満軽減の軽減前の算定額は156,500円、限度額を超過する額は6,500円となり、限度額を超過する額＜18歳未満軽減額　となる。</t>
    <rPh sb="4" eb="7">
      <t>ホンジレイ</t>
    </rPh>
    <rPh sb="15" eb="20">
      <t>サイミマンケイゲン</t>
    </rPh>
    <rPh sb="21" eb="24">
      <t>ケイゲンマエ</t>
    </rPh>
    <rPh sb="25" eb="27">
      <t>サンテイ</t>
    </rPh>
    <rPh sb="27" eb="28">
      <t>ガク</t>
    </rPh>
    <rPh sb="36" eb="37">
      <t>エン</t>
    </rPh>
    <rPh sb="38" eb="41">
      <t>ゲンドガク</t>
    </rPh>
    <rPh sb="42" eb="44">
      <t>チョウカ</t>
    </rPh>
    <rPh sb="46" eb="47">
      <t>ガク</t>
    </rPh>
    <rPh sb="53" eb="54">
      <t>エン</t>
    </rPh>
    <rPh sb="58" eb="60">
      <t>ゲンド</t>
    </rPh>
    <rPh sb="60" eb="61">
      <t>ガク</t>
    </rPh>
    <rPh sb="62" eb="64">
      <t>チョウカ</t>
    </rPh>
    <rPh sb="66" eb="67">
      <t>ガク</t>
    </rPh>
    <rPh sb="70" eb="73">
      <t>サイミマン</t>
    </rPh>
    <rPh sb="73" eb="75">
      <t>ケイゲン</t>
    </rPh>
    <rPh sb="75" eb="76">
      <t>ガク</t>
    </rPh>
    <phoneticPr fontId="2"/>
  </si>
  <si>
    <t>３．子ども・子育て支援金分の計算（月割り計算の考慮）</t>
    <rPh sb="2" eb="3">
      <t>コ</t>
    </rPh>
    <rPh sb="6" eb="8">
      <t>コソダ</t>
    </rPh>
    <rPh sb="9" eb="11">
      <t>シエン</t>
    </rPh>
    <rPh sb="11" eb="12">
      <t>キン</t>
    </rPh>
    <rPh sb="12" eb="13">
      <t>ブン</t>
    </rPh>
    <rPh sb="14" eb="16">
      <t>ケイサン</t>
    </rPh>
    <rPh sb="17" eb="19">
      <t>ツキワ</t>
    </rPh>
    <rPh sb="20" eb="22">
      <t>ケイサン</t>
    </rPh>
    <rPh sb="23" eb="25">
      <t>コウリョ</t>
    </rPh>
    <phoneticPr fontId="3"/>
  </si>
  <si>
    <t>３－1．子ども・子育て支援金分の月割り計算</t>
    <rPh sb="4" eb="5">
      <t>コ</t>
    </rPh>
    <rPh sb="8" eb="10">
      <t>コソダ</t>
    </rPh>
    <rPh sb="11" eb="13">
      <t>シエン</t>
    </rPh>
    <rPh sb="13" eb="14">
      <t>キン</t>
    </rPh>
    <rPh sb="14" eb="15">
      <t>ブン</t>
    </rPh>
    <rPh sb="16" eb="18">
      <t>ツキワ</t>
    </rPh>
    <rPh sb="19" eb="21">
      <t>ケイサン</t>
    </rPh>
    <phoneticPr fontId="3"/>
  </si>
  <si>
    <t>３－１－１．計算基準日時点に、年度途中で資格の適用を終了した18歳以上被保険者および18歳未満被保険者が存在しない場合の子ども・子育て支援金分の計算</t>
  </si>
  <si>
    <t>・Aさん（世帯主）は4月～3月まで国保資格適用</t>
    <rPh sb="5" eb="8">
      <t>セタイヌシ</t>
    </rPh>
    <rPh sb="11" eb="12">
      <t>ガツ</t>
    </rPh>
    <rPh sb="14" eb="15">
      <t>ガツ</t>
    </rPh>
    <rPh sb="17" eb="19">
      <t>コクホ</t>
    </rPh>
    <rPh sb="19" eb="23">
      <t>シカクテキヨウ</t>
    </rPh>
    <phoneticPr fontId="2"/>
  </si>
  <si>
    <t>・Bさん（18歳以上）、Cさん（18歳未満）[4/1時点]は4月～９月まで国保資格適用</t>
    <rPh sb="7" eb="10">
      <t>サイイジョウ</t>
    </rPh>
    <rPh sb="18" eb="21">
      <t>サイミマン</t>
    </rPh>
    <rPh sb="31" eb="32">
      <t>ガツ</t>
    </rPh>
    <rPh sb="34" eb="35">
      <t>ガツ</t>
    </rPh>
    <rPh sb="37" eb="41">
      <t>コクホシカク</t>
    </rPh>
    <rPh sb="41" eb="43">
      <t>テキヨウ</t>
    </rPh>
    <phoneticPr fontId="2"/>
  </si>
  <si>
    <t>＜計算基準日（3月末）時点の算定イメージ（計算基準日時点に存在するAさん分を算定）＞</t>
    <rPh sb="1" eb="6">
      <t>ケイサンキジュンビ</t>
    </rPh>
    <rPh sb="8" eb="10">
      <t>ガツマツ</t>
    </rPh>
    <rPh sb="11" eb="13">
      <t>ジテン</t>
    </rPh>
    <rPh sb="14" eb="16">
      <t>サンテイ</t>
    </rPh>
    <rPh sb="21" eb="26">
      <t>ケイサンキジュンビ</t>
    </rPh>
    <rPh sb="26" eb="28">
      <t>ジテン</t>
    </rPh>
    <rPh sb="29" eb="31">
      <t>ソンザイ</t>
    </rPh>
    <rPh sb="36" eb="37">
      <t>ブン</t>
    </rPh>
    <rPh sb="38" eb="40">
      <t>サンテイ</t>
    </rPh>
    <phoneticPr fontId="2"/>
  </si>
  <si>
    <t>＜月割り増減の算定イメージ（計算基準日時点に存在しないBさん、Cさんの加入期間分を算定）＞</t>
    <rPh sb="1" eb="3">
      <t>ツキワ</t>
    </rPh>
    <rPh sb="4" eb="6">
      <t>ゾウゲン</t>
    </rPh>
    <rPh sb="7" eb="9">
      <t>サンテイ</t>
    </rPh>
    <rPh sb="14" eb="19">
      <t>ケイサンキジュンビ</t>
    </rPh>
    <rPh sb="19" eb="21">
      <t>ジテン</t>
    </rPh>
    <rPh sb="22" eb="24">
      <t>ソンザイ</t>
    </rPh>
    <rPh sb="35" eb="39">
      <t>カニュウキカン</t>
    </rPh>
    <rPh sb="39" eb="40">
      <t>ブン</t>
    </rPh>
    <rPh sb="41" eb="43">
      <t>サンテイ</t>
    </rPh>
    <phoneticPr fontId="2"/>
  </si>
  <si>
    <t>加入期間</t>
    <rPh sb="0" eb="4">
      <t>カニュウキカン</t>
    </rPh>
    <phoneticPr fontId="2"/>
  </si>
  <si>
    <t>カ月</t>
    <rPh sb="1" eb="2">
      <t>ゲツ</t>
    </rPh>
    <phoneticPr fontId="2"/>
  </si>
  <si>
    <t>①所得割
（加入月分）</t>
    <rPh sb="1" eb="4">
      <t>ショトクワリ</t>
    </rPh>
    <rPh sb="6" eb="9">
      <t>カニュウツキ</t>
    </rPh>
    <rPh sb="9" eb="10">
      <t>ブン</t>
    </rPh>
    <phoneticPr fontId="2"/>
  </si>
  <si>
    <t>②資産割
（加入月分）</t>
    <rPh sb="1" eb="3">
      <t>シサン</t>
    </rPh>
    <rPh sb="3" eb="4">
      <t>ワリ</t>
    </rPh>
    <phoneticPr fontId="2"/>
  </si>
  <si>
    <t>③均等割
（加入月分）</t>
    <rPh sb="1" eb="4">
      <t>キントウワ</t>
    </rPh>
    <phoneticPr fontId="2"/>
  </si>
  <si>
    <t>④平等割
（加入月分）</t>
    <rPh sb="1" eb="4">
      <t>ビョウドウワリ</t>
    </rPh>
    <phoneticPr fontId="2"/>
  </si>
  <si>
    <t>⑤18歳以上
均等割
（加入月分）</t>
    <rPh sb="3" eb="6">
      <t>サイイジョウ</t>
    </rPh>
    <rPh sb="7" eb="10">
      <t>キントウワ</t>
    </rPh>
    <phoneticPr fontId="2"/>
  </si>
  <si>
    <r>
      <t xml:space="preserve">⑥算出額
（加入月分）
</t>
    </r>
    <r>
      <rPr>
        <sz val="7"/>
        <color theme="1"/>
        <rFont val="Meiryo UI"/>
        <family val="3"/>
        <charset val="128"/>
      </rPr>
      <t>（①＋②＋③＋④＋⑤）</t>
    </r>
    <rPh sb="1" eb="3">
      <t>サンシュツ</t>
    </rPh>
    <rPh sb="3" eb="4">
      <t>ガク</t>
    </rPh>
    <phoneticPr fontId="2"/>
  </si>
  <si>
    <t>政令軽減
（加入月分）</t>
    <rPh sb="0" eb="2">
      <t>セイレイ</t>
    </rPh>
    <rPh sb="2" eb="4">
      <t>ケイゲン</t>
    </rPh>
    <phoneticPr fontId="2"/>
  </si>
  <si>
    <t>⑩未就学児軽減
（加入月分）</t>
    <rPh sb="1" eb="5">
      <t>ミシュウガクジ</t>
    </rPh>
    <rPh sb="5" eb="7">
      <t>ケイゲン</t>
    </rPh>
    <phoneticPr fontId="2"/>
  </si>
  <si>
    <t>産前産後軽減
（加入月分）</t>
    <rPh sb="0" eb="4">
      <t>サンゼンサンゴ</t>
    </rPh>
    <rPh sb="4" eb="6">
      <t>ケイゲン</t>
    </rPh>
    <phoneticPr fontId="2"/>
  </si>
  <si>
    <t>⑭18歳未満
均等割軽減
（加入月分）</t>
    <rPh sb="3" eb="4">
      <t>サイ</t>
    </rPh>
    <rPh sb="4" eb="6">
      <t>ミマン</t>
    </rPh>
    <rPh sb="7" eb="10">
      <t>キントウワ</t>
    </rPh>
    <rPh sb="10" eb="12">
      <t>ケイゲン</t>
    </rPh>
    <phoneticPr fontId="2"/>
  </si>
  <si>
    <r>
      <t xml:space="preserve">⑮算定額
（加入月分）
</t>
    </r>
    <r>
      <rPr>
        <sz val="7"/>
        <color theme="1"/>
        <rFont val="Meiryo UI"/>
        <family val="3"/>
        <charset val="128"/>
      </rPr>
      <t>（⑥-⑦-⑧-⑨-⑩-⑪-⑫-⑬-⑭）</t>
    </r>
    <rPh sb="1" eb="4">
      <t>サンテイガク</t>
    </rPh>
    <phoneticPr fontId="2"/>
  </si>
  <si>
    <t>⑯限度超過額
（加入月分）</t>
    <rPh sb="1" eb="6">
      <t>ゲンドチョウカガク</t>
    </rPh>
    <phoneticPr fontId="2"/>
  </si>
  <si>
    <t>⑰保険料（税）
（加入月分）
（⑮-⑯）</t>
    <rPh sb="1" eb="4">
      <t>ホケンリョウ</t>
    </rPh>
    <rPh sb="5" eb="6">
      <t>ゼイ</t>
    </rPh>
    <phoneticPr fontId="2"/>
  </si>
  <si>
    <t>＜決定保険料（税）の算定イメージ＞</t>
    <rPh sb="1" eb="3">
      <t>ケッテイ</t>
    </rPh>
    <rPh sb="3" eb="5">
      <t>ホケン</t>
    </rPh>
    <rPh sb="5" eb="6">
      <t>リョウ</t>
    </rPh>
    <rPh sb="7" eb="8">
      <t>ゼイ</t>
    </rPh>
    <rPh sb="10" eb="12">
      <t>サンテイ</t>
    </rPh>
    <phoneticPr fontId="2"/>
  </si>
  <si>
    <t>年間保険料　：　10,310円</t>
    <rPh sb="0" eb="5">
      <t>ネンカンホケンリョウ</t>
    </rPh>
    <rPh sb="14" eb="15">
      <t>エン</t>
    </rPh>
    <phoneticPr fontId="2"/>
  </si>
  <si>
    <t>（Aさんの4月～3月分）</t>
    <rPh sb="6" eb="7">
      <t>ガツ</t>
    </rPh>
    <rPh sb="9" eb="10">
      <t>ガツ</t>
    </rPh>
    <rPh sb="10" eb="11">
      <t>ブン</t>
    </rPh>
    <phoneticPr fontId="2"/>
  </si>
  <si>
    <t>増減調整額　：　 2,910円</t>
  </si>
  <si>
    <t>（Bさん、Cさんの加入期間4月～9月分）</t>
    <rPh sb="9" eb="13">
      <t>カニュウキカン</t>
    </rPh>
    <rPh sb="14" eb="15">
      <t>ガツ</t>
    </rPh>
    <rPh sb="17" eb="18">
      <t>ガツ</t>
    </rPh>
    <rPh sb="18" eb="19">
      <t>ブン</t>
    </rPh>
    <phoneticPr fontId="2"/>
  </si>
  <si>
    <t>決定保険料　：　13,220円</t>
  </si>
  <si>
    <t>　A.計算基準日時点に存在しない被保険者である場合、増減調整額に18歳以上均等割額、18歳未満均等割軽減額が含まれる。</t>
    <rPh sb="3" eb="8">
      <t>ケイサンキジュンビ</t>
    </rPh>
    <rPh sb="8" eb="10">
      <t>ジテン</t>
    </rPh>
    <rPh sb="11" eb="13">
      <t>ソンザイ</t>
    </rPh>
    <rPh sb="16" eb="20">
      <t>ヒホケンシャ</t>
    </rPh>
    <rPh sb="23" eb="25">
      <t>バアイ</t>
    </rPh>
    <rPh sb="26" eb="31">
      <t>ゾウゲンチョウセイガク</t>
    </rPh>
    <rPh sb="34" eb="35">
      <t>サイ</t>
    </rPh>
    <rPh sb="35" eb="37">
      <t>イジョウ</t>
    </rPh>
    <rPh sb="37" eb="41">
      <t>キントウワリガク</t>
    </rPh>
    <rPh sb="44" eb="47">
      <t>サイミマン</t>
    </rPh>
    <phoneticPr fontId="2"/>
  </si>
  <si>
    <t>　　そのため、納入通知書および賦課照会画面の表記においても、増減調整額として表示される。（内訳は表示されない。）</t>
    <rPh sb="48" eb="50">
      <t>ヒョウジ</t>
    </rPh>
    <phoneticPr fontId="2"/>
  </si>
  <si>
    <t>　　増減調整額に含まれる従前の他の軽減額をデータベースに管理していない状況と同様に、増減調整額に含まれる18歳以上均等割額、18歳未満均等割軽減額の詳細金額はデータベースに管理しない。</t>
    <rPh sb="2" eb="4">
      <t>ゾウゲン</t>
    </rPh>
    <rPh sb="4" eb="6">
      <t>チョウセイ</t>
    </rPh>
    <rPh sb="6" eb="7">
      <t>ガク</t>
    </rPh>
    <rPh sb="8" eb="9">
      <t>フク</t>
    </rPh>
    <rPh sb="12" eb="14">
      <t>ジュウゼン</t>
    </rPh>
    <rPh sb="15" eb="16">
      <t>タ</t>
    </rPh>
    <rPh sb="17" eb="19">
      <t>ケイゲン</t>
    </rPh>
    <rPh sb="19" eb="20">
      <t>ガク</t>
    </rPh>
    <rPh sb="28" eb="30">
      <t>カンリ</t>
    </rPh>
    <rPh sb="35" eb="37">
      <t>ジョウキョウ</t>
    </rPh>
    <rPh sb="38" eb="40">
      <t>ドウヨウ</t>
    </rPh>
    <rPh sb="42" eb="44">
      <t>ゾウゲン</t>
    </rPh>
    <rPh sb="44" eb="46">
      <t>チョウセイ</t>
    </rPh>
    <rPh sb="46" eb="47">
      <t>ガク</t>
    </rPh>
    <rPh sb="48" eb="49">
      <t>フク</t>
    </rPh>
    <rPh sb="74" eb="78">
      <t>ショウサイキンガク</t>
    </rPh>
    <rPh sb="86" eb="88">
      <t>カンリ</t>
    </rPh>
    <phoneticPr fontId="2"/>
  </si>
  <si>
    <t>　　ただし、今後の報告事務の追加、変更に伴い、増減調整額に含まれる18歳以上均等割額、18歳未満均等割軽減額の詳細金額が必要となる場合、その集計処理などにおいて、改めて詳細の金額を算出する。</t>
    <rPh sb="6" eb="8">
      <t>コンゴ</t>
    </rPh>
    <rPh sb="9" eb="13">
      <t>ホウコクジム</t>
    </rPh>
    <rPh sb="14" eb="16">
      <t>ツイカ</t>
    </rPh>
    <rPh sb="17" eb="19">
      <t>ヘンコウ</t>
    </rPh>
    <rPh sb="20" eb="21">
      <t>トモナ</t>
    </rPh>
    <rPh sb="23" eb="28">
      <t>ゾウゲンチョウセイガク</t>
    </rPh>
    <rPh sb="29" eb="30">
      <t>フク</t>
    </rPh>
    <rPh sb="60" eb="62">
      <t>ヒツヨウ</t>
    </rPh>
    <rPh sb="65" eb="67">
      <t>バアイ</t>
    </rPh>
    <rPh sb="70" eb="74">
      <t>シュウケイショリ</t>
    </rPh>
    <rPh sb="81" eb="82">
      <t>アラタ</t>
    </rPh>
    <rPh sb="84" eb="86">
      <t>ショウサイ</t>
    </rPh>
    <rPh sb="87" eb="89">
      <t>キンガク</t>
    </rPh>
    <rPh sb="90" eb="92">
      <t>サンシュツ</t>
    </rPh>
    <phoneticPr fontId="2"/>
  </si>
  <si>
    <t>３－１－２．計算基準日時点に、年度途中で資格の適用を開始した18歳以上被保険者および18歳未満被保険者が存在する場合の子ども・子育て支援金分の計算</t>
  </si>
  <si>
    <t>・Bさん（18歳以上）、Cさん（18歳未満）[4/1時点]は１０月～３月まで国保資格適用</t>
    <rPh sb="7" eb="10">
      <t>サイイジョウ</t>
    </rPh>
    <rPh sb="18" eb="21">
      <t>サイミマン</t>
    </rPh>
    <rPh sb="32" eb="33">
      <t>ガツ</t>
    </rPh>
    <rPh sb="35" eb="36">
      <t>ガツ</t>
    </rPh>
    <rPh sb="38" eb="42">
      <t>コクホシカク</t>
    </rPh>
    <rPh sb="42" eb="44">
      <t>テキヨウ</t>
    </rPh>
    <phoneticPr fontId="2"/>
  </si>
  <si>
    <t>＜計算基準日（3月末）時点の算定イメージ（計算基準日時点に存在するAさん、Bさん、Cさん分を算定）＞</t>
  </si>
  <si>
    <t>＜月割り増減の算定イメージ（Bさん、Cさんの未加入期間分を算定）＞</t>
    <rPh sb="1" eb="3">
      <t>ツキワ</t>
    </rPh>
    <rPh sb="4" eb="6">
      <t>ゾウゲン</t>
    </rPh>
    <rPh sb="7" eb="9">
      <t>サンテイ</t>
    </rPh>
    <rPh sb="22" eb="23">
      <t>ミ</t>
    </rPh>
    <rPh sb="23" eb="27">
      <t>カニュウキカン</t>
    </rPh>
    <rPh sb="27" eb="28">
      <t>ブン</t>
    </rPh>
    <rPh sb="29" eb="31">
      <t>サンテイ</t>
    </rPh>
    <phoneticPr fontId="2"/>
  </si>
  <si>
    <t>年間保険料　：　16,130円</t>
    <rPh sb="0" eb="5">
      <t>ネンカンホケンリョウ</t>
    </rPh>
    <rPh sb="14" eb="15">
      <t>エン</t>
    </rPh>
    <phoneticPr fontId="2"/>
  </si>
  <si>
    <t>（Aさん、Bさん、Cさんの4月～3月分）</t>
    <rPh sb="14" eb="15">
      <t>ガツ</t>
    </rPh>
    <rPh sb="17" eb="18">
      <t>ガツ</t>
    </rPh>
    <rPh sb="18" eb="19">
      <t>ブン</t>
    </rPh>
    <phoneticPr fontId="2"/>
  </si>
  <si>
    <t>増減調整額　：　ー2,910円</t>
  </si>
  <si>
    <t>（Bさん、Cさんの未加入期間4月～9月分）</t>
    <rPh sb="9" eb="14">
      <t>ミカニュウキカン</t>
    </rPh>
    <rPh sb="15" eb="16">
      <t>ガツ</t>
    </rPh>
    <rPh sb="18" eb="19">
      <t>ガツ</t>
    </rPh>
    <rPh sb="19" eb="20">
      <t>ブン</t>
    </rPh>
    <phoneticPr fontId="2"/>
  </si>
  <si>
    <t>　A.計算基準日時点に存在し、計算期間に未加入期間のある被保険者である場合、増減調整額に18歳以上均等割額、18歳未満均等割軽減額の月割り減額分が含まれる。</t>
    <rPh sb="3" eb="8">
      <t>ケイサンキジュンビ</t>
    </rPh>
    <rPh sb="8" eb="10">
      <t>ジテン</t>
    </rPh>
    <rPh sb="11" eb="13">
      <t>ソンザイ</t>
    </rPh>
    <rPh sb="15" eb="19">
      <t>ケイサンキカン</t>
    </rPh>
    <rPh sb="20" eb="25">
      <t>ミカニュウキカン</t>
    </rPh>
    <rPh sb="28" eb="32">
      <t>ヒホケンシャ</t>
    </rPh>
    <rPh sb="35" eb="37">
      <t>バアイ</t>
    </rPh>
    <rPh sb="38" eb="43">
      <t>ゾウゲンチョウセイガク</t>
    </rPh>
    <rPh sb="46" eb="47">
      <t>サイ</t>
    </rPh>
    <rPh sb="47" eb="49">
      <t>イジョウ</t>
    </rPh>
    <rPh sb="49" eb="53">
      <t>キントウワリガク</t>
    </rPh>
    <rPh sb="56" eb="59">
      <t>サイミマン</t>
    </rPh>
    <rPh sb="66" eb="68">
      <t>ツキワ</t>
    </rPh>
    <rPh sb="69" eb="71">
      <t>ゲンガク</t>
    </rPh>
    <rPh sb="71" eb="72">
      <t>ブン</t>
    </rPh>
    <phoneticPr fontId="2"/>
  </si>
  <si>
    <t>　　そのため、納入通知書および賦課照会画面の表記においても、18歳以上均等割額および18歳未満均等割軽減額の項目には年間の金額が表示され、増減調整額に月割り減額分が含まれる。（内訳は表示されない。）</t>
    <rPh sb="32" eb="35">
      <t>サイイジョウ</t>
    </rPh>
    <rPh sb="35" eb="39">
      <t>キントウワリガク</t>
    </rPh>
    <rPh sb="44" eb="47">
      <t>サイミマン</t>
    </rPh>
    <rPh sb="47" eb="50">
      <t>キントウワリ</t>
    </rPh>
    <rPh sb="50" eb="52">
      <t>ケイゲン</t>
    </rPh>
    <rPh sb="52" eb="53">
      <t>ガク</t>
    </rPh>
    <rPh sb="54" eb="56">
      <t>コウモク</t>
    </rPh>
    <rPh sb="58" eb="60">
      <t>ネンカン</t>
    </rPh>
    <rPh sb="61" eb="63">
      <t>キンガク</t>
    </rPh>
    <rPh sb="64" eb="66">
      <t>ヒョウジ</t>
    </rPh>
    <rPh sb="69" eb="71">
      <t>ゾウゲン</t>
    </rPh>
    <rPh sb="75" eb="77">
      <t>ツキワ</t>
    </rPh>
    <rPh sb="78" eb="80">
      <t>ゲンガク</t>
    </rPh>
    <rPh sb="80" eb="81">
      <t>ブン</t>
    </rPh>
    <rPh sb="82" eb="83">
      <t>フク</t>
    </rPh>
    <rPh sb="91" eb="93">
      <t>ヒョウジ</t>
    </rPh>
    <phoneticPr fontId="2"/>
  </si>
  <si>
    <t>４－1．減免を考慮した子ども・子育て支援金分の計算</t>
    <rPh sb="4" eb="6">
      <t>ゲンメン</t>
    </rPh>
    <rPh sb="7" eb="9">
      <t>コウリョ</t>
    </rPh>
    <rPh sb="11" eb="12">
      <t>コ</t>
    </rPh>
    <rPh sb="15" eb="17">
      <t>コソダ</t>
    </rPh>
    <rPh sb="18" eb="20">
      <t>シエン</t>
    </rPh>
    <rPh sb="20" eb="21">
      <t>キン</t>
    </rPh>
    <rPh sb="21" eb="22">
      <t>ブン</t>
    </rPh>
    <rPh sb="23" eb="25">
      <t>ケイサン</t>
    </rPh>
    <phoneticPr fontId="3"/>
  </si>
  <si>
    <t>４－１－１．世帯ごとの減免が適用されている場合の子ども・子育て支援金分の計算</t>
    <phoneticPr fontId="2"/>
  </si>
  <si>
    <t>減免額　　　　：　10,000円</t>
    <rPh sb="0" eb="3">
      <t>ゲンメンガク</t>
    </rPh>
    <rPh sb="15" eb="16">
      <t>エン</t>
    </rPh>
    <phoneticPr fontId="2"/>
  </si>
  <si>
    <t>（子ども・子育て支援金分に対しての減免額）</t>
    <rPh sb="1" eb="2">
      <t>コ</t>
    </rPh>
    <rPh sb="5" eb="7">
      <t>コソダ</t>
    </rPh>
    <rPh sb="8" eb="10">
      <t>シエン</t>
    </rPh>
    <rPh sb="10" eb="11">
      <t>キン</t>
    </rPh>
    <rPh sb="11" eb="12">
      <t>ブン</t>
    </rPh>
    <rPh sb="13" eb="14">
      <t>タイ</t>
    </rPh>
    <rPh sb="17" eb="19">
      <t>ゲンメン</t>
    </rPh>
    <rPh sb="19" eb="20">
      <t>ガク</t>
    </rPh>
    <phoneticPr fontId="2"/>
  </si>
  <si>
    <t>決定保険料　：　6,130円</t>
    <rPh sb="0" eb="5">
      <t>ケッテイホケンリョウ</t>
    </rPh>
    <rPh sb="13" eb="14">
      <t>エン</t>
    </rPh>
    <phoneticPr fontId="2"/>
  </si>
  <si>
    <t>　A.医療分・支援金分・介護分と同様に子ども支援金分についても、世帯（月割増減額を適用した後の決定保険料（税））に対する減免額もしくは減免率を登録可能とし、登録した内容を基に減免を適用する。</t>
    <rPh sb="16" eb="18">
      <t>ドウヨウ</t>
    </rPh>
    <rPh sb="19" eb="20">
      <t>コ</t>
    </rPh>
    <rPh sb="22" eb="26">
      <t>シエンキンブン</t>
    </rPh>
    <rPh sb="32" eb="34">
      <t>セタイ</t>
    </rPh>
    <rPh sb="35" eb="37">
      <t>ツキワ</t>
    </rPh>
    <rPh sb="37" eb="40">
      <t>ゾウゲンガク</t>
    </rPh>
    <rPh sb="41" eb="43">
      <t>テキヨウ</t>
    </rPh>
    <rPh sb="45" eb="46">
      <t>ノチ</t>
    </rPh>
    <rPh sb="47" eb="52">
      <t>ケッテイホケンリョウ</t>
    </rPh>
    <rPh sb="53" eb="54">
      <t>ゼイ</t>
    </rPh>
    <rPh sb="57" eb="58">
      <t>タイ</t>
    </rPh>
    <rPh sb="60" eb="62">
      <t>ゲンメン</t>
    </rPh>
    <rPh sb="62" eb="63">
      <t>ガク</t>
    </rPh>
    <rPh sb="67" eb="70">
      <t>ゲンメンリツ</t>
    </rPh>
    <rPh sb="71" eb="75">
      <t>トウロクカノウ</t>
    </rPh>
    <rPh sb="78" eb="80">
      <t>トウロク</t>
    </rPh>
    <rPh sb="82" eb="84">
      <t>ナイヨウ</t>
    </rPh>
    <phoneticPr fontId="2"/>
  </si>
  <si>
    <t>４－１－２．個人単位の個別減免が適用されている場合の子ども・子育て支援金分の計算</t>
    <phoneticPr fontId="2"/>
  </si>
  <si>
    <t>&lt;減免情報&gt;</t>
    <rPh sb="1" eb="3">
      <t>ゲンメン</t>
    </rPh>
    <rPh sb="3" eb="5">
      <t>ジョウホウ</t>
    </rPh>
    <phoneticPr fontId="2"/>
  </si>
  <si>
    <t>対象者</t>
    <rPh sb="0" eb="3">
      <t>タイショウシャ</t>
    </rPh>
    <phoneticPr fontId="2"/>
  </si>
  <si>
    <t>期間</t>
    <rPh sb="0" eb="2">
      <t>キカン</t>
    </rPh>
    <phoneticPr fontId="2"/>
  </si>
  <si>
    <t>減免率</t>
    <rPh sb="0" eb="2">
      <t>ゲンメン</t>
    </rPh>
    <rPh sb="2" eb="3">
      <t>リツ</t>
    </rPh>
    <phoneticPr fontId="2"/>
  </si>
  <si>
    <t>対象</t>
    <rPh sb="0" eb="2">
      <t>タイショウ</t>
    </rPh>
    <phoneticPr fontId="2"/>
  </si>
  <si>
    <t>カ月</t>
    <phoneticPr fontId="2"/>
  </si>
  <si>
    <t>均等割／18歳以上均等割</t>
    <rPh sb="0" eb="3">
      <t>キントウワ</t>
    </rPh>
    <rPh sb="6" eb="7">
      <t>サイ</t>
    </rPh>
    <rPh sb="7" eb="12">
      <t>イジョウキントウワ</t>
    </rPh>
    <phoneticPr fontId="2"/>
  </si>
  <si>
    <t>均等割</t>
    <rPh sb="0" eb="3">
      <t>キントウワ</t>
    </rPh>
    <phoneticPr fontId="2"/>
  </si>
  <si>
    <t>＜減免前＞</t>
    <rPh sb="1" eb="4">
      <t>ゲンメンマエ</t>
    </rPh>
    <phoneticPr fontId="2"/>
  </si>
  <si>
    <t>＜減免額の算出＞</t>
    <rPh sb="1" eb="4">
      <t>ゲンメンガク</t>
    </rPh>
    <rPh sb="5" eb="7">
      <t>サンシュツ</t>
    </rPh>
    <phoneticPr fontId="2"/>
  </si>
  <si>
    <t>Bさん(減免)</t>
    <rPh sb="4" eb="6">
      <t>ゲンメン</t>
    </rPh>
    <phoneticPr fontId="2"/>
  </si>
  <si>
    <t>Cさん(減免)</t>
    <rPh sb="4" eb="6">
      <t>ゲンメン</t>
    </rPh>
    <phoneticPr fontId="2"/>
  </si>
  <si>
    <t>①所得割（減免額）               ：</t>
    <rPh sb="1" eb="4">
      <t>ショトクワリ</t>
    </rPh>
    <phoneticPr fontId="2"/>
  </si>
  <si>
    <t>：</t>
    <phoneticPr fontId="2"/>
  </si>
  <si>
    <t>（所得割×減免率×減免期間／12）</t>
    <rPh sb="1" eb="3">
      <t>ショトク</t>
    </rPh>
    <rPh sb="3" eb="4">
      <t>ワリ</t>
    </rPh>
    <rPh sb="5" eb="8">
      <t>ゲンメンリツ</t>
    </rPh>
    <rPh sb="9" eb="13">
      <t>ゲンメンキカン</t>
    </rPh>
    <phoneticPr fontId="2"/>
  </si>
  <si>
    <t>②資産割（減免額）               ：</t>
    <rPh sb="1" eb="3">
      <t>シサン</t>
    </rPh>
    <rPh sb="3" eb="4">
      <t>ワリ</t>
    </rPh>
    <phoneticPr fontId="2"/>
  </si>
  <si>
    <t>（資産割×減免率×減免期間／12）</t>
    <rPh sb="1" eb="4">
      <t>シサンワリ</t>
    </rPh>
    <rPh sb="5" eb="8">
      <t>ゲンメンリツ</t>
    </rPh>
    <rPh sb="9" eb="13">
      <t>ゲンメンキカン</t>
    </rPh>
    <phoneticPr fontId="2"/>
  </si>
  <si>
    <t>③均等割（減免額）               ：</t>
    <rPh sb="1" eb="4">
      <t>キントウワリ</t>
    </rPh>
    <phoneticPr fontId="2"/>
  </si>
  <si>
    <t>（均等割×減免率×減免期間／12）</t>
    <rPh sb="1" eb="3">
      <t>キントウ</t>
    </rPh>
    <rPh sb="3" eb="4">
      <t>ワリ</t>
    </rPh>
    <rPh sb="5" eb="7">
      <t>ゲンメン</t>
    </rPh>
    <rPh sb="7" eb="11">
      <t>ゲンメンキカン</t>
    </rPh>
    <phoneticPr fontId="2"/>
  </si>
  <si>
    <t>④平等割（減免額）               ：</t>
    <rPh sb="1" eb="3">
      <t>ビョウドウ</t>
    </rPh>
    <rPh sb="3" eb="4">
      <t>ワリ</t>
    </rPh>
    <phoneticPr fontId="2"/>
  </si>
  <si>
    <t>（平等割×減免率×減免期間／12）</t>
    <rPh sb="1" eb="3">
      <t>ビョウドウ</t>
    </rPh>
    <rPh sb="3" eb="4">
      <t>ワリ</t>
    </rPh>
    <rPh sb="5" eb="8">
      <t>ゲンメンリツ</t>
    </rPh>
    <rPh sb="9" eb="13">
      <t>ゲンメンキカン</t>
    </rPh>
    <phoneticPr fontId="2"/>
  </si>
  <si>
    <t>⑤18歳以上均等割（減免額）  ：</t>
    <rPh sb="3" eb="6">
      <t>サイイジョウ</t>
    </rPh>
    <rPh sb="6" eb="9">
      <t>キントウワ</t>
    </rPh>
    <phoneticPr fontId="2"/>
  </si>
  <si>
    <t>（18歳以上均等割×減免率×減免期間／12）</t>
    <rPh sb="3" eb="6">
      <t>サイイジョウ</t>
    </rPh>
    <rPh sb="6" eb="9">
      <t>キントウワ</t>
    </rPh>
    <rPh sb="10" eb="13">
      <t>ゲンメンリツ</t>
    </rPh>
    <rPh sb="14" eb="18">
      <t>ゲンメンキカン</t>
    </rPh>
    <phoneticPr fontId="2"/>
  </si>
  <si>
    <t>減免額               　　 　　 　　　　：</t>
    <rPh sb="0" eb="3">
      <t>ゲンメンガク</t>
    </rPh>
    <phoneticPr fontId="2"/>
  </si>
  <si>
    <t>減免額　　  　：　 1,083円</t>
    <rPh sb="0" eb="2">
      <t>ゲンメン</t>
    </rPh>
    <rPh sb="2" eb="3">
      <t>ガク</t>
    </rPh>
    <rPh sb="16" eb="17">
      <t>エン</t>
    </rPh>
    <phoneticPr fontId="2"/>
  </si>
  <si>
    <t>決定保険料　：　15,047円</t>
    <rPh sb="0" eb="5">
      <t>ケッテイホケンリョウ</t>
    </rPh>
    <rPh sb="14" eb="15">
      <t>エン</t>
    </rPh>
    <phoneticPr fontId="2"/>
  </si>
  <si>
    <t>　A.医療分・支援金分・介護分と同様に子ども支援金分についても、個人ごとの所得割、資産割、均等割、平等割に対する減免期間、減免率を登録可能とし、登録した内容を基に減免を適用する。</t>
    <rPh sb="16" eb="18">
      <t>ドウヨウ</t>
    </rPh>
    <rPh sb="19" eb="20">
      <t>コ</t>
    </rPh>
    <rPh sb="22" eb="26">
      <t>シエンキンブン</t>
    </rPh>
    <rPh sb="32" eb="34">
      <t>コジン</t>
    </rPh>
    <rPh sb="37" eb="39">
      <t>ショトク</t>
    </rPh>
    <rPh sb="39" eb="40">
      <t>ワリ</t>
    </rPh>
    <rPh sb="41" eb="43">
      <t>シサン</t>
    </rPh>
    <rPh sb="43" eb="44">
      <t>ワリ</t>
    </rPh>
    <rPh sb="45" eb="48">
      <t>キントウワリ</t>
    </rPh>
    <rPh sb="49" eb="51">
      <t>ビョウドウ</t>
    </rPh>
    <rPh sb="51" eb="52">
      <t>ワリ</t>
    </rPh>
    <rPh sb="53" eb="54">
      <t>タイ</t>
    </rPh>
    <rPh sb="56" eb="58">
      <t>ゲンメン</t>
    </rPh>
    <rPh sb="58" eb="60">
      <t>キカン</t>
    </rPh>
    <rPh sb="61" eb="64">
      <t>ゲンメンリツ</t>
    </rPh>
    <rPh sb="65" eb="69">
      <t>トウロクカノウ</t>
    </rPh>
    <rPh sb="72" eb="74">
      <t>トウロク</t>
    </rPh>
    <rPh sb="76" eb="78">
      <t>ナイヨウ</t>
    </rPh>
    <phoneticPr fontId="2"/>
  </si>
  <si>
    <t>　B.子ども支援金分については、18歳以上均等割に対しても減免期間、減免率を登録可能とし、登録した内容を基に減免を適用する。</t>
    <rPh sb="3" eb="4">
      <t>コ</t>
    </rPh>
    <rPh sb="6" eb="10">
      <t>シエンキンブン</t>
    </rPh>
    <rPh sb="18" eb="21">
      <t>サイイジョウ</t>
    </rPh>
    <rPh sb="21" eb="24">
      <t>キントウワ</t>
    </rPh>
    <rPh sb="25" eb="26">
      <t>タイ</t>
    </rPh>
    <rPh sb="29" eb="33">
      <t>ゲンメンキカン</t>
    </rPh>
    <rPh sb="34" eb="37">
      <t>ゲンメンリツ</t>
    </rPh>
    <rPh sb="38" eb="42">
      <t>トウロクカノウ</t>
    </rPh>
    <rPh sb="45" eb="47">
      <t>トウロク</t>
    </rPh>
    <rPh sb="49" eb="51">
      <t>ナイヨウ</t>
    </rPh>
    <rPh sb="52" eb="53">
      <t>モト</t>
    </rPh>
    <rPh sb="54" eb="56">
      <t>ゲンメン</t>
    </rPh>
    <rPh sb="57" eb="59">
      <t>テキヨウ</t>
    </rPh>
    <phoneticPr fontId="2"/>
  </si>
  <si>
    <t>　C.18未満の被保険者に対して均等割の個別減免を登録した場合、18歳未満均等割軽減により全額が軽減されることから、減免額を0とする。</t>
    <rPh sb="5" eb="7">
      <t>ミマン</t>
    </rPh>
    <rPh sb="8" eb="12">
      <t>ヒホケンシャ</t>
    </rPh>
    <rPh sb="12" eb="13">
      <t>タイ</t>
    </rPh>
    <rPh sb="16" eb="19">
      <t>キントウワリ</t>
    </rPh>
    <rPh sb="20" eb="22">
      <t>コベツ</t>
    </rPh>
    <rPh sb="22" eb="24">
      <t>ゲンメン</t>
    </rPh>
    <rPh sb="25" eb="27">
      <t>トウロク</t>
    </rPh>
    <rPh sb="29" eb="31">
      <t>バアイ</t>
    </rPh>
    <rPh sb="34" eb="37">
      <t>サイミマン</t>
    </rPh>
    <rPh sb="37" eb="40">
      <t>キントウワ</t>
    </rPh>
    <rPh sb="40" eb="42">
      <t>ケイゲン</t>
    </rPh>
    <rPh sb="45" eb="47">
      <t>ゼンガク</t>
    </rPh>
    <rPh sb="48" eb="50">
      <t>ケイゲン</t>
    </rPh>
    <rPh sb="58" eb="61">
      <t>ゲンメンガク</t>
    </rPh>
    <phoneticPr fontId="2"/>
  </si>
  <si>
    <t>４－１－３．世帯単位の個別減免が適用されている場合の子ども・子育て支援金分の計算</t>
    <rPh sb="6" eb="8">
      <t>セタイ</t>
    </rPh>
    <phoneticPr fontId="2"/>
  </si>
  <si>
    <t>世帯単位</t>
    <rPh sb="0" eb="4">
      <t>セタイタンイ</t>
    </rPh>
    <phoneticPr fontId="2"/>
  </si>
  <si>
    <t>18歳以上均等割</t>
    <phoneticPr fontId="2"/>
  </si>
  <si>
    <t>世帯単位</t>
    <rPh sb="0" eb="2">
      <t>セタイ</t>
    </rPh>
    <rPh sb="2" eb="4">
      <t>タンイ</t>
    </rPh>
    <phoneticPr fontId="2"/>
  </si>
  <si>
    <t>減免額　　  　：　 2,068円</t>
    <rPh sb="0" eb="2">
      <t>ゲンメン</t>
    </rPh>
    <rPh sb="2" eb="3">
      <t>ガク</t>
    </rPh>
    <rPh sb="16" eb="17">
      <t>エン</t>
    </rPh>
    <phoneticPr fontId="2"/>
  </si>
  <si>
    <t>決定保険料　：　14,062円</t>
    <rPh sb="0" eb="5">
      <t>ケッテイホケンリョウ</t>
    </rPh>
    <rPh sb="14" eb="15">
      <t>エン</t>
    </rPh>
    <phoneticPr fontId="2"/>
  </si>
  <si>
    <t>　A.医療分・支援金分・介護分と同様に子ども支援金分についても、世帯の所得割、資産割、均等割、平等割に対する減免期間、減免率を登録可能とし、登録した内容を基に減免を適用する。</t>
    <rPh sb="16" eb="18">
      <t>ドウヨウ</t>
    </rPh>
    <rPh sb="19" eb="20">
      <t>コ</t>
    </rPh>
    <rPh sb="22" eb="26">
      <t>シエンキンブン</t>
    </rPh>
    <rPh sb="32" eb="34">
      <t>セタイ</t>
    </rPh>
    <rPh sb="35" eb="37">
      <t>ショトク</t>
    </rPh>
    <rPh sb="37" eb="38">
      <t>ワリ</t>
    </rPh>
    <rPh sb="39" eb="41">
      <t>シサン</t>
    </rPh>
    <rPh sb="41" eb="42">
      <t>ワリ</t>
    </rPh>
    <rPh sb="43" eb="46">
      <t>キントウワリ</t>
    </rPh>
    <rPh sb="47" eb="49">
      <t>ビョウドウ</t>
    </rPh>
    <rPh sb="49" eb="50">
      <t>ワリ</t>
    </rPh>
    <rPh sb="51" eb="52">
      <t>タイ</t>
    </rPh>
    <rPh sb="54" eb="56">
      <t>ゲンメン</t>
    </rPh>
    <rPh sb="56" eb="58">
      <t>キカン</t>
    </rPh>
    <rPh sb="59" eb="62">
      <t>ゲンメンリツ</t>
    </rPh>
    <rPh sb="63" eb="67">
      <t>トウロクカノウ</t>
    </rPh>
    <rPh sb="70" eb="72">
      <t>トウロク</t>
    </rPh>
    <rPh sb="74" eb="76">
      <t>ナイヨウ</t>
    </rPh>
    <phoneticPr fontId="2"/>
  </si>
  <si>
    <t>　C.18歳未満の被保険者がいる世帯に対して均等割の個別減免を設定した場合、18歳未満均等割軽減を引いた均等割額から減免額を算出する。</t>
    <rPh sb="5" eb="8">
      <t>サイミマン</t>
    </rPh>
    <rPh sb="9" eb="13">
      <t>ヒホケンシャ</t>
    </rPh>
    <rPh sb="16" eb="18">
      <t>セタイ</t>
    </rPh>
    <rPh sb="19" eb="20">
      <t>タイ</t>
    </rPh>
    <rPh sb="49" eb="50">
      <t>ヒ</t>
    </rPh>
    <rPh sb="52" eb="55">
      <t>キントウワ</t>
    </rPh>
    <rPh sb="55" eb="56">
      <t>ガク</t>
    </rPh>
    <rPh sb="58" eb="61">
      <t>ゲンメンガク</t>
    </rPh>
    <rPh sb="62" eb="64">
      <t>サンシュツ</t>
    </rPh>
    <phoneticPr fontId="2"/>
  </si>
  <si>
    <t>　　（本事例においては、Cさん分の均等割額が減免せず、Aさん、Bさん分の均等割額（4,240円）に対し、６カ月間90%（1,908円）の減免を適用する。）</t>
  </si>
  <si>
    <t>４－2．旧被扶養者の減免を考慮した子ども・子育て支援金分の計算</t>
    <rPh sb="4" eb="5">
      <t>キュウ</t>
    </rPh>
    <rPh sb="5" eb="9">
      <t>ヒフヨウシャ</t>
    </rPh>
    <rPh sb="10" eb="12">
      <t>ゲンメン</t>
    </rPh>
    <rPh sb="13" eb="15">
      <t>コウリョ</t>
    </rPh>
    <rPh sb="17" eb="18">
      <t>コ</t>
    </rPh>
    <rPh sb="21" eb="23">
      <t>コソダ</t>
    </rPh>
    <rPh sb="24" eb="26">
      <t>シエン</t>
    </rPh>
    <rPh sb="26" eb="27">
      <t>キン</t>
    </rPh>
    <rPh sb="27" eb="28">
      <t>ブン</t>
    </rPh>
    <rPh sb="29" eb="31">
      <t>ケイサン</t>
    </rPh>
    <phoneticPr fontId="3"/>
  </si>
  <si>
    <t>４－２－１．条例減免（応益割・応能割減免）に該当する場合の子ども・子育て支援金分の計算</t>
    <phoneticPr fontId="2"/>
  </si>
  <si>
    <t>・Aさんは4月～3月まで国保資格適用</t>
    <rPh sb="6" eb="7">
      <t>ガツ</t>
    </rPh>
    <rPh sb="9" eb="10">
      <t>ガツ</t>
    </rPh>
    <rPh sb="12" eb="14">
      <t>コクホ</t>
    </rPh>
    <rPh sb="14" eb="18">
      <t>シカクテキヨウ</t>
    </rPh>
    <phoneticPr fontId="2"/>
  </si>
  <si>
    <t>・Bさん（75歳以上）、Aさん（65歳以上75歳未満）[4/1時点]</t>
    <rPh sb="8" eb="10">
      <t>イジョウ</t>
    </rPh>
    <rPh sb="18" eb="19">
      <t>サイ</t>
    </rPh>
    <rPh sb="19" eb="21">
      <t>イジョウ</t>
    </rPh>
    <rPh sb="23" eb="26">
      <t>サイミマン</t>
    </rPh>
    <rPh sb="29" eb="31">
      <t>ジテン</t>
    </rPh>
    <phoneticPr fontId="2"/>
  </si>
  <si>
    <t>・旧被扶養者該当[開始：4/1、期間：1年目]</t>
    <rPh sb="1" eb="5">
      <t>キュウヒフヨウ</t>
    </rPh>
    <rPh sb="5" eb="6">
      <t>シャ</t>
    </rPh>
    <rPh sb="6" eb="8">
      <t>ガイトウ</t>
    </rPh>
    <rPh sb="9" eb="11">
      <t>カイシ</t>
    </rPh>
    <rPh sb="10" eb="12">
      <t>カイシ</t>
    </rPh>
    <rPh sb="17" eb="19">
      <t>キカン</t>
    </rPh>
    <phoneticPr fontId="2"/>
  </si>
  <si>
    <t>Aさん（旧被扶）</t>
    <rPh sb="4" eb="5">
      <t>キュウ</t>
    </rPh>
    <rPh sb="5" eb="6">
      <t>ヒ</t>
    </rPh>
    <rPh sb="6" eb="7">
      <t>フ</t>
    </rPh>
    <phoneticPr fontId="2"/>
  </si>
  <si>
    <t>Bさん（後期）</t>
    <rPh sb="4" eb="6">
      <t>コウキ</t>
    </rPh>
    <phoneticPr fontId="2"/>
  </si>
  <si>
    <t>〇</t>
    <phoneticPr fontId="2"/>
  </si>
  <si>
    <t>＜条例減免額の算出＞</t>
    <rPh sb="1" eb="3">
      <t>ジョウレイ</t>
    </rPh>
    <rPh sb="3" eb="6">
      <t>ゲンメンガク</t>
    </rPh>
    <rPh sb="7" eb="9">
      <t>サンシュツ</t>
    </rPh>
    <phoneticPr fontId="2"/>
  </si>
  <si>
    <t xml:space="preserve">①所得割（減免額）   </t>
    <rPh sb="1" eb="4">
      <t>ショトクワリ</t>
    </rPh>
    <phoneticPr fontId="2"/>
  </si>
  <si>
    <t>（所得割全額）</t>
    <rPh sb="1" eb="3">
      <t>ショトク</t>
    </rPh>
    <rPh sb="3" eb="4">
      <t>ワリ</t>
    </rPh>
    <rPh sb="4" eb="6">
      <t>ゼンガク</t>
    </rPh>
    <phoneticPr fontId="2"/>
  </si>
  <si>
    <t xml:space="preserve">②資産割（減免額）               </t>
    <rPh sb="1" eb="3">
      <t>シサン</t>
    </rPh>
    <rPh sb="3" eb="4">
      <t>ワリ</t>
    </rPh>
    <phoneticPr fontId="2"/>
  </si>
  <si>
    <t>（資産割全額）</t>
    <rPh sb="1" eb="4">
      <t>シサンワリ</t>
    </rPh>
    <rPh sb="4" eb="6">
      <t>ゼンガク</t>
    </rPh>
    <phoneticPr fontId="2"/>
  </si>
  <si>
    <t xml:space="preserve">③均等割（減免額）               </t>
    <rPh sb="1" eb="4">
      <t>キントウワリ</t>
    </rPh>
    <phoneticPr fontId="2"/>
  </si>
  <si>
    <t>（均等割×１／２）</t>
    <rPh sb="1" eb="3">
      <t>キントウ</t>
    </rPh>
    <rPh sb="3" eb="4">
      <t>ワリ</t>
    </rPh>
    <phoneticPr fontId="2"/>
  </si>
  <si>
    <t xml:space="preserve">④平等割（減免額）               </t>
    <rPh sb="1" eb="3">
      <t>ビョウドウ</t>
    </rPh>
    <rPh sb="3" eb="4">
      <t>ワリ</t>
    </rPh>
    <phoneticPr fontId="2"/>
  </si>
  <si>
    <t>（平等割×１／２）</t>
    <rPh sb="1" eb="3">
      <t>ビョウドウ</t>
    </rPh>
    <rPh sb="3" eb="4">
      <t>ワリ</t>
    </rPh>
    <phoneticPr fontId="2"/>
  </si>
  <si>
    <t>⑤18歳以上均等割（減免額）　</t>
    <rPh sb="3" eb="6">
      <t>サイイジョウ</t>
    </rPh>
    <rPh sb="6" eb="9">
      <t>キントウワ</t>
    </rPh>
    <phoneticPr fontId="2"/>
  </si>
  <si>
    <t>（18歳以上均等割×１／２）</t>
    <rPh sb="3" eb="4">
      <t>サイ</t>
    </rPh>
    <rPh sb="4" eb="6">
      <t>イジョウ</t>
    </rPh>
    <rPh sb="6" eb="8">
      <t>キントウ</t>
    </rPh>
    <rPh sb="8" eb="9">
      <t>ワリ</t>
    </rPh>
    <phoneticPr fontId="2"/>
  </si>
  <si>
    <t>条例減免額　　　</t>
    <rPh sb="0" eb="2">
      <t>ジョウレイ</t>
    </rPh>
    <rPh sb="2" eb="5">
      <t>ゲンメンガク</t>
    </rPh>
    <phoneticPr fontId="2"/>
  </si>
  <si>
    <t>条例減免額　：　8,655円</t>
    <rPh sb="0" eb="2">
      <t>ジョウレイ</t>
    </rPh>
    <rPh sb="2" eb="4">
      <t>ゲンメン</t>
    </rPh>
    <rPh sb="4" eb="5">
      <t>ガク</t>
    </rPh>
    <rPh sb="13" eb="14">
      <t>エン</t>
    </rPh>
    <phoneticPr fontId="2"/>
  </si>
  <si>
    <t>決定保険料　：　 1,655円</t>
    <rPh sb="0" eb="5">
      <t>ケッテイホケンリョウ</t>
    </rPh>
    <phoneticPr fontId="2"/>
  </si>
  <si>
    <t>　A.医療分・支援金分と同様に、子ども支援金分についても、条例減免を適用する。また、子ども支援金分については、18歳以上均等割に対しても半額を免除する。</t>
    <rPh sb="12" eb="14">
      <t>ドウヨウ</t>
    </rPh>
    <rPh sb="16" eb="17">
      <t>コ</t>
    </rPh>
    <rPh sb="19" eb="23">
      <t>シエンキンブン</t>
    </rPh>
    <rPh sb="29" eb="33">
      <t>ジョウレイゲンメン</t>
    </rPh>
    <rPh sb="34" eb="36">
      <t>テキヨウ</t>
    </rPh>
    <rPh sb="42" eb="43">
      <t>コ</t>
    </rPh>
    <rPh sb="45" eb="49">
      <t>シエンキンブン</t>
    </rPh>
    <rPh sb="57" eb="60">
      <t>サイイジョウ</t>
    </rPh>
    <rPh sb="60" eb="63">
      <t>キントウワ</t>
    </rPh>
    <rPh sb="64" eb="65">
      <t>タイ</t>
    </rPh>
    <rPh sb="68" eb="70">
      <t>ハンガク</t>
    </rPh>
    <rPh sb="71" eb="73">
      <t>メンジョ</t>
    </rPh>
    <phoneticPr fontId="2"/>
  </si>
  <si>
    <t>４－２－２．条例減免（応能割のみ減免）に該当する場合の子ども・子育て支援金分の計算</t>
    <phoneticPr fontId="2"/>
  </si>
  <si>
    <t>・旧被扶養者該当[開始：4/1、期間：3年目]</t>
    <rPh sb="1" eb="5">
      <t>キュウヒフヨウ</t>
    </rPh>
    <rPh sb="5" eb="6">
      <t>シャ</t>
    </rPh>
    <rPh sb="6" eb="8">
      <t>ガイトウ</t>
    </rPh>
    <rPh sb="9" eb="11">
      <t>カイシ</t>
    </rPh>
    <rPh sb="16" eb="18">
      <t>キカン</t>
    </rPh>
    <phoneticPr fontId="2"/>
  </si>
  <si>
    <t>条例減免額　：  7,000円</t>
    <rPh sb="0" eb="2">
      <t>ジョウレイ</t>
    </rPh>
    <rPh sb="2" eb="4">
      <t>ゲンメン</t>
    </rPh>
    <rPh sb="4" eb="5">
      <t>ガク</t>
    </rPh>
    <rPh sb="14" eb="15">
      <t>エン</t>
    </rPh>
    <phoneticPr fontId="2"/>
  </si>
  <si>
    <t>決定保険料　：　 3,310円</t>
    <rPh sb="0" eb="5">
      <t>ケッテイホケンリョウ</t>
    </rPh>
    <rPh sb="14" eb="15">
      <t>エン</t>
    </rPh>
    <phoneticPr fontId="2"/>
  </si>
  <si>
    <t>　A.医療分・支援金分と同様に、子ども支援金分についても、応能割のみ減免する場合、所得割、資産割の全額を免除する。</t>
    <rPh sb="29" eb="32">
      <t>オウノウワリ</t>
    </rPh>
    <rPh sb="34" eb="36">
      <t>ゲンメン</t>
    </rPh>
    <rPh sb="38" eb="40">
      <t>バアイ</t>
    </rPh>
    <rPh sb="41" eb="43">
      <t>ショトク</t>
    </rPh>
    <rPh sb="43" eb="44">
      <t>ワリ</t>
    </rPh>
    <rPh sb="45" eb="47">
      <t>シサン</t>
    </rPh>
    <rPh sb="47" eb="48">
      <t>ワリ</t>
    </rPh>
    <rPh sb="49" eb="51">
      <t>ゼンガク</t>
    </rPh>
    <rPh sb="52" eb="54">
      <t>メンジョ</t>
    </rPh>
    <phoneticPr fontId="2"/>
  </si>
  <si>
    <t>４－２－３．条例減免に該当し、年度途中で2年が経過（応益割・応能割減免⇒応能割のみ減免）する場合の子ども・子育て支援金分の計算</t>
    <rPh sb="6" eb="8">
      <t>ジョウレイ</t>
    </rPh>
    <rPh sb="8" eb="10">
      <t>ゲンメン</t>
    </rPh>
    <rPh sb="11" eb="13">
      <t>ガイトウ</t>
    </rPh>
    <rPh sb="15" eb="17">
      <t>ネンド</t>
    </rPh>
    <rPh sb="17" eb="19">
      <t>トチュウ</t>
    </rPh>
    <rPh sb="21" eb="22">
      <t>ネン</t>
    </rPh>
    <rPh sb="23" eb="25">
      <t>ケイカ</t>
    </rPh>
    <rPh sb="26" eb="28">
      <t>オウエキ</t>
    </rPh>
    <rPh sb="28" eb="29">
      <t>ワリ</t>
    </rPh>
    <rPh sb="30" eb="32">
      <t>オウノウ</t>
    </rPh>
    <rPh sb="32" eb="33">
      <t>ワリ</t>
    </rPh>
    <rPh sb="33" eb="35">
      <t>ゲンメン</t>
    </rPh>
    <rPh sb="36" eb="38">
      <t>オウノウ</t>
    </rPh>
    <rPh sb="38" eb="39">
      <t>ワリ</t>
    </rPh>
    <rPh sb="41" eb="43">
      <t>ゲンメン</t>
    </rPh>
    <rPh sb="46" eb="48">
      <t>バアイ</t>
    </rPh>
    <rPh sb="49" eb="50">
      <t>コ</t>
    </rPh>
    <rPh sb="53" eb="55">
      <t>コソダ</t>
    </rPh>
    <rPh sb="56" eb="58">
      <t>シエン</t>
    </rPh>
    <rPh sb="58" eb="59">
      <t>キン</t>
    </rPh>
    <rPh sb="59" eb="60">
      <t>ブン</t>
    </rPh>
    <rPh sb="61" eb="63">
      <t>ケイサン</t>
    </rPh>
    <phoneticPr fontId="2"/>
  </si>
  <si>
    <t>・旧被扶養者該当[開始：10/1、期間：３年目（10月以降3年目）]</t>
    <rPh sb="1" eb="5">
      <t>キュウヒフヨウ</t>
    </rPh>
    <rPh sb="5" eb="6">
      <t>シャ</t>
    </rPh>
    <rPh sb="6" eb="8">
      <t>ガイトウ</t>
    </rPh>
    <rPh sb="9" eb="11">
      <t>カイシ</t>
    </rPh>
    <rPh sb="17" eb="19">
      <t>キカン</t>
    </rPh>
    <rPh sb="26" eb="27">
      <t>ガツ</t>
    </rPh>
    <rPh sb="27" eb="29">
      <t>イコウ</t>
    </rPh>
    <rPh sb="30" eb="32">
      <t>ネンメ</t>
    </rPh>
    <phoneticPr fontId="2"/>
  </si>
  <si>
    <t>・保険料（税）/１月あたり　[条例減免前]</t>
    <rPh sb="1" eb="4">
      <t>ホケンリョウ</t>
    </rPh>
    <rPh sb="5" eb="6">
      <t>ゼイ</t>
    </rPh>
    <rPh sb="9" eb="10">
      <t>ガツ</t>
    </rPh>
    <rPh sb="15" eb="19">
      <t>ジョウレイゲンメン</t>
    </rPh>
    <rPh sb="19" eb="20">
      <t>マエ</t>
    </rPh>
    <phoneticPr fontId="2"/>
  </si>
  <si>
    <t>　　10,310　÷　12　=</t>
    <phoneticPr fontId="2"/>
  </si>
  <si>
    <t>・条例減免額（４月～９月分 ）/１月あたり</t>
    <rPh sb="1" eb="6">
      <t>ジョウレイゲンメンガク</t>
    </rPh>
    <rPh sb="8" eb="9">
      <t>ガツ</t>
    </rPh>
    <rPh sb="11" eb="12">
      <t>ガツ</t>
    </rPh>
    <rPh sb="12" eb="13">
      <t>ブン</t>
    </rPh>
    <phoneticPr fontId="2"/>
  </si>
  <si>
    <t>：</t>
  </si>
  <si>
    <t>　　8,655　÷　12　=</t>
    <phoneticPr fontId="2"/>
  </si>
  <si>
    <t>・条例減免額（１０月～３月分 ）/１月あたり</t>
    <rPh sb="1" eb="6">
      <t>ジョウレイゲンメンガク</t>
    </rPh>
    <rPh sb="9" eb="10">
      <t>ガツ</t>
    </rPh>
    <rPh sb="12" eb="13">
      <t>ガツ</t>
    </rPh>
    <rPh sb="13" eb="14">
      <t>ブン</t>
    </rPh>
    <phoneticPr fontId="2"/>
  </si>
  <si>
    <t>条例減免額</t>
    <rPh sb="0" eb="4">
      <t>ジョウ</t>
    </rPh>
    <rPh sb="4" eb="5">
      <t>ガク</t>
    </rPh>
    <phoneticPr fontId="2"/>
  </si>
  <si>
    <t>　　7,000　÷　12　=</t>
    <phoneticPr fontId="2"/>
  </si>
  <si>
    <t>　A.医療分・支援金分と同様に、子ども支援金分について年度途中で応益割・応能割減免から応能割のみ減免に変更になった場合も、条例減免の該当月数分の金額を減額する。</t>
    <rPh sb="51" eb="53">
      <t>ヘンコウ</t>
    </rPh>
    <rPh sb="57" eb="59">
      <t>バアイ</t>
    </rPh>
    <rPh sb="66" eb="70">
      <t>ガイトウツキスウ</t>
    </rPh>
    <rPh sb="70" eb="71">
      <t>ブン</t>
    </rPh>
    <rPh sb="72" eb="74">
      <t>キンガク</t>
    </rPh>
    <rPh sb="75" eb="77">
      <t>ゲンガク</t>
    </rPh>
    <phoneticPr fontId="2"/>
  </si>
  <si>
    <t>補足資料1-4 データベース（テーブル）</t>
    <phoneticPr fontId="3"/>
  </si>
  <si>
    <t>※凡例）改修区分　新規：新たに機能追加　修正：既存機能への修正　-：テーブル構造等の変更はなく、データ追加のみ</t>
    <rPh sb="1" eb="3">
      <t>ハンレイ</t>
    </rPh>
    <rPh sb="4" eb="8">
      <t>カイシュウクブン</t>
    </rPh>
    <rPh sb="9" eb="11">
      <t>シンキ</t>
    </rPh>
    <rPh sb="12" eb="13">
      <t>アラ</t>
    </rPh>
    <rPh sb="15" eb="17">
      <t>キノウ</t>
    </rPh>
    <rPh sb="17" eb="19">
      <t>ツイカ</t>
    </rPh>
    <rPh sb="20" eb="22">
      <t>シュウセイ</t>
    </rPh>
    <rPh sb="23" eb="27">
      <t>キゾンキノウ</t>
    </rPh>
    <rPh sb="29" eb="31">
      <t>シュウセイ</t>
    </rPh>
    <rPh sb="38" eb="41">
      <t>コウゾウトウ</t>
    </rPh>
    <rPh sb="42" eb="44">
      <t>ヘンコウ</t>
    </rPh>
    <rPh sb="51" eb="53">
      <t>ツイカ</t>
    </rPh>
    <phoneticPr fontId="2"/>
  </si>
  <si>
    <t>No.</t>
    <phoneticPr fontId="2"/>
  </si>
  <si>
    <t>テーブル名称</t>
    <rPh sb="4" eb="6">
      <t>メイショウ</t>
    </rPh>
    <phoneticPr fontId="3"/>
  </si>
  <si>
    <t>テーブル名称（日本語名）</t>
    <rPh sb="4" eb="6">
      <t>メイショウ</t>
    </rPh>
    <rPh sb="7" eb="11">
      <t>ニホンゴメイ</t>
    </rPh>
    <phoneticPr fontId="3"/>
  </si>
  <si>
    <t>改修区分（※）</t>
    <rPh sb="0" eb="4">
      <t>カイシュウクブン</t>
    </rPh>
    <phoneticPr fontId="2"/>
  </si>
  <si>
    <t>改修ポイント</t>
    <rPh sb="0" eb="2">
      <t>カイシュウ</t>
    </rPh>
    <phoneticPr fontId="2"/>
  </si>
  <si>
    <t>FZho_CHUTIKBN</t>
    <phoneticPr fontId="2"/>
  </si>
  <si>
    <t>FZho_CODE調定区分</t>
  </si>
  <si>
    <t>-</t>
    <phoneticPr fontId="2"/>
  </si>
  <si>
    <t>・子ども支援金分を表すコード「4:子ども」を追加する。</t>
    <rPh sb="1" eb="2">
      <t>コ</t>
    </rPh>
    <rPh sb="4" eb="8">
      <t>シエンキンブン</t>
    </rPh>
    <rPh sb="9" eb="10">
      <t>アラワ</t>
    </rPh>
    <rPh sb="17" eb="18">
      <t>コ</t>
    </rPh>
    <rPh sb="22" eb="24">
      <t>ツイカ</t>
    </rPh>
    <phoneticPr fontId="2"/>
  </si>
  <si>
    <t>SZho_ZEIRITSUSHOKAI</t>
    <phoneticPr fontId="2"/>
  </si>
  <si>
    <t>SZho_税率照会</t>
    <phoneticPr fontId="2"/>
  </si>
  <si>
    <t>修正</t>
    <rPh sb="0" eb="2">
      <t>シュウセイ</t>
    </rPh>
    <phoneticPr fontId="2"/>
  </si>
  <si>
    <t>・子ども支援金分の料（税）率を登録、管理する項目を追加する。</t>
    <rPh sb="1" eb="2">
      <t>コ</t>
    </rPh>
    <rPh sb="4" eb="8">
      <t>シエンキンブン</t>
    </rPh>
    <rPh sb="9" eb="10">
      <t>リョウ</t>
    </rPh>
    <rPh sb="11" eb="12">
      <t>ゼイ</t>
    </rPh>
    <rPh sb="13" eb="14">
      <t>リツ</t>
    </rPh>
    <rPh sb="15" eb="17">
      <t>トウロク</t>
    </rPh>
    <rPh sb="18" eb="20">
      <t>カンリ</t>
    </rPh>
    <rPh sb="22" eb="24">
      <t>コウモク</t>
    </rPh>
    <rPh sb="25" eb="27">
      <t>ツイカ</t>
    </rPh>
    <phoneticPr fontId="2"/>
  </si>
  <si>
    <t>SZho_ZEIRITSUSHOKAIREKI</t>
  </si>
  <si>
    <t>SZho_税率照会_歴</t>
  </si>
  <si>
    <t>・子ども支援金分の料（税）率（履歴）を登録、管理する項目を追加する。</t>
    <rPh sb="1" eb="2">
      <t>コ</t>
    </rPh>
    <rPh sb="4" eb="8">
      <t>シエンキンブン</t>
    </rPh>
    <rPh sb="9" eb="10">
      <t>リョウ</t>
    </rPh>
    <rPh sb="11" eb="12">
      <t>ゼイ</t>
    </rPh>
    <rPh sb="13" eb="14">
      <t>リツ</t>
    </rPh>
    <rPh sb="15" eb="17">
      <t>リレキ</t>
    </rPh>
    <rPh sb="19" eb="21">
      <t>トウロク</t>
    </rPh>
    <rPh sb="22" eb="24">
      <t>カンリ</t>
    </rPh>
    <rPh sb="26" eb="28">
      <t>コウモク</t>
    </rPh>
    <rPh sb="29" eb="31">
      <t>ツイカ</t>
    </rPh>
    <phoneticPr fontId="2"/>
  </si>
  <si>
    <t>TZho_CHOTEIHENKOJNL</t>
  </si>
  <si>
    <t>TZho_調定変更JNL</t>
  </si>
  <si>
    <t>・調定変更前の子ども支援金分の調定額を登録、管理する項目を追加する。</t>
    <rPh sb="1" eb="6">
      <t>チョウテイヘンコウマエ</t>
    </rPh>
    <rPh sb="7" eb="8">
      <t>コ</t>
    </rPh>
    <rPh sb="10" eb="14">
      <t>シエンキンブン</t>
    </rPh>
    <rPh sb="15" eb="18">
      <t>チョウテイガク</t>
    </rPh>
    <rPh sb="19" eb="21">
      <t>トウロク</t>
    </rPh>
    <rPh sb="22" eb="24">
      <t>カンリ</t>
    </rPh>
    <rPh sb="26" eb="28">
      <t>コウモク</t>
    </rPh>
    <rPh sb="29" eb="31">
      <t>ツイカ</t>
    </rPh>
    <phoneticPr fontId="2"/>
  </si>
  <si>
    <t>TZho_CHOUSHUUKUBUN</t>
    <phoneticPr fontId="2"/>
  </si>
  <si>
    <t>TZho_徴収区分</t>
  </si>
  <si>
    <t>・子ども支援金分の特別徴収の引き落とし額を登録、管理する項目を追加する。
　（子ども支援金分の退職分の特別徴収の引き落とし額を登録、管理する項目は追加しない。）</t>
    <rPh sb="1" eb="2">
      <t>コ</t>
    </rPh>
    <rPh sb="4" eb="8">
      <t>シエンキンブン</t>
    </rPh>
    <rPh sb="9" eb="13">
      <t>トクベツチョウシュウ</t>
    </rPh>
    <rPh sb="14" eb="15">
      <t>ヒ</t>
    </rPh>
    <rPh sb="16" eb="17">
      <t>オ</t>
    </rPh>
    <rPh sb="19" eb="20">
      <t>ガク</t>
    </rPh>
    <rPh sb="21" eb="23">
      <t>トウロク</t>
    </rPh>
    <rPh sb="24" eb="26">
      <t>カンリ</t>
    </rPh>
    <rPh sb="28" eb="30">
      <t>コウモク</t>
    </rPh>
    <rPh sb="31" eb="33">
      <t>ツイカ</t>
    </rPh>
    <rPh sb="39" eb="40">
      <t>コ</t>
    </rPh>
    <rPh sb="42" eb="46">
      <t>シエンキンブン</t>
    </rPh>
    <rPh sb="47" eb="49">
      <t>タイショク</t>
    </rPh>
    <rPh sb="49" eb="50">
      <t>ブン</t>
    </rPh>
    <rPh sb="51" eb="55">
      <t>トクベツチョウシュウ</t>
    </rPh>
    <rPh sb="56" eb="57">
      <t>ヒ</t>
    </rPh>
    <rPh sb="58" eb="59">
      <t>オ</t>
    </rPh>
    <rPh sb="61" eb="62">
      <t>ガク</t>
    </rPh>
    <rPh sb="63" eb="65">
      <t>トウロク</t>
    </rPh>
    <rPh sb="66" eb="68">
      <t>カンリ</t>
    </rPh>
    <rPh sb="70" eb="72">
      <t>コウモク</t>
    </rPh>
    <rPh sb="73" eb="75">
      <t>ツイカ</t>
    </rPh>
    <phoneticPr fontId="2"/>
  </si>
  <si>
    <t>TZho_CHOUSHUUKUBUNREKI</t>
  </si>
  <si>
    <t>TZho_徴収区分_歴</t>
  </si>
  <si>
    <t>TZho_EUCCHOUSHUUKUBUN</t>
  </si>
  <si>
    <t>TZho_EUC徴収区分</t>
  </si>
  <si>
    <t>TZho_EUCFUKAKOJINMASTER</t>
  </si>
  <si>
    <t>TZho_EUC賦課個人ﾏｽﾀ</t>
  </si>
  <si>
    <t>・子ども支援金分の算定明細を登録、管理する項目を追加する。
・子ども支援金分として追加する項目は、医療分、介護分、支援金分が管理する項目と基本同じとするが、退職分に関する項目は追加せず、「18歳以上均等割額」、「18歳以上均等割軽減額」、「18歳未満均等割軽減額」の項目を別途追加する。
・未就学児軽減、産前産後免除のデータ管理方法と同様に、18歳未満均等割軽減の対象であるかの月別のフラグを登録、管理する項目を追加する。
・現状の仕様として、未就学児軽減に関する項目は「子ども軽減」といった名称であり、未就学児軽減へと項目名称を変更することが考えられるが、DBの項目名称を変更することに伴う改修規模の増加を防ぐため、項目名称の変更は行わない。
・ただし、EUC等で外部に出力する際は、未就学児軽減へと名称を変更する。</t>
    <rPh sb="1" eb="2">
      <t>コ</t>
    </rPh>
    <rPh sb="4" eb="8">
      <t>シエンキンブン</t>
    </rPh>
    <rPh sb="9" eb="13">
      <t>サンテイメイサイ</t>
    </rPh>
    <rPh sb="14" eb="16">
      <t>トウロク</t>
    </rPh>
    <rPh sb="17" eb="19">
      <t>カンリ</t>
    </rPh>
    <rPh sb="21" eb="23">
      <t>コウモク</t>
    </rPh>
    <rPh sb="24" eb="26">
      <t>ツイカ</t>
    </rPh>
    <rPh sb="31" eb="32">
      <t>コ</t>
    </rPh>
    <rPh sb="34" eb="38">
      <t>シエンキンブン</t>
    </rPh>
    <rPh sb="41" eb="43">
      <t>ツイカ</t>
    </rPh>
    <rPh sb="45" eb="47">
      <t>コウモク</t>
    </rPh>
    <rPh sb="49" eb="52">
      <t>イリョウブン</t>
    </rPh>
    <rPh sb="53" eb="56">
      <t>カイゴブン</t>
    </rPh>
    <rPh sb="57" eb="61">
      <t>シエンキンブン</t>
    </rPh>
    <rPh sb="62" eb="64">
      <t>カンリ</t>
    </rPh>
    <rPh sb="66" eb="68">
      <t>コウモク</t>
    </rPh>
    <rPh sb="69" eb="71">
      <t>キホン</t>
    </rPh>
    <rPh sb="71" eb="72">
      <t>オナ</t>
    </rPh>
    <rPh sb="78" eb="81">
      <t>タイショクブン</t>
    </rPh>
    <rPh sb="82" eb="83">
      <t>カン</t>
    </rPh>
    <rPh sb="85" eb="87">
      <t>コウモク</t>
    </rPh>
    <rPh sb="88" eb="90">
      <t>ツイカ</t>
    </rPh>
    <rPh sb="96" eb="99">
      <t>サイイジョウ</t>
    </rPh>
    <rPh sb="99" eb="103">
      <t>キントウワリガク</t>
    </rPh>
    <rPh sb="108" eb="111">
      <t>サイイジョウ</t>
    </rPh>
    <rPh sb="111" eb="114">
      <t>キントウワリ</t>
    </rPh>
    <rPh sb="114" eb="116">
      <t>ケイゲン</t>
    </rPh>
    <rPh sb="116" eb="117">
      <t>ガク</t>
    </rPh>
    <rPh sb="122" eb="125">
      <t>サイミマン</t>
    </rPh>
    <rPh sb="133" eb="135">
      <t>コウモク</t>
    </rPh>
    <rPh sb="136" eb="140">
      <t>ベットツイカ</t>
    </rPh>
    <rPh sb="213" eb="215">
      <t>ゲンジョウ</t>
    </rPh>
    <rPh sb="216" eb="218">
      <t>シヨウ</t>
    </rPh>
    <rPh sb="222" eb="228">
      <t>ミシュウガクジケイゲン</t>
    </rPh>
    <rPh sb="229" eb="230">
      <t>カン</t>
    </rPh>
    <rPh sb="232" eb="234">
      <t>コウモク</t>
    </rPh>
    <rPh sb="236" eb="237">
      <t>コ</t>
    </rPh>
    <rPh sb="239" eb="241">
      <t>ケイゲン</t>
    </rPh>
    <rPh sb="246" eb="248">
      <t>メイショウ</t>
    </rPh>
    <rPh sb="252" eb="258">
      <t>ミシュウガクジケイゲン</t>
    </rPh>
    <rPh sb="260" eb="264">
      <t>コウモクメイショウ</t>
    </rPh>
    <rPh sb="265" eb="267">
      <t>ヘンコウ</t>
    </rPh>
    <rPh sb="272" eb="273">
      <t>カンガ</t>
    </rPh>
    <rPh sb="282" eb="286">
      <t>コウモクメイショウ</t>
    </rPh>
    <rPh sb="287" eb="289">
      <t>ヘンコウ</t>
    </rPh>
    <rPh sb="294" eb="295">
      <t>トモナ</t>
    </rPh>
    <rPh sb="296" eb="300">
      <t>カイシュウキボ</t>
    </rPh>
    <rPh sb="301" eb="303">
      <t>ゾウカ</t>
    </rPh>
    <rPh sb="304" eb="305">
      <t>フセ</t>
    </rPh>
    <rPh sb="309" eb="313">
      <t>コウモクメイショウ</t>
    </rPh>
    <rPh sb="314" eb="316">
      <t>ヘンコウ</t>
    </rPh>
    <rPh sb="317" eb="318">
      <t>オコナ</t>
    </rPh>
    <rPh sb="331" eb="332">
      <t>トウ</t>
    </rPh>
    <rPh sb="333" eb="335">
      <t>ガイブ</t>
    </rPh>
    <rPh sb="336" eb="338">
      <t>シュツリョク</t>
    </rPh>
    <rPh sb="340" eb="341">
      <t>サイ</t>
    </rPh>
    <rPh sb="343" eb="349">
      <t>ミシュウガクジケイゲン</t>
    </rPh>
    <rPh sb="351" eb="353">
      <t>メイショウ</t>
    </rPh>
    <rPh sb="354" eb="356">
      <t>ヘンコウ</t>
    </rPh>
    <phoneticPr fontId="2"/>
  </si>
  <si>
    <t>TZho_EUCFUKAMASTER</t>
  </si>
  <si>
    <t>TZho_EUC賦課ﾏｽﾀ</t>
  </si>
  <si>
    <t>・子ども支援金分の算定明細を登録、管理する項目を追加する。
・子ども支援金分として追加する項目は、医療分、介護分、支援金分が管理する項目と基本同じとするが、退職分に関する項目は追加せず、「18歳以上均等割額」、「18歳以上均等割軽減額」、「18歳未満均等割軽減額」の項目を別途追加する。
・現状の仕様として、未就学児軽減に関する項目は「子ども軽減」といった名称であり、未就学児軽減へと項目名称を変更することが考えられるが、DBの項目名称を変更することに伴う改修規模の増加を防ぐため、項目名称の変更は行わない。
・ただし、EUC等で外部に出力する際は、未就学児軽減へと名称を変更する。</t>
    <rPh sb="1" eb="2">
      <t>コ</t>
    </rPh>
    <rPh sb="4" eb="8">
      <t>シエンキンブン</t>
    </rPh>
    <rPh sb="9" eb="13">
      <t>サンテイメイサイ</t>
    </rPh>
    <rPh sb="14" eb="16">
      <t>トウロク</t>
    </rPh>
    <rPh sb="17" eb="19">
      <t>カンリ</t>
    </rPh>
    <rPh sb="21" eb="23">
      <t>コウモク</t>
    </rPh>
    <rPh sb="24" eb="26">
      <t>ツイカ</t>
    </rPh>
    <rPh sb="31" eb="32">
      <t>コ</t>
    </rPh>
    <rPh sb="34" eb="38">
      <t>シエンキンブン</t>
    </rPh>
    <rPh sb="41" eb="43">
      <t>ツイカ</t>
    </rPh>
    <rPh sb="45" eb="47">
      <t>コウモク</t>
    </rPh>
    <rPh sb="49" eb="52">
      <t>イリョウブン</t>
    </rPh>
    <rPh sb="53" eb="56">
      <t>カイゴブン</t>
    </rPh>
    <rPh sb="57" eb="61">
      <t>シエンキンブン</t>
    </rPh>
    <rPh sb="62" eb="64">
      <t>カンリ</t>
    </rPh>
    <rPh sb="66" eb="68">
      <t>コウモク</t>
    </rPh>
    <rPh sb="69" eb="71">
      <t>キホン</t>
    </rPh>
    <rPh sb="71" eb="72">
      <t>オナ</t>
    </rPh>
    <rPh sb="78" eb="81">
      <t>タイショクブン</t>
    </rPh>
    <rPh sb="82" eb="83">
      <t>カン</t>
    </rPh>
    <rPh sb="85" eb="87">
      <t>コウモク</t>
    </rPh>
    <rPh sb="88" eb="90">
      <t>ツイカ</t>
    </rPh>
    <rPh sb="96" eb="99">
      <t>サイイジョウ</t>
    </rPh>
    <rPh sb="99" eb="103">
      <t>キントウワリガク</t>
    </rPh>
    <rPh sb="108" eb="111">
      <t>サイイジョウ</t>
    </rPh>
    <rPh sb="111" eb="114">
      <t>キントウワリ</t>
    </rPh>
    <rPh sb="114" eb="116">
      <t>ケイゲン</t>
    </rPh>
    <rPh sb="116" eb="117">
      <t>ガク</t>
    </rPh>
    <rPh sb="122" eb="125">
      <t>サイミマン</t>
    </rPh>
    <rPh sb="133" eb="135">
      <t>コウモク</t>
    </rPh>
    <rPh sb="136" eb="140">
      <t>ベットツイカ</t>
    </rPh>
    <rPh sb="145" eb="147">
      <t>ゲンジョウ</t>
    </rPh>
    <rPh sb="148" eb="150">
      <t>シヨウ</t>
    </rPh>
    <rPh sb="154" eb="160">
      <t>ミシュウガクジケイゲン</t>
    </rPh>
    <rPh sb="161" eb="162">
      <t>カン</t>
    </rPh>
    <rPh sb="164" eb="166">
      <t>コウモク</t>
    </rPh>
    <rPh sb="168" eb="169">
      <t>コ</t>
    </rPh>
    <rPh sb="171" eb="173">
      <t>ケイゲン</t>
    </rPh>
    <rPh sb="178" eb="180">
      <t>メイショウ</t>
    </rPh>
    <rPh sb="184" eb="190">
      <t>ミシュウガクジケイゲン</t>
    </rPh>
    <rPh sb="192" eb="196">
      <t>コウモクメイショウ</t>
    </rPh>
    <rPh sb="197" eb="199">
      <t>ヘンコウ</t>
    </rPh>
    <rPh sb="204" eb="205">
      <t>カンガ</t>
    </rPh>
    <rPh sb="214" eb="218">
      <t>コウモクメイショウ</t>
    </rPh>
    <rPh sb="219" eb="221">
      <t>ヘンコウ</t>
    </rPh>
    <rPh sb="226" eb="227">
      <t>トモナ</t>
    </rPh>
    <rPh sb="228" eb="232">
      <t>カイシュウキボ</t>
    </rPh>
    <rPh sb="233" eb="235">
      <t>ゾウカ</t>
    </rPh>
    <rPh sb="236" eb="237">
      <t>フセ</t>
    </rPh>
    <rPh sb="241" eb="245">
      <t>コウモクメイショウ</t>
    </rPh>
    <rPh sb="246" eb="248">
      <t>ヘンコウ</t>
    </rPh>
    <rPh sb="249" eb="250">
      <t>オコナ</t>
    </rPh>
    <rPh sb="263" eb="264">
      <t>トウ</t>
    </rPh>
    <rPh sb="265" eb="267">
      <t>ガイブ</t>
    </rPh>
    <rPh sb="268" eb="270">
      <t>シュツリョク</t>
    </rPh>
    <rPh sb="272" eb="273">
      <t>サイ</t>
    </rPh>
    <rPh sb="275" eb="281">
      <t>ミシュウガクジケイゲン</t>
    </rPh>
    <rPh sb="283" eb="285">
      <t>メイショウ</t>
    </rPh>
    <rPh sb="286" eb="288">
      <t>ヘンコウ</t>
    </rPh>
    <phoneticPr fontId="2"/>
  </si>
  <si>
    <t>TZho_EUCKJNGNMN</t>
  </si>
  <si>
    <t>TZho_EUC個人減免</t>
  </si>
  <si>
    <t>・子ども支援金分の減免設定内容を登録、管理する項目を追加する。
・子ども支援金分として追加する項目は、医療分、介護分、支援金分が管理する項目と基本同じとするが、退職分に関する項目は追加せず、「18歳以上均等割額」に関する減免設定内容を登録、管理する項目を別途追加する。</t>
    <rPh sb="1" eb="2">
      <t>コ</t>
    </rPh>
    <rPh sb="4" eb="8">
      <t>シエンキンブン</t>
    </rPh>
    <rPh sb="9" eb="15">
      <t>ゲンメンセッテイナイヨウ</t>
    </rPh>
    <rPh sb="16" eb="18">
      <t>トウロク</t>
    </rPh>
    <rPh sb="19" eb="21">
      <t>カンリ</t>
    </rPh>
    <rPh sb="23" eb="25">
      <t>コウモク</t>
    </rPh>
    <rPh sb="26" eb="28">
      <t>ツイカ</t>
    </rPh>
    <rPh sb="107" eb="108">
      <t>カン</t>
    </rPh>
    <rPh sb="110" eb="114">
      <t>ゲンメンセッテイ</t>
    </rPh>
    <rPh sb="114" eb="116">
      <t>ナイヨウ</t>
    </rPh>
    <rPh sb="117" eb="119">
      <t>トウロク</t>
    </rPh>
    <rPh sb="120" eb="122">
      <t>カンリ</t>
    </rPh>
    <phoneticPr fontId="2"/>
  </si>
  <si>
    <t>TZho_EUCFKMSTFKKJTU</t>
  </si>
  <si>
    <t>TZho_EUC賦課ﾏｽﾀ賦課期日</t>
  </si>
  <si>
    <t>TZho_EUCFKKKJNMSTFKKJTU</t>
  </si>
  <si>
    <t>TZho_EUC賦課個人ﾏｽﾀ賦課期日</t>
  </si>
  <si>
    <t>TZho_EUCFKMSTKJUN</t>
    <phoneticPr fontId="6"/>
  </si>
  <si>
    <t>TZho_EUC賦課ﾏｽﾀ基準</t>
    <phoneticPr fontId="6"/>
  </si>
  <si>
    <t>TZho_EUCFKKJNMSTKJUN</t>
    <phoneticPr fontId="6"/>
  </si>
  <si>
    <t>TZho_EUC賦課個人ﾏｽﾀ基準</t>
    <phoneticPr fontId="6"/>
  </si>
  <si>
    <t>TZho_EUCFKMSTFKKJTUKJUN</t>
    <phoneticPr fontId="6"/>
  </si>
  <si>
    <t>TZho_EUC賦課ﾏｽﾀ賦課期日基準</t>
    <phoneticPr fontId="6"/>
  </si>
  <si>
    <t>TZho_EUCFKKJNMSTFKKJTKJN</t>
    <phoneticPr fontId="6"/>
  </si>
  <si>
    <t>TZho_EUC賦課個人ﾏｽﾀ賦課期日基準</t>
    <phoneticPr fontId="6"/>
  </si>
  <si>
    <t>TZho_EUCGEMMEN</t>
    <phoneticPr fontId="6"/>
  </si>
  <si>
    <t>TZho_EUC減免</t>
    <phoneticPr fontId="6"/>
  </si>
  <si>
    <t>・子ども支援金分の減免設定内容を登録、管理する項目を追加する。</t>
    <phoneticPr fontId="2"/>
  </si>
  <si>
    <t>TZho_FUKAKOJINHIHO</t>
  </si>
  <si>
    <t>TZho_賦課個人被保</t>
  </si>
  <si>
    <t xml:space="preserve">・未就学児軽減、産前産後免除のデータ管理方法と同様に、18歳未満均等割軽減の対象であるかの月別のフラグを登録、管理する項目を追加する。
</t>
    <rPh sb="1" eb="7">
      <t>ミシュウガクジケイゲン</t>
    </rPh>
    <rPh sb="8" eb="14">
      <t>サンゼンサンゴメンジョ</t>
    </rPh>
    <rPh sb="18" eb="22">
      <t>カンリホウホウ</t>
    </rPh>
    <rPh sb="23" eb="25">
      <t>ドウヨウ</t>
    </rPh>
    <rPh sb="29" eb="32">
      <t>サイミマン</t>
    </rPh>
    <rPh sb="32" eb="35">
      <t>キントウワリ</t>
    </rPh>
    <rPh sb="35" eb="37">
      <t>ケイゲン</t>
    </rPh>
    <rPh sb="38" eb="40">
      <t>タイショウ</t>
    </rPh>
    <rPh sb="45" eb="47">
      <t>ツキベツ</t>
    </rPh>
    <rPh sb="52" eb="54">
      <t>トウロク</t>
    </rPh>
    <rPh sb="55" eb="57">
      <t>カンリ</t>
    </rPh>
    <rPh sb="59" eb="61">
      <t>コウモク</t>
    </rPh>
    <rPh sb="62" eb="64">
      <t>ツイカ</t>
    </rPh>
    <phoneticPr fontId="2"/>
  </si>
  <si>
    <t>TZho_FUKAKOJINHIHOHON</t>
  </si>
  <si>
    <t>TZho_賦課個人被保_本</t>
  </si>
  <si>
    <t>TZho_FUKAKOJINHIHOMI</t>
  </si>
  <si>
    <t>TZho_賦課個人被保_未</t>
  </si>
  <si>
    <t>TZho_FUKAKOJINHIHOREKI</t>
  </si>
  <si>
    <t>TZho_賦課個人被保_歴</t>
  </si>
  <si>
    <t>TZho_FUKAKOJINSHOTOKUSHISAN</t>
  </si>
  <si>
    <t>TZho_賦課個人所得資産</t>
  </si>
  <si>
    <t xml:space="preserve">・予備項目3について、従前は、対象年度4月1日時点の未就学児軽減の該当有無をフラグ（1）を設定し、オンライン画面の表示などで参照しているが、18歳に達する日以後の最初の3月31日以前である被保険者に該当するかのフラグ（2）も合わせて管理するよう、変更する。
</t>
    <rPh sb="1" eb="5">
      <t>ヨビコウモク</t>
    </rPh>
    <rPh sb="11" eb="13">
      <t>ジュウゼン</t>
    </rPh>
    <rPh sb="45" eb="47">
      <t>セッテイ</t>
    </rPh>
    <rPh sb="54" eb="56">
      <t>ガメン</t>
    </rPh>
    <rPh sb="57" eb="59">
      <t>ヒョウジ</t>
    </rPh>
    <rPh sb="62" eb="64">
      <t>サンショウ</t>
    </rPh>
    <rPh sb="99" eb="101">
      <t>ガイトウ</t>
    </rPh>
    <rPh sb="112" eb="113">
      <t>ア</t>
    </rPh>
    <rPh sb="116" eb="118">
      <t>カンリ</t>
    </rPh>
    <rPh sb="123" eb="125">
      <t>ヘンコウ</t>
    </rPh>
    <phoneticPr fontId="2"/>
  </si>
  <si>
    <t>TZho_FUKAKOJINSHOTOKUSHISANHON</t>
  </si>
  <si>
    <t>TZho_賦課個人所得資産_本</t>
  </si>
  <si>
    <t>TZho_FUKAKOJINSHOTOKUSHISANMI</t>
  </si>
  <si>
    <t>TZho_賦課個人所得資産_未</t>
  </si>
  <si>
    <t>TZho_FUKAKOJINSHOTOKUSHISANREI</t>
  </si>
  <si>
    <t>TZho_賦課個人所得資産_歴</t>
  </si>
  <si>
    <t>TZho_FUKASETAI</t>
  </si>
  <si>
    <t>TZho_賦課世帯</t>
  </si>
  <si>
    <t xml:space="preserve">・減免額の情報など、医療分、介護分、支援金分の情報を共通的に登録、管理する項目について、子ども支援金分の情報も共通的に登録、管理する項目を追加する。
</t>
    <rPh sb="1" eb="4">
      <t>ゲンメンガク</t>
    </rPh>
    <rPh sb="5" eb="7">
      <t>ジョウホウ</t>
    </rPh>
    <rPh sb="10" eb="13">
      <t>イリョウブン</t>
    </rPh>
    <rPh sb="14" eb="17">
      <t>カイゴブン</t>
    </rPh>
    <rPh sb="18" eb="22">
      <t>シエンキンブン</t>
    </rPh>
    <rPh sb="23" eb="25">
      <t>ジョウホウ</t>
    </rPh>
    <rPh sb="26" eb="29">
      <t>キョウツウテキ</t>
    </rPh>
    <rPh sb="30" eb="32">
      <t>トウロク</t>
    </rPh>
    <rPh sb="33" eb="35">
      <t>カンリ</t>
    </rPh>
    <rPh sb="37" eb="39">
      <t>コウモク</t>
    </rPh>
    <rPh sb="44" eb="45">
      <t>コ</t>
    </rPh>
    <rPh sb="47" eb="51">
      <t>シエンキンブン</t>
    </rPh>
    <rPh sb="52" eb="54">
      <t>ジョウホウ</t>
    </rPh>
    <rPh sb="55" eb="58">
      <t>キョウツウテキ</t>
    </rPh>
    <rPh sb="59" eb="61">
      <t>トウロク</t>
    </rPh>
    <rPh sb="62" eb="64">
      <t>カンリ</t>
    </rPh>
    <rPh sb="66" eb="68">
      <t>コウモク</t>
    </rPh>
    <rPh sb="69" eb="71">
      <t>ツイカ</t>
    </rPh>
    <phoneticPr fontId="2"/>
  </si>
  <si>
    <t>TZho_FUKASETAI41MI</t>
  </si>
  <si>
    <t>TZho_賦課世帯_4月1日_未</t>
  </si>
  <si>
    <t>TZho_FUKASETAI4GATSU1NICHI</t>
  </si>
  <si>
    <t>TZho_賦課世帯_4月1日</t>
  </si>
  <si>
    <t>TZho_FUKASETAIFUKAKIJITSU</t>
  </si>
  <si>
    <t>TZho_賦課世帯賦課期日</t>
  </si>
  <si>
    <t>TZho_FUKASETAIFUKAKIJITSUHON</t>
  </si>
  <si>
    <t>TZho_賦課世帯賦課期日_本</t>
  </si>
  <si>
    <t>TZho_FUKASETAIFUKAKIJITSUMI</t>
  </si>
  <si>
    <t>TZho_賦課世帯賦課期日_未</t>
  </si>
  <si>
    <t>TZho_FUKASETAIFUKAKIJITSUREKI</t>
  </si>
  <si>
    <t>TZho_賦課世帯賦課期日_歴</t>
  </si>
  <si>
    <t>TZho_FUKASETAIHIHO</t>
  </si>
  <si>
    <t>TZho_賦課世帯被保</t>
  </si>
  <si>
    <t xml:space="preserve">・未就学児軽減、産前産後免除のデータ管理方法と同様に、18歳未満均等割軽減の月別の対象人数を登録、管理する項目を追加する。
</t>
    <rPh sb="1" eb="7">
      <t>ミシュウガクジケイゲン</t>
    </rPh>
    <rPh sb="8" eb="14">
      <t>サンゼンサンゴメンジョ</t>
    </rPh>
    <rPh sb="18" eb="22">
      <t>カンリホウホウ</t>
    </rPh>
    <rPh sb="23" eb="25">
      <t>ドウヨウ</t>
    </rPh>
    <rPh sb="29" eb="32">
      <t>サイミマン</t>
    </rPh>
    <rPh sb="32" eb="35">
      <t>キントウワリ</t>
    </rPh>
    <rPh sb="35" eb="37">
      <t>ケイゲン</t>
    </rPh>
    <rPh sb="38" eb="40">
      <t>ツキベツ</t>
    </rPh>
    <rPh sb="41" eb="45">
      <t>タイショウニンズウ</t>
    </rPh>
    <rPh sb="46" eb="48">
      <t>トウロク</t>
    </rPh>
    <rPh sb="49" eb="51">
      <t>カンリ</t>
    </rPh>
    <rPh sb="53" eb="55">
      <t>コウモク</t>
    </rPh>
    <rPh sb="56" eb="58">
      <t>ツイカ</t>
    </rPh>
    <phoneticPr fontId="2"/>
  </si>
  <si>
    <t>TZho_FUKASETAIHIHOHON</t>
  </si>
  <si>
    <t>TZho_賦課世帯被保_本</t>
  </si>
  <si>
    <t>TZho_FUKASETAIHIHOMI</t>
  </si>
  <si>
    <t>TZho_賦課世帯被保_未</t>
  </si>
  <si>
    <t>TZho_FUKASETAIHIHOREKI</t>
  </si>
  <si>
    <t>TZho_賦課世帯被保_歴</t>
  </si>
  <si>
    <t>TZho_FUKASETAIHON</t>
  </si>
  <si>
    <t>TZho_賦課世帯_本</t>
  </si>
  <si>
    <t>TZho_FUKASETAIMI</t>
  </si>
  <si>
    <t>TZho_賦課世帯_未</t>
  </si>
  <si>
    <t>TZho_FUKASETAIREKI</t>
  </si>
  <si>
    <t>TZho_賦課世帯_歴</t>
  </si>
  <si>
    <t>TZho_FUKAKODOMKIBETSUCHOTEIGAI</t>
    <phoneticPr fontId="2"/>
  </si>
  <si>
    <t>TZho_賦課子ども期別調定額_歴</t>
    <rPh sb="7" eb="8">
      <t>コ</t>
    </rPh>
    <phoneticPr fontId="2"/>
  </si>
  <si>
    <t>新規</t>
    <rPh sb="0" eb="2">
      <t>シンキ</t>
    </rPh>
    <phoneticPr fontId="2"/>
  </si>
  <si>
    <t xml:space="preserve">・医療分、支援金分、介護分のデータ管理仕様と同様に子ども分の情報を管理するテーブルを追加する。
</t>
    <rPh sb="1" eb="4">
      <t>イリョウブン</t>
    </rPh>
    <rPh sb="5" eb="8">
      <t>シエンキン</t>
    </rPh>
    <rPh sb="8" eb="9">
      <t>ブン</t>
    </rPh>
    <rPh sb="10" eb="13">
      <t>カイゴブン</t>
    </rPh>
    <rPh sb="17" eb="19">
      <t>カンリ</t>
    </rPh>
    <rPh sb="19" eb="21">
      <t>シヨウ</t>
    </rPh>
    <rPh sb="22" eb="24">
      <t>ドウヨウ</t>
    </rPh>
    <rPh sb="25" eb="26">
      <t>コ</t>
    </rPh>
    <rPh sb="28" eb="29">
      <t>ブン</t>
    </rPh>
    <rPh sb="30" eb="32">
      <t>ジョウホウ</t>
    </rPh>
    <rPh sb="33" eb="35">
      <t>カンリ</t>
    </rPh>
    <rPh sb="42" eb="44">
      <t>ツイカ</t>
    </rPh>
    <phoneticPr fontId="2"/>
  </si>
  <si>
    <t>TZho_FUKAKODOMKIBETSUCHOTEIGAM</t>
    <phoneticPr fontId="2"/>
  </si>
  <si>
    <t>TZho_賦課子ども期別調定額_未</t>
    <rPh sb="7" eb="8">
      <t>コ</t>
    </rPh>
    <phoneticPr fontId="2"/>
  </si>
  <si>
    <t>TZho_FUKAKODOMKIBETSUCHOTEIGAN</t>
    <phoneticPr fontId="2"/>
  </si>
  <si>
    <t>TZho_賦課子ども期別調定額_本</t>
    <rPh sb="7" eb="8">
      <t>コ</t>
    </rPh>
    <phoneticPr fontId="2"/>
  </si>
  <si>
    <t>TZho_FUKAKODOMKIBETSUCHOTEIGAU</t>
    <phoneticPr fontId="2"/>
  </si>
  <si>
    <t>TZho_賦課子ども期別調定額</t>
    <rPh sb="5" eb="7">
      <t>フカ</t>
    </rPh>
    <rPh sb="7" eb="8">
      <t>コ</t>
    </rPh>
    <phoneticPr fontId="2"/>
  </si>
  <si>
    <t>TZho_FUKAKODOMSETAI</t>
  </si>
  <si>
    <t>TZho_賦課子ども世帯</t>
    <rPh sb="7" eb="8">
      <t>コ</t>
    </rPh>
    <phoneticPr fontId="2"/>
  </si>
  <si>
    <t xml:space="preserve">・医療分、支援金分、介護分のデータ管理仕様と同様に子ども分の情報を管理するテーブルを追加する。
・追加するテーブルにおいては、退職分に関する項目は追加せず、「18歳以上均等割額」、「18歳以上均等割軽減額」、「18歳未満均等割軽減額」の項目を別途追加する。
・現状の仕様として、未就学児軽減に関する項目は「子ども軽減」といった名称であり、未就学児軽減へと項目名称を変更することが考えられるが、DBの項目名称を変更することに伴う改修規模の増加を防ぐため、項目名称の変更は行わない。（子ども支援金分のみ項目名称を変更することも考えられるが、他のテーブルとの統一性が失われるため、変更しない。）
</t>
    <rPh sb="1" eb="4">
      <t>イリョウブン</t>
    </rPh>
    <rPh sb="5" eb="8">
      <t>シエンキン</t>
    </rPh>
    <rPh sb="8" eb="9">
      <t>ブン</t>
    </rPh>
    <rPh sb="10" eb="13">
      <t>カイゴブン</t>
    </rPh>
    <rPh sb="17" eb="19">
      <t>カンリ</t>
    </rPh>
    <rPh sb="19" eb="21">
      <t>シヨウ</t>
    </rPh>
    <rPh sb="22" eb="24">
      <t>ドウヨウ</t>
    </rPh>
    <rPh sb="25" eb="26">
      <t>コ</t>
    </rPh>
    <rPh sb="28" eb="29">
      <t>ブン</t>
    </rPh>
    <rPh sb="30" eb="32">
      <t>ジョウホウ</t>
    </rPh>
    <rPh sb="33" eb="35">
      <t>カンリ</t>
    </rPh>
    <rPh sb="42" eb="44">
      <t>ツイカ</t>
    </rPh>
    <rPh sb="49" eb="51">
      <t>ツイカ</t>
    </rPh>
    <phoneticPr fontId="2"/>
  </si>
  <si>
    <t>TZho_FUKAKODOMSETAI41MI</t>
  </si>
  <si>
    <t>TZho_賦課子ども世帯_4月1日_未</t>
    <rPh sb="7" eb="8">
      <t>コ</t>
    </rPh>
    <phoneticPr fontId="2"/>
  </si>
  <si>
    <t>TZho_FUKAKODOMSETAI4GATSU1NICI</t>
  </si>
  <si>
    <t>TZho_賦課子ども世帯_4月1日</t>
    <rPh sb="7" eb="8">
      <t>コ</t>
    </rPh>
    <phoneticPr fontId="2"/>
  </si>
  <si>
    <t>・医療分、支援金分、介護分のデータ管理仕様と同様に子ども分の情報を管理するテーブルを追加する。
・追加するテーブルにおいては、退職分に関する項目は追加せず、「18歳以上均等割額」、「18歳以上均等割軽減額」、「18歳未満均等割軽減額」の項目を別途追加する。
・現状の仕様として、未就学児軽減に関する項目は「子ども軽減」といった名称であり、未就学児軽減へと項目名称を変更することが考えられるが、DBの項目名称を変更することに伴う改修規模の増加を防ぐため、項目名称の変更は行わない。（子ども支援金分のみ項目名称を変更することも考えられるが、他のテーブルとの統一性が失われるため、変更しない。）</t>
    <rPh sb="1" eb="4">
      <t>イリョウブン</t>
    </rPh>
    <rPh sb="5" eb="8">
      <t>シエンキン</t>
    </rPh>
    <rPh sb="8" eb="9">
      <t>ブン</t>
    </rPh>
    <rPh sb="10" eb="13">
      <t>カイゴブン</t>
    </rPh>
    <rPh sb="17" eb="19">
      <t>カンリ</t>
    </rPh>
    <rPh sb="19" eb="21">
      <t>シヨウ</t>
    </rPh>
    <rPh sb="22" eb="24">
      <t>ドウヨウ</t>
    </rPh>
    <rPh sb="25" eb="26">
      <t>コ</t>
    </rPh>
    <rPh sb="28" eb="29">
      <t>ブン</t>
    </rPh>
    <rPh sb="30" eb="32">
      <t>ジョウホウ</t>
    </rPh>
    <rPh sb="33" eb="35">
      <t>カンリ</t>
    </rPh>
    <rPh sb="42" eb="44">
      <t>ツイカ</t>
    </rPh>
    <rPh sb="49" eb="51">
      <t>ツイカ</t>
    </rPh>
    <phoneticPr fontId="2"/>
  </si>
  <si>
    <t>TZho_FUKAKODOMSETAIFUKAKIJITSI</t>
  </si>
  <si>
    <t>TZho_賦課子ども世帯賦課期日_歴</t>
    <rPh sb="7" eb="8">
      <t>コ</t>
    </rPh>
    <phoneticPr fontId="2"/>
  </si>
  <si>
    <t>TZho_FUKAKODOMSETAIFUKAKIJITSM</t>
  </si>
  <si>
    <t>TZho_賦課子ども世帯賦課期日_未</t>
    <rPh sb="7" eb="8">
      <t>コ</t>
    </rPh>
    <phoneticPr fontId="2"/>
  </si>
  <si>
    <t>TZho_FUKAKODOMSETAIFUKAKIJITSN</t>
  </si>
  <si>
    <t>TZho_賦課子ども世帯賦課期日_本</t>
    <rPh sb="7" eb="8">
      <t>コ</t>
    </rPh>
    <phoneticPr fontId="2"/>
  </si>
  <si>
    <t>TZho_FUKAKODOMSETAIFUKAKIJITSU</t>
  </si>
  <si>
    <t>TZho_賦課子ども世帯賦課期日</t>
    <rPh sb="7" eb="8">
      <t>コ</t>
    </rPh>
    <phoneticPr fontId="2"/>
  </si>
  <si>
    <t>TZho_FUKAKODOMSETAIHON</t>
  </si>
  <si>
    <t>TZho_賦課子ども世帯_本</t>
    <rPh sb="7" eb="8">
      <t>コ</t>
    </rPh>
    <phoneticPr fontId="2"/>
  </si>
  <si>
    <t>TZho_FUKAKODOMSETAIMI</t>
  </si>
  <si>
    <t>TZho_賦課子ども世帯_未</t>
    <rPh sb="7" eb="8">
      <t>コ</t>
    </rPh>
    <phoneticPr fontId="2"/>
  </si>
  <si>
    <t>TZho_FUKAKODOMSETAIREKI</t>
  </si>
  <si>
    <t>TZho_賦課子ども世帯_歴</t>
    <rPh sb="7" eb="8">
      <t>コ</t>
    </rPh>
    <phoneticPr fontId="2"/>
  </si>
  <si>
    <t>TZho_GEMMEN</t>
  </si>
  <si>
    <t>TZho_減免</t>
  </si>
  <si>
    <t>TZho_GEMMENREKI</t>
  </si>
  <si>
    <t>TZho_減免_歴</t>
  </si>
  <si>
    <t>・子ども支援金分の減免設定内容の履歴を登録、管理する項目を追加する。</t>
    <rPh sb="16" eb="18">
      <t>リレキ</t>
    </rPh>
    <phoneticPr fontId="2"/>
  </si>
  <si>
    <t>TZho_IDCYOTEIHYOSYUUKEIKONKDM</t>
    <phoneticPr fontId="2"/>
  </si>
  <si>
    <t>TZho_異動調定表集計今回子ども</t>
    <rPh sb="14" eb="15">
      <t>コ</t>
    </rPh>
    <phoneticPr fontId="2"/>
  </si>
  <si>
    <t xml:space="preserve">・医療分、支援金分、介護分のデータ管理仕様と同様に子ども分の情報を管理するテーブルを追加する。
・追加するテーブルにおいては、退職分に関する項目は追加せず、「18歳以上均等割額」、「18歳以上均等割軽減額」、「18歳未満均等割軽減額」の項目を別途追加する。
</t>
    <rPh sb="1" eb="4">
      <t>イリョウブン</t>
    </rPh>
    <rPh sb="5" eb="8">
      <t>シエンキン</t>
    </rPh>
    <rPh sb="8" eb="9">
      <t>ブン</t>
    </rPh>
    <rPh sb="10" eb="13">
      <t>カイゴブン</t>
    </rPh>
    <rPh sb="17" eb="19">
      <t>カンリ</t>
    </rPh>
    <rPh sb="19" eb="21">
      <t>シヨウ</t>
    </rPh>
    <rPh sb="22" eb="24">
      <t>ドウヨウ</t>
    </rPh>
    <rPh sb="25" eb="26">
      <t>コ</t>
    </rPh>
    <rPh sb="28" eb="29">
      <t>ブン</t>
    </rPh>
    <rPh sb="30" eb="32">
      <t>ジョウホウ</t>
    </rPh>
    <rPh sb="33" eb="35">
      <t>カンリ</t>
    </rPh>
    <rPh sb="42" eb="44">
      <t>ツイカ</t>
    </rPh>
    <phoneticPr fontId="2"/>
  </si>
  <si>
    <t>TZho_IDCYOTEIHYOSYUUKEIZENKDM</t>
    <phoneticPr fontId="2"/>
  </si>
  <si>
    <t>TZho_異動調定表集計前回子ども</t>
    <rPh sb="14" eb="15">
      <t>コ</t>
    </rPh>
    <phoneticPr fontId="2"/>
  </si>
  <si>
    <t>TZho_IDCYOTEIHYOSYUUKEIZZNKDM</t>
    <phoneticPr fontId="2"/>
  </si>
  <si>
    <t>TZho_異動調定表集計前々回子ども</t>
    <rPh sb="15" eb="16">
      <t>コ</t>
    </rPh>
    <phoneticPr fontId="2"/>
  </si>
  <si>
    <t>TZho_KANENDOKIBETSUZEIGAKU</t>
  </si>
  <si>
    <t>TZho_過年度_期別税額</t>
  </si>
  <si>
    <t>・医療分、支援金分、介護分のデータ管理仕様と同様に子ども分の情報を管理するテーブルを追加する。
・追加するテーブルにおいては、退職分に関する項目は追加しない。</t>
    <phoneticPr fontId="2"/>
  </si>
  <si>
    <t>TZho_KANENDOKIBETSUZEIGAKUMI</t>
  </si>
  <si>
    <t>TZho_過年度_期別税額_未</t>
  </si>
  <si>
    <t>TZho_KANENDOKIBETSUZEIGAKUREKI</t>
  </si>
  <si>
    <t>TZho_過年度_期別税額_歴</t>
  </si>
  <si>
    <t>TZho_KJNGNMN</t>
  </si>
  <si>
    <t>TZho_個人減免</t>
  </si>
  <si>
    <t>TZho_KJNGNMNRK</t>
  </si>
  <si>
    <t>TZho_個人減免歴</t>
  </si>
  <si>
    <t>・子ども支援金分の減免設定内容の履歴を登録、管理する項目を追加する。
・子ども支援金分として追加する項目は、医療分、介護分、支援金分が管理する項目と基本同じとするが、退職分に関する項目は追加せず、「18歳以上均等割額」に関する減免設定内容を登録、管理する項目を別途追加する。</t>
    <rPh sb="1" eb="2">
      <t>コ</t>
    </rPh>
    <rPh sb="4" eb="8">
      <t>シエンキンブン</t>
    </rPh>
    <rPh sb="9" eb="15">
      <t>ゲンメンセッテイナイヨウ</t>
    </rPh>
    <rPh sb="16" eb="18">
      <t>リレキ</t>
    </rPh>
    <rPh sb="19" eb="21">
      <t>トウロク</t>
    </rPh>
    <rPh sb="22" eb="24">
      <t>カンリ</t>
    </rPh>
    <rPh sb="26" eb="28">
      <t>コウモク</t>
    </rPh>
    <rPh sb="29" eb="31">
      <t>ツイカ</t>
    </rPh>
    <rPh sb="110" eb="111">
      <t>カン</t>
    </rPh>
    <rPh sb="113" eb="117">
      <t>ゲンメンセッテイ</t>
    </rPh>
    <rPh sb="117" eb="119">
      <t>ナイヨウ</t>
    </rPh>
    <rPh sb="120" eb="122">
      <t>トウロク</t>
    </rPh>
    <rPh sb="123" eb="125">
      <t>カンリ</t>
    </rPh>
    <phoneticPr fontId="2"/>
  </si>
  <si>
    <t>TZho_NUFSHDT</t>
  </si>
  <si>
    <t>TZho_納付書ﾃﾞｰﾀ</t>
    <phoneticPr fontId="6"/>
  </si>
  <si>
    <t>・医療分、支援金分、介護分のデータ管理仕様と同様に子ども分の期別内訳金額を管理するテーブルを追加する。
・追加するテーブルにおいては、退職分に関する項目は追加しない。</t>
    <rPh sb="30" eb="34">
      <t>キベツウチワケ</t>
    </rPh>
    <rPh sb="34" eb="36">
      <t>キンガク</t>
    </rPh>
    <phoneticPr fontId="2"/>
  </si>
  <si>
    <t>TZho_NUFSHKJNDT</t>
  </si>
  <si>
    <t>TZho_納付書個人ﾃﾞｰﾀ</t>
  </si>
  <si>
    <t>・子ども支援金分の算定明細を登録、管理する項目を追加する。
・子ども支援金分として追加する項目は、医療分、介護分、支援金分が管理する項目と基本同じとするが、退職分に関する項目は追加せず、「18歳以上均等割額」、「18歳以上均等割軽減額」、「18歳未満均等割軽減額」の項目を別途追加する。
・従前は、対象年度4月1日時点の未就学児軽減の該当有無をフラグ（1）を設定し、オンライン画面の表示などで参照しているが、18歳に達する日以後の最初の3月31日以前である被保険者に該当するかのフラグ（2）も合わせて管理するよう、変更する。
・現状の仕様として、未就学児軽減に関する項目は「子ども軽減」といった名称であり、未就学児軽減へと項目名称を変更することが考えられるが、DBの項目名称を変更することに伴う改修規模の増加を防ぐため、項目名称の変更は行わない。
・ただし、EUC等で外部に出力する際は、未就学児軽減へと名称を変更する。</t>
    <rPh sb="1" eb="2">
      <t>コ</t>
    </rPh>
    <rPh sb="4" eb="8">
      <t>シエンキンブン</t>
    </rPh>
    <rPh sb="9" eb="13">
      <t>サンテイメイサイ</t>
    </rPh>
    <rPh sb="14" eb="16">
      <t>トウロク</t>
    </rPh>
    <rPh sb="17" eb="19">
      <t>カンリ</t>
    </rPh>
    <rPh sb="21" eb="23">
      <t>コウモク</t>
    </rPh>
    <rPh sb="24" eb="26">
      <t>ツイカ</t>
    </rPh>
    <rPh sb="31" eb="32">
      <t>コ</t>
    </rPh>
    <rPh sb="34" eb="38">
      <t>シエンキンブン</t>
    </rPh>
    <rPh sb="41" eb="43">
      <t>ツイカ</t>
    </rPh>
    <rPh sb="45" eb="47">
      <t>コウモク</t>
    </rPh>
    <rPh sb="49" eb="52">
      <t>イリョウブン</t>
    </rPh>
    <rPh sb="53" eb="56">
      <t>カイゴブン</t>
    </rPh>
    <rPh sb="57" eb="61">
      <t>シエンキンブン</t>
    </rPh>
    <rPh sb="62" eb="64">
      <t>カンリ</t>
    </rPh>
    <rPh sb="66" eb="68">
      <t>コウモク</t>
    </rPh>
    <rPh sb="69" eb="71">
      <t>キホン</t>
    </rPh>
    <rPh sb="71" eb="72">
      <t>オナ</t>
    </rPh>
    <rPh sb="78" eb="81">
      <t>タイショクブン</t>
    </rPh>
    <rPh sb="82" eb="83">
      <t>カン</t>
    </rPh>
    <rPh sb="85" eb="87">
      <t>コウモク</t>
    </rPh>
    <rPh sb="88" eb="90">
      <t>ツイカ</t>
    </rPh>
    <rPh sb="96" eb="99">
      <t>サイイジョウ</t>
    </rPh>
    <rPh sb="99" eb="103">
      <t>キントウワリガク</t>
    </rPh>
    <rPh sb="108" eb="111">
      <t>サイイジョウ</t>
    </rPh>
    <rPh sb="111" eb="114">
      <t>キントウワリ</t>
    </rPh>
    <rPh sb="114" eb="116">
      <t>ケイゲン</t>
    </rPh>
    <rPh sb="116" eb="117">
      <t>ガク</t>
    </rPh>
    <rPh sb="122" eb="125">
      <t>サイミマン</t>
    </rPh>
    <rPh sb="133" eb="135">
      <t>コウモク</t>
    </rPh>
    <rPh sb="136" eb="140">
      <t>ベットツイカ</t>
    </rPh>
    <rPh sb="264" eb="266">
      <t>ゲンジョウ</t>
    </rPh>
    <rPh sb="267" eb="269">
      <t>シヨウ</t>
    </rPh>
    <rPh sb="273" eb="279">
      <t>ミシュウガクジケイゲン</t>
    </rPh>
    <rPh sb="280" eb="281">
      <t>カン</t>
    </rPh>
    <rPh sb="283" eb="285">
      <t>コウモク</t>
    </rPh>
    <rPh sb="287" eb="288">
      <t>コ</t>
    </rPh>
    <rPh sb="290" eb="292">
      <t>ケイゲン</t>
    </rPh>
    <rPh sb="297" eb="299">
      <t>メイショウ</t>
    </rPh>
    <rPh sb="303" eb="309">
      <t>ミシュウガクジケイゲン</t>
    </rPh>
    <rPh sb="311" eb="315">
      <t>コウモクメイショウ</t>
    </rPh>
    <rPh sb="316" eb="318">
      <t>ヘンコウ</t>
    </rPh>
    <rPh sb="323" eb="324">
      <t>カンガ</t>
    </rPh>
    <rPh sb="333" eb="337">
      <t>コウモクメイショウ</t>
    </rPh>
    <rPh sb="338" eb="340">
      <t>ヘンコウ</t>
    </rPh>
    <rPh sb="345" eb="346">
      <t>トモナ</t>
    </rPh>
    <rPh sb="347" eb="351">
      <t>カイシュウキボ</t>
    </rPh>
    <rPh sb="352" eb="354">
      <t>ゾウカ</t>
    </rPh>
    <rPh sb="355" eb="356">
      <t>フセ</t>
    </rPh>
    <rPh sb="360" eb="364">
      <t>コウモクメイショウ</t>
    </rPh>
    <rPh sb="365" eb="367">
      <t>ヘンコウ</t>
    </rPh>
    <rPh sb="368" eb="369">
      <t>オコナ</t>
    </rPh>
    <rPh sb="382" eb="383">
      <t>トウ</t>
    </rPh>
    <rPh sb="384" eb="386">
      <t>ガイブ</t>
    </rPh>
    <rPh sb="387" eb="389">
      <t>シュツリョク</t>
    </rPh>
    <rPh sb="391" eb="392">
      <t>サイ</t>
    </rPh>
    <rPh sb="394" eb="400">
      <t>ミシュウガクジケイゲン</t>
    </rPh>
    <rPh sb="402" eb="404">
      <t>メイショウ</t>
    </rPh>
    <rPh sb="405" eb="407">
      <t>ヘンコウ</t>
    </rPh>
    <phoneticPr fontId="2"/>
  </si>
  <si>
    <t>TZho_NUFSHTIHDT</t>
  </si>
  <si>
    <t>TZho_納付書退避ﾃﾞｰﾀ</t>
    <phoneticPr fontId="6"/>
  </si>
  <si>
    <t>・子ども支援金分の算定明細を登録、管理する項目を追加する。
・子ども支援金分として追加する項目は、医療分、介護分、支援金分が管理する項目と基本同じ（税（料）率の項目も含む）とするが、退職分に関する項目は追加せず、「18歳以上均等割額」、「18歳以上均等割軽減額」、「18歳未満均等割軽減額」の項目を別途追加する。
・現状の仕様として、未就学児軽減に関する項目は「子ども軽減」といった名称であり、未就学児軽減へと項目名称を変更することが考えられるが、DBの項目名称を変更することに伴う改修規模の増加を防ぐため、項目名称の変更は行わない。
・ただし、EUC等で外部に出力する際は、未就学児軽減へと名称を変更する。</t>
    <rPh sb="1" eb="2">
      <t>コ</t>
    </rPh>
    <rPh sb="4" eb="8">
      <t>シエンキンブン</t>
    </rPh>
    <rPh sb="9" eb="13">
      <t>サンテイメイサイ</t>
    </rPh>
    <rPh sb="14" eb="16">
      <t>トウロク</t>
    </rPh>
    <rPh sb="17" eb="19">
      <t>カンリ</t>
    </rPh>
    <rPh sb="21" eb="23">
      <t>コウモク</t>
    </rPh>
    <rPh sb="24" eb="26">
      <t>ツイカ</t>
    </rPh>
    <rPh sb="31" eb="32">
      <t>コ</t>
    </rPh>
    <rPh sb="34" eb="38">
      <t>シエンキンブン</t>
    </rPh>
    <rPh sb="41" eb="43">
      <t>ツイカ</t>
    </rPh>
    <rPh sb="45" eb="47">
      <t>コウモク</t>
    </rPh>
    <rPh sb="49" eb="52">
      <t>イリョウブン</t>
    </rPh>
    <rPh sb="53" eb="56">
      <t>カイゴブン</t>
    </rPh>
    <rPh sb="57" eb="61">
      <t>シエンキンブン</t>
    </rPh>
    <rPh sb="62" eb="64">
      <t>カンリ</t>
    </rPh>
    <rPh sb="66" eb="68">
      <t>コウモク</t>
    </rPh>
    <rPh sb="69" eb="71">
      <t>キホン</t>
    </rPh>
    <rPh sb="71" eb="72">
      <t>オナ</t>
    </rPh>
    <rPh sb="74" eb="75">
      <t>ゼイ</t>
    </rPh>
    <rPh sb="76" eb="77">
      <t>リョウ</t>
    </rPh>
    <rPh sb="78" eb="79">
      <t>リツ</t>
    </rPh>
    <rPh sb="91" eb="94">
      <t>タイショクブン</t>
    </rPh>
    <rPh sb="95" eb="96">
      <t>カン</t>
    </rPh>
    <rPh sb="98" eb="100">
      <t>コウモク</t>
    </rPh>
    <rPh sb="101" eb="103">
      <t>ツイカ</t>
    </rPh>
    <rPh sb="109" eb="112">
      <t>サイイジョウ</t>
    </rPh>
    <rPh sb="112" eb="116">
      <t>キントウワリガク</t>
    </rPh>
    <rPh sb="121" eb="124">
      <t>サイイジョウ</t>
    </rPh>
    <rPh sb="124" eb="127">
      <t>キントウワリ</t>
    </rPh>
    <rPh sb="127" eb="129">
      <t>ケイゲン</t>
    </rPh>
    <rPh sb="129" eb="130">
      <t>ガク</t>
    </rPh>
    <rPh sb="135" eb="138">
      <t>サイミマン</t>
    </rPh>
    <rPh sb="146" eb="148">
      <t>コウモク</t>
    </rPh>
    <rPh sb="149" eb="153">
      <t>ベットツイカ</t>
    </rPh>
    <rPh sb="158" eb="160">
      <t>ゲンジョウ</t>
    </rPh>
    <rPh sb="161" eb="163">
      <t>シヨウ</t>
    </rPh>
    <rPh sb="167" eb="173">
      <t>ミシュウガクジケイゲン</t>
    </rPh>
    <rPh sb="174" eb="175">
      <t>カン</t>
    </rPh>
    <rPh sb="177" eb="179">
      <t>コウモク</t>
    </rPh>
    <rPh sb="181" eb="182">
      <t>コ</t>
    </rPh>
    <rPh sb="184" eb="186">
      <t>ケイゲン</t>
    </rPh>
    <rPh sb="191" eb="193">
      <t>メイショウ</t>
    </rPh>
    <rPh sb="197" eb="203">
      <t>ミシュウガクジケイゲン</t>
    </rPh>
    <rPh sb="205" eb="209">
      <t>コウモクメイショウ</t>
    </rPh>
    <rPh sb="210" eb="212">
      <t>ヘンコウ</t>
    </rPh>
    <rPh sb="217" eb="218">
      <t>カンガ</t>
    </rPh>
    <rPh sb="227" eb="231">
      <t>コウモクメイショウ</t>
    </rPh>
    <rPh sb="232" eb="234">
      <t>ヘンコウ</t>
    </rPh>
    <rPh sb="239" eb="240">
      <t>トモナ</t>
    </rPh>
    <rPh sb="241" eb="245">
      <t>カイシュウキボ</t>
    </rPh>
    <rPh sb="246" eb="248">
      <t>ゾウカ</t>
    </rPh>
    <rPh sb="249" eb="250">
      <t>フセ</t>
    </rPh>
    <rPh sb="254" eb="258">
      <t>コウモクメイショウ</t>
    </rPh>
    <rPh sb="259" eb="261">
      <t>ヘンコウ</t>
    </rPh>
    <rPh sb="262" eb="263">
      <t>オコナ</t>
    </rPh>
    <rPh sb="276" eb="277">
      <t>トウ</t>
    </rPh>
    <rPh sb="278" eb="280">
      <t>ガイブ</t>
    </rPh>
    <rPh sb="281" eb="283">
      <t>シュツリョク</t>
    </rPh>
    <rPh sb="285" eb="286">
      <t>サイ</t>
    </rPh>
    <rPh sb="288" eb="294">
      <t>ミシュウガクジケイゲン</t>
    </rPh>
    <rPh sb="296" eb="298">
      <t>メイショウ</t>
    </rPh>
    <rPh sb="299" eb="301">
      <t>ヘンコウ</t>
    </rPh>
    <phoneticPr fontId="2"/>
  </si>
  <si>
    <t>TZho_RYRTSSNKDMA_SSNPRMT</t>
    <phoneticPr fontId="2"/>
  </si>
  <si>
    <t>TZho_料率試算子どもA_試算ﾊﾟﾗﾒﾀ</t>
    <rPh sb="9" eb="10">
      <t>コ</t>
    </rPh>
    <phoneticPr fontId="2"/>
  </si>
  <si>
    <t xml:space="preserve">・医療分、支援金分、介護分のデータ管理仕様と同様に子ども分の情報を管理するテーブルを追加する。
・追加する子ども分の情報においては、別途、18歳以上均等割額の割合を登録、管理する項目を追加する。
</t>
    <rPh sb="1" eb="4">
      <t>イリョウブン</t>
    </rPh>
    <rPh sb="5" eb="8">
      <t>シエンキン</t>
    </rPh>
    <rPh sb="8" eb="9">
      <t>ブン</t>
    </rPh>
    <rPh sb="10" eb="13">
      <t>カイゴブン</t>
    </rPh>
    <rPh sb="17" eb="19">
      <t>カンリ</t>
    </rPh>
    <rPh sb="19" eb="21">
      <t>シヨウ</t>
    </rPh>
    <rPh sb="22" eb="24">
      <t>ドウヨウ</t>
    </rPh>
    <rPh sb="25" eb="26">
      <t>コ</t>
    </rPh>
    <rPh sb="28" eb="29">
      <t>ブン</t>
    </rPh>
    <rPh sb="30" eb="32">
      <t>ジョウホウ</t>
    </rPh>
    <rPh sb="33" eb="35">
      <t>カンリ</t>
    </rPh>
    <rPh sb="42" eb="44">
      <t>ツイカ</t>
    </rPh>
    <rPh sb="49" eb="51">
      <t>ツイカ</t>
    </rPh>
    <rPh sb="53" eb="54">
      <t>コ</t>
    </rPh>
    <rPh sb="56" eb="57">
      <t>ブン</t>
    </rPh>
    <rPh sb="58" eb="60">
      <t>ジョウホウ</t>
    </rPh>
    <rPh sb="66" eb="68">
      <t>ベット</t>
    </rPh>
    <rPh sb="71" eb="72">
      <t>サイ</t>
    </rPh>
    <rPh sb="72" eb="74">
      <t>イジョウ</t>
    </rPh>
    <rPh sb="74" eb="78">
      <t>キントウワリガク</t>
    </rPh>
    <rPh sb="79" eb="81">
      <t>ワリアイ</t>
    </rPh>
    <rPh sb="82" eb="84">
      <t>トウロク</t>
    </rPh>
    <rPh sb="85" eb="87">
      <t>カンリ</t>
    </rPh>
    <rPh sb="89" eb="91">
      <t>コウモク</t>
    </rPh>
    <rPh sb="92" eb="94">
      <t>ツイカ</t>
    </rPh>
    <phoneticPr fontId="2"/>
  </si>
  <si>
    <t>TZho_RYRTSSNKDMB_CHTRNK</t>
    <phoneticPr fontId="2"/>
  </si>
  <si>
    <t>TZho_料率試算子どもB_調定ﾗﾝｸ</t>
    <rPh sb="9" eb="10">
      <t>コ</t>
    </rPh>
    <phoneticPr fontId="2"/>
  </si>
  <si>
    <t>TZho_RYRTSSNKDMB_SHTKRNK</t>
    <phoneticPr fontId="2"/>
  </si>
  <si>
    <t>TZho_料率試算子どもB_所得ﾗﾝｸ</t>
    <rPh sb="9" eb="10">
      <t>コ</t>
    </rPh>
    <phoneticPr fontId="2"/>
  </si>
  <si>
    <t>TZho_RYRTSSNKDMB_ZRT</t>
    <phoneticPr fontId="2"/>
  </si>
  <si>
    <t>TZho_料率試算子どもB_税率</t>
    <rPh sb="9" eb="10">
      <t>コ</t>
    </rPh>
    <phoneticPr fontId="2"/>
  </si>
  <si>
    <t xml:space="preserve">・医療分、支援金分、介護分のデータ管理仕様と同様に子ども分の情報を管理するテーブルを追加する。
・追加する子ども分の情報においては、別途、18歳以上均等割額の料（税）率を登録、管理する項目を追加する。
</t>
    <rPh sb="1" eb="4">
      <t>イリョウブン</t>
    </rPh>
    <rPh sb="5" eb="8">
      <t>シエンキン</t>
    </rPh>
    <rPh sb="8" eb="9">
      <t>ブン</t>
    </rPh>
    <rPh sb="10" eb="13">
      <t>カイゴブン</t>
    </rPh>
    <rPh sb="17" eb="19">
      <t>カンリ</t>
    </rPh>
    <rPh sb="19" eb="21">
      <t>シヨウ</t>
    </rPh>
    <rPh sb="22" eb="24">
      <t>ドウヨウ</t>
    </rPh>
    <rPh sb="25" eb="26">
      <t>コ</t>
    </rPh>
    <rPh sb="28" eb="29">
      <t>ブン</t>
    </rPh>
    <rPh sb="30" eb="32">
      <t>ジョウホウ</t>
    </rPh>
    <rPh sb="33" eb="35">
      <t>カンリ</t>
    </rPh>
    <rPh sb="42" eb="44">
      <t>ツイカ</t>
    </rPh>
    <rPh sb="49" eb="51">
      <t>ツイカ</t>
    </rPh>
    <rPh sb="53" eb="54">
      <t>コ</t>
    </rPh>
    <rPh sb="56" eb="57">
      <t>ブン</t>
    </rPh>
    <rPh sb="58" eb="60">
      <t>ジョウホウ</t>
    </rPh>
    <rPh sb="66" eb="68">
      <t>ベット</t>
    </rPh>
    <rPh sb="71" eb="72">
      <t>サイ</t>
    </rPh>
    <rPh sb="72" eb="74">
      <t>イジョウ</t>
    </rPh>
    <rPh sb="74" eb="78">
      <t>キントウワリガク</t>
    </rPh>
    <rPh sb="79" eb="80">
      <t>リョウ</t>
    </rPh>
    <rPh sb="81" eb="82">
      <t>ゼイ</t>
    </rPh>
    <rPh sb="83" eb="84">
      <t>リツ</t>
    </rPh>
    <rPh sb="85" eb="87">
      <t>トウロク</t>
    </rPh>
    <rPh sb="88" eb="90">
      <t>カンリ</t>
    </rPh>
    <rPh sb="92" eb="94">
      <t>コウモク</t>
    </rPh>
    <rPh sb="95" eb="97">
      <t>ツイカ</t>
    </rPh>
    <phoneticPr fontId="2"/>
  </si>
  <si>
    <t>WZho_CYOTEIHYFUKANINZUWK</t>
    <phoneticPr fontId="6"/>
  </si>
  <si>
    <t>WZho_調定表賦課人数WK</t>
  </si>
  <si>
    <t>・子ども支援金分の集計に必要となる項目を追加する。</t>
    <rPh sb="1" eb="2">
      <t>コ</t>
    </rPh>
    <rPh sb="4" eb="8">
      <t>シエンキンブン</t>
    </rPh>
    <rPh sb="9" eb="11">
      <t>シュウケイ</t>
    </rPh>
    <rPh sb="12" eb="14">
      <t>ヒツヨウ</t>
    </rPh>
    <rPh sb="17" eb="19">
      <t>コウモク</t>
    </rPh>
    <rPh sb="20" eb="22">
      <t>ツイカ</t>
    </rPh>
    <phoneticPr fontId="2"/>
  </si>
  <si>
    <t>WZho_CYOTEIHYOKANENDOWK</t>
    <phoneticPr fontId="6"/>
  </si>
  <si>
    <t>WZho_調定表過年度WK</t>
  </si>
  <si>
    <t>WZho_CYOTEIHYOKIBETUWK</t>
    <phoneticPr fontId="6"/>
  </si>
  <si>
    <t>WZho_調定表期別WK</t>
  </si>
  <si>
    <t>WZho_CYOTEIHYOSETAIHIHOWK</t>
    <phoneticPr fontId="6"/>
  </si>
  <si>
    <t>WZho_調定表世帯被保数WK</t>
  </si>
  <si>
    <t>WZho_CYOTEIHYOSYOTOKUWARIWK</t>
    <phoneticPr fontId="6"/>
  </si>
  <si>
    <t>WZho_調定表所得割WK</t>
  </si>
  <si>
    <t>WZho_IDOCYOTEIHYOFUKANINZUWK</t>
    <phoneticPr fontId="6"/>
  </si>
  <si>
    <t>WZho_異動調定表賦課人数WK</t>
  </si>
  <si>
    <t>WZho_IDOCYOTEIHYOGEN</t>
    <phoneticPr fontId="6"/>
  </si>
  <si>
    <t>WZho_異動調定表_減</t>
  </si>
  <si>
    <t>WZho_IDOCYOTEIHYOKIBETUWK</t>
    <phoneticPr fontId="6"/>
  </si>
  <si>
    <t>WZho_異動調定表期別WK</t>
  </si>
  <si>
    <t>WZho_IDOCYOTEIHYOKON</t>
    <phoneticPr fontId="6"/>
  </si>
  <si>
    <t>WZho_異動調定表_今回</t>
  </si>
  <si>
    <t>WZho_IDOCYOTEIHYOSETAIHIHOWK</t>
    <phoneticPr fontId="6"/>
  </si>
  <si>
    <t>WZho_異動調定表世帯被保数WK</t>
  </si>
  <si>
    <t>WZho_IDOCYOTEIHYOSIN</t>
    <phoneticPr fontId="6"/>
  </si>
  <si>
    <t>WZho_異動調定表_新規</t>
  </si>
  <si>
    <t>WZho_IDOCYOTEIHYOSOU</t>
    <phoneticPr fontId="6"/>
  </si>
  <si>
    <t>WZho_異動調定表_相殺</t>
  </si>
  <si>
    <t>WZho_IDOCYOTEIHYOSYOTOKUWARIWK</t>
    <phoneticPr fontId="6"/>
  </si>
  <si>
    <t>WZho_異動調定表所得割WK</t>
  </si>
  <si>
    <t>WZho_IDOCYOTEIHYOSYUUKEIKON</t>
    <phoneticPr fontId="6"/>
  </si>
  <si>
    <t>WZho_異動調定表集計今回</t>
  </si>
  <si>
    <t>WZho_IDOCYOTEIHYOSYUUKEIZEN</t>
    <phoneticPr fontId="6"/>
  </si>
  <si>
    <t>WZho_異動調定表集計前回</t>
  </si>
  <si>
    <t>WZho_IDOCYOTEIHYOTOR</t>
    <phoneticPr fontId="6"/>
  </si>
  <si>
    <t>WZho_異動調定表_取消</t>
  </si>
  <si>
    <t>WZho_IDOCYOTEIHYOZEN</t>
    <phoneticPr fontId="6"/>
  </si>
  <si>
    <t>WZho_異動調定表_前</t>
  </si>
  <si>
    <t>WZho_IDOCYOTEIHYOZOU</t>
    <phoneticPr fontId="6"/>
  </si>
  <si>
    <t>WZho_異動調定表_増</t>
  </si>
  <si>
    <t>SZho_SCSKSFILEGNDGKKJKSNSTT</t>
  </si>
  <si>
    <t>SZho_市町村基礎ﾌｧｲﾙ限度額控除計算設定</t>
    <phoneticPr fontId="2"/>
  </si>
  <si>
    <t>・市町村基礎ファイルの所得・資産計算における計算対象項目を表す区分「限度額控除計算コード」に「34:市町村子ども分」に対応する賦課限度額、基準均等割額などの設定を追加する。
・また、子ども支援金分の基準18歳以上均等割額を登録、管理するための項目を追加する。</t>
    <rPh sb="50" eb="53">
      <t>シチョウソン</t>
    </rPh>
    <rPh sb="59" eb="61">
      <t>タイオウ</t>
    </rPh>
    <rPh sb="63" eb="68">
      <t>フカゲンドガク</t>
    </rPh>
    <rPh sb="69" eb="71">
      <t>キジュン</t>
    </rPh>
    <rPh sb="71" eb="74">
      <t>キントウワリ</t>
    </rPh>
    <rPh sb="74" eb="75">
      <t>ガク</t>
    </rPh>
    <rPh sb="78" eb="80">
      <t>セッテイ</t>
    </rPh>
    <rPh sb="91" eb="92">
      <t>コ</t>
    </rPh>
    <rPh sb="94" eb="98">
      <t>シエンキンブン</t>
    </rPh>
    <rPh sb="99" eb="101">
      <t>キジュン</t>
    </rPh>
    <rPh sb="111" eb="113">
      <t>トウロク</t>
    </rPh>
    <rPh sb="114" eb="116">
      <t>カンリ</t>
    </rPh>
    <rPh sb="121" eb="123">
      <t>コウモク</t>
    </rPh>
    <rPh sb="124" eb="126">
      <t>ツイカ</t>
    </rPh>
    <phoneticPr fontId="2"/>
  </si>
  <si>
    <t>TZho_GEMMENKANRI</t>
    <phoneticPr fontId="6"/>
  </si>
  <si>
    <t>TZho_減免管理</t>
  </si>
  <si>
    <t>SZho_GEMMENKANRIKBTUKUMK</t>
    <phoneticPr fontId="6"/>
  </si>
  <si>
    <t>SZho_減免管理個別項目</t>
  </si>
  <si>
    <t>TZho_EUCGEMMENKANRI</t>
    <phoneticPr fontId="6"/>
  </si>
  <si>
    <t>TZho_EUC減免管理</t>
  </si>
  <si>
    <t>TZho_NUFSHTIHDTKNN</t>
    <phoneticPr fontId="6"/>
  </si>
  <si>
    <t>TZho_納付書退避ﾃﾞｰﾀ過年</t>
    <phoneticPr fontId="6"/>
  </si>
  <si>
    <t>TZho_RNKIZMKKHGNMNJOHOTOSHGK</t>
    <phoneticPr fontId="6"/>
  </si>
  <si>
    <t>TZho_連携済国保減免情報就学援助用</t>
    <phoneticPr fontId="6"/>
  </si>
  <si>
    <t xml:space="preserve">・子ども支援金分の減免情報を設定する項目を追加する。
※標準仕様書の連携要件に示されている就学援助用の連携機能であり、今後示される連携要件の内容に基づき、開発する。
</t>
    <rPh sb="1" eb="2">
      <t>コ</t>
    </rPh>
    <rPh sb="4" eb="8">
      <t>シエンキンブン</t>
    </rPh>
    <rPh sb="9" eb="13">
      <t>ゲンメンジョウホウ</t>
    </rPh>
    <rPh sb="14" eb="16">
      <t>セッテイ</t>
    </rPh>
    <rPh sb="18" eb="20">
      <t>コウモク</t>
    </rPh>
    <rPh sb="21" eb="23">
      <t>ツイカ</t>
    </rPh>
    <rPh sb="59" eb="62">
      <t>コンゴシメ</t>
    </rPh>
    <rPh sb="65" eb="69">
      <t>レンケイヨウケン</t>
    </rPh>
    <rPh sb="70" eb="72">
      <t>ナイヨウ</t>
    </rPh>
    <rPh sb="73" eb="74">
      <t>モト</t>
    </rPh>
    <rPh sb="77" eb="79">
      <t>カイハツ</t>
    </rPh>
    <phoneticPr fontId="2"/>
  </si>
  <si>
    <t>TZho_DOKUJKOJOSAGAK</t>
  </si>
  <si>
    <t>TZho_独自控除差額</t>
    <rPh sb="5" eb="9">
      <t>ドクジコウジョ</t>
    </rPh>
    <rPh sb="9" eb="11">
      <t>サガク</t>
    </rPh>
    <phoneticPr fontId="3"/>
  </si>
  <si>
    <t>TZho_DOKUJKOJOSAGAKMI</t>
  </si>
  <si>
    <t>TZho_独自控除差額_未</t>
    <rPh sb="5" eb="9">
      <t>ドクジコウジョ</t>
    </rPh>
    <rPh sb="9" eb="11">
      <t>サガク</t>
    </rPh>
    <rPh sb="12" eb="13">
      <t>ミ</t>
    </rPh>
    <phoneticPr fontId="3"/>
  </si>
  <si>
    <t>TZho_DOKUJKOJOSAGAKHON</t>
  </si>
  <si>
    <t>TZho_独自控除差額_本</t>
    <rPh sb="5" eb="9">
      <t>ドクジコウジョ</t>
    </rPh>
    <rPh sb="9" eb="11">
      <t>サガク</t>
    </rPh>
    <rPh sb="12" eb="13">
      <t>ホン</t>
    </rPh>
    <phoneticPr fontId="3"/>
  </si>
  <si>
    <t>TZho_DOKUJKOJOSAGAKREKI</t>
  </si>
  <si>
    <t>TZho_独自控除差額_歴</t>
    <rPh sb="5" eb="9">
      <t>ドクジコウジョ</t>
    </rPh>
    <rPh sb="9" eb="11">
      <t>サガク</t>
    </rPh>
    <rPh sb="12" eb="13">
      <t>レキ</t>
    </rPh>
    <phoneticPr fontId="3"/>
  </si>
  <si>
    <t>TZho_DOKUJKOJOSAGAKFUKAKIJITSU</t>
  </si>
  <si>
    <t>TZho_独自控除差額賦課期日</t>
    <rPh sb="5" eb="9">
      <t>ドクジコウジョ</t>
    </rPh>
    <rPh sb="9" eb="11">
      <t>サガク</t>
    </rPh>
    <rPh sb="11" eb="15">
      <t>フカキジツ</t>
    </rPh>
    <phoneticPr fontId="3"/>
  </si>
  <si>
    <t>TZho_DOKUJKOJOSAGAKFUKAKIJITSM</t>
  </si>
  <si>
    <t>TZho_独自控除差額賦課期日_未</t>
    <rPh sb="5" eb="9">
      <t>ドクジコウジョ</t>
    </rPh>
    <rPh sb="9" eb="11">
      <t>サガクミ</t>
    </rPh>
    <phoneticPr fontId="3"/>
  </si>
  <si>
    <t>TZho_DOKUJKOJOSAGAKFUKAKIJITSN</t>
  </si>
  <si>
    <t>TZho_独自控除差額賦課期日_本</t>
    <rPh sb="5" eb="9">
      <t>ドクジコウジョ</t>
    </rPh>
    <rPh sb="9" eb="11">
      <t>サガク</t>
    </rPh>
    <rPh sb="16" eb="17">
      <t>ホン</t>
    </rPh>
    <phoneticPr fontId="3"/>
  </si>
  <si>
    <t>TZho_DOKUJKOJOSAGAKFUKAKIJITSI</t>
  </si>
  <si>
    <t>TZho_独自控除差額賦課期日_歴</t>
    <rPh sb="5" eb="9">
      <t>ドクジコウジョ</t>
    </rPh>
    <rPh sb="9" eb="11">
      <t>サガク</t>
    </rPh>
    <rPh sb="16" eb="17">
      <t>レキ</t>
    </rPh>
    <phoneticPr fontId="3"/>
  </si>
  <si>
    <t>SCun_TBLKUZUKNR</t>
    <phoneticPr fontId="2"/>
  </si>
  <si>
    <t>SCun_テーブル構造管理</t>
    <phoneticPr fontId="2"/>
  </si>
  <si>
    <t>・マスタテーブルの項目拡張により、テーブル構造管理の変更あり
※本テーブルではマスタテーブルの項目名やデータ形式を管理している。</t>
    <rPh sb="9" eb="13">
      <t>コウモクカクチョウ</t>
    </rPh>
    <rPh sb="21" eb="25">
      <t>コウゾウカンリ</t>
    </rPh>
    <rPh sb="26" eb="28">
      <t>ヘンコウ</t>
    </rPh>
    <rPh sb="32" eb="33">
      <t>ホン</t>
    </rPh>
    <rPh sb="47" eb="49">
      <t>コウモク</t>
    </rPh>
    <rPh sb="49" eb="50">
      <t>メイ</t>
    </rPh>
    <rPh sb="54" eb="56">
      <t>ケイシキ</t>
    </rPh>
    <rPh sb="57" eb="59">
      <t>カンリ</t>
    </rPh>
    <phoneticPr fontId="2"/>
  </si>
  <si>
    <t>SPgo_TBLKUZUKNR</t>
    <phoneticPr fontId="2"/>
  </si>
  <si>
    <t>SPgo_テーブル構造管理</t>
    <phoneticPr fontId="2"/>
  </si>
  <si>
    <t>補足資料1-5 オンライン画面</t>
    <rPh sb="13" eb="15">
      <t>ガメン</t>
    </rPh>
    <phoneticPr fontId="3"/>
  </si>
  <si>
    <t>※凡例）改修区分　新規：新たに機能追加　修正：既存機能への修正</t>
    <rPh sb="1" eb="3">
      <t>ハンレイ</t>
    </rPh>
    <rPh sb="4" eb="8">
      <t>カイシュウクブン</t>
    </rPh>
    <rPh sb="9" eb="11">
      <t>シンキ</t>
    </rPh>
    <rPh sb="12" eb="13">
      <t>アラ</t>
    </rPh>
    <rPh sb="15" eb="17">
      <t>キノウ</t>
    </rPh>
    <rPh sb="17" eb="19">
      <t>ツイカ</t>
    </rPh>
    <rPh sb="20" eb="22">
      <t>シュウセイ</t>
    </rPh>
    <rPh sb="23" eb="27">
      <t>キゾンキノウ</t>
    </rPh>
    <rPh sb="29" eb="31">
      <t>シュウセイ</t>
    </rPh>
    <phoneticPr fontId="2"/>
  </si>
  <si>
    <t>No.</t>
    <phoneticPr fontId="3"/>
  </si>
  <si>
    <t>画面ID</t>
    <rPh sb="0" eb="2">
      <t>ガメン</t>
    </rPh>
    <phoneticPr fontId="3"/>
  </si>
  <si>
    <t>画面名称</t>
    <rPh sb="0" eb="2">
      <t>ガメン</t>
    </rPh>
    <rPh sb="2" eb="4">
      <t>メイショウ</t>
    </rPh>
    <phoneticPr fontId="3"/>
  </si>
  <si>
    <t>GZho104</t>
  </si>
  <si>
    <t>期別詳細確認</t>
    <rPh sb="0" eb="2">
      <t>キベツ</t>
    </rPh>
    <rPh sb="2" eb="4">
      <t>ショウサイ</t>
    </rPh>
    <rPh sb="4" eb="6">
      <t>カクニン</t>
    </rPh>
    <phoneticPr fontId="3"/>
  </si>
  <si>
    <t>〇期別詳細確認画面（内訳タブ表示時）
・「子ども」の項目を追加し、子ども支援金分の期別調定額を内訳に表示し、確認可能とする。（退職分はの項目は追加しない。）
・「子ども」の項目を追加するため、従前の各項目の幅を狭める。
・退職分の期別調定額の内訳の表示を後ろに移動する。（医療退職＞支援金退職＞介護退職）</t>
    <phoneticPr fontId="2"/>
  </si>
  <si>
    <t>GZho503</t>
    <phoneticPr fontId="2"/>
  </si>
  <si>
    <t>賦課状況照会</t>
    <rPh sb="0" eb="2">
      <t>フカ</t>
    </rPh>
    <rPh sb="2" eb="4">
      <t>ジョウキョウ</t>
    </rPh>
    <rPh sb="4" eb="6">
      <t>ショウカイ</t>
    </rPh>
    <phoneticPr fontId="3"/>
  </si>
  <si>
    <t>＜調定情報欄＞
・軽減区分の表示について18歳未満均等割軽減の表記を追加する。
　現状　：「X割・単身(1/X)・子・産」
　修正後：「X割・単身(1/X)・未・産・18歳」
　　　　　(子は未（未就学児）に変更)
 ※出力文字列が多い場合、項目の最大桁数までの表示とし、カーソルを合わせることで、文字列全体を再表示する。
＜調定内訳欄＞
・「子ども分」を追加するため、従前の「医療分（前）」「支援金分（前）」「介護分（前）」を削除する。本画面では、総合計額のみ賦課更正前の調定額を確認可能とする。医療分、支援金分、介護分、子ども分の賦課更正前の調定額については、「詳細」ボタンを押下し、画面遷移先の画面で確認可能とする。
・「子ども分」の項目を追加し、子ども支援金分の調定額の内訳を表示し、確認可能とする。（退職分の項目は追加しない。）</t>
    <rPh sb="5" eb="6">
      <t>ラン</t>
    </rPh>
    <rPh sb="110" eb="115">
      <t>シュツリョクモジレツ</t>
    </rPh>
    <rPh sb="116" eb="117">
      <t>オオ</t>
    </rPh>
    <rPh sb="118" eb="120">
      <t>バアイ</t>
    </rPh>
    <rPh sb="121" eb="123">
      <t>コウモク</t>
    </rPh>
    <rPh sb="124" eb="126">
      <t>サイダイ</t>
    </rPh>
    <rPh sb="126" eb="128">
      <t>ケタスウ</t>
    </rPh>
    <rPh sb="131" eb="133">
      <t>ヒョウジ</t>
    </rPh>
    <rPh sb="141" eb="142">
      <t>ア</t>
    </rPh>
    <rPh sb="149" eb="154">
      <t>モジレツゼンタイ</t>
    </rPh>
    <rPh sb="155" eb="158">
      <t>サイヒョウジ</t>
    </rPh>
    <rPh sb="162" eb="167">
      <t>チョウテイウチワケラン</t>
    </rPh>
    <phoneticPr fontId="2"/>
  </si>
  <si>
    <t>GZho504</t>
    <phoneticPr fontId="2"/>
  </si>
  <si>
    <t>賦課状況詳細</t>
    <rPh sb="0" eb="2">
      <t>フカ</t>
    </rPh>
    <rPh sb="2" eb="4">
      <t>ジョウキョウ</t>
    </rPh>
    <rPh sb="4" eb="6">
      <t>ショウサイ</t>
    </rPh>
    <phoneticPr fontId="3"/>
  </si>
  <si>
    <t xml:space="preserve">○賦課状況詳細画面（算定基礎（子ども分））
・納入通知書等の算定明細の表記と統一するため、18歳以上均等割額は均等割額に合算し、18歳未満均等割軽減額は軽減均等割額に合算する。
・軽減区分の表示について18歳未満均等割軽減の表記を追加する。
　現状　：「X割・単身(1/X)・子・産」
　修正後：「X割・単身(1/X)・未・産・18歳」
　　　　　(子は未（未就学児）に変更)
 ※出力文字列が多い場合、項目の最大桁数までの表示とし、カーソルを合わせることで、文字列全体を再表示する。
・子ども・子育て支援金分の明細に限り、均等割額および軽減額の詳細を表示し、18歳以上均等割額および18歳未満均等割軽減額の内容が確認できるようにする。
〇賦課状況詳細画面（算定基礎（合計分））
・納入通知書等の算定明細の表記と統一するため、18歳以上均等割額は均等割額に合算し、18歳未満均等割軽減額は軽減均等割額に合算する。
・既存項目の幅を縮小し、子ども分を追加する。
〇賦課状況詳細画面（調定詳細（初期表示））
・「子ども支援金」の項目を追加し、子ども支援金分の減免申請の登録状況を確認可能とする。（退職分の項目は追加しない。）
〇賦課状況詳細画面（調定詳細（更正事由変更時））
・賦課状況詳細画面（調定詳細（初期表示））と同様の変更を行う。
〇賦課状況詳細画面（期別照会（内訳））
・「子ども」の項目を追加し、子ども支援金分の期別調定額を内訳に表示可能とする。（退職分の項目は追加しない。）
・退職分の期別調定額の内訳の表示を後ろに移動する。（医療退職＞支援金退職＞介護退職）
〇賦課状況詳細画面（計算期間）
・「子ども」欄について、18歳未満の場合「18歳未満」と表示し、未就学児である場合「未就学児」と表示する。（現状は、未就学児の場合「○」を表示する。）
</t>
    <phoneticPr fontId="2"/>
  </si>
  <si>
    <t>GZho550</t>
  </si>
  <si>
    <t>減免履歴照会</t>
    <rPh sb="0" eb="2">
      <t>ゲンメン</t>
    </rPh>
    <rPh sb="2" eb="4">
      <t>リレキ</t>
    </rPh>
    <rPh sb="4" eb="6">
      <t>ショウカイ</t>
    </rPh>
    <phoneticPr fontId="3"/>
  </si>
  <si>
    <t xml:space="preserve">〇減免履歴照会画面　（世帯減免の場合）
＜減免履歴照会欄＞
・「子ども分」の項目を追加し、子ども支援金分の減免額を表示する。（退職分の項目は追加しない。）
＜減免設定額（世帯減免）欄＞
・18歳以上均等割額の減免設定内容を表示する行を追加し、従前の均等割に対する減免設定内容と18歳以上均等割に対する減免設定内容をそれぞれ確認可能とする。
〇減免履歴照会画面　（個人減免の場合）
＜減免履歴照会欄＞
・「子ども分」の項目を追加し、子ども支援金分の減免額を表示する。（退職分の項目は追加しない。）
＜減免設定額（個人減免）欄＞
・18歳以上均等割額の減免設定内容を表示する行を追加し、従前の均等割に対する減免設定内容と18歳以上均等割に対する減免設定内容をそれぞれ確認可能とする。
</t>
    <rPh sb="21" eb="23">
      <t>ゲンメン</t>
    </rPh>
    <rPh sb="23" eb="25">
      <t>リレキ</t>
    </rPh>
    <rPh sb="25" eb="27">
      <t>ショウカイ</t>
    </rPh>
    <rPh sb="27" eb="28">
      <t>ラン</t>
    </rPh>
    <rPh sb="82" eb="85">
      <t>セッテイガク</t>
    </rPh>
    <rPh sb="86" eb="88">
      <t>セタイ</t>
    </rPh>
    <rPh sb="88" eb="90">
      <t>ゲンメン</t>
    </rPh>
    <rPh sb="91" eb="92">
      <t>ラン</t>
    </rPh>
    <rPh sb="258" eb="260">
      <t>コジン</t>
    </rPh>
    <rPh sb="263" eb="264">
      <t>ラン</t>
    </rPh>
    <phoneticPr fontId="2"/>
  </si>
  <si>
    <t>GZho602</t>
  </si>
  <si>
    <t>その他軽減申請受付</t>
  </si>
  <si>
    <t xml:space="preserve">・軽減区分の表示について18歳未満均等割軽減の表記を追加する。
　現状　：「X割・単身(1/X)・子・産」
　修正後：「X割・単身(1/X)・未・産・18歳」
　　　　　(子は未（未就学児）に変更)
</t>
    <phoneticPr fontId="2"/>
  </si>
  <si>
    <t>GZho603</t>
  </si>
  <si>
    <t>減免申請受付</t>
    <rPh sb="0" eb="2">
      <t>ゲンメン</t>
    </rPh>
    <rPh sb="2" eb="4">
      <t>シンセイ</t>
    </rPh>
    <rPh sb="4" eb="6">
      <t>ウケツケ</t>
    </rPh>
    <phoneticPr fontId="3"/>
  </si>
  <si>
    <t xml:space="preserve">〇減免申請受付画面（減免登録）
＜調定概要＞
・軽減区分の表示について18歳未満均等割軽減の表記を追加する。
　現状　：「X割・単身(1/X)・子・産」
　修正後：「X割・単身(1/X)・未・産・18歳」
　　　　　(子は未（未就学児）に変更)
 ※出力文字列が多い場合、項目の最大桁数までの表示とし、カーソルを合わせることで、文字列全体を再表示する。
＜減免入力（円）＞
・「子ども分」の項目を追加し、子ども支援金分の減免入力を可能とする。（退職分の項目は追加しない。）
〇減免申請受付画面（期別修正・内訳）
・「子ども」の項目を追加し、子ども支援金分の期別調定額を内訳に表示し、確認可能とする。（退職分の項目は追加しない。）
・「子ども」の項目を追加するため、従前の各項目の幅を狭める。
・退職分の期別調定額の内訳の表示を後ろに移動する。（医療退職＞支援金退職＞介護退職）
</t>
    <rPh sb="17" eb="21">
      <t>チョウテイガイヨウ</t>
    </rPh>
    <rPh sb="178" eb="180">
      <t>ゲンメン</t>
    </rPh>
    <rPh sb="180" eb="182">
      <t>ニュウリョク</t>
    </rPh>
    <rPh sb="183" eb="184">
      <t>エン</t>
    </rPh>
    <phoneticPr fontId="2"/>
  </si>
  <si>
    <t>GZho611</t>
    <phoneticPr fontId="3"/>
  </si>
  <si>
    <t>減免通知管理</t>
    <rPh sb="0" eb="2">
      <t>ゲンメン</t>
    </rPh>
    <rPh sb="2" eb="4">
      <t>ツウチ</t>
    </rPh>
    <rPh sb="4" eb="6">
      <t>カンリ</t>
    </rPh>
    <phoneticPr fontId="3"/>
  </si>
  <si>
    <t>〇減免通知管理画面　（申請入力時）
＜減免内容欄＞
・「子ども分」の項目を追加し、減免内容欄で子ども支援金分の金額を確認可能とする。（退職分の項目は追加しない。）
＜決定額欄＞
・「子ども分」の項目を追加し、子ども支援金分の決定額を登録可能とする。また、「決定額計算」を押下した際、子ども支援金分も考慮し、決定額を計算する。
〇減免通知管理画面　（金額による減免入力時）
・減免通知管理画面　（申請入力時）と同様の変更を行う。
〇減免通知管理画面　（率による減免入力時）
・減免通知管理画面　（申請入力時）と同様の変更を行う。
〇減免通知管理画面　（審査結果登録後）
・減免通知管理画面　（申請入力時）と同様の変更を行う。
〇減免通知管理画面　（履歴選択時）
・減免通知管理画面　（申請入力時）と同様の変更を行う。</t>
    <rPh sb="19" eb="21">
      <t>ゲンメン</t>
    </rPh>
    <rPh sb="21" eb="23">
      <t>ナイヨウ</t>
    </rPh>
    <rPh sb="23" eb="24">
      <t>ラン</t>
    </rPh>
    <rPh sb="83" eb="86">
      <t>ケッテイガク</t>
    </rPh>
    <rPh sb="86" eb="87">
      <t>ラン</t>
    </rPh>
    <rPh sb="205" eb="207">
      <t>ドウヨウ</t>
    </rPh>
    <rPh sb="208" eb="210">
      <t>ヘンコウ</t>
    </rPh>
    <rPh sb="211" eb="212">
      <t>オコナ</t>
    </rPh>
    <phoneticPr fontId="2"/>
  </si>
  <si>
    <t>GZho650</t>
  </si>
  <si>
    <t>個別減免申請受付</t>
  </si>
  <si>
    <t>〇個別減免申請受付画面
＜前回登録内容欄＞
・「子ども分」の項目を追加し、子ども支援金分の前回登録した内容を確認可能とする。（退職分の項目は追加しない。）
＜減免入力（円）欄＞
＜賦課計算結果欄＞
＜減免額差引決定額欄＞
・減免入力欄、賦課計算結果欄、減免額差引後決定額欄について、「子ども分」の項目を追加し、子ども支援金分の金額を確認可能とする。（退職分の項目は追加しない。）</t>
    <rPh sb="13" eb="19">
      <t>ゼンカイトウロクナイヨウ</t>
    </rPh>
    <rPh sb="19" eb="20">
      <t>ラン</t>
    </rPh>
    <rPh sb="80" eb="82">
      <t>ゲンメン</t>
    </rPh>
    <rPh sb="82" eb="84">
      <t>ニュウリョク</t>
    </rPh>
    <rPh sb="85" eb="86">
      <t>エン</t>
    </rPh>
    <rPh sb="87" eb="88">
      <t>ラン</t>
    </rPh>
    <rPh sb="91" eb="93">
      <t>フカ</t>
    </rPh>
    <rPh sb="93" eb="97">
      <t>ケイサンケッカ</t>
    </rPh>
    <rPh sb="97" eb="98">
      <t>ラン</t>
    </rPh>
    <rPh sb="101" eb="104">
      <t>ゲンメンガク</t>
    </rPh>
    <rPh sb="104" eb="106">
      <t>サシヒキ</t>
    </rPh>
    <rPh sb="106" eb="109">
      <t>ケッテイガク</t>
    </rPh>
    <rPh sb="109" eb="110">
      <t>ラン</t>
    </rPh>
    <phoneticPr fontId="2"/>
  </si>
  <si>
    <t>GZho651</t>
  </si>
  <si>
    <t>個人減免設定内容</t>
    <phoneticPr fontId="2"/>
  </si>
  <si>
    <t xml:space="preserve">・18歳以上均等割に関する情報を設定する行を追加し、18歳以上均等割に対する減免率、対象月のフラグを設定可能とする。
・「計算の考え方」に子ども支援金分の表示を追加する。また、18歳上均等割減免額の計算の考え方の表示を追加する。
</t>
    <phoneticPr fontId="2"/>
  </si>
  <si>
    <t>GZho652</t>
  </si>
  <si>
    <t>世帯減免設定内容</t>
  </si>
  <si>
    <t>GZho703</t>
    <phoneticPr fontId="2"/>
  </si>
  <si>
    <t>更正結果確認</t>
    <rPh sb="0" eb="2">
      <t>コウセイ</t>
    </rPh>
    <rPh sb="2" eb="4">
      <t>ケッカ</t>
    </rPh>
    <rPh sb="4" eb="6">
      <t>カクニン</t>
    </rPh>
    <phoneticPr fontId="3"/>
  </si>
  <si>
    <t xml:space="preserve">＜調定情報欄＞
・軽減区分の表示について18歳未満均等割軽減の表記を追加する。
　現状　：「X割・単身(1/X)・子・産」
　修正後：「X割・単身(1/X)・未・産・18歳」
　　　　　(子は未（未就学児）に変更)
＜調定内訳欄＞
・「子ども分」の項目を追加し、子ども支援金分の調定額の内訳を表示し、確認可能とする。（退職分の項目は追加しない。）
・「子ども分」を追加するため、従前の「医療分（前）」「支援金分（前）」「介護分（前）」を削除する。本画面では、総合計額のみ賦課更正前の調定額を確認可能とする。医療分、支援金分、介護分、子ども分の賦課更正前の調定額については、「詳細」ボタンを押下し、画面遷移先の画面で確認可能とする。
</t>
    <rPh sb="1" eb="3">
      <t>チョウテイ</t>
    </rPh>
    <rPh sb="3" eb="5">
      <t>ジョウホウ</t>
    </rPh>
    <rPh sb="5" eb="6">
      <t>ラン</t>
    </rPh>
    <rPh sb="110" eb="114">
      <t>チョウテイウチワケ</t>
    </rPh>
    <rPh sb="114" eb="115">
      <t>ラン</t>
    </rPh>
    <phoneticPr fontId="2"/>
  </si>
  <si>
    <t>GZho704</t>
  </si>
  <si>
    <t>更正結果詳細</t>
    <rPh sb="0" eb="2">
      <t>コウセイ</t>
    </rPh>
    <rPh sb="2" eb="4">
      <t>ケッカ</t>
    </rPh>
    <rPh sb="4" eb="6">
      <t>ショウサイ</t>
    </rPh>
    <phoneticPr fontId="3"/>
  </si>
  <si>
    <t xml:space="preserve">○更正結果詳細（算定基礎（子ども分））
・納入通知書等の算定明細の表記と統一するため、18歳以上均等割額は均等割額に合算し、18歳未満均等割軽減額は軽減均等割額に合算する。
・軽減区分の表示について18歳未満均等割軽減の表記を追加する。
　現状　：「X割・単身(1/X)・子・産」
　修正後：「X割・単身(1/X)・未・産・18歳」
　　　　　(子は未（未就学児）に変更)
 ※出力文字列が多い場合、項目の最大桁数までの表示とし、カーソルを合わせることで、文字列全体を再表示する。
・子ども・子育て支援金分の明細に限り、均等割額および軽減額の詳細を表示し、18歳以上均等割額および18歳未満均等割軽減額の内容が確認できるようにする。
〇更正結果詳細（算定基礎（合計分））
・納入通知書等の算定明細の表記と統一するため、18歳以上均等割額は均等割額に合算し、18歳未満均等割軽減額は軽減均等割額に合算する。
・既存項目の幅を縮小し、子ども分を追加する。
〇更正結果詳細（調定詳細（初期表示））
・「子ども支援金」の項目を追加し、子ども支援金分の減免申請の登録状況を確認可能とする。（退職分の項目は追加しない。）
〇更正結果詳細（調定詳細（更正事由変更時））
・賦課状況詳細画面（調定詳細（初期表示））と同様の変更を行う。
〇更正結果詳細（期別照会（内訳））
・「子ども支援金」の項目を追加し、子ども支援金分の期別調定額を内訳に表示可能とする。（退職分の項目は追加しない。）
・退職分の期別調定額の内訳の表示を後ろに移動する。（医療退職＞支援金退職＞介護退職）
〇更正結果詳細（計算期間）
・「子ども」欄について、18歳未満の場合「18歳未満」と表示し、未就学児である場合「未就学児」と表示する。（現状は、未就学児の場合「○」を表示する。）
</t>
    <phoneticPr fontId="2"/>
  </si>
  <si>
    <t>GZho705</t>
  </si>
  <si>
    <t>更正結果期別照会</t>
  </si>
  <si>
    <t xml:space="preserve">・「子ども」の項目を追加し、子ども支援金分の期別調定額を内訳に表示し、確認可能とする。（退職分はの項目は追加しない。）
・「子ども」の項目を追加するため、従前の各項目の幅を狭める。
・退職分の期別調定額の内訳の表示を後ろに移動する。（医療退職＞支援金退職＞介護退職）
</t>
    <phoneticPr fontId="2"/>
  </si>
  <si>
    <t>GZho709</t>
  </si>
  <si>
    <t>期別修正</t>
    <rPh sb="0" eb="2">
      <t>キベツ</t>
    </rPh>
    <rPh sb="2" eb="4">
      <t>シュウセイ</t>
    </rPh>
    <phoneticPr fontId="3"/>
  </si>
  <si>
    <t xml:space="preserve">・従前は医療、介護、支援金の合計分の変更前後を表示し、変更後を修正するための画面であったが、子ども分の期割額も合算した上で表示、修正可能とする。
</t>
    <phoneticPr fontId="2"/>
  </si>
  <si>
    <t>GZho801</t>
  </si>
  <si>
    <t>強制修正</t>
    <rPh sb="0" eb="2">
      <t>キョウセイ</t>
    </rPh>
    <rPh sb="2" eb="4">
      <t>シュウセイ</t>
    </rPh>
    <phoneticPr fontId="3"/>
  </si>
  <si>
    <t xml:space="preserve">〇強制修正画面　（強制修正登録）
＜調定概要欄＞
・軽減区分の表示について18歳未満均等割軽減の表記を追加する。
　現状　：「X割・単身(1/X)・子・産」
　修正後：「X割・単身(1/X)・未・産・18歳」
　　　　　(子は未（未就学児）に変更)
＜登録状況欄＞
・登録状況に「子ども支援金」の項目を追加し、子ども支援金分の減免額を確認可能とする。（退職分の項目は追加しない。）
〇強制修正画面　（期別内訳修正）
・期別内訳修正タブに「子ども支援金」の項目を追加し、子ども支援金分の減免額を確認可能とする。（退職分の項目は追加しない。）
・各内訳の余白を消し詰める。
・医療退職＞支援金退職＞介護退職を後ろに移動する。
</t>
    <rPh sb="18" eb="20">
      <t>チョウテイ</t>
    </rPh>
    <rPh sb="20" eb="22">
      <t>ガイヨウ</t>
    </rPh>
    <rPh sb="22" eb="23">
      <t>ラン</t>
    </rPh>
    <rPh sb="127" eb="131">
      <t>トウロクジョウキョウ</t>
    </rPh>
    <rPh sb="131" eb="132">
      <t>ラン</t>
    </rPh>
    <phoneticPr fontId="2"/>
  </si>
  <si>
    <t>GZho802</t>
  </si>
  <si>
    <t>税額試算</t>
    <rPh sb="0" eb="2">
      <t>ゼイガク</t>
    </rPh>
    <rPh sb="2" eb="4">
      <t>シサン</t>
    </rPh>
    <phoneticPr fontId="3"/>
  </si>
  <si>
    <t xml:space="preserve">〇税額試算画面（拡張項目「世帯主欄」表示時）
・「子ども」欄について、18歳未満の場合「18歳未満」と表示し、未就学児である場合「未就学児」と表示する。（現状は、未就学児の場合「○」を表示する。）
〇税額試算画面（拡張項目「世帯主欄」非表示時）
・税額試算画面（拡張項目「世帯主欄」表示時）と同様の変更を行う。
</t>
    <phoneticPr fontId="2"/>
  </si>
  <si>
    <t>GZho803</t>
  </si>
  <si>
    <t>税額試算賦課入力</t>
  </si>
  <si>
    <t xml:space="preserve">・「子ども」欄について、18歳未満の場合「18歳未満」と表示し、未就学児である場合「未就学児」と表示する。（現状は、未就学児の場合「○」を表示する。）
</t>
    <phoneticPr fontId="2"/>
  </si>
  <si>
    <t>GZho812</t>
    <phoneticPr fontId="3"/>
  </si>
  <si>
    <t>賦課期限管理</t>
    <phoneticPr fontId="3"/>
  </si>
  <si>
    <t>GZho851</t>
  </si>
  <si>
    <t>試算用個人減免設定内容</t>
  </si>
  <si>
    <t xml:space="preserve">・18歳以上均等割に関する情報を設定する行を追加し、18歳以上均等割額に対する減免率、対象月のフラグを設定可能とする。
</t>
    <phoneticPr fontId="2"/>
  </si>
  <si>
    <t>GZho852</t>
  </si>
  <si>
    <t>試算用世帯減免設定内容</t>
  </si>
  <si>
    <t xml:space="preserve">・18歳以上均等割に関する情報を設定する行を追加し、18歳以上均等割額に対する減免率、対象月のフラグを設定可能とする。　
</t>
    <phoneticPr fontId="2"/>
  </si>
  <si>
    <t>GZho901</t>
  </si>
  <si>
    <t>税率設定</t>
  </si>
  <si>
    <t xml:space="preserve">・子どもの税率設定を追加し、18歳以上均等割額の項目を追加する。（医療、支援金、介護は項目を非活性とし、設定不可とする。）
・「子ども軽減額」を未就学児軽減額に修正する。
・子ども分保険料の軽減額の設定項目（軽減額（子ども））を追加し、18歳以上均等割軽減額の項目を追加する。（医療、支援金、介護は項目を非活性とし、設定不可とする。）
・子ども支援金の項目の追加に伴い、全体を縦スクロール形式で表示する。
</t>
    <phoneticPr fontId="2"/>
  </si>
  <si>
    <t>GZho904</t>
  </si>
  <si>
    <t>限度額早見表入力</t>
    <rPh sb="0" eb="2">
      <t>ゲンド</t>
    </rPh>
    <rPh sb="2" eb="3">
      <t>ガク</t>
    </rPh>
    <rPh sb="3" eb="5">
      <t>ハヤミ</t>
    </rPh>
    <rPh sb="5" eb="6">
      <t>オモテ</t>
    </rPh>
    <rPh sb="6" eb="8">
      <t>ニュウリョク</t>
    </rPh>
    <phoneticPr fontId="3"/>
  </si>
  <si>
    <t>・保険料（税）賦課メニューの「限度額入力・照会」に「限度額早見表入力（子ども）」を追加する。追加した「限度額早見表入力（子ども）」を押下することで、本画面を開き、子ども支援金分の応益割額、応能割率、賦課限度額、計算方法を登録可能とする。</t>
    <phoneticPr fontId="2"/>
  </si>
  <si>
    <t>GZho905</t>
    <phoneticPr fontId="2"/>
  </si>
  <si>
    <t>試算用 税(料)率設定</t>
    <phoneticPr fontId="3"/>
  </si>
  <si>
    <t xml:space="preserve">＜税（料）率設定欄＞
・「子ども分」の項目を追加し、子ども支援金分の税(料)率設定可能とする。
・追加する子どもの税率設定について、18歳以上均等割額の項目を追加する。（医療、支援金、介護は項目を非活性とし、設定不可とする。）
・登録状況欄について、登録した子ども支援金分の税（料）率設定内容を確認するための項目を追加する。
</t>
    <rPh sb="1" eb="2">
      <t>ゼイ</t>
    </rPh>
    <rPh sb="3" eb="4">
      <t>リョウ</t>
    </rPh>
    <rPh sb="5" eb="6">
      <t>リツ</t>
    </rPh>
    <rPh sb="6" eb="8">
      <t>セッテイ</t>
    </rPh>
    <rPh sb="8" eb="9">
      <t>ラン</t>
    </rPh>
    <rPh sb="49" eb="51">
      <t>ツイカ</t>
    </rPh>
    <phoneticPr fontId="2"/>
  </si>
  <si>
    <t>GZho906</t>
  </si>
  <si>
    <t>試算用 ランク設定</t>
  </si>
  <si>
    <t xml:space="preserve">・税（料）率試算の所得ランク、調定ランクの設定において、子ども支援金分のランクを設定可能とするため、賦課種別の選択肢に「子ども」を追加し、選択可能とする。
・賦課種別で「子ども」を選択した場合、子ども支援金分の所得ランク設定、調定ランク設定を入力可能とし、入力した設定内容を登録する。
</t>
    <phoneticPr fontId="2"/>
  </si>
  <si>
    <t>補足資料1-6 帳票レイアウト</t>
    <rPh sb="8" eb="10">
      <t>チョウヒョウ</t>
    </rPh>
    <phoneticPr fontId="3"/>
  </si>
  <si>
    <t>凡例）改修区分　新規：新たに機能追加　修正：既存機能への修正</t>
    <rPh sb="0" eb="2">
      <t>ハンレイ</t>
    </rPh>
    <rPh sb="3" eb="7">
      <t>カイシュウクブン</t>
    </rPh>
    <rPh sb="8" eb="10">
      <t>シンキ</t>
    </rPh>
    <rPh sb="11" eb="12">
      <t>アラ</t>
    </rPh>
    <rPh sb="14" eb="16">
      <t>キノウ</t>
    </rPh>
    <rPh sb="16" eb="18">
      <t>ツイカ</t>
    </rPh>
    <rPh sb="19" eb="21">
      <t>シュウセイ</t>
    </rPh>
    <rPh sb="22" eb="26">
      <t>キゾンキノウ</t>
    </rPh>
    <rPh sb="28" eb="30">
      <t>シュウセイ</t>
    </rPh>
    <phoneticPr fontId="2"/>
  </si>
  <si>
    <t>帳票ID</t>
    <rPh sb="0" eb="2">
      <t>チョウヒョウ</t>
    </rPh>
    <phoneticPr fontId="3"/>
  </si>
  <si>
    <t>帳票名称</t>
    <rPh sb="0" eb="2">
      <t>チョウヒョウ</t>
    </rPh>
    <rPh sb="2" eb="4">
      <t>メイショウ</t>
    </rPh>
    <phoneticPr fontId="3"/>
  </si>
  <si>
    <t>改修ポイント（レイアウト）</t>
    <rPh sb="0" eb="2">
      <t>カイシュウ</t>
    </rPh>
    <phoneticPr fontId="2"/>
  </si>
  <si>
    <t>RZho002.xml</t>
    <phoneticPr fontId="2"/>
  </si>
  <si>
    <t>国民健康保険税納入通知書仮算定納税通知書（単票）３期</t>
  </si>
  <si>
    <t xml:space="preserve">・期割情報を出力する箇所について、従前は医療分、支援金分、介護分を出力していたが、子ども支援金分の出力を追加する。
・仮算定額合計額を出力する個所について、従前は医療分、支援金分、介護分の内訳を出力していたが、子ども支援金分の内訳の出力を追加する。
</t>
    <rPh sb="1" eb="2">
      <t>キ</t>
    </rPh>
    <rPh sb="2" eb="3">
      <t>ワリ</t>
    </rPh>
    <rPh sb="3" eb="5">
      <t>ジョウホウ</t>
    </rPh>
    <rPh sb="6" eb="8">
      <t>シュツリョク</t>
    </rPh>
    <rPh sb="10" eb="12">
      <t>カショ</t>
    </rPh>
    <rPh sb="17" eb="19">
      <t>ジュウゼン</t>
    </rPh>
    <rPh sb="20" eb="23">
      <t>イリョウブン</t>
    </rPh>
    <rPh sb="24" eb="28">
      <t>シエンキンブン</t>
    </rPh>
    <rPh sb="29" eb="32">
      <t>カイゴブン</t>
    </rPh>
    <rPh sb="33" eb="35">
      <t>シュツリョク</t>
    </rPh>
    <rPh sb="49" eb="51">
      <t>シュツリョク</t>
    </rPh>
    <rPh sb="60" eb="64">
      <t>カリサンテイガク</t>
    </rPh>
    <rPh sb="64" eb="66">
      <t>ゴウケイ</t>
    </rPh>
    <rPh sb="66" eb="67">
      <t>ガク</t>
    </rPh>
    <rPh sb="68" eb="70">
      <t>シュツリョク</t>
    </rPh>
    <rPh sb="72" eb="74">
      <t>カショ</t>
    </rPh>
    <rPh sb="79" eb="81">
      <t>ジュウゼン</t>
    </rPh>
    <rPh sb="82" eb="85">
      <t>イリョウブン</t>
    </rPh>
    <rPh sb="86" eb="90">
      <t>シエンキンブン</t>
    </rPh>
    <rPh sb="91" eb="94">
      <t>カイゴブン</t>
    </rPh>
    <rPh sb="95" eb="97">
      <t>ウチワケ</t>
    </rPh>
    <rPh sb="98" eb="100">
      <t>シュツリョク</t>
    </rPh>
    <rPh sb="106" eb="107">
      <t>コ</t>
    </rPh>
    <rPh sb="109" eb="113">
      <t>シエンキンブン</t>
    </rPh>
    <rPh sb="114" eb="116">
      <t>ウチワケ</t>
    </rPh>
    <rPh sb="117" eb="119">
      <t>シュツリョク</t>
    </rPh>
    <rPh sb="120" eb="122">
      <t>ツイカ</t>
    </rPh>
    <phoneticPr fontId="2"/>
  </si>
  <si>
    <t>RZho002_A.xml</t>
  </si>
  <si>
    <t>国民健康保険仮算定納入通知書（単票）３期（賦課区あり）</t>
  </si>
  <si>
    <t>・RZho002.xmlと同じ改修を行う。</t>
    <rPh sb="13" eb="14">
      <t>オナ</t>
    </rPh>
    <rPh sb="15" eb="17">
      <t>カイシュウ</t>
    </rPh>
    <rPh sb="18" eb="19">
      <t>オコナ</t>
    </rPh>
    <phoneticPr fontId="2"/>
  </si>
  <si>
    <t>RZho004</t>
    <phoneticPr fontId="2"/>
  </si>
  <si>
    <t>納通発送チェックリスト</t>
    <phoneticPr fontId="2"/>
  </si>
  <si>
    <t xml:space="preserve">・合計分の期別調定額内訳について、従前は医療分、支援金分、介護分を出力していたが、子ども支援金分の出力を追加する。（一般/退職分は追加しない）
</t>
    <rPh sb="1" eb="4">
      <t>ゴウケイブン</t>
    </rPh>
    <rPh sb="5" eb="7">
      <t>キベツ</t>
    </rPh>
    <rPh sb="7" eb="10">
      <t>チョウテイガク</t>
    </rPh>
    <rPh sb="10" eb="12">
      <t>ウチワケ</t>
    </rPh>
    <phoneticPr fontId="2"/>
  </si>
  <si>
    <t>RZho009.xml</t>
    <phoneticPr fontId="2"/>
  </si>
  <si>
    <t>国民健康保険税決定(更正）通知書／国民健康保険税決定(更正）伺（特徴宛名情報あり）</t>
  </si>
  <si>
    <t xml:space="preserve">・賦課明細を出力する箇所について、従前は医療分、支援金分、介護分を出力していたが、子ども支援金分内訳の出力を追加する。
・賦課明細に子ども・子育て支援金分の算定項目である「18歳未満軽減均等割額」を出力する項目は追加せず、従前の「均等割額」、「軽減均等割額」の項目に合算する。
・決定税額を出力する箇所について、従前は医療分、支援金分、介護分を出力していたが、子ども支援金分の内訳項目の追加のため、医療分、支援金分、介護分を削除する。
・子ども・子育て支援金分の算定項目である「18歳以上均等割額」、「18歳未満軽減均等割額」を従前の「均等割額」、「軽減均等割額」の項目に合算していることを通知するための固定文言を追加する。
・子ども支援金分の内訳項目の追加の対応のため、「通知書番号」および「被保険者番号」を削除する。
・賦課明細に子ども・子育て支援金分の算定項目である「1人あたり18歳以上均等割額」を決定税額下部に出力する。
</t>
    <rPh sb="1" eb="3">
      <t>フカ</t>
    </rPh>
    <rPh sb="3" eb="5">
      <t>メイサイ</t>
    </rPh>
    <rPh sb="182" eb="183">
      <t>コ</t>
    </rPh>
    <rPh sb="185" eb="189">
      <t>シエンキンブン</t>
    </rPh>
    <rPh sb="190" eb="192">
      <t>ウチワケ</t>
    </rPh>
    <rPh sb="192" eb="194">
      <t>コウモク</t>
    </rPh>
    <rPh sb="195" eb="197">
      <t>ツイカ</t>
    </rPh>
    <rPh sb="392" eb="394">
      <t>ヒトリ</t>
    </rPh>
    <rPh sb="412" eb="414">
      <t>カブ</t>
    </rPh>
    <phoneticPr fontId="2"/>
  </si>
  <si>
    <t>RZho009_A.xml</t>
  </si>
  <si>
    <t>国民健康保険税決定(更正）通知書／国民健康保険税決定(更正）伺（特徴宛名情報あり）（賦課区あり）</t>
  </si>
  <si>
    <t>・RZho009.xmlと同じ改修を行う。</t>
    <rPh sb="13" eb="14">
      <t>オナ</t>
    </rPh>
    <phoneticPr fontId="2"/>
  </si>
  <si>
    <t>RZho010.xml</t>
  </si>
  <si>
    <t>過年度_更正決定通知書／過年度＿更正決定伺い</t>
  </si>
  <si>
    <t>RZho010_A.xml</t>
  </si>
  <si>
    <t>過年度_更正決定通知書／過年度＿更正決定伺い（賦課区あり）</t>
    <phoneticPr fontId="2"/>
  </si>
  <si>
    <t>RZho015</t>
    <phoneticPr fontId="2"/>
  </si>
  <si>
    <t>仮算定額チェックリスト</t>
  </si>
  <si>
    <t xml:space="preserve">・仮算定額の内訳を出力する箇所について、従前は医療分、支援金分、介護分を出力していたが、子ども支援金分内訳の出力を追加する。（退職分は追加しない）
・子ども支援金分「子」の行を追加するため、1ページでの出力件数について、従前の7件から6件に変更する。
</t>
    <rPh sb="84" eb="85">
      <t>コ</t>
    </rPh>
    <rPh sb="87" eb="88">
      <t>ギョウ</t>
    </rPh>
    <phoneticPr fontId="2"/>
  </si>
  <si>
    <t>RZho016</t>
    <phoneticPr fontId="2"/>
  </si>
  <si>
    <t>本算定一覧</t>
  </si>
  <si>
    <t>・レイアウトの変更は行わず、従前の均等割額を表示する欄に18歳以上均等割額を合算する。また、従前の軽減均等割額に18歳以上均等割額の軽減額および18歳未満均等割軽減額を合算する。</t>
    <rPh sb="7" eb="9">
      <t>ヘンコウ</t>
    </rPh>
    <rPh sb="10" eb="11">
      <t>オコナ</t>
    </rPh>
    <rPh sb="14" eb="16">
      <t>ジュウゼン</t>
    </rPh>
    <rPh sb="17" eb="21">
      <t>キントウワリガク</t>
    </rPh>
    <rPh sb="22" eb="24">
      <t>ヒョウジ</t>
    </rPh>
    <rPh sb="26" eb="27">
      <t>ラン</t>
    </rPh>
    <rPh sb="30" eb="33">
      <t>サイイジョウ</t>
    </rPh>
    <rPh sb="33" eb="37">
      <t>キントウワリガク</t>
    </rPh>
    <rPh sb="38" eb="40">
      <t>ガッサン</t>
    </rPh>
    <rPh sb="46" eb="48">
      <t>ジュウゼン</t>
    </rPh>
    <rPh sb="49" eb="55">
      <t>ケイゲンキントウワリガク</t>
    </rPh>
    <rPh sb="58" eb="61">
      <t>サイイジョウ</t>
    </rPh>
    <rPh sb="61" eb="64">
      <t>キントウワリ</t>
    </rPh>
    <rPh sb="64" eb="65">
      <t>ガク</t>
    </rPh>
    <rPh sb="66" eb="68">
      <t>ケイゲン</t>
    </rPh>
    <rPh sb="68" eb="69">
      <t>ガク</t>
    </rPh>
    <rPh sb="74" eb="77">
      <t>サイミマン</t>
    </rPh>
    <rPh sb="77" eb="80">
      <t>キントウワリ</t>
    </rPh>
    <rPh sb="80" eb="82">
      <t>ケイゲン</t>
    </rPh>
    <rPh sb="82" eb="83">
      <t>ガク</t>
    </rPh>
    <rPh sb="84" eb="86">
      <t>ガッサン</t>
    </rPh>
    <phoneticPr fontId="2"/>
  </si>
  <si>
    <t>RZho017</t>
    <phoneticPr fontId="2"/>
  </si>
  <si>
    <t>国民健康保険_賦課台帳</t>
    <phoneticPr fontId="2"/>
  </si>
  <si>
    <t xml:space="preserve">・「所得割」を出力する箇所について、従前は医療分、支援金分、介護分を出力していたが、「所得割(子ども)」の出力を追加する。
・「所得割(子ども)」の出力項目を追加するため、世帯員の一覧について、従前の6人分から５人分に変更する。
・月別被保数の標記を従前の「医・支」から「医・支・子」に変更する。
・明細を出力する箇所について、従前は医療分、支援金分、介護分を出力していたが、子ども支援金分内訳の出力を追加する。（２か所）
⇒18歳以上にかかる均等割に対しての軽減額(政令軽減(均等割)、産前産後免除(均等割))に関しては、既存の軽減額の項目に合算する。
⇒18歳未満軽減均等割に関しては、既存の軽減額の項目に合算する。（未就学児軽減均等割の対応時と同じ仕様）
・上記対応のため、既存項目の桁数変更、各ヘッダの余白やレイアウト上下の余白を詰める。
</t>
    <rPh sb="2" eb="5">
      <t>ショトクワリ</t>
    </rPh>
    <rPh sb="77" eb="79">
      <t>コウモク</t>
    </rPh>
    <rPh sb="87" eb="90">
      <t>セタイイン</t>
    </rPh>
    <rPh sb="91" eb="93">
      <t>イチラン</t>
    </rPh>
    <rPh sb="102" eb="104">
      <t>ニンブン</t>
    </rPh>
    <rPh sb="107" eb="109">
      <t>ニンブン</t>
    </rPh>
    <rPh sb="110" eb="112">
      <t>ヘンコウ</t>
    </rPh>
    <rPh sb="118" eb="120">
      <t>ゲツベツ</t>
    </rPh>
    <rPh sb="120" eb="121">
      <t>ヒ</t>
    </rPh>
    <rPh sb="121" eb="122">
      <t>ホ</t>
    </rPh>
    <rPh sb="122" eb="123">
      <t>スウ</t>
    </rPh>
    <rPh sb="124" eb="126">
      <t>ヒョウキ</t>
    </rPh>
    <rPh sb="141" eb="142">
      <t>イ</t>
    </rPh>
    <rPh sb="143" eb="144">
      <t>シ</t>
    </rPh>
    <rPh sb="145" eb="146">
      <t>コ</t>
    </rPh>
    <rPh sb="148" eb="150">
      <t>ヘンコウ</t>
    </rPh>
    <rPh sb="235" eb="236">
      <t>ガク</t>
    </rPh>
    <rPh sb="237" eb="239">
      <t>セイレイ</t>
    </rPh>
    <rPh sb="255" eb="256">
      <t>トウ</t>
    </rPh>
    <rPh sb="258" eb="259">
      <t>カン</t>
    </rPh>
    <rPh sb="263" eb="265">
      <t>キゾン</t>
    </rPh>
    <rPh sb="266" eb="268">
      <t>コウモク</t>
    </rPh>
    <rPh sb="273" eb="275">
      <t>ガッサン</t>
    </rPh>
    <rPh sb="282" eb="283">
      <t>サイ</t>
    </rPh>
    <rPh sb="283" eb="285">
      <t>ミマン</t>
    </rPh>
    <rPh sb="285" eb="287">
      <t>ケイゲン</t>
    </rPh>
    <rPh sb="287" eb="290">
      <t>キントウワ</t>
    </rPh>
    <rPh sb="291" eb="292">
      <t>カン</t>
    </rPh>
    <rPh sb="296" eb="298">
      <t>キゾン</t>
    </rPh>
    <rPh sb="299" eb="301">
      <t>キントウ</t>
    </rPh>
    <rPh sb="301" eb="302">
      <t>ガク</t>
    </rPh>
    <rPh sb="303" eb="305">
      <t>コウモク</t>
    </rPh>
    <rPh sb="306" eb="308">
      <t>ガッサン</t>
    </rPh>
    <rPh sb="312" eb="316">
      <t>ミシュウガクジ</t>
    </rPh>
    <rPh sb="316" eb="321">
      <t>ケイゲンキントウワリ</t>
    </rPh>
    <rPh sb="322" eb="324">
      <t>タイオウ</t>
    </rPh>
    <rPh sb="324" eb="325">
      <t>トキ</t>
    </rPh>
    <rPh sb="326" eb="327">
      <t>オナ</t>
    </rPh>
    <rPh sb="328" eb="330">
      <t>シヨウ</t>
    </rPh>
    <rPh sb="334" eb="336">
      <t>ジョウキ</t>
    </rPh>
    <rPh sb="336" eb="338">
      <t>タイオウ</t>
    </rPh>
    <rPh sb="344" eb="348">
      <t>キゾンコウモク</t>
    </rPh>
    <rPh sb="349" eb="351">
      <t>ケタスウ</t>
    </rPh>
    <rPh sb="351" eb="353">
      <t>ヘンコウ</t>
    </rPh>
    <phoneticPr fontId="2"/>
  </si>
  <si>
    <t>RZho018</t>
    <phoneticPr fontId="2"/>
  </si>
  <si>
    <t>調定表</t>
    <phoneticPr fontId="2"/>
  </si>
  <si>
    <t>・均等割を出力する箇所について、従前は人数と均等割額を出力していたが、18歳以上均等割額とその人数、全員にかかる均等割との合算値（計3行）の出力項目を追加する。
・産前産後免除に関する集計結果を出力する項目の下に、18歳未満均等割軽減額に関する世帯数、人数、軽減額(計2行)の出力項目を追加する。
・「子ども均等割軽減」の記載を「未就学児均等割軽減」に変更する。
・18歳以上軽減均等割額について、項目追加する領域が確保できないことから、全体にかかる均等割の軽減額に計上する。ただし、本帳票を利用する事務処理において、詳細が確認できるよう、18歳以上軽減均等割額の詳細を確認することが可能なCSVファイルを出力する。
・医療/支援金/介護分に関しては、今回新規で追加する18歳以上均等割額と18歳未満均等割軽減額の項目名称、値は出力しない。（空白とする。）</t>
    <rPh sb="19" eb="21">
      <t>ニンズウ</t>
    </rPh>
    <rPh sb="22" eb="25">
      <t>キントウワ</t>
    </rPh>
    <rPh sb="25" eb="26">
      <t>ガク</t>
    </rPh>
    <rPh sb="50" eb="52">
      <t>ゼンイン</t>
    </rPh>
    <rPh sb="72" eb="74">
      <t>コウモク</t>
    </rPh>
    <rPh sb="90" eb="91">
      <t>カン</t>
    </rPh>
    <rPh sb="93" eb="97">
      <t>シュウケイケッカ</t>
    </rPh>
    <rPh sb="98" eb="100">
      <t>シュツリョク</t>
    </rPh>
    <rPh sb="102" eb="104">
      <t>コウモク</t>
    </rPh>
    <rPh sb="113" eb="116">
      <t>キントウワリ</t>
    </rPh>
    <rPh sb="116" eb="119">
      <t>ケイゲンガク</t>
    </rPh>
    <rPh sb="120" eb="121">
      <t>カン</t>
    </rPh>
    <rPh sb="130" eb="133">
      <t>ケイゲンガク</t>
    </rPh>
    <rPh sb="141" eb="143">
      <t>コウモク</t>
    </rPh>
    <rPh sb="155" eb="158">
      <t>キントウワ</t>
    </rPh>
    <rPh sb="158" eb="160">
      <t>ケイゲン</t>
    </rPh>
    <rPh sb="163" eb="165">
      <t>キサイ</t>
    </rPh>
    <rPh sb="169" eb="170">
      <t>ジ</t>
    </rPh>
    <rPh sb="177" eb="179">
      <t>ヘンコウ</t>
    </rPh>
    <rPh sb="191" eb="193">
      <t>ケイゲン</t>
    </rPh>
    <rPh sb="196" eb="197">
      <t>ガク</t>
    </rPh>
    <rPh sb="202" eb="206">
      <t>コウモクツイカ</t>
    </rPh>
    <rPh sb="208" eb="210">
      <t>リョウイキ</t>
    </rPh>
    <rPh sb="211" eb="213">
      <t>カクホ</t>
    </rPh>
    <rPh sb="245" eb="248">
      <t>ホンチョウヒョウ</t>
    </rPh>
    <rPh sb="249" eb="251">
      <t>リヨウ</t>
    </rPh>
    <rPh sb="253" eb="257">
      <t>ジムショリ</t>
    </rPh>
    <rPh sb="262" eb="264">
      <t>ショウサイ</t>
    </rPh>
    <rPh sb="265" eb="267">
      <t>カクニン</t>
    </rPh>
    <rPh sb="285" eb="287">
      <t>ショウサイ</t>
    </rPh>
    <rPh sb="288" eb="290">
      <t>カクニン</t>
    </rPh>
    <rPh sb="295" eb="297">
      <t>カノウ</t>
    </rPh>
    <rPh sb="306" eb="308">
      <t>シュツリョク</t>
    </rPh>
    <rPh sb="347" eb="348">
      <t>ガク</t>
    </rPh>
    <rPh sb="357" eb="360">
      <t>ケイゲンガク</t>
    </rPh>
    <rPh sb="361" eb="365">
      <t>コウモクメイショウ</t>
    </rPh>
    <rPh sb="368" eb="370">
      <t>シュツリョク</t>
    </rPh>
    <phoneticPr fontId="2"/>
  </si>
  <si>
    <t>RZho020</t>
    <phoneticPr fontId="2"/>
  </si>
  <si>
    <t>賦課状況集計表</t>
    <phoneticPr fontId="2"/>
  </si>
  <si>
    <t>・均等割を出力する箇所について、従前は人数と均等割額を出力していたが、18歳以上均等割額とその人数、全員にかかる均等割との合算値（計3行）の出力項目を追加する。
・産前産後免除に関する集計結果を出力する項目の下に、18歳未満均等割軽減額に関する世帯数、人数、軽減額(計2行)の出力項目を追加する。
・「子ども均等割軽減」の記載を「未就学児均等割軽減」に変更する。
・新たな項目を追加するため以下対応を行う
⇒各ヘッダの余白やレイアウト上下の余白を詰める。
⇒ヘッダの作成日付と頁数を横並びにする（表示位置を変更する）。
⇒ヘッダ「混合世帯（一般・退職）」を一行に表示する。
・18歳以上軽減均等割額について、項目追加する領域が確保できないことから、全体にかかる均等割の軽減額に計上する。ただし、本帳票を利用する事務処理において、詳細が確認できるよう、18歳以上軽減均等割額の詳細を確認することが可能なCSVファイルを出力する。
・医療/支援金/介護分に関しては、今回新規で追加する18歳以上均等割額と18歳未満均等割軽減額の項目名称、値は出力しない。（空白とする。）</t>
    <rPh sb="72" eb="74">
      <t>コウモク</t>
    </rPh>
    <rPh sb="185" eb="186">
      <t>アラ</t>
    </rPh>
    <rPh sb="188" eb="190">
      <t>コウモク</t>
    </rPh>
    <rPh sb="191" eb="193">
      <t>ツイカ</t>
    </rPh>
    <rPh sb="197" eb="201">
      <t>イカタイオウ</t>
    </rPh>
    <rPh sb="202" eb="203">
      <t>オコナ</t>
    </rPh>
    <rPh sb="235" eb="239">
      <t>サクセイヒヅケ</t>
    </rPh>
    <rPh sb="240" eb="241">
      <t>ページ</t>
    </rPh>
    <rPh sb="241" eb="242">
      <t>スウ</t>
    </rPh>
    <rPh sb="243" eb="245">
      <t>ヨコナラ</t>
    </rPh>
    <rPh sb="250" eb="254">
      <t>ヒョウジイチ</t>
    </rPh>
    <rPh sb="255" eb="257">
      <t>ヘンコウ</t>
    </rPh>
    <rPh sb="267" eb="271">
      <t>コンゴウヨタイ</t>
    </rPh>
    <rPh sb="272" eb="274">
      <t>イッパン</t>
    </rPh>
    <rPh sb="275" eb="277">
      <t>タイショク</t>
    </rPh>
    <rPh sb="280" eb="282">
      <t>イチギョウ</t>
    </rPh>
    <rPh sb="283" eb="285">
      <t>ヒョウジ</t>
    </rPh>
    <phoneticPr fontId="2"/>
  </si>
  <si>
    <t>RZho021</t>
  </si>
  <si>
    <t>異動調定表（その１）</t>
  </si>
  <si>
    <t>・RZho020.xmlと同じ改修を行う。</t>
    <phoneticPr fontId="2"/>
  </si>
  <si>
    <t>RZho031</t>
    <phoneticPr fontId="2"/>
  </si>
  <si>
    <t>減免世帯入力分一覧</t>
  </si>
  <si>
    <t xml:space="preserve">・減免額を出力する箇所について、従前は医療分、支援金分、介護分を出力していたが、子ども支援金分「減免（子ども分）」を追加する。
・子ども支援金分「減免（子ども分）」を追加するため、1ページでの出力件数について、従前の14件から10件に変更する。
</t>
    <rPh sb="1" eb="4">
      <t>ゲンメンガク</t>
    </rPh>
    <phoneticPr fontId="2"/>
  </si>
  <si>
    <t>RZho033</t>
  </si>
  <si>
    <t>所得階層別国民健康保険税（料）収納状況</t>
    <phoneticPr fontId="31"/>
  </si>
  <si>
    <t>・子ども支援金分の情報を2号被保険者以外分に合わせて集計するよう変更する。（レイアウトの変更はなし。）</t>
    <rPh sb="32" eb="34">
      <t>ヘンコウ</t>
    </rPh>
    <rPh sb="44" eb="46">
      <t>ヘンコウ</t>
    </rPh>
    <phoneticPr fontId="2"/>
  </si>
  <si>
    <t>RZho034</t>
    <phoneticPr fontId="2"/>
  </si>
  <si>
    <t>税率一覧</t>
  </si>
  <si>
    <t>・未就学児均等割軽減に関する項目について、従前は「子ども均等割軽減額」と記載していたが、「未就学児均等割軽減」に変更する。
・下記項目について、従前は出力していなかった子ども支援金分を追加する
○所得割率
○資産割率
○均等割額（全被保険者分と18歳以上分を新規追加を追加）
○平等割額
○保険金額限度額
○未就学児均等割軽減（全被保険者分のみ）
・下記項目について、従前は出力していなかった子ども支援金分を追加する（軽減関係）
○軽減額（子ども）の内訳を追加
○軽減均等割額の右に軽減18歳以上均等割額の項目を追加し、子ども分のみ出力する。（子ども分以外は空白とする。）</t>
    <rPh sb="1" eb="5">
      <t>ミシュウガクジ</t>
    </rPh>
    <rPh sb="5" eb="8">
      <t>キントウワリ</t>
    </rPh>
    <rPh sb="25" eb="26">
      <t>コ</t>
    </rPh>
    <rPh sb="28" eb="30">
      <t>キントウ</t>
    </rPh>
    <rPh sb="30" eb="31">
      <t>ワリ</t>
    </rPh>
    <rPh sb="31" eb="33">
      <t>ケイゲン</t>
    </rPh>
    <rPh sb="33" eb="34">
      <t>ガク</t>
    </rPh>
    <rPh sb="36" eb="38">
      <t>キサイ</t>
    </rPh>
    <rPh sb="45" eb="49">
      <t>ミシュウガクジ</t>
    </rPh>
    <rPh sb="49" eb="51">
      <t>キントウ</t>
    </rPh>
    <rPh sb="51" eb="52">
      <t>ワリ</t>
    </rPh>
    <rPh sb="52" eb="54">
      <t>ケイゲン</t>
    </rPh>
    <rPh sb="56" eb="58">
      <t>ヘンコウ</t>
    </rPh>
    <rPh sb="64" eb="68">
      <t>カキコウモク</t>
    </rPh>
    <rPh sb="76" eb="78">
      <t>シュツリョク</t>
    </rPh>
    <rPh sb="85" eb="86">
      <t>コ</t>
    </rPh>
    <rPh sb="88" eb="91">
      <t>シエンキン</t>
    </rPh>
    <rPh sb="91" eb="92">
      <t>ブン</t>
    </rPh>
    <rPh sb="93" eb="95">
      <t>ツイカ</t>
    </rPh>
    <rPh sb="99" eb="101">
      <t>ショトク</t>
    </rPh>
    <rPh sb="101" eb="102">
      <t>ワリ</t>
    </rPh>
    <rPh sb="102" eb="103">
      <t>リツ</t>
    </rPh>
    <rPh sb="105" eb="108">
      <t>シサンワリ</t>
    </rPh>
    <rPh sb="108" eb="109">
      <t>リツ</t>
    </rPh>
    <rPh sb="111" eb="114">
      <t>キントウワ</t>
    </rPh>
    <rPh sb="114" eb="115">
      <t>ガク</t>
    </rPh>
    <rPh sb="116" eb="117">
      <t>ゼン</t>
    </rPh>
    <rPh sb="117" eb="121">
      <t>ヒホケンシャ</t>
    </rPh>
    <rPh sb="121" eb="122">
      <t>ブン</t>
    </rPh>
    <rPh sb="140" eb="144">
      <t>ビョウドウワリガク</t>
    </rPh>
    <rPh sb="155" eb="156">
      <t>ワリ</t>
    </rPh>
    <rPh sb="211" eb="214">
      <t>ケイゲンガク</t>
    </rPh>
    <rPh sb="215" eb="216">
      <t>コ</t>
    </rPh>
    <rPh sb="220" eb="222">
      <t>ウチワケ</t>
    </rPh>
    <rPh sb="223" eb="225">
      <t>ツイカ</t>
    </rPh>
    <rPh sb="227" eb="229">
      <t>ケイゲン</t>
    </rPh>
    <rPh sb="229" eb="232">
      <t>キントウワ</t>
    </rPh>
    <rPh sb="233" eb="238">
      <t>ケイゲンキントウワリ</t>
    </rPh>
    <rPh sb="238" eb="239">
      <t>ガク</t>
    </rPh>
    <rPh sb="240" eb="241">
      <t>ミギ</t>
    </rPh>
    <rPh sb="242" eb="244">
      <t>ケイゲン</t>
    </rPh>
    <rPh sb="246" eb="249">
      <t>サイイジョウ</t>
    </rPh>
    <rPh sb="249" eb="253">
      <t>キントウワリガク</t>
    </rPh>
    <rPh sb="254" eb="256">
      <t>コウモク</t>
    </rPh>
    <rPh sb="257" eb="259">
      <t>ツイカ</t>
    </rPh>
    <rPh sb="261" eb="262">
      <t>コ</t>
    </rPh>
    <rPh sb="264" eb="265">
      <t>ブン</t>
    </rPh>
    <rPh sb="267" eb="269">
      <t>シュツリョク</t>
    </rPh>
    <rPh sb="273" eb="274">
      <t>コ</t>
    </rPh>
    <rPh sb="276" eb="279">
      <t>ブンイガイ</t>
    </rPh>
    <rPh sb="280" eb="282">
      <t>クウハク</t>
    </rPh>
    <phoneticPr fontId="2"/>
  </si>
  <si>
    <t>RZho037</t>
    <phoneticPr fontId="2"/>
  </si>
  <si>
    <t>決定額期別税額強制修正一覧</t>
  </si>
  <si>
    <t xml:space="preserve">・明細を出力する箇所について、従前は医療分、支援金分、介護分を出力していたが、子ども支援金分の出力を追加する。（退職分は追加しない）
・子ども支援金分の出力を追加するため、従前の他項目（医・支・介）の各桁数を11桁から2桁落とし、9桁に変更する。
</t>
    <rPh sb="56" eb="59">
      <t>タイショクブン</t>
    </rPh>
    <rPh sb="60" eb="62">
      <t>ツイカ</t>
    </rPh>
    <rPh sb="87" eb="89">
      <t>ジュウゼン</t>
    </rPh>
    <rPh sb="90" eb="93">
      <t>ホカコウモク</t>
    </rPh>
    <rPh sb="94" eb="95">
      <t>イ</t>
    </rPh>
    <rPh sb="96" eb="97">
      <t>シ</t>
    </rPh>
    <rPh sb="98" eb="99">
      <t>カイ</t>
    </rPh>
    <rPh sb="101" eb="102">
      <t>カク</t>
    </rPh>
    <rPh sb="102" eb="104">
      <t>ケタスウ</t>
    </rPh>
    <rPh sb="107" eb="108">
      <t>ケタ</t>
    </rPh>
    <rPh sb="111" eb="113">
      <t>ケタオ</t>
    </rPh>
    <rPh sb="117" eb="118">
      <t>ケタ</t>
    </rPh>
    <rPh sb="119" eb="121">
      <t>ヘンコウ</t>
    </rPh>
    <phoneticPr fontId="2"/>
  </si>
  <si>
    <t>RZho038</t>
    <phoneticPr fontId="2"/>
  </si>
  <si>
    <t>税料率試算Ａ結果</t>
  </si>
  <si>
    <t xml:space="preserve">・試算パラメータを出力する箇所について、従前は出力していなかった子ども支援金のみにかかる18歳以上均等割の項目を追加する。
・子ども支援金のみにかかる18歳以上均等割の項目を追加するため、他項目の桁数を落として以下の通り対応する。
○所得割率、資産割率
前：整数部分9桁：、少数点部分：11桁
後：整数部分5桁：、少数点部分：11桁
○均等割額、平等割額
前：整数部分15桁：、少数点部分：5桁
後：整数部分11桁（1億）：、少数点部分：5桁
</t>
    <rPh sb="1" eb="3">
      <t>シサン</t>
    </rPh>
    <rPh sb="23" eb="25">
      <t>シュツリョク</t>
    </rPh>
    <rPh sb="32" eb="33">
      <t>コ</t>
    </rPh>
    <rPh sb="35" eb="38">
      <t>シエンキン</t>
    </rPh>
    <rPh sb="46" eb="47">
      <t>サイ</t>
    </rPh>
    <rPh sb="47" eb="49">
      <t>イジョウ</t>
    </rPh>
    <rPh sb="49" eb="52">
      <t>キントウワ</t>
    </rPh>
    <rPh sb="53" eb="55">
      <t>コウモク</t>
    </rPh>
    <rPh sb="56" eb="58">
      <t>ツイカ</t>
    </rPh>
    <rPh sb="99" eb="101">
      <t>ケタスウ</t>
    </rPh>
    <rPh sb="102" eb="103">
      <t>オ</t>
    </rPh>
    <rPh sb="106" eb="108">
      <t>イカ</t>
    </rPh>
    <rPh sb="109" eb="110">
      <t>トオ</t>
    </rPh>
    <rPh sb="111" eb="113">
      <t>タイオウ</t>
    </rPh>
    <rPh sb="128" eb="129">
      <t>マエ</t>
    </rPh>
    <rPh sb="130" eb="132">
      <t>セイスウ</t>
    </rPh>
    <rPh sb="132" eb="134">
      <t>ブブン</t>
    </rPh>
    <rPh sb="135" eb="136">
      <t>ケタ</t>
    </rPh>
    <rPh sb="138" eb="140">
      <t>ショウスウ</t>
    </rPh>
    <rPh sb="140" eb="141">
      <t>テン</t>
    </rPh>
    <rPh sb="141" eb="143">
      <t>ブブン</t>
    </rPh>
    <rPh sb="146" eb="147">
      <t>ケタ</t>
    </rPh>
    <rPh sb="148" eb="149">
      <t>アト</t>
    </rPh>
    <rPh sb="169" eb="172">
      <t>キントウワ</t>
    </rPh>
    <rPh sb="172" eb="173">
      <t>ガク</t>
    </rPh>
    <rPh sb="174" eb="176">
      <t>ビョウドウ</t>
    </rPh>
    <rPh sb="176" eb="177">
      <t>ワリ</t>
    </rPh>
    <rPh sb="177" eb="178">
      <t>ガク</t>
    </rPh>
    <rPh sb="210" eb="211">
      <t>オク</t>
    </rPh>
    <phoneticPr fontId="2"/>
  </si>
  <si>
    <t>RZho039</t>
    <phoneticPr fontId="2"/>
  </si>
  <si>
    <t>税料率試算Ｂ所得ランク別一覧</t>
  </si>
  <si>
    <t xml:space="preserve">・ケースごとのパラメータを出力する箇所について、従前は出力していなかった子ども支援金のみにかかる18歳以上均等割の項目を追加する。
・子ども支援金のみにかかる18歳以上均等割の項目を追加するため、1ページでの出力件数について、従前の15件から14件に変更する。
</t>
    <phoneticPr fontId="2"/>
  </si>
  <si>
    <t>RZho040</t>
    <phoneticPr fontId="2"/>
  </si>
  <si>
    <t>税料率試算Ｂ調定ランク別一覧</t>
  </si>
  <si>
    <t>・RZho040.xmlと同じ改修を行う。</t>
    <phoneticPr fontId="2"/>
  </si>
  <si>
    <t>RZho041</t>
  </si>
  <si>
    <t>税料率試算Ｂ調定表</t>
  </si>
  <si>
    <t>・均等割を出力する箇所について、従前は人数と均等割額を出力していたが、18歳以上にかかる均等割額とその人数、全員にかかる均等割との合算値（計3行）の出力項目を追加する。
・産前産後免除に関する集計結果を出力する項目の下に、18歳未満均等割軽減額に関する世帯数、人数、軽減額(計2行)の出力項目を追加する。
・「子ども均等割軽減」の記載を「未就学児均等割軽減」に変更する。
・新たな項目を追加するため以下対応を行う
⇒各ヘッダの余白やレイアウト上下の余白を詰める。
⇒RZho018.xmlと同様世帯数と人数の配置を横並びにする。
・18歳以上軽減均等割額について、項目追加する領域が確保できないことから、全体にかかる均等割の軽減額に計上する。ただし、本帳票を利用する事務処理において、詳細が確認できるよう、18歳以上軽減均等割額の詳細を確認することが可能なCSVファイルを出力する。
・医療/支援金/介護分に関しては、今回新規で追加する18歳以上均等割額と18歳未満均等割軽減額の項目名称、値は出力しない。（空白とする。）</t>
    <rPh sb="76" eb="78">
      <t>コウモク</t>
    </rPh>
    <rPh sb="248" eb="250">
      <t>ドウヨウ</t>
    </rPh>
    <rPh sb="250" eb="253">
      <t>セタイスウ</t>
    </rPh>
    <rPh sb="254" eb="256">
      <t>ニンズウ</t>
    </rPh>
    <rPh sb="257" eb="259">
      <t>ハイチ</t>
    </rPh>
    <rPh sb="260" eb="262">
      <t>ヨコナラ</t>
    </rPh>
    <phoneticPr fontId="2"/>
  </si>
  <si>
    <t>RZho088</t>
    <phoneticPr fontId="2"/>
  </si>
  <si>
    <t>個人別金額表示（総括）</t>
    <phoneticPr fontId="31"/>
  </si>
  <si>
    <t>・軽減額を出力する箇所について、従前は医療分、支援金分、介護分を出力していたが、子ども支援金分内訳の出力を追加する。</t>
    <rPh sb="1" eb="4">
      <t>ケイゲンガク</t>
    </rPh>
    <phoneticPr fontId="2"/>
  </si>
  <si>
    <t>RZho092</t>
    <phoneticPr fontId="2"/>
  </si>
  <si>
    <t>決議対象者一覧</t>
  </si>
  <si>
    <t xml:space="preserve">・更正前後の内訳を出力する箇所について、従前は医療分、支援金分、介護分を出力していたが、子ども支援金分の更正前後の内訳の出力を追加する。
・子ども支援金分の更正前後の内訳の出力を追加するため、既存項目の桁数を落として対応することとし、現状の各項目の最大桁数を15桁および13桁から12桁に変更する。
</t>
    <rPh sb="138" eb="139">
      <t>ケタ</t>
    </rPh>
    <phoneticPr fontId="2"/>
  </si>
  <si>
    <t>RZho113</t>
  </si>
  <si>
    <t>国民健康保険１個人明細書</t>
    <phoneticPr fontId="31"/>
  </si>
  <si>
    <t>・明細を出力する箇所について、従前は医療分、支援金分、介護分を出力していたが、子ども支援金分内訳の出力を追加する。</t>
    <phoneticPr fontId="2"/>
  </si>
  <si>
    <t>RZho115.xml</t>
    <phoneticPr fontId="2"/>
  </si>
  <si>
    <t>納税通知書（連帳 一般）（特徴宛名情報あり）納付書１０枚（QRあり）</t>
  </si>
  <si>
    <t xml:space="preserve">・賦課明細を出力する箇所について、従前は医療分、支援金分、介護分を出力していたが、子ども支援金分内訳の出力を追加する。
・個人明細を出力する箇所について、従前は医療分、支援金分、介護分を出力していたが、子ども支援金分内訳の出力を追加する。
・子ども支援金分内訳の出力を追加するため、1頁あたりの最大表示人数を現状最大6人から5人に変更する。
・賦課明細を出力する箇所について、「1人あたり18歳以上均等割額」を子ども支援金分内訳の下部に出力する。
</t>
    <rPh sb="1" eb="3">
      <t>フカ</t>
    </rPh>
    <rPh sb="3" eb="5">
      <t>メイサイ</t>
    </rPh>
    <rPh sb="62" eb="64">
      <t>コジン</t>
    </rPh>
    <rPh sb="64" eb="66">
      <t>メイサイ</t>
    </rPh>
    <rPh sb="144" eb="145">
      <t>ページ</t>
    </rPh>
    <rPh sb="149" eb="151">
      <t>サイダイ</t>
    </rPh>
    <rPh sb="151" eb="153">
      <t>ヒョウジ</t>
    </rPh>
    <rPh sb="153" eb="155">
      <t>ニンズウ</t>
    </rPh>
    <rPh sb="165" eb="166">
      <t>ニン</t>
    </rPh>
    <phoneticPr fontId="2"/>
  </si>
  <si>
    <t>RZho115_A.xml</t>
    <phoneticPr fontId="2"/>
  </si>
  <si>
    <t>納税通知書（連帳 一般）（特徴宛名情報あり）＜資産なし＞納付書１０枚（QRあり）</t>
  </si>
  <si>
    <t>・RZho115.xmlと同じ改修を行う。</t>
    <rPh sb="13" eb="14">
      <t>オナ</t>
    </rPh>
    <phoneticPr fontId="2"/>
  </si>
  <si>
    <t>RZho115_B.xml</t>
  </si>
  <si>
    <t>納税通知書（連帳 一般）（特徴宛名情報あり）納付書１０枚 （マル公）（QRあり）</t>
  </si>
  <si>
    <t>RZho115_C.xml</t>
  </si>
  <si>
    <t>納税通知書（連帳 一般）（特徴宛名情報あり）＜資産なし＞納付書１０枚（マル公）（QRあり）</t>
  </si>
  <si>
    <t>RZho115_D.xml</t>
    <phoneticPr fontId="2"/>
  </si>
  <si>
    <t>納税通知書（連帳 一般）（特徴宛名情報あり）＜資産割・平等割なし＞納付書１０枚（QRあり）</t>
    <phoneticPr fontId="2"/>
  </si>
  <si>
    <t>RZho115_E.xml</t>
  </si>
  <si>
    <t>納税通知書（連帳 一般）（特徴宛名情報あり）＜資産割・平等割なし＞納付書１０枚 （マル公）（QRあり）</t>
    <phoneticPr fontId="2"/>
  </si>
  <si>
    <t>RZho115_F.xml</t>
  </si>
  <si>
    <t>納入通知書（連帳 一般）（特徴宛名情報あり）＜資産割なし＞納付書１０枚（QRあり）（賦課区あり）</t>
  </si>
  <si>
    <t>RZho115_G.xml</t>
  </si>
  <si>
    <t>納入通知書（連帳 一般）（特徴宛名情報あり）＜資産割なし＞納付書１０枚（マル公）（QRあり）（賦課区あり）</t>
  </si>
  <si>
    <t>RZho115_H.xml</t>
  </si>
  <si>
    <t>納入通知書（連帳 一般）（特徴宛名情報あり）＜資産割・平等割なし＞納付書１０枚（QRあり）（賦課区あり）</t>
    <phoneticPr fontId="2"/>
  </si>
  <si>
    <t>RZho115_I.xml</t>
  </si>
  <si>
    <t>納入通知書（連帳 一般）（特徴宛名情報あり）＜資産割・平等割なし＞納付書１０枚 （マル公）（QRあり）（賦課区あり）</t>
  </si>
  <si>
    <t>RZho116</t>
    <phoneticPr fontId="2"/>
  </si>
  <si>
    <t>本算定一覧（合計）</t>
  </si>
  <si>
    <t>RZho117.xml</t>
  </si>
  <si>
    <t>納税通知書（連帳 口座）（特徴宛名情報あり）</t>
  </si>
  <si>
    <t>RZho117_A.xml</t>
  </si>
  <si>
    <t>納税通知書（連帳 口座）（特徴宛名情報あり）＜資産なし＞</t>
  </si>
  <si>
    <t>RZho117_B.xml</t>
  </si>
  <si>
    <t>RZho117_C.xml</t>
  </si>
  <si>
    <t>納入通知書（連帳 口座）（特徴宛名情報あり）＜資産割なし＞（賦課区あり）</t>
  </si>
  <si>
    <t>RZho117_D.xml</t>
    <phoneticPr fontId="2"/>
  </si>
  <si>
    <t>納入通知書（連帳 口座）（特徴宛名情報あり）＜資産割・平等割なし＞（賦課区あり）</t>
    <phoneticPr fontId="2"/>
  </si>
  <si>
    <t>RZho118.xml</t>
  </si>
  <si>
    <t>納税通知書（連帳 納組）（特徴宛名情報あり）</t>
  </si>
  <si>
    <t>RZho118_A.xml</t>
  </si>
  <si>
    <t>納税通知書（連帳 納組）（特徴宛名情報あり）＜資産なし＞</t>
  </si>
  <si>
    <t>RZho118_B.xml</t>
  </si>
  <si>
    <t>RZho118_C.xml</t>
  </si>
  <si>
    <t>納入通知書（連帳 納組）（特徴宛名情報あり）＜資産割なし＞（賦課区あり）</t>
    <phoneticPr fontId="2"/>
  </si>
  <si>
    <t>RZho118_D.xml</t>
    <phoneticPr fontId="2"/>
  </si>
  <si>
    <t>納入通知書（連帳 納組）（特徴宛名情報あり）＜資産割・平等割なし＞（賦課区あり）</t>
  </si>
  <si>
    <t>RZho119.xml</t>
    <phoneticPr fontId="2"/>
  </si>
  <si>
    <t>納税通知書（単票）</t>
  </si>
  <si>
    <t>・算定明細を出力する箇所について、従前は医療分、支援金分、介護分を出力していたが、子ども支援金分内訳の出力を追加する。
・子ども・子育て支援金分の算定項目である「18歳未満軽減均等割額」を従前の「均等割額」、「軽減均等割額」の項目に合算していることを通知するための固定文言を追加する。
・賦課明細に子ども・子育て支援金分の算定項目である「1人あたり18歳以上均等割額」を決定税額下部に出力する。</t>
    <rPh sb="1" eb="3">
      <t>サンテイ</t>
    </rPh>
    <rPh sb="3" eb="5">
      <t>メイサイ</t>
    </rPh>
    <phoneticPr fontId="2"/>
  </si>
  <si>
    <t>RZho119_A.xml</t>
  </si>
  <si>
    <t>納入通知書（単票）（賦課区あり）</t>
  </si>
  <si>
    <t>・RZho119.xmlと同じ改修を行う。</t>
    <rPh sb="13" eb="14">
      <t>オナ</t>
    </rPh>
    <phoneticPr fontId="2"/>
  </si>
  <si>
    <t>RZho120.xml</t>
  </si>
  <si>
    <t>過年度納税通知書（連帳 一般）（QRあり）</t>
  </si>
  <si>
    <t>RZho120_A.xml</t>
  </si>
  <si>
    <t>過年度納税通知書（連帳 一般）＜資産なし＞（QRあり）</t>
  </si>
  <si>
    <t>RZho120_B.xml</t>
  </si>
  <si>
    <t>過年度納税通知書（連帳 一般）（マル公）（QRあり）</t>
  </si>
  <si>
    <t>RZho120_C.xml</t>
  </si>
  <si>
    <t>過年度納税通知書（連帳 一般）＜資産なし＞（マル公）（QRあり）</t>
  </si>
  <si>
    <t>RZho120_D.xml</t>
    <phoneticPr fontId="2"/>
  </si>
  <si>
    <t>過年度納税通知書（連帳 一般）＜資産割・平等割なし＞（QRあり）</t>
    <phoneticPr fontId="2"/>
  </si>
  <si>
    <t>RZho120_E.xml</t>
  </si>
  <si>
    <t>過年度納税通知書（連帳 一般）＜資産割・平等割なし＞（マル公）（QRあり）</t>
    <phoneticPr fontId="2"/>
  </si>
  <si>
    <t>RZho120_F.xml</t>
  </si>
  <si>
    <t>過年度納入通知書（連帳 一般）＜資産割なし＞（QRあり）（賦課区あり）</t>
    <phoneticPr fontId="2"/>
  </si>
  <si>
    <t>RZho120_G.xml</t>
  </si>
  <si>
    <t>過年度納入通知書（連帳 一般）＜資産割なし＞（マル公）（QRあり）（賦課区あり）</t>
  </si>
  <si>
    <t>RZho120_H.xml</t>
  </si>
  <si>
    <t>過年度納入通知書（連帳 一般）＜資産割・平等割なし＞（QRあり）（賦課区あり）</t>
    <phoneticPr fontId="2"/>
  </si>
  <si>
    <t>RZho120_I.xml</t>
  </si>
  <si>
    <t>過年度納入通知書（連帳 一般）＜資産割・平等割なし＞（マル公）（QRあり）（賦課区あり）</t>
  </si>
  <si>
    <t>RZho121.xml</t>
  </si>
  <si>
    <t>過年度納税通知書（連帳 口座）</t>
  </si>
  <si>
    <t>RZho121_A.xml</t>
    <phoneticPr fontId="2"/>
  </si>
  <si>
    <t>過年度納税通知書（連帳 口座）＜資産なし＞</t>
  </si>
  <si>
    <t>RZho121_B.xml</t>
  </si>
  <si>
    <t>過年度納税通知書（連帳 口座）＜資産割・平等割なし＞</t>
    <phoneticPr fontId="2"/>
  </si>
  <si>
    <t>RZho121_C.xml</t>
  </si>
  <si>
    <t>過年度納入通知書（連帳 口座）＜資産割なし＞（賦課区あり）</t>
  </si>
  <si>
    <t>RZho121_D.xml</t>
  </si>
  <si>
    <t>過年度納入通知書（連帳 口座）＜資産割・平等割なし＞（賦課区あり）</t>
    <phoneticPr fontId="2"/>
  </si>
  <si>
    <t>RZho122.xml</t>
  </si>
  <si>
    <t>過年度納税通知書（連帳 納組）</t>
  </si>
  <si>
    <t>RZho122_A.xml</t>
  </si>
  <si>
    <t>過年度納税通知書（連帳 納組）＜資産なし＞</t>
  </si>
  <si>
    <t>RZho122_B.xml</t>
    <phoneticPr fontId="2"/>
  </si>
  <si>
    <t>過年度納税通知書（連帳 納組）＜資産割・平等割なし＞</t>
    <phoneticPr fontId="2"/>
  </si>
  <si>
    <t>RZho122_C.xml</t>
  </si>
  <si>
    <t>過年度納入通知書（連帳 納組）＜資産割なし＞（賦課区あり）</t>
  </si>
  <si>
    <t>RZho122_D.xml</t>
    <phoneticPr fontId="2"/>
  </si>
  <si>
    <t>過年度納入通知書（連帳 納組）＜資産割・平等割なし＞（賦課区あり）</t>
    <phoneticPr fontId="2"/>
  </si>
  <si>
    <t>RZho123.xml</t>
  </si>
  <si>
    <t>過年度納税通知書作成（単票）</t>
    <phoneticPr fontId="2"/>
  </si>
  <si>
    <t>RZho123_A.xml</t>
  </si>
  <si>
    <t>過年度納税通知書作成（単票）＜個人明細なし＞</t>
    <phoneticPr fontId="2"/>
  </si>
  <si>
    <t>RZho123_B.xml</t>
  </si>
  <si>
    <t>過年度納入通知書作成（単票）（賦課区あり）</t>
  </si>
  <si>
    <t>RZho123_C.xml</t>
  </si>
  <si>
    <t>過年度納入通知書作成（単票）＜個人明細なし＞（賦課区あり）</t>
    <phoneticPr fontId="2"/>
  </si>
  <si>
    <t>RZho125</t>
  </si>
  <si>
    <t>国民健康保険_賦課台帳（仮）</t>
  </si>
  <si>
    <t>・RZho017.xmlと同じ改修を行う。</t>
    <phoneticPr fontId="2"/>
  </si>
  <si>
    <t>RZho126</t>
  </si>
  <si>
    <t>更正決定通知書</t>
  </si>
  <si>
    <t>RZho126_A.xml</t>
  </si>
  <si>
    <t>更正決定通知書（賦課区あり）</t>
  </si>
  <si>
    <t>RZho131</t>
  </si>
  <si>
    <t>仮算定用更正決定通知書</t>
  </si>
  <si>
    <t>RZho134.xml</t>
  </si>
  <si>
    <t>納税通知書（連帳）年間特徴者（特徴宛名情報あり）</t>
  </si>
  <si>
    <t>RZho134_A.xml</t>
  </si>
  <si>
    <t>納税通知書（連帳）年間特徴者（特徴宛名情報あり）＜資産なし＞</t>
  </si>
  <si>
    <t>RZho134_B.xml</t>
  </si>
  <si>
    <t>納税通知書（連帳）年間特徴者（特徴宛名情報あり）＜資産割・平等割なし＞</t>
    <phoneticPr fontId="2"/>
  </si>
  <si>
    <t>RZho134_C.xml</t>
  </si>
  <si>
    <t>納入通知書（連帳）年間特徴者（特徴宛名情報あり）＜資産割なし＞（賦課区あり）</t>
  </si>
  <si>
    <t>RZho134_D.xml</t>
  </si>
  <si>
    <t>納入通知書（連帳）年間特徴者（特徴宛名情報あり）＜資産割・平等割なし＞（賦課区あり）</t>
  </si>
  <si>
    <t>RZho141</t>
    <phoneticPr fontId="2"/>
  </si>
  <si>
    <t>決議対象調定表</t>
  </si>
  <si>
    <t>・RZho018.xmlと同じ改修を行う。</t>
    <phoneticPr fontId="2"/>
  </si>
  <si>
    <t>RZho143</t>
  </si>
  <si>
    <t>決定（更正）伺一覧</t>
  </si>
  <si>
    <t xml:space="preserve">・子ども支援金分の調定額も合算し、出力する。（レイアウトに変更はなし。）
</t>
    <rPh sb="1" eb="2">
      <t>コ</t>
    </rPh>
    <rPh sb="4" eb="8">
      <t>シエンキンブン</t>
    </rPh>
    <rPh sb="9" eb="12">
      <t>チョウテイガク</t>
    </rPh>
    <rPh sb="13" eb="15">
      <t>ガッサン</t>
    </rPh>
    <rPh sb="17" eb="19">
      <t>シュツリョク</t>
    </rPh>
    <rPh sb="29" eb="31">
      <t>ヘンコウ</t>
    </rPh>
    <phoneticPr fontId="2"/>
  </si>
  <si>
    <t>RZho200</t>
  </si>
  <si>
    <t>減免登録者更正後減免額一覧</t>
  </si>
  <si>
    <t xml:space="preserve">・明細を出力する箇所について、従前は医療分、支援金分、介護分を出力していたが、子ども支援金分内訳の出力を追加する。
・内訳の説明が「上段：医療、中段：支援、下段：介護」の記載になっているため、行ごとに区分を記載するよう変更する。
</t>
    <rPh sb="60" eb="62">
      <t>ウチワケ</t>
    </rPh>
    <rPh sb="63" eb="65">
      <t>セツメイ</t>
    </rPh>
    <rPh sb="67" eb="69">
      <t>ジョウダン</t>
    </rPh>
    <rPh sb="70" eb="72">
      <t>イリョウ</t>
    </rPh>
    <rPh sb="73" eb="75">
      <t>チュウダン</t>
    </rPh>
    <rPh sb="76" eb="78">
      <t>シエン</t>
    </rPh>
    <rPh sb="79" eb="81">
      <t>カダン</t>
    </rPh>
    <rPh sb="82" eb="84">
      <t>カイゴ</t>
    </rPh>
    <rPh sb="86" eb="88">
      <t>キサイ</t>
    </rPh>
    <rPh sb="97" eb="98">
      <t>ギョウ</t>
    </rPh>
    <rPh sb="101" eb="103">
      <t>クブン</t>
    </rPh>
    <rPh sb="104" eb="106">
      <t>キサイ</t>
    </rPh>
    <phoneticPr fontId="2"/>
  </si>
  <si>
    <t>RZho315.xml</t>
  </si>
  <si>
    <t>納税通知書（連帳 一般）（特徴宛名情報あり）オンライン用</t>
  </si>
  <si>
    <t>RZho315_A.xml</t>
    <phoneticPr fontId="2"/>
  </si>
  <si>
    <t>RZho315_B.xml</t>
  </si>
  <si>
    <t>RZho315_C.xml</t>
  </si>
  <si>
    <t>納入通知書（連帳 一般）（特徴宛名情報あり）＜資産割なし＞（賦課区あり）オンライン処理用</t>
  </si>
  <si>
    <t>RZho315_D.xml</t>
  </si>
  <si>
    <t>納入通知書（連帳 一般）（特徴宛名情報あり）＜資産割・平等割なし＞（賦課区あり）オンライン処理用</t>
  </si>
  <si>
    <t>RZho317.xml</t>
  </si>
  <si>
    <t>納税通知書（連帳 口座）（特徴宛名情報あり）オンライン用</t>
  </si>
  <si>
    <t>RZho317_A.xml</t>
  </si>
  <si>
    <t>RZho317_B.xml</t>
  </si>
  <si>
    <t>RZho317_C.xml</t>
  </si>
  <si>
    <t>納入通知書（連帳 口座）（特徴宛名情報あり）＜資産割なし＞（賦課区あり）オンライン処理用</t>
  </si>
  <si>
    <t>RZho317_D.xml</t>
  </si>
  <si>
    <t>納入通知書（連帳 口座）（特徴宛名情報あり）＜資産割・平等割なし＞（賦課区あり）オンライン処理用</t>
  </si>
  <si>
    <t>RZho318.xml</t>
  </si>
  <si>
    <t>納税通知書（連帳 納組）（特徴宛名情報あり）オンライン用</t>
  </si>
  <si>
    <t>RZho318_A.xml</t>
  </si>
  <si>
    <t>RZho318_B.xml</t>
  </si>
  <si>
    <t>RZho318_C.xml</t>
  </si>
  <si>
    <t>納入通知書（連帳 納組）（特徴宛名情報あり）＜資産割なし＞（賦課区あり）オンライン処理用</t>
  </si>
  <si>
    <t>RZho318_D.xml</t>
  </si>
  <si>
    <t>納入通知書（連帳 納組）（特徴宛名情報あり）＜資産割・平等割なし＞（賦課区あり）オンライン処理用</t>
  </si>
  <si>
    <t>RZho319.xml</t>
  </si>
  <si>
    <t>納税通知書（単票）オンライン用</t>
  </si>
  <si>
    <t>RZho319_A.xml</t>
  </si>
  <si>
    <t>納入通知書（単票）（賦課区あり）オンライン処理用</t>
  </si>
  <si>
    <t>RZho320.xml</t>
  </si>
  <si>
    <t>過年度納税通知書（連帳 一般）オンライン用</t>
  </si>
  <si>
    <t>RZho320_A.xml</t>
  </si>
  <si>
    <t>RZho320_B.xml</t>
  </si>
  <si>
    <t>RZho320_C.xml</t>
  </si>
  <si>
    <t>過年度納入通知書（連帳 一般）＜資産割なし＞（賦課区あり）オンライン処理用</t>
  </si>
  <si>
    <t>RZho320_D.xml</t>
  </si>
  <si>
    <t>過年度納入通知書（連帳 一般）＜資産割・平等割なし＞（賦課区あり）オンライン処理用</t>
  </si>
  <si>
    <t>RZho321.xml</t>
  </si>
  <si>
    <t>過年度納税通知書（連帳 口座）オンライン用</t>
  </si>
  <si>
    <t>RZho321_A.xml</t>
  </si>
  <si>
    <t>過年度納税通知書（連帳 口座）＜資産割なし＞オンライン用</t>
    <phoneticPr fontId="2"/>
  </si>
  <si>
    <t>RZho321_B.xml</t>
  </si>
  <si>
    <t>過年度納税通知書（連帳 口座）＜資産割・平等割なし＞オンライン用</t>
    <phoneticPr fontId="2"/>
  </si>
  <si>
    <t>RZho321_C.xml</t>
  </si>
  <si>
    <t>過年度納入通知書（連帳 口座）＜資産割なし＞（賦課区あり）オンライン処理用</t>
  </si>
  <si>
    <t>RZho321_D.xml</t>
  </si>
  <si>
    <t>過年度納入通知書（連帳 口座）＜資産割・平等割なし＞（賦課区あり）オンライン処理用</t>
  </si>
  <si>
    <t>RZho322.xml</t>
  </si>
  <si>
    <t>過年度納税通知書（連帳 納組）オンライン用</t>
  </si>
  <si>
    <t>RZho322_A.xml</t>
  </si>
  <si>
    <t>過年度納税通知書（連帳 納組）＜資産割＞オンライン用</t>
    <phoneticPr fontId="2"/>
  </si>
  <si>
    <t>RZho322_B.xml</t>
  </si>
  <si>
    <t>過年度納税通知書（連帳 納組）＜資産割・平等割なし＞オンライン用</t>
    <phoneticPr fontId="2"/>
  </si>
  <si>
    <t>RZho322_C.xml</t>
  </si>
  <si>
    <t>過年度納入通知書（連帳 納組）＜資産割なし＞（賦課区あり）オンライン処理用</t>
    <phoneticPr fontId="2"/>
  </si>
  <si>
    <t>RZho322_D.xml</t>
  </si>
  <si>
    <t>過年度納入通知書（連帳 納組）＜資産割・平等割なし＞（賦課区あり）オンライン処理用</t>
    <phoneticPr fontId="2"/>
  </si>
  <si>
    <t>RZho323.xml</t>
  </si>
  <si>
    <t>過年度納税通知書作成（単票）オンライン用</t>
  </si>
  <si>
    <t>RZho323_A.xml</t>
  </si>
  <si>
    <t>RZho323_B.xml</t>
  </si>
  <si>
    <t>過年度納入通知書作成（単票）（賦課区あり）オンライン処理用</t>
  </si>
  <si>
    <t>RZho323_C.xml</t>
  </si>
  <si>
    <t>過年度納入通知書作成（単票）＜個人明細なし＞（賦課区あり）オンライン処理用</t>
  </si>
  <si>
    <t>RZho334.xml</t>
  </si>
  <si>
    <t>納税通知書（連帳）年間特徴者（特徴宛名情報あり）オンライン用</t>
  </si>
  <si>
    <t>RZho334_A.xml</t>
  </si>
  <si>
    <t>納税通知書（連帳）年間特徴者（特徴宛名情報あり）＜資産割なし＞オンライン用</t>
    <phoneticPr fontId="2"/>
  </si>
  <si>
    <t>RZho334_B.xml</t>
  </si>
  <si>
    <t>納税通知書（連帳）年間特徴者（特徴宛名情報あり）＜資産割・平等割なし＞オンライン用</t>
    <phoneticPr fontId="2"/>
  </si>
  <si>
    <t>RZho334_C.xml</t>
  </si>
  <si>
    <t>納入通知書（連帳）年間特徴者（特徴宛名情報あり）＜資産割なし＞（賦課区あり）オンライン処理用</t>
  </si>
  <si>
    <t>RZho334_D.xml</t>
  </si>
  <si>
    <t>納入通知書（連帳）年間特徴者（特徴宛名情報あり）＜資産割・平等割なし＞（賦課区あり）オンライン処理用</t>
    <phoneticPr fontId="2"/>
  </si>
  <si>
    <t>RZho164</t>
    <phoneticPr fontId="2"/>
  </si>
  <si>
    <t>個人別金額表（子ども分）</t>
  </si>
  <si>
    <t xml:space="preserve">・医療分、支援金分、介護分のレイアウトと同様に子ども支援金分の個人別金額表を出力する帳票を新規追加する。
</t>
    <rPh sb="1" eb="4">
      <t>イリョウブン</t>
    </rPh>
    <rPh sb="5" eb="9">
      <t>シエンキンブン</t>
    </rPh>
    <rPh sb="10" eb="13">
      <t>カイゴブン</t>
    </rPh>
    <rPh sb="20" eb="22">
      <t>ドウヨウ</t>
    </rPh>
    <rPh sb="23" eb="24">
      <t>コ</t>
    </rPh>
    <rPh sb="26" eb="30">
      <t>シエンキンブン</t>
    </rPh>
    <rPh sb="31" eb="37">
      <t>コジンベツキンガクヒョウ</t>
    </rPh>
    <rPh sb="38" eb="40">
      <t>シュツリョク</t>
    </rPh>
    <rPh sb="42" eb="44">
      <t>チョウヒョウ</t>
    </rPh>
    <rPh sb="45" eb="49">
      <t>シンキツイカ</t>
    </rPh>
    <phoneticPr fontId="2"/>
  </si>
  <si>
    <t>補足資料1-7 バッチ処理</t>
    <rPh sb="11" eb="13">
      <t>ショリ</t>
    </rPh>
    <phoneticPr fontId="3"/>
  </si>
  <si>
    <t>処理ID</t>
    <rPh sb="0" eb="2">
      <t>ショリ</t>
    </rPh>
    <phoneticPr fontId="2"/>
  </si>
  <si>
    <t>バッチ処理名称</t>
    <rPh sb="3" eb="7">
      <t>ショリメイショウ</t>
    </rPh>
    <phoneticPr fontId="2"/>
  </si>
  <si>
    <t>改修区分(※)</t>
    <phoneticPr fontId="2"/>
  </si>
  <si>
    <t>ZhoS_0010</t>
  </si>
  <si>
    <t>仮算定（前年決定額使用）</t>
  </si>
  <si>
    <t>・子ども支援金分の計算処理を追加する。
・関連するデータベース（テーブル）に伴う、処理の見直しを行う。</t>
    <rPh sb="1" eb="2">
      <t>コ</t>
    </rPh>
    <rPh sb="4" eb="7">
      <t>シエンキン</t>
    </rPh>
    <rPh sb="7" eb="8">
      <t>ブン</t>
    </rPh>
    <rPh sb="9" eb="11">
      <t>ケイサン</t>
    </rPh>
    <rPh sb="11" eb="13">
      <t>ショリ</t>
    </rPh>
    <rPh sb="14" eb="16">
      <t>ツイカ</t>
    </rPh>
    <phoneticPr fontId="2"/>
  </si>
  <si>
    <t>ZhoS_0020</t>
  </si>
  <si>
    <t>仮算定（前年年間金額使用）</t>
  </si>
  <si>
    <t>ZhoS_0030</t>
  </si>
  <si>
    <t>仮算定（前年所得を用いて再計算）</t>
  </si>
  <si>
    <t>ZhoS_0050</t>
  </si>
  <si>
    <t>調定表作成（仮算定）</t>
  </si>
  <si>
    <t>・処理結果である帳票に対し、子ども支援金分の項目等を追加する。
[子ども支援金分の対応により修正する帳票]
・RZho018 調定表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</si>
  <si>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ZhoS_0075</t>
  </si>
  <si>
    <t>仮算定関連帳票作成</t>
  </si>
  <si>
    <t>・処理結果である帳票に対し、子ども支援金分の項目等を追加する。
[子ども支援金分の対応により修正する帳票]
・RZho002 仮算定納税通知書（単票）
・RZho015 仮算定額チェックリスト
・入力ファイルもしくは出力ファイルに対し、子ども支援金分の項目等を追加する。
[子ども支援金分の対応により修正するファイル]
・納付書データ仮算ファイル
・納付書データ仮算（個人明細）ファイル
・納付書データ仮算（産前産後）ファイル
・納付書データ仮算（納付書）ファイル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rPh sb="100" eb="102">
      <t>ニュウリョク</t>
    </rPh>
    <rPh sb="110" eb="112">
      <t>シュツリョク</t>
    </rPh>
    <rPh sb="117" eb="118">
      <t>タイ</t>
    </rPh>
    <phoneticPr fontId="2"/>
  </si>
  <si>
    <t>ZhoS_0076</t>
  </si>
  <si>
    <t>・処理結果である帳票に対し、子ども支援金分の項目等を追加する。
[子ども支援金分の対応により修正する帳票]
・RZho015 仮算定額チェックリスト
・入力ファイルもしくは出力ファイルに対し、子ども支援金分の項目等を追加する。
[子ども支援金分の対応により修正するファイル]
・納付書データ仮算ファイル
・納付書データ仮算（個人明細）ファイル
・納付書データ仮算（産前産後）ファイル
・納付書データ仮算（納付書）ファイル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</si>
  <si>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ZhoS_0078</t>
  </si>
  <si>
    <t>仮算更正関連帳票作成</t>
  </si>
  <si>
    <t>・処理結果である帳票に対し、子ども支援金分の項目等を追加する。
[子ども支援金分の対応により修正する帳票]
・RZho002 仮算定納税通知書（単票）
・RZho009 更正決定通知書／更正決定伺い
・入力ファイルもしくは出力ファイルに対し、子ども支援金分の項目等を追加する。
[子ども支援金分の対応により修正するファイル]
・納付書データ仮算更正ファイル
・納付書データ仮算更正（個人明細）ファイル
・納付書データ仮算更正（産前産後）ファイル
・納付書データ仮算更正（納付書）ファイル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</si>
  <si>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ZhoS_0079</t>
  </si>
  <si>
    <t>・処理結果である帳票に対し、子ども支援金分の項目等を追加する。
[子ども支援金分の対応により修正する帳票]
・RZho009 更正決定通知書／更正決定伺い
・入力ファイルもしくは出力ファイルに対し、子ども支援金分の項目等を追加する。
[子ども支援金分の対応により修正するファイル]
・納付書データ仮算更正ファイル
・納付書データ仮算更正（個人明細）ファイル
・納付書データ仮算更正（産前産後）ファイル
・納付書データ仮算更正（納付書）ファイル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</si>
  <si>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ZhoS_0080</t>
  </si>
  <si>
    <t>仮算定納税通知書（連票）出力</t>
  </si>
  <si>
    <t>・処理結果である帳票に対し、子ども支援金分の項目等を追加する。
[子ども支援金分の対応により修正する帳票]
・RZho002 仮算定納税通知書（単票）</t>
    <rPh sb="1" eb="5">
      <t>ショリケッカ</t>
    </rPh>
    <rPh sb="8" eb="10">
      <t>チョウヒョウ</t>
    </rPh>
    <rPh sb="11" eb="12">
      <t>タイ</t>
    </rPh>
    <rPh sb="14" eb="15">
      <t>コ</t>
    </rPh>
    <rPh sb="17" eb="21">
      <t>シエンキンブン</t>
    </rPh>
    <rPh sb="22" eb="25">
      <t>コウモクトウ</t>
    </rPh>
    <rPh sb="26" eb="28">
      <t>ツイカ</t>
    </rPh>
    <phoneticPr fontId="2"/>
  </si>
  <si>
    <t>ZhoS_0081</t>
  </si>
  <si>
    <t>仮算定納税通知書（単票）出力</t>
  </si>
  <si>
    <t>ZhoS_0082</t>
  </si>
  <si>
    <t>仮算定納税通知書（連票）出力（納組分）（オンライン用）</t>
  </si>
  <si>
    <t>・処理結果である帳票に対し、子ども支援金分の項目等を追加する。
[子ども支援金分の対応により修正する帳票]
・RZho130 仮算定納税通知書（新様式）（連帳納組）</t>
    <rPh sb="1" eb="5">
      <t>ショリケッカ</t>
    </rPh>
    <rPh sb="8" eb="10">
      <t>チョウヒョウ</t>
    </rPh>
    <rPh sb="11" eb="12">
      <t>タイ</t>
    </rPh>
    <rPh sb="14" eb="15">
      <t>コ</t>
    </rPh>
    <rPh sb="17" eb="21">
      <t>シエンキンブン</t>
    </rPh>
    <rPh sb="22" eb="25">
      <t>コウモクトウ</t>
    </rPh>
    <rPh sb="26" eb="28">
      <t>ツイカ</t>
    </rPh>
    <phoneticPr fontId="2"/>
  </si>
  <si>
    <t>ZhoS_0083</t>
  </si>
  <si>
    <t>仮算定納税通知書作成（一般分）（オンライン用）</t>
  </si>
  <si>
    <t>・処理結果である帳票に対し、子ども支援金分の項目等を追加する。
[子ども支援金分の対応により修正する帳票]
・RZho128 仮算定納税通知書（新様式）（連帳一般）</t>
    <rPh sb="1" eb="5">
      <t>ショリケッカ</t>
    </rPh>
    <rPh sb="8" eb="10">
      <t>チョウヒョウ</t>
    </rPh>
    <rPh sb="11" eb="12">
      <t>タイ</t>
    </rPh>
    <rPh sb="14" eb="15">
      <t>コ</t>
    </rPh>
    <rPh sb="17" eb="21">
      <t>シエンキンブン</t>
    </rPh>
    <rPh sb="22" eb="25">
      <t>コウモクトウ</t>
    </rPh>
    <rPh sb="26" eb="28">
      <t>ツイカ</t>
    </rPh>
    <phoneticPr fontId="2"/>
  </si>
  <si>
    <t>ZhoS_0084</t>
  </si>
  <si>
    <t>・処理結果である帳票に対し、子ども支援金分の項目等を追加する。
[子ども支援金分の対応により修正する帳票]
・RZho329 仮算定納税通知書（新様式）（連帳口座）</t>
    <rPh sb="1" eb="5">
      <t>ショリケッカ</t>
    </rPh>
    <rPh sb="8" eb="10">
      <t>チョウヒョウ</t>
    </rPh>
    <rPh sb="11" eb="12">
      <t>タイ</t>
    </rPh>
    <rPh sb="14" eb="15">
      <t>コ</t>
    </rPh>
    <rPh sb="17" eb="21">
      <t>シエンキンブン</t>
    </rPh>
    <rPh sb="22" eb="25">
      <t>コウモクトウ</t>
    </rPh>
    <rPh sb="26" eb="28">
      <t>ツイカ</t>
    </rPh>
    <phoneticPr fontId="2"/>
  </si>
  <si>
    <t>ZhoS_0085</t>
  </si>
  <si>
    <t>・処理結果である帳票に対し、子ども支援金分の項目等を追加する。
[子ども支援金分の対応により修正する帳票]
・RZho328 仮算定納税通知書（新様式）（連帳一般）</t>
    <rPh sb="1" eb="5">
      <t>ショリケッカ</t>
    </rPh>
    <rPh sb="8" eb="10">
      <t>チョウヒョウ</t>
    </rPh>
    <rPh sb="11" eb="12">
      <t>タイ</t>
    </rPh>
    <rPh sb="14" eb="15">
      <t>コ</t>
    </rPh>
    <rPh sb="17" eb="21">
      <t>シエンキンブン</t>
    </rPh>
    <rPh sb="22" eb="25">
      <t>コウモクトウ</t>
    </rPh>
    <rPh sb="26" eb="28">
      <t>ツイカ</t>
    </rPh>
    <phoneticPr fontId="2"/>
  </si>
  <si>
    <t>ZhoS_0086</t>
  </si>
  <si>
    <t>・処理結果である帳票に対し、子ども支援金分の項目等を追加する。
[子ども支援金分の対応により修正する帳票]
・RZho331 仮算定納税通知書（新様式）（連帳納組）</t>
    <rPh sb="1" eb="5">
      <t>ショリケッカ</t>
    </rPh>
    <rPh sb="8" eb="10">
      <t>チョウヒョウ</t>
    </rPh>
    <rPh sb="11" eb="12">
      <t>タイ</t>
    </rPh>
    <rPh sb="14" eb="15">
      <t>コ</t>
    </rPh>
    <rPh sb="17" eb="21">
      <t>シエンキンブン</t>
    </rPh>
    <rPh sb="22" eb="25">
      <t>コウモクトウ</t>
    </rPh>
    <rPh sb="26" eb="28">
      <t>ツイカ</t>
    </rPh>
    <phoneticPr fontId="2"/>
  </si>
  <si>
    <t>ZhoS_0150</t>
  </si>
  <si>
    <t>仮算更正（前年度所得を用いて再計算）</t>
  </si>
  <si>
    <t>ZhoS_0160</t>
  </si>
  <si>
    <t>特徴平準化本算定仮計算</t>
  </si>
  <si>
    <t>ZhoS_0165</t>
    <phoneticPr fontId="2"/>
  </si>
  <si>
    <t>特徴６月平準化仮計算</t>
    <phoneticPr fontId="2"/>
  </si>
  <si>
    <t>・関連するデータベース（テーブル）に伴う、処理の見直しを行う。</t>
    <rPh sb="1" eb="3">
      <t>カンレン</t>
    </rPh>
    <rPh sb="18" eb="19">
      <t>トモナ</t>
    </rPh>
    <rPh sb="21" eb="23">
      <t>ショリ</t>
    </rPh>
    <rPh sb="24" eb="26">
      <t>ミナオ</t>
    </rPh>
    <rPh sb="28" eb="29">
      <t>オコナ</t>
    </rPh>
    <phoneticPr fontId="2"/>
  </si>
  <si>
    <t>ZhoS_0170</t>
  </si>
  <si>
    <t>特徴平準化更新</t>
  </si>
  <si>
    <t>・入力ファイルもしくは出力ファイルに対し、子ども支援金分の項目等を追加する。
[子ども支援金分の対応により修正するファイル]
・特徴平準化CSVファイル(6月平準)
・関連するデータベース（テーブル）に伴う、処理の見直しを行う。</t>
    <phoneticPr fontId="2"/>
  </si>
  <si>
    <t>ZhoS_0175</t>
  </si>
  <si>
    <t>特徴６月平準化更新</t>
  </si>
  <si>
    <t>・入力ファイルもしくは出力ファイルに対し、子ども支援金分の項目等を追加する。
[子ども支援金分の対応により修正するファイル]
・特徴平準化CSVファイル(8月平準)
・関連するデータベース（テーブル）に伴う、処理の見直しを行う。</t>
    <phoneticPr fontId="2"/>
  </si>
  <si>
    <t>ZhoS_0240</t>
  </si>
  <si>
    <t>本算定＿調定表作成</t>
  </si>
  <si>
    <t>ZhoS_0260</t>
  </si>
  <si>
    <t>本算定＿賦課台帳</t>
  </si>
  <si>
    <t>・処理結果である帳票に対し、子ども支援金分の項目等を追加する。
[子ども支援金分の対応により修正する帳票]
・RZho017 国民健康保険　賦課台帳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</si>
  <si>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ZhoS_0261</t>
  </si>
  <si>
    <t>賦課台帳（更正分）</t>
  </si>
  <si>
    <t>ZhoS_0262</t>
  </si>
  <si>
    <t>本算定＿賦課台帳　賦課期日ファイル使用</t>
  </si>
  <si>
    <t>ZhoS_0263</t>
  </si>
  <si>
    <t>賦課台帳（更正分）　賦課期日ファイル使用</t>
  </si>
  <si>
    <t>ZhoS_0270</t>
  </si>
  <si>
    <t>簡易申告書作成</t>
  </si>
  <si>
    <t>・関連するデータベース（テーブル）に伴う、処理の見直しを行う。</t>
    <phoneticPr fontId="2"/>
  </si>
  <si>
    <t>ZhoS_0271</t>
  </si>
  <si>
    <t>簡易申告書作成（本算定仮実行）</t>
  </si>
  <si>
    <t>ZhoS_0272</t>
  </si>
  <si>
    <t>簡易申告書作成（本算定仮実行による軽減比較）</t>
  </si>
  <si>
    <t>ZhoS_0273</t>
  </si>
  <si>
    <t>簡易申告書作成（住民税確定前）</t>
  </si>
  <si>
    <t>ZhoS_0303</t>
  </si>
  <si>
    <t>納付書作成</t>
  </si>
  <si>
    <t>・処理結果である帳票に対し、子ども支援金分の項目等を追加する。
[子ども支援金分の対応により修正する帳票]
・RZho113 XX人以上一覧作成
・RZho115 納税通知書（連帳 一般）
・RZho117 納税通知書（連帳 口座）
・RZho118 納税通知書（連帳 納組）
・RZho119 納税通知書（単票）
・RZho134 納税通知書(連帳)年間特徴者
・入力ファイルもしくは出力ファイルに対し、子ども支援金分の項目等を追加する。
[子ども支援金分の対応により修正するファイル]
・納付書データ本算ファイル
・納付書データ本算（個人明細）ファイル
・納付書データ本算（産前産後）ファイル
・納付書データ本算（納付書）ファイル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</si>
  <si>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ZhoS_0304</t>
  </si>
  <si>
    <t>納付書作成（差替用）</t>
  </si>
  <si>
    <t>ZhoS_0305</t>
  </si>
  <si>
    <t>納付書作成（本算）賦課期日ファイル使用</t>
  </si>
  <si>
    <t>ZhoS_0306</t>
  </si>
  <si>
    <t>現年度更正関連帳票作成　賦課期日ファイル使用</t>
  </si>
  <si>
    <t>・処理結果である帳票に対し、子ども支援金分の項目等を追加する。
[子ども支援金分の対応により修正する帳票]
・RZho009 更正決定通知書／更正決定伺い
・RZho113 XX人以上一覧作成
・RZho115 納税通知書（連帳 一般）
・RZho117 納税通知書（連帳 口座）
・RZho118 納税通知書（連帳 納組）
・RZho119 納税通知書（単票）
・RZho134 納税通知書(連帳)年間特徴者
・入力ファイルもしくは出力ファイルに対し、子ども支援金分の項目等を追加する。
[子ども支援金分の対応により修正するファイル]
・納付書データ現年更正ファイル
・納付書データ現年更正（個人明細）ファイル
・納付書データ現年更正（産前産後）ファイル
・納付書データ現年更正（納付書）ファイル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</si>
  <si>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ZhoS_0307</t>
  </si>
  <si>
    <t>現年度更正関連帳票作成</t>
  </si>
  <si>
    <t>ZhoS_0308</t>
  </si>
  <si>
    <t>過年度納付書関連帳票作成</t>
  </si>
  <si>
    <t>・処理結果である帳票に対し、子ども支援金分の項目等を追加する。
[子ども支援金分の対応により修正する帳票]
・RZho010 過年度_更正決定通知書／過年度_更正決定伺い
・RZho143 決定（更正）伺一覧
・RZho113 XX人以上一覧作成
・RZho120 過年度納税通知書（連帳 一般）
・RZho121 過年度納税通知書（連帳 口座）
・RZho122 過年度納税通知書（連帳 納組）
・RZho123 過年度納税通知書作成(単票)
・入力ファイルもしくは出力ファイルに対し、子ども支援金分の項目等を追加する。
[子ども支援金分の対応により修正するファイル]
・納付書データ過年更正ファイル
・納付書データ過年更正（個人明細）ファイル
・納付書データ過年更正（産前産後）ファイル
・納付書データ過年更正（納付書）ファイル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</si>
  <si>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ZhoS_0309</t>
  </si>
  <si>
    <t>過年度納付書関連帳票作成　賦課期日ファイル使用</t>
  </si>
  <si>
    <t>ZhoS_0345</t>
  </si>
  <si>
    <t>納付書・納通発送一覧期別送付用作成</t>
  </si>
  <si>
    <t>・処理結果である帳票に対し、子ども支援金分の項目等を追加する。
[子ども支援金分の対応により修正する帳票]
・RZho004　納通発送チェックリスト
[子ども支援金分の対応により修正するファイル]
・納通発送確認リスト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</si>
  <si>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ZhoS_0360</t>
  </si>
  <si>
    <t>本算定更正通知作成</t>
  </si>
  <si>
    <t>・処理結果である帳票に対し、子ども支援金分の項目等を追加する。
[子ども支援金分の対応により修正する帳票]
・RZho126 更正決定通知書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</si>
  <si>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ZhoS_0361</t>
  </si>
  <si>
    <t>本算定更正通知作成　賦課期日ファイル使用</t>
  </si>
  <si>
    <t>ZhoS_0370</t>
  </si>
  <si>
    <t>本算定一覧作成（本算時点）</t>
  </si>
  <si>
    <t>・処理パラメータ「抽出区分」について、「4：子ども分作成」を追加し、子ども支援金分の抽出を行う。
・処理結果である帳票に対し、子ども支援金分の項目等を追加する。
[子ども支援金分の対応により修正する帳票]
・RZho016 本算定一覧
・RZho116 本算定一覧（合計）
・関連するデータベース（テーブル）に伴う、処理の見直しを行う。</t>
    <rPh sb="22" eb="23">
      <t>コ</t>
    </rPh>
    <rPh sb="25" eb="26">
      <t>ブン</t>
    </rPh>
    <rPh sb="26" eb="28">
      <t>サクセイ</t>
    </rPh>
    <rPh sb="30" eb="32">
      <t>ツイカ</t>
    </rPh>
    <rPh sb="34" eb="35">
      <t>コ</t>
    </rPh>
    <rPh sb="37" eb="41">
      <t>シエンキンブン</t>
    </rPh>
    <rPh sb="42" eb="44">
      <t>チュウシュツ</t>
    </rPh>
    <rPh sb="45" eb="46">
      <t>オコナ</t>
    </rPh>
    <phoneticPr fontId="2"/>
  </si>
  <si>
    <t>ZhoS_0381</t>
  </si>
  <si>
    <t>本算定＿収納反映</t>
  </si>
  <si>
    <t>・子ども支援金分の新規マスタの状態遷移処理、調定額を収納業務に反映する処理を追加する。</t>
    <rPh sb="1" eb="2">
      <t>コ</t>
    </rPh>
    <rPh sb="4" eb="7">
      <t>シエンキン</t>
    </rPh>
    <rPh sb="7" eb="8">
      <t>ブン</t>
    </rPh>
    <rPh sb="9" eb="11">
      <t>シンキ</t>
    </rPh>
    <rPh sb="15" eb="17">
      <t>ジョウタイ</t>
    </rPh>
    <rPh sb="17" eb="19">
      <t>センイ</t>
    </rPh>
    <rPh sb="19" eb="21">
      <t>ショリ</t>
    </rPh>
    <rPh sb="22" eb="25">
      <t>チョウテイガク</t>
    </rPh>
    <rPh sb="26" eb="30">
      <t>シュウノウギョウム</t>
    </rPh>
    <rPh sb="31" eb="33">
      <t>ハンエイ</t>
    </rPh>
    <rPh sb="35" eb="37">
      <t>ショリ</t>
    </rPh>
    <rPh sb="38" eb="40">
      <t>ツイカ</t>
    </rPh>
    <phoneticPr fontId="2"/>
  </si>
  <si>
    <t>ZhoS_0384</t>
  </si>
  <si>
    <t>現年度決議（収納反映）</t>
  </si>
  <si>
    <t>・子ども支援金分の新規マスタの状態遷移処理、調定額を収納業務に反映する処理を追加する。
・処理結果である帳票に対し、子ども支援金分の項目等を追加する。
[子ども支援金分の対応により修正する帳票]
・RZho092 決議対象者一覧</t>
    <rPh sb="45" eb="49">
      <t>ショリケッカ</t>
    </rPh>
    <rPh sb="52" eb="54">
      <t>チョウヒョウ</t>
    </rPh>
    <rPh sb="55" eb="56">
      <t>タイ</t>
    </rPh>
    <rPh sb="58" eb="59">
      <t>コ</t>
    </rPh>
    <rPh sb="61" eb="65">
      <t>シエンキンブン</t>
    </rPh>
    <rPh sb="66" eb="69">
      <t>コウモクトウ</t>
    </rPh>
    <rPh sb="70" eb="72">
      <t>ツイカ</t>
    </rPh>
    <phoneticPr fontId="2"/>
  </si>
  <si>
    <t>ZhoS_0385</t>
  </si>
  <si>
    <t>仮算定＿収納反映</t>
  </si>
  <si>
    <t>・子ども支援金分の新規マスタの状態遷移処理、調定額を収納業務に反映する処理を追加する。</t>
    <phoneticPr fontId="2"/>
  </si>
  <si>
    <t>ZhoS_0386</t>
  </si>
  <si>
    <t>仮算更正＿収納反映</t>
  </si>
  <si>
    <t>ZhoS_0387</t>
  </si>
  <si>
    <t>更正戻し</t>
  </si>
  <si>
    <t>ZhoS_0388</t>
  </si>
  <si>
    <t>過年度決議（収納反映）</t>
  </si>
  <si>
    <t>・子ども支援金分の新規マスタの状態遷移処理、調定額を収納業務に反映する処理を追加する。
・処理結果である帳票に対し、子ども支援金分の項目等を追加する。
[子ども支援金分の対応により修正する帳票]
・RZho092 決議対象者一覧</t>
    <rPh sb="62" eb="66">
      <t>ショリケッカ</t>
    </rPh>
    <rPh sb="69" eb="71">
      <t>チョウヒョウ</t>
    </rPh>
    <rPh sb="72" eb="73">
      <t>タイ</t>
    </rPh>
    <rPh sb="75" eb="76">
      <t>コ</t>
    </rPh>
    <rPh sb="78" eb="82">
      <t>シエンキンブン</t>
    </rPh>
    <rPh sb="83" eb="86">
      <t>コウモクトウ</t>
    </rPh>
    <rPh sb="87" eb="89">
      <t>ツイカ</t>
    </rPh>
    <phoneticPr fontId="2"/>
  </si>
  <si>
    <t>ZhoS_0391</t>
  </si>
  <si>
    <t>本算定＿収納反映（政令市・標準収納版）</t>
  </si>
  <si>
    <t>ZhoS_0713</t>
  </si>
  <si>
    <t>調定増減表作成（現年度）</t>
  </si>
  <si>
    <t>・処理結果である帳票に対し、子ども支援金分の項目等を追加する。
[子ども支援金分の対応により修正する帳票]
・RZho092 決議対象者一覧
・RZho141 調定増減表（増額分）
・RZho141 調定増減表（減額分）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</si>
  <si>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ZhoS_0770</t>
  </si>
  <si>
    <t>更正（現年）＿調定表作成</t>
  </si>
  <si>
    <t>ZhoS_0780</t>
  </si>
  <si>
    <t>過年度調定表作成</t>
  </si>
  <si>
    <t>ZhoS_0790</t>
  </si>
  <si>
    <t>異動調定出力（通常処理）</t>
  </si>
  <si>
    <t>・処理結果である帳票に対し、子ども支援金分の項目等を追加する。
[子ども支援金分の対応により修正する帳票]
・RZho021 異動調定表（その１）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</si>
  <si>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ZhoS_0800</t>
  </si>
  <si>
    <t>賦課状況集計表作成</t>
  </si>
  <si>
    <t>・処理結果である帳票に対し、子ども支援金分の項目等を追加する。
[子ども支援金分の対応により修正する帳票]
・RZho020 賦課状況集計表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</si>
  <si>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ZhoS_0810</t>
  </si>
  <si>
    <t>適用適正化調べ・世帯整理簿作成</t>
  </si>
  <si>
    <t>ZhoS_0840</t>
  </si>
  <si>
    <t>所得階層別収納状況一覧表出力</t>
  </si>
  <si>
    <t>・処理結果である帳票に対し、子ども支援金分の項目等を追加する。
[子ども支援金分の対応により修正する帳票]
・RZho033 所得階層別国民健康保険税収納状況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</si>
  <si>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ZhoS_0900</t>
  </si>
  <si>
    <t>税（料）率等設定一覧出力</t>
  </si>
  <si>
    <t>・処理結果である帳票に対し、子ども支援金分の項目等を追加する。
[子ども支援金分の対応により修正する帳票]
・RZho034 税率一覧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</si>
  <si>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ZhoS_0930</t>
  </si>
  <si>
    <t>税額強制修正一覧作成</t>
  </si>
  <si>
    <t>・処理結果である帳票に対し、子ども支援金分の項目等を追加する。
[子ども支援金分の対応により修正する帳票]
・RZho037 決定額期別税額強制修正一覧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</si>
  <si>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ZhoS_0940</t>
  </si>
  <si>
    <t>賦課準備帳票出力</t>
  </si>
  <si>
    <t>ZhoS_0950</t>
  </si>
  <si>
    <t>前住所地所得照会作成</t>
  </si>
  <si>
    <t>ZhoS_1060</t>
  </si>
  <si>
    <t>軽減申告一覧出力</t>
  </si>
  <si>
    <t>ZhoS_1070</t>
  </si>
  <si>
    <t>減免入力一覧</t>
  </si>
  <si>
    <t>・処理結果である帳票に対し、子ども支援金分の項目等を追加する。
[子ども支援金分の対応により修正する帳票]
・RZho031 減免世帯入力分一覧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</si>
  <si>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ZhoS_1100</t>
  </si>
  <si>
    <t>賦課計算対象者一覧</t>
  </si>
  <si>
    <t>ZhoS_1120</t>
  </si>
  <si>
    <t>更正戻し対象者一覧作成</t>
  </si>
  <si>
    <t>ZhoS_1140</t>
  </si>
  <si>
    <t>所得一括取込み反映</t>
  </si>
  <si>
    <t>ZhoS_1160</t>
  </si>
  <si>
    <t>軽減判定用繰越純損失調査リスト作成</t>
  </si>
  <si>
    <t>ZhoS_1170</t>
  </si>
  <si>
    <t>減免申請一括取込</t>
  </si>
  <si>
    <t>・入力ファイルもしくは出力ファイルに対し、子ども支援金分の項目等を追加する。
[子ども支援金分の対応により修正するファイル]
・減免情報パンチデータファイル
・減免申請一括取込エラーリストファイル
・関連するデータベース（テーブル）に伴う、処理の見直しを行う。</t>
    <phoneticPr fontId="2"/>
  </si>
  <si>
    <t>ZhoS_1180</t>
  </si>
  <si>
    <t>被扶養者入力一括登録</t>
  </si>
  <si>
    <t>ZhoS_1312</t>
  </si>
  <si>
    <t>調定増減表作成（過年度）</t>
  </si>
  <si>
    <t>ZhoS_1320</t>
  </si>
  <si>
    <t>過年度＿納税通知書（単票）作成</t>
  </si>
  <si>
    <t>・処理結果である帳票に対し、子ども支援金分の項目等を追加する。
[子ども支援金分の対応により修正する帳票]
・RZho123 過年度納税通知書（新様式）（単票）</t>
    <rPh sb="1" eb="5">
      <t>ショリケッカ</t>
    </rPh>
    <rPh sb="8" eb="10">
      <t>チョウヒョウ</t>
    </rPh>
    <rPh sb="11" eb="12">
      <t>タイ</t>
    </rPh>
    <rPh sb="14" eb="15">
      <t>コ</t>
    </rPh>
    <rPh sb="17" eb="21">
      <t>シエンキンブン</t>
    </rPh>
    <rPh sb="22" eb="25">
      <t>コウモクトウ</t>
    </rPh>
    <rPh sb="26" eb="28">
      <t>ツイカ</t>
    </rPh>
    <phoneticPr fontId="2"/>
  </si>
  <si>
    <t>ZhoS_1325</t>
  </si>
  <si>
    <t>過年度＿納税通知書（連票）作成</t>
  </si>
  <si>
    <t>・処理結果である帳票に対し、子ども支援金分の項目等を追加する。
[子ども支援金分の対応により修正する帳票]
・RZho120 過年度納税通知書（新様式）（連帳一般）</t>
    <phoneticPr fontId="2"/>
  </si>
  <si>
    <t>ZhoS_1330</t>
  </si>
  <si>
    <t>過年度更正決定通知書（オンライン用）</t>
  </si>
  <si>
    <t>・処理結果である帳票に対し、子ども支援金分の項目等を追加する。
[子ども支援金分の対応により修正する帳票]
・RZho010 過年度＿更正決定通知書／伺い</t>
    <phoneticPr fontId="2"/>
  </si>
  <si>
    <t>ZhoS_1910</t>
  </si>
  <si>
    <t>本算定納通テストデータ抽出</t>
  </si>
  <si>
    <t>ZhoS_2000</t>
  </si>
  <si>
    <t>市町村基礎ファイル作成</t>
  </si>
  <si>
    <t>・入力ファイルもしくは出力ファイルに対し、子ども支援金分の項目等を追加する。
・なお、令和7年9月頃に実施する運用においては、標準システムの機能リリース前となることが想定されるため、現在の機能で出力したファイルに対し、子ども支援金分の項目を追加するためのツールを開発し、事前に提供する。（ツールでは、追加した子ども支援金分の項目の値は設定しない（0を設定する）方針とし、必要に応じ、市町村が市町村基礎ファイル作成支援ツールにて設定する。
[子ども支援金分の対応により修正するファイル]
・市町村基礎ファイルデータ
[子ども支援金対応におけるコード表への追加]
・市町村基礎ファイルの所得・資産計算における計算対象項目を表す区分「限度額控除計算コード」に「14:全国統一子ども分」、「24:都道府県子ども分」を追加する。
・市町村基礎ファイルの所得・資産計算における計算対象項目を表す区分「限度額控除計算コード」に「34:市町村子ども分」を追加する。
・関連するデータベース（テーブル）に伴う、処理の見直しを行う。</t>
    <phoneticPr fontId="2"/>
  </si>
  <si>
    <t>ZhoS_2010</t>
  </si>
  <si>
    <t>税料率試算</t>
  </si>
  <si>
    <t>ZhoS_2011</t>
  </si>
  <si>
    <t>税料率試算　賦課期日ファイル使用</t>
  </si>
  <si>
    <t>ZhoS_2012</t>
  </si>
  <si>
    <t>税料率試算タイプＡ</t>
  </si>
  <si>
    <t>・処理パラメータについて、「子ども分試算回数」、「子ども分賦課額合計」、「子ども分保険税限度額」、「子ども分金額差」、「子ども分所得割」、「子ども分資産割」、「子ども分均等割」、「子ども分18歳以上均等割」、「子ども分平等割」を追加し、設定した処理パラメータを基に料（税）率の試算を行う。
・処理結果である帳票に対し、子ども支援金分の項目等を追加する。
[子ども支援金分の対応により修正する帳票]
・RZho038 税料率試算A結果
・関連するデータベース（テーブル）に伴う、処理の見直しを行う。</t>
    <rPh sb="114" eb="116">
      <t>ツイカ</t>
    </rPh>
    <rPh sb="118" eb="120">
      <t>セッテイ</t>
    </rPh>
    <rPh sb="122" eb="124">
      <t>ショリ</t>
    </rPh>
    <rPh sb="130" eb="131">
      <t>モト</t>
    </rPh>
    <rPh sb="132" eb="133">
      <t>リョウ</t>
    </rPh>
    <rPh sb="134" eb="135">
      <t>ゼイ</t>
    </rPh>
    <rPh sb="136" eb="137">
      <t>リツ</t>
    </rPh>
    <rPh sb="138" eb="140">
      <t>シサン</t>
    </rPh>
    <rPh sb="141" eb="142">
      <t>オコナ</t>
    </rPh>
    <phoneticPr fontId="2"/>
  </si>
  <si>
    <t>ZhoS_2013</t>
  </si>
  <si>
    <t>税料率試算タイプＢ</t>
  </si>
  <si>
    <t>・処理結果である帳票に対し、子ども支援金分の項目等を追加する。
[子ども支援金分の対応により修正する帳票]
・RZho039 税料率試算B所得ランク別一覧
・RZho040 税料率試算B調定ランク別一覧
・RZho041 税料率試算B調定表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</si>
  <si>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ZhoS_2014</t>
  </si>
  <si>
    <t>税料率試算（仮計算あり）</t>
  </si>
  <si>
    <t>ZhoS_2015</t>
  </si>
  <si>
    <t>税料率試算（仮計算あり）　賦課期日ファイル使用</t>
  </si>
  <si>
    <t>ZhoS_2020</t>
  </si>
  <si>
    <t>国保中央会試算用データ切出し</t>
  </si>
  <si>
    <t>・入力ファイルもしくは出力ファイルに対し、子ども支援金分の項目（18歳以上被保険者数）を追加する。
[子ども支援金分の対応により修正するファイル]
・税率試算中央会連携リストCSVファイル
・関連するデータベース（テーブル）に伴う、処理の見直しを行う。</t>
    <rPh sb="34" eb="35">
      <t>サイ</t>
    </rPh>
    <rPh sb="35" eb="37">
      <t>イジョウ</t>
    </rPh>
    <rPh sb="37" eb="42">
      <t>ヒホケンシャスウ</t>
    </rPh>
    <phoneticPr fontId="2"/>
  </si>
  <si>
    <t>ZhoS_2021</t>
  </si>
  <si>
    <t>国保中央会試算用データ切出し（仮計算あり）</t>
  </si>
  <si>
    <t>・入力ファイルもしくは出力ファイルに対し、子ども支援金分の項目（18歳以上被保険者数）を追加する。
[子ども支援金分の対応により修正するファイル]
・税率試算中央会連携リストCSVファイル
・関連するデータベース（テーブル）に伴う、処理の見直しを行う。</t>
    <phoneticPr fontId="2"/>
  </si>
  <si>
    <t>ZhoS_2040</t>
  </si>
  <si>
    <t>市町村基礎ファイル（退職保険料・保険料軽減額）作成</t>
  </si>
  <si>
    <t xml:space="preserve">
・子ども支援金分の計算処理を追加する。
・入力ファイルもしくは出力ファイルに対し、子ども支援金分の項目等を追加する。
・なお、令和7年9月頃に実施する運用においては、標準システムの機能リリース前となることが想定されるため、現在の機能で出力したファイルに対し、子ども支援金分の項目を追加するためのツールを開発し、事前に提供する。（ツールでは、追加した子ども支援金分の項目の値は設定しない（0を設定する）方針とし、必要に応じ、市町村が市町村基礎ファイル作成支援ツールにて設定する。
[子ども支援金分の対応により修正するファイル]
・市町村基礎ファイル（退職保険料・保険料軽減額）データ
・関連するデータベース（テーブル）に伴う、処理の見直しを行う。</t>
    <phoneticPr fontId="2"/>
  </si>
  <si>
    <t>ZhoS_2120</t>
  </si>
  <si>
    <t>退職振替調査資料作成（金額計算）</t>
  </si>
  <si>
    <t>ZhoS_2600</t>
  </si>
  <si>
    <t>特徴継続対象者抽出</t>
  </si>
  <si>
    <t>ZhoS_2605</t>
  </si>
  <si>
    <t>特徴年次対象者抽出処理</t>
  </si>
  <si>
    <t>ZhoS_2606</t>
  </si>
  <si>
    <t>特徴年次更正対象者抽出処理</t>
  </si>
  <si>
    <t>ZhoS_2610</t>
  </si>
  <si>
    <t>特徴年次１／２判定</t>
  </si>
  <si>
    <t>ZhoS_2611</t>
  </si>
  <si>
    <t>特徴年次確定前１／２判定</t>
  </si>
  <si>
    <t>ZhoS_2612</t>
  </si>
  <si>
    <t>特徴年次更正１／２判定</t>
  </si>
  <si>
    <t>ZhoS_2615</t>
  </si>
  <si>
    <t>特徴年次対象外処理</t>
  </si>
  <si>
    <t>・入力ファイルもしくは出力ファイルに対し、子ども支援金分の項目等を追加する。
[子ども支援金分の対応により修正するファイル]
・特徴判定結果ファイル
・関連するデータベース（テーブル）に伴う、処理の見直しを行う。</t>
    <phoneticPr fontId="2"/>
  </si>
  <si>
    <t>ZhoS_2616</t>
  </si>
  <si>
    <t>特徴年次対象外処理（ファイル作成区分：全件）</t>
  </si>
  <si>
    <t>ZhoS_2617</t>
  </si>
  <si>
    <t>特徴年次対象外処理（ファイル作成区分：特徴分）</t>
  </si>
  <si>
    <t>ZhoS_2620</t>
  </si>
  <si>
    <t>特徴年次更正賦課マスタ反映</t>
  </si>
  <si>
    <t>ZhoS_2625</t>
  </si>
  <si>
    <t>特徴年次賦課マスタ反映（本算）</t>
  </si>
  <si>
    <t>ZhoS_2660</t>
  </si>
  <si>
    <t>仮徴収一括停止</t>
  </si>
  <si>
    <t>ZhoS_2670</t>
  </si>
  <si>
    <t>特徴口座申請一括登録</t>
  </si>
  <si>
    <t>ZhoS_2680</t>
  </si>
  <si>
    <t>天引き不能一覧</t>
  </si>
  <si>
    <t>ZhoS_2750</t>
  </si>
  <si>
    <t>年度切替</t>
  </si>
  <si>
    <t>ZhoS_2760</t>
  </si>
  <si>
    <t>賦課期限管理データ作成</t>
  </si>
  <si>
    <t>ZhoS_2270</t>
  </si>
  <si>
    <t>調交未就学児均等割保険料集計</t>
  </si>
  <si>
    <t>ZhoS_2780</t>
  </si>
  <si>
    <t>特徴介護喪失一覧</t>
  </si>
  <si>
    <t>ZhoS_2800</t>
  </si>
  <si>
    <t>特徴世帯更正一覧作成</t>
  </si>
  <si>
    <t>ZhoS_2910</t>
  </si>
  <si>
    <t>特徴新規捕捉対象者抽出処理</t>
  </si>
  <si>
    <t>ZhoS_2915</t>
  </si>
  <si>
    <t>特徴新規捕捉対象者抽出処理（４月，６月）</t>
  </si>
  <si>
    <t>ZhoS_2920</t>
  </si>
  <si>
    <t>特徴新規捕捉特徴判定処理</t>
  </si>
  <si>
    <t>ZhoS_2925</t>
  </si>
  <si>
    <t>特徴新規捕捉特徴判定処理（２月　４月　６月）</t>
  </si>
  <si>
    <t>ZhoS_2930</t>
  </si>
  <si>
    <t>特徴新規捕捉対象外処理</t>
  </si>
  <si>
    <t>ZhoS_2931</t>
  </si>
  <si>
    <t>特徴新規捕捉対象外処理（ファイル作成区分：全件）</t>
  </si>
  <si>
    <t>ZhoS_2932</t>
  </si>
  <si>
    <t>特徴新規捕捉対象外処理（ファイル作成区分：特徴分）</t>
  </si>
  <si>
    <t>ZhoS_2935</t>
  </si>
  <si>
    <t>特徴新規捕捉依頼データ作成</t>
  </si>
  <si>
    <t>ZhoS_2950</t>
  </si>
  <si>
    <t>特徴新規捕捉賦課マスタ反映</t>
  </si>
  <si>
    <t>ZhoS_2955</t>
  </si>
  <si>
    <t>特徴新規捕捉賦課マスタ反映（４月，６月）</t>
  </si>
  <si>
    <t>ZhoS_2980</t>
  </si>
  <si>
    <t>特徴依頼データ転送</t>
  </si>
  <si>
    <t>ZhoS_2990</t>
  </si>
  <si>
    <t>翌年度特徴者確定</t>
  </si>
  <si>
    <t>ZhoS_3010</t>
  </si>
  <si>
    <t>更正（過年）＿賦課計算（後期以後）</t>
  </si>
  <si>
    <t>ZhoS_3011</t>
  </si>
  <si>
    <t>本算定＿賦課計算</t>
  </si>
  <si>
    <t>ZhoS_3012</t>
  </si>
  <si>
    <t>更正（現年）＿賦課計算</t>
  </si>
  <si>
    <t>ZhoS_3020</t>
  </si>
  <si>
    <t>介護２号該当者異動ファイル作成</t>
  </si>
  <si>
    <t>ZhoS_3030</t>
  </si>
  <si>
    <t>仮徴収開始通知作成</t>
  </si>
  <si>
    <t>・入力ファイルもしくは出力ファイルに対し、子ども支援金分の項目等を追加する。
[子ども支援金分の対応により修正するファイル]
・仮徴収額決定通知書CSVファイル
・関連するデータベース（テーブル）に伴う、処理の見直しを行う。</t>
    <phoneticPr fontId="2"/>
  </si>
  <si>
    <t>ZhoS_3035</t>
  </si>
  <si>
    <t>仮徴収年齢到達停止</t>
  </si>
  <si>
    <t>・入力ファイルもしくは出力ファイルに対し、子ども支援金分の項目等を追加する。
[子ども支援金分の対応により修正するファイル]
・仮徴収額停止決定通知書リスト
・関連するデータベース（テーブル）に伴う、処理の見直しを行う。</t>
    <phoneticPr fontId="2"/>
  </si>
  <si>
    <t>ZhoS_3040</t>
  </si>
  <si>
    <t>特徴依頼者リスト作成</t>
  </si>
  <si>
    <t>ZhoS_3050</t>
  </si>
  <si>
    <t>特徴候補者ＤＭ作成</t>
  </si>
  <si>
    <t>ZhoS_3100</t>
  </si>
  <si>
    <t>独自減免算定基礎情報切出</t>
  </si>
  <si>
    <t>・入力ファイルもしくは出力ファイルに対し、子ども支援金分の項目等を追加する。
[子ども支援金分の対応により修正するファイル]
・賦課世帯未_バッチ
・賦課世帯賦課期日未_バッチ
・賦課世帯4月1日未_バッチ
・賦課個人被保未_バッチ
・賦課世帯被保未_バッチ
・過年度期別税額未_バッチ
・賦課子ども世帯未_バッチ
・賦課子ども世帯賦課期日未_バッチ
・賦課子ども世帯4月1日未_バッチ
・賦課子ども期別調定額未_バッチ
・関連するデータベース（テーブル）に伴う、処理の見直しを行う。</t>
    <phoneticPr fontId="2"/>
  </si>
  <si>
    <t>ZhoS_3110</t>
  </si>
  <si>
    <t>独自減免算定情報取込</t>
  </si>
  <si>
    <t>ZhoS_4050</t>
  </si>
  <si>
    <t>特徴依頼処理結果情報取込み</t>
  </si>
  <si>
    <t>ZhoS_4060</t>
  </si>
  <si>
    <t>特徴結果情報取込み</t>
  </si>
  <si>
    <t>ZhoS_4210</t>
  </si>
  <si>
    <t>ＥＵＣ賦課マスタ作成</t>
  </si>
  <si>
    <t>ZhoS_4211</t>
  </si>
  <si>
    <t>ＥＵＣ賦課マスタ（基準日時点）作成</t>
  </si>
  <si>
    <t>ZhoS_4250</t>
  </si>
  <si>
    <t>ＥＵＣ徴収区分リスト作成</t>
  </si>
  <si>
    <t>ZhoS_4260</t>
  </si>
  <si>
    <t>ＥＵＣ賦課マスタ賦課期日作成</t>
  </si>
  <si>
    <t>ZhoS_4261</t>
  </si>
  <si>
    <t>ＥＵＣ賦課マスタ賦課期日（基準日時点）作成</t>
  </si>
  <si>
    <t>ZhoS_4270</t>
  </si>
  <si>
    <t>ＥＵＣ減免作成</t>
  </si>
  <si>
    <t>ZhoS_4280</t>
  </si>
  <si>
    <t>ＥＵＣ減免管理対象者抽出</t>
  </si>
  <si>
    <t>ZhoS_5010</t>
  </si>
  <si>
    <t>国保賦課被保所得資産ＣＳＶファイル作成</t>
  </si>
  <si>
    <t>ZhoS_5020</t>
  </si>
  <si>
    <t>国保賦課個人ＣＳＶファイル作成</t>
  </si>
  <si>
    <t>ZhoS_5030</t>
  </si>
  <si>
    <t>国保賦課世帯ＣＳＶファイル作成</t>
  </si>
  <si>
    <t>ZhoS_5040</t>
  </si>
  <si>
    <t>国保賦課退職世帯ＣＳＶファイル作成</t>
  </si>
  <si>
    <t>ZhoS_5220</t>
  </si>
  <si>
    <t>減免情報データ出力</t>
  </si>
  <si>
    <t>ZhoS_5320</t>
  </si>
  <si>
    <t>個人住民税課税情報データ取込</t>
  </si>
  <si>
    <t>ZhoS_5321</t>
  </si>
  <si>
    <t>扶養情報データ取込</t>
  </si>
  <si>
    <t>ZhoS_6050</t>
  </si>
  <si>
    <t>情報照会結果反映（地方税関係情報）</t>
  </si>
  <si>
    <t>ZhoS_8270</t>
  </si>
  <si>
    <t>課税台帳出力（オンライン税額試算用）</t>
  </si>
  <si>
    <t>・処理結果である帳票に対し、子ども支援金分の項目等を追加する。
[子ども支援金分の対応により修正する帳票]
・RZho125 国民健康保険　賦課台帳（仮）</t>
    <rPh sb="1" eb="5">
      <t>ショリケッカ</t>
    </rPh>
    <rPh sb="8" eb="10">
      <t>チョウヒョウ</t>
    </rPh>
    <rPh sb="11" eb="12">
      <t>タイ</t>
    </rPh>
    <rPh sb="14" eb="15">
      <t>コ</t>
    </rPh>
    <rPh sb="17" eb="21">
      <t>シエンキンブン</t>
    </rPh>
    <rPh sb="22" eb="25">
      <t>コウモクトウ</t>
    </rPh>
    <rPh sb="26" eb="28">
      <t>ツイカ</t>
    </rPh>
    <phoneticPr fontId="2"/>
  </si>
  <si>
    <t>ZhoS_8730</t>
  </si>
  <si>
    <t>本算定納税通知書出力（オンライン用）</t>
  </si>
  <si>
    <t>・処理結果である帳票に対し、子ども支援金分の項目等を追加する。
[子ども支援金分の対応により修正する帳票]
・RZho119 納税通知書（新様式）（単票）</t>
    <phoneticPr fontId="2"/>
  </si>
  <si>
    <t>ZhoS_8740</t>
  </si>
  <si>
    <t>更正通知出力（更正決定伺い出力を含む）（オンライン用）</t>
  </si>
  <si>
    <t>・処理結果である帳票に対し、子ども支援金分の項目等を追加する。
[子ども支援金分の対応により修正する帳票]
・RZho009　更正決定通知／伺い</t>
    <phoneticPr fontId="2"/>
  </si>
  <si>
    <t>ZhoS_8741</t>
  </si>
  <si>
    <t>仮算定更正通知出力（更正決定伺い出力を含む）（オンライン用）</t>
  </si>
  <si>
    <t>・処理結果である帳票に対し、子ども支援金分の項目等を追加する。
[子ども支援金分の対応により修正する帳票]
・RZho131　仮算定用更正決定通知書</t>
    <phoneticPr fontId="2"/>
  </si>
  <si>
    <t>ZhoS_8750</t>
  </si>
  <si>
    <t>本算定納税通知書出力　　（連帳）（オンライン用）</t>
  </si>
  <si>
    <t>・処理結果である帳票に対し、子ども支援金分の項目等を追加する。
[子ども支援金分の対応により修正する帳票]
・RZho115　納税通知書（新様式）（連帳一般）</t>
    <phoneticPr fontId="2"/>
  </si>
  <si>
    <t>ZhoS_8760</t>
  </si>
  <si>
    <t>現年度　納税通知書（連帳）作成（納組分）（オンライン用）</t>
  </si>
  <si>
    <t>・処理結果である帳票に対し、子ども支援金分の項目等を追加する。
[子ども支援金分の対応により修正する帳票]
・RZho118　納税通知書（新様式）（連帳納組）</t>
    <phoneticPr fontId="2"/>
  </si>
  <si>
    <t>ZhoS_8770</t>
  </si>
  <si>
    <t>過年度　納税通知書（連帳）作成（納組分）（オンライン用）</t>
  </si>
  <si>
    <t>ZhoS_8780</t>
  </si>
  <si>
    <t>本算定納税通知書出力　　（連帳口座分）（オンライン用）</t>
  </si>
  <si>
    <t>・処理結果である帳票に対し、子ども支援金分の項目等を追加する。
[子ども支援金分の対応により修正する帳票]
・RZho122　過年度納税通知書（新様式）（連帳納組）</t>
    <phoneticPr fontId="2"/>
  </si>
  <si>
    <t>ZhoS_8790</t>
  </si>
  <si>
    <t>過年度＿納税通知書（連票口座分）作成</t>
  </si>
  <si>
    <t>・処理結果である帳票に対し、子ども支援金分の項目等を追加する。
[子ども支援金分の対応により修正する帳票]
・RZho121　過年度納税通知書（新様式）（連帳口座）</t>
    <phoneticPr fontId="2"/>
  </si>
  <si>
    <t>ZhoS_8810</t>
  </si>
  <si>
    <t>・処理結果である帳票に対し、子ども支援金分の項目等を追加する。
[子ども支援金分の対応により修正する帳票]
・RZho319　納税通知書（新様式）（単票）</t>
    <phoneticPr fontId="2"/>
  </si>
  <si>
    <t>ZhoS_8820</t>
  </si>
  <si>
    <t>・処理結果である帳票に対し、子ども支援金分の項目等を追加する。
[子ども支援金分の対応により修正する帳票]
・RZho315　納税通知書（新様式）（連帳一般）</t>
    <phoneticPr fontId="2"/>
  </si>
  <si>
    <t>ZhoS_8830</t>
  </si>
  <si>
    <t>・処理結果である帳票に対し、子ども支援金分の項目等を追加する。
[子ども支援金分の対応により修正する帳票]
・RZho317　納税通知書（新様式）（連帳口座）</t>
    <phoneticPr fontId="2"/>
  </si>
  <si>
    <t>ZhoS_8840</t>
  </si>
  <si>
    <t>・処理結果である帳票に対し、子ども支援金分の項目等を追加する。
[子ども支援金分の対応により修正する帳票]
・RZho318　納税通知書（新様式）（連帳納組）</t>
    <phoneticPr fontId="2"/>
  </si>
  <si>
    <t>ZhoS_8850</t>
  </si>
  <si>
    <t>・処理結果である帳票に対し、子ども支援金分の項目等を追加する。
[子ども支援金分の対応により修正する帳票]
・RZho323　過年度納税通知書（新様式）（単票）</t>
    <phoneticPr fontId="2"/>
  </si>
  <si>
    <t>ZhoS_8860</t>
  </si>
  <si>
    <t>・処理結果である帳票に対し、子ども支援金分の項目等を追加する。
[子ども支援金分の対応により修正する帳票]
・RZho320　過年度納税通知書（新様式）（連帳一般）</t>
    <phoneticPr fontId="2"/>
  </si>
  <si>
    <t>ZhoS_8870</t>
  </si>
  <si>
    <t>・処理結果である帳票に対し、子ども支援金分の項目等を追加する。
[子ども支援金分の対応により修正する帳票]
・RZho321　過年度納税通知書（新様式）（連帳口座）</t>
    <phoneticPr fontId="2"/>
  </si>
  <si>
    <t>ZhoS_8880</t>
  </si>
  <si>
    <t>・処理結果である帳票に対し、子ども支援金分の項目等を追加する。
[子ども支援金分の対応により修正する帳票]
・RZho322　過年度納税通知書（新様式）（連帳納組）</t>
    <phoneticPr fontId="2"/>
  </si>
  <si>
    <t>ZhoS_8910</t>
  </si>
  <si>
    <t>本算定納税通知書出力　　（連帳年間特徴分）（オンライン用）</t>
  </si>
  <si>
    <t>・処理結果である帳票に対し、子ども支援金分の項目等を追加する。
[子ども支援金分の対応により修正する帳票]
・RZho134　納税通知書（新様式）（連帳特徴）</t>
    <phoneticPr fontId="2"/>
  </si>
  <si>
    <t>ZhoS_8920</t>
  </si>
  <si>
    <t>・処理結果である帳票に対し、子ども支援金分の項目等を追加する。
[子ども支援金分の対応により修正する帳票]
・RZho334　納税通知書（新様式）（連帳特徴）</t>
    <phoneticPr fontId="2"/>
  </si>
  <si>
    <t>ZhoS_9000</t>
  </si>
  <si>
    <t>更正対象者一括減免登録</t>
  </si>
  <si>
    <t>ZhoS_9010</t>
  </si>
  <si>
    <t>ＥＵＣ個人減免作成</t>
  </si>
  <si>
    <t>・処理結果である帳票に対し、子ども支援金分の項目等を追加する。
[子ども支援金分の対応により修正する帳票]
・RZho200 減免登録者更正後減免額一覧
・関連するデータベース（テーブル）に伴う、処理の見直しを行う。</t>
    <rPh sb="1" eb="5">
      <t>ショリケッカ</t>
    </rPh>
    <rPh sb="8" eb="10">
      <t>チョウヒョウ</t>
    </rPh>
    <rPh sb="11" eb="12">
      <t>タイ</t>
    </rPh>
    <rPh sb="14" eb="15">
      <t>コ</t>
    </rPh>
    <rPh sb="17" eb="21">
      <t>シエンキンブン</t>
    </rPh>
    <rPh sb="22" eb="25">
      <t>コウモクトウ</t>
    </rPh>
    <rPh sb="26" eb="28">
      <t>ツイカ</t>
    </rPh>
    <phoneticPr fontId="2"/>
  </si>
  <si>
    <t>FksS_1630</t>
  </si>
  <si>
    <t>滞納情報作成</t>
  </si>
  <si>
    <t>FksS_6440</t>
  </si>
  <si>
    <t>不現住調定額内訳出力</t>
  </si>
  <si>
    <t>FksS_6530</t>
  </si>
  <si>
    <t>納期限一括変更</t>
  </si>
  <si>
    <t>FksS_6540</t>
  </si>
  <si>
    <t>納期限一括変更対象者抽出</t>
  </si>
  <si>
    <t>ZstS_0870</t>
  </si>
  <si>
    <t>国保収納率表</t>
  </si>
  <si>
    <t>ZstS_1150</t>
  </si>
  <si>
    <t>国保所得階層別滞納状況作成</t>
  </si>
  <si>
    <t>補足資料1-8 ファイル</t>
    <phoneticPr fontId="3"/>
  </si>
  <si>
    <t>業務</t>
    <rPh sb="0" eb="2">
      <t>ギョウム</t>
    </rPh>
    <phoneticPr fontId="2"/>
  </si>
  <si>
    <t>ファイル種別</t>
    <rPh sb="4" eb="6">
      <t>シュベツ</t>
    </rPh>
    <phoneticPr fontId="2"/>
  </si>
  <si>
    <t>ファイル名</t>
    <rPh sb="4" eb="5">
      <t>メイ</t>
    </rPh>
    <phoneticPr fontId="2"/>
  </si>
  <si>
    <t>賦課</t>
    <rPh sb="0" eb="2">
      <t>フカ</t>
    </rPh>
    <phoneticPr fontId="2"/>
  </si>
  <si>
    <t>外部</t>
    <rPh sb="0" eb="2">
      <t>ガイブ</t>
    </rPh>
    <phoneticPr fontId="2"/>
  </si>
  <si>
    <t>市町村基礎ファイルデータ</t>
    <phoneticPr fontId="2"/>
  </si>
  <si>
    <t xml:space="preserve">・市町村基礎ファイル作成支援ツールの入力ファイルのレイアウト変更に対応するため、項目を追加する。
・なお、令和7年9月頃に実施する運用においては、標準システムの機能リリース前となることが想定されるため、現在の機能で出力したファイルに対し、子ども支援金分の項目を追加するためのツールを開発し、事前に提供する。（ツールでは、追加した子ども支援金分の項目の値は設定しない（0を設定する）方針とし、必要に応じ、市町村が市町村基礎ファイル作成支援ツールにて設定する。
</t>
    <rPh sb="1" eb="6">
      <t>シチョウソンキソ</t>
    </rPh>
    <rPh sb="10" eb="14">
      <t>サクセイシエン</t>
    </rPh>
    <rPh sb="18" eb="20">
      <t>ニュウリョク</t>
    </rPh>
    <rPh sb="30" eb="32">
      <t>ヘンコウ</t>
    </rPh>
    <rPh sb="33" eb="35">
      <t>タイオウ</t>
    </rPh>
    <rPh sb="40" eb="42">
      <t>コウモク</t>
    </rPh>
    <rPh sb="43" eb="45">
      <t>ツイカ</t>
    </rPh>
    <rPh sb="58" eb="59">
      <t>ガツ</t>
    </rPh>
    <rPh sb="59" eb="60">
      <t>ゴロ</t>
    </rPh>
    <rPh sb="61" eb="63">
      <t>ジッシ</t>
    </rPh>
    <rPh sb="65" eb="67">
      <t>ウンヨウ</t>
    </rPh>
    <rPh sb="73" eb="75">
      <t>ヒョウジュン</t>
    </rPh>
    <rPh sb="80" eb="82">
      <t>キノウ</t>
    </rPh>
    <rPh sb="86" eb="87">
      <t>マエ</t>
    </rPh>
    <rPh sb="93" eb="95">
      <t>ソウテイ</t>
    </rPh>
    <rPh sb="160" eb="162">
      <t>ツイカ</t>
    </rPh>
    <rPh sb="164" eb="165">
      <t>コ</t>
    </rPh>
    <rPh sb="167" eb="170">
      <t>シエンキン</t>
    </rPh>
    <rPh sb="170" eb="171">
      <t>ブン</t>
    </rPh>
    <rPh sb="172" eb="174">
      <t>コウモク</t>
    </rPh>
    <rPh sb="175" eb="176">
      <t>アタイ</t>
    </rPh>
    <rPh sb="177" eb="179">
      <t>セッテイ</t>
    </rPh>
    <rPh sb="185" eb="187">
      <t>セッテイ</t>
    </rPh>
    <rPh sb="190" eb="192">
      <t>ホウシン</t>
    </rPh>
    <rPh sb="195" eb="197">
      <t>ヒツヨウ</t>
    </rPh>
    <rPh sb="198" eb="199">
      <t>オウ</t>
    </rPh>
    <rPh sb="201" eb="204">
      <t>シチョウソン</t>
    </rPh>
    <phoneticPr fontId="2"/>
  </si>
  <si>
    <t>市町村基礎ファイル（退職保険料・保険料軽減額）データ</t>
    <phoneticPr fontId="2"/>
  </si>
  <si>
    <t>調定連携情報</t>
    <phoneticPr fontId="2"/>
  </si>
  <si>
    <t xml:space="preserve">・子ども支援金の更正前後の調定額の内訳を設定するよう追加する。
</t>
    <rPh sb="1" eb="2">
      <t>コ</t>
    </rPh>
    <rPh sb="4" eb="7">
      <t>シエンキン</t>
    </rPh>
    <rPh sb="8" eb="12">
      <t>コウセイゼンゴ</t>
    </rPh>
    <rPh sb="13" eb="16">
      <t>チョウテイガク</t>
    </rPh>
    <rPh sb="17" eb="19">
      <t>ウチワケ</t>
    </rPh>
    <rPh sb="20" eb="22">
      <t>セッテイ</t>
    </rPh>
    <rPh sb="26" eb="28">
      <t>ツイカ</t>
    </rPh>
    <phoneticPr fontId="2"/>
  </si>
  <si>
    <t>調定連携情報_政令</t>
    <phoneticPr fontId="2"/>
  </si>
  <si>
    <t>内部</t>
    <rPh sb="0" eb="2">
      <t>ナイブ</t>
    </rPh>
    <phoneticPr fontId="2"/>
  </si>
  <si>
    <t>特徴判定結果</t>
  </si>
  <si>
    <t>・医療分、支援金分、介護分の設定と同様に「子ども引落額1」「子ども引落額2」を設定する。
（「医療退職引落額1」など退職分を設定する項目があるが、子ども分は追加しない。）</t>
    <rPh sb="1" eb="4">
      <t>イリョウブン</t>
    </rPh>
    <rPh sb="5" eb="9">
      <t>シエンキンブン</t>
    </rPh>
    <rPh sb="10" eb="13">
      <t>カイゴブン</t>
    </rPh>
    <rPh sb="14" eb="16">
      <t>セッテイ</t>
    </rPh>
    <rPh sb="17" eb="19">
      <t>ドウヨウ</t>
    </rPh>
    <rPh sb="21" eb="22">
      <t>コ</t>
    </rPh>
    <rPh sb="24" eb="25">
      <t>ヒ</t>
    </rPh>
    <rPh sb="25" eb="26">
      <t>オ</t>
    </rPh>
    <rPh sb="26" eb="27">
      <t>ガク</t>
    </rPh>
    <rPh sb="39" eb="41">
      <t>セッテイ</t>
    </rPh>
    <rPh sb="58" eb="60">
      <t>タイショク</t>
    </rPh>
    <rPh sb="60" eb="61">
      <t>ブン</t>
    </rPh>
    <rPh sb="62" eb="64">
      <t>セッテイ</t>
    </rPh>
    <rPh sb="66" eb="68">
      <t>コウモク</t>
    </rPh>
    <rPh sb="73" eb="74">
      <t>コ</t>
    </rPh>
    <rPh sb="76" eb="77">
      <t>ブン</t>
    </rPh>
    <rPh sb="78" eb="80">
      <t>ツイカ</t>
    </rPh>
    <phoneticPr fontId="2"/>
  </si>
  <si>
    <t>納付書データ本算</t>
    <phoneticPr fontId="2"/>
  </si>
  <si>
    <t>・子ども支援金分の賦課情報を追加する。追加後の各項目のルールは以下となる。
医療分(本算定前)：「項目名」+「1」
医療分(本算定後)：「項目名」+「2」
支援金分(本算定前)：「項目名」+「3」
支援金分(本算定後)：「項目名」+「4」
介護分(本算定前)：「項目名」+「5」
介護分(本算定後)：「項目名」+「6」
子ども分(本算定前)：「項目名」+「7」
子ども分(本算定後)：「項目名」+「8」
・子ども支援金分の設定においては、均等割額（項目名「均等割額7」、「均等割額8」）に18歳以上均等割額を含め、軽減均等割額（項目名「軽減均等割額7」、「軽減均等割額8」）に18歳以上均等割軽減額を含める。
・従前、産前産後の情報を別ファイルで出力していたが、本ファイルに情報を追加することとする。また、子ども支援金分の産前産後情報を出力する項目を追加する。追加後の子ども支援金分の項目のルールは以下となる。
子ども分(更正前)：「項目名」+「7」
子ども分(更正後)：「項目名」+「8」</t>
    <rPh sb="1" eb="2">
      <t>コ</t>
    </rPh>
    <rPh sb="4" eb="7">
      <t>シエンキン</t>
    </rPh>
    <rPh sb="7" eb="8">
      <t>ブン</t>
    </rPh>
    <rPh sb="9" eb="13">
      <t>フカジョウホウ</t>
    </rPh>
    <rPh sb="14" eb="16">
      <t>ツイカ</t>
    </rPh>
    <rPh sb="19" eb="22">
      <t>ツイカゴ</t>
    </rPh>
    <rPh sb="23" eb="26">
      <t>カクコウモク</t>
    </rPh>
    <rPh sb="31" eb="33">
      <t>イカ</t>
    </rPh>
    <rPh sb="38" eb="41">
      <t>イリョウブン</t>
    </rPh>
    <rPh sb="42" eb="45">
      <t>ホンサンテイ</t>
    </rPh>
    <rPh sb="45" eb="46">
      <t>マエ</t>
    </rPh>
    <rPh sb="49" eb="52">
      <t>コウモクメイ</t>
    </rPh>
    <rPh sb="65" eb="66">
      <t>アト</t>
    </rPh>
    <rPh sb="78" eb="81">
      <t>シエンキン</t>
    </rPh>
    <rPh sb="99" eb="102">
      <t>シエンキン</t>
    </rPh>
    <rPh sb="107" eb="108">
      <t>アト</t>
    </rPh>
    <rPh sb="120" eb="122">
      <t>カイゴ</t>
    </rPh>
    <rPh sb="140" eb="142">
      <t>カイゴ</t>
    </rPh>
    <rPh sb="147" eb="148">
      <t>アト</t>
    </rPh>
    <rPh sb="160" eb="161">
      <t>コ</t>
    </rPh>
    <rPh sb="181" eb="182">
      <t>コ</t>
    </rPh>
    <rPh sb="188" eb="189">
      <t>アト</t>
    </rPh>
    <rPh sb="204" eb="205">
      <t>コ</t>
    </rPh>
    <rPh sb="207" eb="211">
      <t>シエンキンブン</t>
    </rPh>
    <rPh sb="212" eb="214">
      <t>セッテイ</t>
    </rPh>
    <rPh sb="220" eb="224">
      <t>キントウワリガク</t>
    </rPh>
    <rPh sb="225" eb="228">
      <t>コウモクメイ</t>
    </rPh>
    <rPh sb="229" eb="233">
      <t>キントウワリガク</t>
    </rPh>
    <rPh sb="237" eb="241">
      <t>キントウワリガク</t>
    </rPh>
    <rPh sb="247" eb="250">
      <t>サイイジョウ</t>
    </rPh>
    <rPh sb="250" eb="254">
      <t>キントウワリガク</t>
    </rPh>
    <rPh sb="255" eb="256">
      <t>フク</t>
    </rPh>
    <rPh sb="258" eb="264">
      <t>ケイゲンキントウワリガク</t>
    </rPh>
    <rPh sb="265" eb="268">
      <t>コウモクメイ</t>
    </rPh>
    <rPh sb="269" eb="275">
      <t>ケイゲンキントウワリガク</t>
    </rPh>
    <rPh sb="279" eb="285">
      <t>ケイゲンキントウワリガク</t>
    </rPh>
    <rPh sb="291" eb="294">
      <t>サイイジョウ</t>
    </rPh>
    <rPh sb="294" eb="297">
      <t>キントウワ</t>
    </rPh>
    <rPh sb="297" eb="300">
      <t>ケイゲンガク</t>
    </rPh>
    <rPh sb="301" eb="302">
      <t>フク</t>
    </rPh>
    <rPh sb="308" eb="310">
      <t>ジュウゼン</t>
    </rPh>
    <rPh sb="311" eb="315">
      <t>サンゼンサンゴ</t>
    </rPh>
    <rPh sb="316" eb="318">
      <t>ジョウホウ</t>
    </rPh>
    <rPh sb="319" eb="320">
      <t>ベツ</t>
    </rPh>
    <rPh sb="325" eb="327">
      <t>シュツリョク</t>
    </rPh>
    <rPh sb="333" eb="334">
      <t>ホン</t>
    </rPh>
    <rPh sb="339" eb="341">
      <t>ジョウホウ</t>
    </rPh>
    <rPh sb="342" eb="344">
      <t>ツイカ</t>
    </rPh>
    <phoneticPr fontId="2"/>
  </si>
  <si>
    <t>特徴平準化CSV(6月平準)</t>
  </si>
  <si>
    <t>・医療分、支援金分、介護分と同様に子ども支援金について、各期割額を設定する項目を追加する。</t>
    <rPh sb="1" eb="4">
      <t>イリョウブン</t>
    </rPh>
    <rPh sb="5" eb="9">
      <t>シエンキンブン</t>
    </rPh>
    <rPh sb="10" eb="13">
      <t>カイゴブン</t>
    </rPh>
    <rPh sb="14" eb="16">
      <t>ドウヨウ</t>
    </rPh>
    <rPh sb="17" eb="18">
      <t>コ</t>
    </rPh>
    <rPh sb="20" eb="23">
      <t>シエンキン</t>
    </rPh>
    <rPh sb="28" eb="32">
      <t>カクキワリガク</t>
    </rPh>
    <rPh sb="33" eb="35">
      <t>セッテイ</t>
    </rPh>
    <rPh sb="37" eb="39">
      <t>コウモク</t>
    </rPh>
    <rPh sb="40" eb="42">
      <t>ツイカ</t>
    </rPh>
    <phoneticPr fontId="2"/>
  </si>
  <si>
    <t>特徴平準化CSV(8月平準)</t>
  </si>
  <si>
    <t>税率試算中央会連携リストCSV</t>
  </si>
  <si>
    <t>・子ども支援金分の項目（18歳以上被保険者数）を追加する。</t>
    <rPh sb="1" eb="2">
      <t>コ</t>
    </rPh>
    <rPh sb="4" eb="7">
      <t>シエンキン</t>
    </rPh>
    <rPh sb="7" eb="8">
      <t>ブン</t>
    </rPh>
    <rPh sb="9" eb="11">
      <t>コウモク</t>
    </rPh>
    <rPh sb="14" eb="17">
      <t>サイイジョウ</t>
    </rPh>
    <rPh sb="17" eb="21">
      <t>ヒホケンシャ</t>
    </rPh>
    <rPh sb="21" eb="22">
      <t>スウ</t>
    </rPh>
    <rPh sb="24" eb="26">
      <t>ツイカ</t>
    </rPh>
    <phoneticPr fontId="2"/>
  </si>
  <si>
    <t>限度額控除計算設定データ</t>
  </si>
  <si>
    <t>・子ども分の計算設定データを出力する。</t>
    <rPh sb="1" eb="2">
      <t>コ</t>
    </rPh>
    <rPh sb="4" eb="5">
      <t>ブン</t>
    </rPh>
    <rPh sb="6" eb="10">
      <t>ケイサンセッテイ</t>
    </rPh>
    <rPh sb="14" eb="16">
      <t>シュツリョク</t>
    </rPh>
    <phoneticPr fontId="2"/>
  </si>
  <si>
    <t>集計根拠情報ＣＳＶデータ（子ども分）</t>
    <rPh sb="13" eb="14">
      <t>コ</t>
    </rPh>
    <phoneticPr fontId="2"/>
  </si>
  <si>
    <t xml:space="preserve">・子ども分の集計根拠情報を出力するための内部ファイルを新たに追加する。
</t>
    <rPh sb="1" eb="2">
      <t>コ</t>
    </rPh>
    <rPh sb="4" eb="5">
      <t>ブン</t>
    </rPh>
    <rPh sb="6" eb="12">
      <t>シュウケイコンキョジョウホウ</t>
    </rPh>
    <rPh sb="13" eb="15">
      <t>シュツリョク</t>
    </rPh>
    <rPh sb="20" eb="22">
      <t>ナイブ</t>
    </rPh>
    <rPh sb="27" eb="28">
      <t>アラ</t>
    </rPh>
    <rPh sb="30" eb="32">
      <t>ツイカ</t>
    </rPh>
    <phoneticPr fontId="2"/>
  </si>
  <si>
    <t>納付書データ仮算</t>
  </si>
  <si>
    <t>・ファイル「納付書データ本算」と同様の変更を行う。</t>
    <rPh sb="16" eb="18">
      <t>ドウヨウ</t>
    </rPh>
    <rPh sb="19" eb="21">
      <t>ヘンコウ</t>
    </rPh>
    <rPh sb="22" eb="23">
      <t>オコナ</t>
    </rPh>
    <phoneticPr fontId="2"/>
  </si>
  <si>
    <t>納付書データ現年更正</t>
  </si>
  <si>
    <t>納付書データ本算（個人明細）</t>
    <phoneticPr fontId="2"/>
  </si>
  <si>
    <t>・子ども支援金分の賦課情報を追加する
・未就学児軽減の該当有無をフラグとして設定する項目「子ども軽減均等割ﾌﾗｸﾞ」について、従前は、未就学児軽減に該当する場合「1」を設定していたが、未就学児軽減の該当でなく、18歳未満の場合「2」を設定するよう変更する。</t>
    <rPh sb="63" eb="65">
      <t>ジュウゼン</t>
    </rPh>
    <rPh sb="67" eb="73">
      <t>ミシュウガクジケイゲン</t>
    </rPh>
    <rPh sb="74" eb="76">
      <t>ガイトウ</t>
    </rPh>
    <rPh sb="78" eb="80">
      <t>バアイ</t>
    </rPh>
    <rPh sb="84" eb="86">
      <t>セッテイ</t>
    </rPh>
    <rPh sb="92" eb="98">
      <t>ミシュウガクジケイゲン</t>
    </rPh>
    <rPh sb="99" eb="101">
      <t>ガイトウ</t>
    </rPh>
    <rPh sb="107" eb="110">
      <t>サイミマン</t>
    </rPh>
    <rPh sb="111" eb="113">
      <t>バアイ</t>
    </rPh>
    <rPh sb="117" eb="119">
      <t>セッテイ</t>
    </rPh>
    <rPh sb="123" eb="125">
      <t>ヘンコウ</t>
    </rPh>
    <phoneticPr fontId="2"/>
  </si>
  <si>
    <t>納付書データ本算（産前産後）</t>
    <rPh sb="9" eb="13">
      <t>サンゼンサンゴ</t>
    </rPh>
    <phoneticPr fontId="16"/>
  </si>
  <si>
    <t>・削除する。</t>
    <rPh sb="1" eb="3">
      <t>サクジョ</t>
    </rPh>
    <phoneticPr fontId="2"/>
  </si>
  <si>
    <t>納付書データ本算（納付書）</t>
    <phoneticPr fontId="2"/>
  </si>
  <si>
    <t>・子ども支援金分の期別調定額、期別収納額の情報を出力する項目を追加する。追加後の子ども支援金分の項目のルールは以下となる。
子ども分(更正前)：「項目名」+「7」
子ども分(更正後)：「項目名」+「8」</t>
    <rPh sb="9" eb="14">
      <t>キベツチョウテイガク</t>
    </rPh>
    <rPh sb="15" eb="20">
      <t>キベツシュウノウガク</t>
    </rPh>
    <phoneticPr fontId="2"/>
  </si>
  <si>
    <t>納付書データ仮算（個人明細）</t>
  </si>
  <si>
    <t>・ファイル「納付書データ本算（個人明細）」と同様の変更を行う。</t>
    <rPh sb="22" eb="24">
      <t>ドウヨウ</t>
    </rPh>
    <rPh sb="25" eb="27">
      <t>ヘンコウ</t>
    </rPh>
    <rPh sb="28" eb="29">
      <t>オコナ</t>
    </rPh>
    <phoneticPr fontId="2"/>
  </si>
  <si>
    <t>納付書データ仮算（産前産後）</t>
    <rPh sb="6" eb="8">
      <t>カリサン</t>
    </rPh>
    <rPh sb="9" eb="13">
      <t>サンゼンサンゴ</t>
    </rPh>
    <phoneticPr fontId="16"/>
  </si>
  <si>
    <t>・ファイル「納付書データ本算（産前産後）」と同様の変更を行う。</t>
    <rPh sb="22" eb="24">
      <t>ドウヨウ</t>
    </rPh>
    <rPh sb="25" eb="27">
      <t>ヘンコウ</t>
    </rPh>
    <rPh sb="28" eb="29">
      <t>オコナ</t>
    </rPh>
    <phoneticPr fontId="2"/>
  </si>
  <si>
    <t>納付書データ仮算（納付書）</t>
  </si>
  <si>
    <t>・ファイル「納付書データ本算（納付書）」と同様の変更を行う。</t>
    <rPh sb="21" eb="23">
      <t>ドウヨウ</t>
    </rPh>
    <rPh sb="24" eb="26">
      <t>ヘンコウ</t>
    </rPh>
    <rPh sb="27" eb="28">
      <t>オコナ</t>
    </rPh>
    <phoneticPr fontId="2"/>
  </si>
  <si>
    <t>納付書データ現年更正（個人明細）</t>
  </si>
  <si>
    <t>納付書データ現年更正（産前産後）</t>
    <rPh sb="6" eb="8">
      <t>ゲンネン</t>
    </rPh>
    <rPh sb="8" eb="10">
      <t>コウセイ</t>
    </rPh>
    <rPh sb="11" eb="15">
      <t>サンゼンサンゴ</t>
    </rPh>
    <phoneticPr fontId="16"/>
  </si>
  <si>
    <t>納付書データ現年更正（納付書）</t>
  </si>
  <si>
    <t>納付書データ過年更正</t>
    <rPh sb="6" eb="8">
      <t>カネン</t>
    </rPh>
    <phoneticPr fontId="4"/>
  </si>
  <si>
    <t>納付書データ過年更正（個人明細）</t>
    <rPh sb="6" eb="8">
      <t>カネン</t>
    </rPh>
    <phoneticPr fontId="4"/>
  </si>
  <si>
    <t>納付書データ過年更正（産前産後）</t>
    <rPh sb="6" eb="8">
      <t>カネン</t>
    </rPh>
    <rPh sb="8" eb="10">
      <t>コウセイ</t>
    </rPh>
    <rPh sb="11" eb="15">
      <t>サンゼンサンゴ</t>
    </rPh>
    <phoneticPr fontId="16"/>
  </si>
  <si>
    <t>納付書データ過年更正（納付書）</t>
    <rPh sb="6" eb="8">
      <t>カネン</t>
    </rPh>
    <phoneticPr fontId="4"/>
  </si>
  <si>
    <t>納付書データ仮算更正</t>
  </si>
  <si>
    <t>納付書データ仮算更正（個人明細）</t>
  </si>
  <si>
    <t>納付書データ仮算更正（産前産後）</t>
    <rPh sb="6" eb="8">
      <t>カリサン</t>
    </rPh>
    <rPh sb="8" eb="10">
      <t>コウセイ</t>
    </rPh>
    <rPh sb="11" eb="15">
      <t>サンゼンサンゴ</t>
    </rPh>
    <phoneticPr fontId="16"/>
  </si>
  <si>
    <t>納付書データ仮算更正（納付書）</t>
  </si>
  <si>
    <t>減免情報パンチデータ</t>
  </si>
  <si>
    <t xml:space="preserve">・子ども支援金分の減免額、減免率を設定する項目を追加する。
</t>
    <rPh sb="1" eb="2">
      <t>コ</t>
    </rPh>
    <rPh sb="4" eb="7">
      <t>シエンキン</t>
    </rPh>
    <rPh sb="7" eb="8">
      <t>ブン</t>
    </rPh>
    <rPh sb="9" eb="11">
      <t>ゲンメン</t>
    </rPh>
    <rPh sb="11" eb="12">
      <t>ガク</t>
    </rPh>
    <rPh sb="13" eb="15">
      <t>ゲンメン</t>
    </rPh>
    <rPh sb="15" eb="16">
      <t>リツ</t>
    </rPh>
    <rPh sb="17" eb="19">
      <t>セッテイ</t>
    </rPh>
    <rPh sb="21" eb="23">
      <t>コウモク</t>
    </rPh>
    <rPh sb="24" eb="26">
      <t>ツイカ</t>
    </rPh>
    <phoneticPr fontId="2"/>
  </si>
  <si>
    <t>減免申請一括取込エラーリスト</t>
  </si>
  <si>
    <t>仮徴収額停止決定通知書リスト</t>
  </si>
  <si>
    <t xml:space="preserve">・決定保険料（税）などに子ども支援金分の算定額を含める。（ファイルレイアウトに変更はなし。）
</t>
    <rPh sb="1" eb="6">
      <t>ケッテイホケンリョウ</t>
    </rPh>
    <rPh sb="7" eb="8">
      <t>ゼイ</t>
    </rPh>
    <rPh sb="12" eb="13">
      <t>コ</t>
    </rPh>
    <rPh sb="15" eb="19">
      <t>シエンキンブン</t>
    </rPh>
    <rPh sb="20" eb="23">
      <t>サンテイガク</t>
    </rPh>
    <rPh sb="24" eb="25">
      <t>フク</t>
    </rPh>
    <rPh sb="39" eb="41">
      <t>ヘンコウ</t>
    </rPh>
    <phoneticPr fontId="2"/>
  </si>
  <si>
    <t>納通発送確認リスト</t>
  </si>
  <si>
    <t xml:space="preserve">・子ども支援金分の調定額、期別調定額を追加する。（「退職（医療）」などの退職金額を設定する項目があるが、子ども支援金分は追加しない。）
</t>
    <rPh sb="1" eb="2">
      <t>コ</t>
    </rPh>
    <rPh sb="4" eb="8">
      <t>シエンキンブン</t>
    </rPh>
    <rPh sb="9" eb="12">
      <t>チョウテイガク</t>
    </rPh>
    <rPh sb="13" eb="18">
      <t>キベツチョウテイガク</t>
    </rPh>
    <rPh sb="19" eb="21">
      <t>ツイカ</t>
    </rPh>
    <rPh sb="26" eb="28">
      <t>タイショク</t>
    </rPh>
    <rPh sb="29" eb="31">
      <t>イリョウ</t>
    </rPh>
    <rPh sb="36" eb="40">
      <t>タイショクキンガク</t>
    </rPh>
    <rPh sb="41" eb="43">
      <t>セッテイ</t>
    </rPh>
    <rPh sb="45" eb="47">
      <t>コウモク</t>
    </rPh>
    <rPh sb="52" eb="53">
      <t>コ</t>
    </rPh>
    <rPh sb="55" eb="59">
      <t>シエンキンブン</t>
    </rPh>
    <rPh sb="60" eb="62">
      <t>ツイカ</t>
    </rPh>
    <phoneticPr fontId="2"/>
  </si>
  <si>
    <t>仮徴収額決定通知書CSV</t>
  </si>
  <si>
    <t>賦課世帯未_バッチ</t>
    <phoneticPr fontId="2"/>
  </si>
  <si>
    <t xml:space="preserve">・「TZho_賦課世帯未」の変更に合わせ、ファイルレイアウトを変更する。
</t>
    <rPh sb="7" eb="11">
      <t>フカセタイ</t>
    </rPh>
    <rPh sb="11" eb="12">
      <t>ミ</t>
    </rPh>
    <rPh sb="14" eb="16">
      <t>ヘンコウ</t>
    </rPh>
    <rPh sb="17" eb="18">
      <t>ア</t>
    </rPh>
    <rPh sb="31" eb="33">
      <t>ヘンコウ</t>
    </rPh>
    <phoneticPr fontId="2"/>
  </si>
  <si>
    <t>賦課世帯賦課期日未_バッチ</t>
    <phoneticPr fontId="2"/>
  </si>
  <si>
    <t xml:space="preserve">・「TZho_賦課世帯賦課期日未」の変更に合わせ、ファイルレイアウトを変更する。
</t>
    <rPh sb="7" eb="11">
      <t>フカセタイ</t>
    </rPh>
    <rPh sb="11" eb="15">
      <t>フカキジツ</t>
    </rPh>
    <rPh sb="15" eb="16">
      <t>ミ</t>
    </rPh>
    <rPh sb="18" eb="20">
      <t>ヘンコウ</t>
    </rPh>
    <rPh sb="21" eb="22">
      <t>ア</t>
    </rPh>
    <rPh sb="35" eb="37">
      <t>ヘンコウ</t>
    </rPh>
    <phoneticPr fontId="2"/>
  </si>
  <si>
    <t>賦課世帯4月1日未_バッチ</t>
  </si>
  <si>
    <t xml:space="preserve">・「TZho_賦課世帯4月1日未」の変更に合わせ、ファイルレイアウトを変更する。
</t>
    <rPh sb="7" eb="11">
      <t>フカセタイ</t>
    </rPh>
    <rPh sb="12" eb="13">
      <t>ガツ</t>
    </rPh>
    <rPh sb="14" eb="15">
      <t>ニチ</t>
    </rPh>
    <rPh sb="15" eb="16">
      <t>ミ</t>
    </rPh>
    <rPh sb="18" eb="20">
      <t>ヘンコウ</t>
    </rPh>
    <rPh sb="21" eb="22">
      <t>ア</t>
    </rPh>
    <rPh sb="35" eb="37">
      <t>ヘンコウ</t>
    </rPh>
    <phoneticPr fontId="2"/>
  </si>
  <si>
    <t>賦課個人被保未_バッチ</t>
  </si>
  <si>
    <t xml:space="preserve">・「TZho_賦課個人被保未」の変更に合わせ、ファイルレイアウトを変更する。
</t>
    <rPh sb="7" eb="9">
      <t>フカ</t>
    </rPh>
    <rPh sb="9" eb="11">
      <t>コジン</t>
    </rPh>
    <rPh sb="11" eb="12">
      <t>ヒ</t>
    </rPh>
    <rPh sb="12" eb="13">
      <t>タモツ</t>
    </rPh>
    <rPh sb="13" eb="14">
      <t>ミ</t>
    </rPh>
    <rPh sb="16" eb="18">
      <t>ヘンコウ</t>
    </rPh>
    <rPh sb="19" eb="20">
      <t>ア</t>
    </rPh>
    <rPh sb="33" eb="35">
      <t>ヘンコウ</t>
    </rPh>
    <phoneticPr fontId="2"/>
  </si>
  <si>
    <t>賦課世帯被保未_バッチ</t>
  </si>
  <si>
    <t xml:space="preserve">・「TZho_賦課世帯被保未」の変更に合わせ、ファイルレイアウトを変更する。
</t>
    <rPh sb="7" eb="9">
      <t>フカ</t>
    </rPh>
    <rPh sb="9" eb="11">
      <t>セタイ</t>
    </rPh>
    <rPh sb="11" eb="12">
      <t>ヒ</t>
    </rPh>
    <rPh sb="12" eb="13">
      <t>タモツ</t>
    </rPh>
    <rPh sb="13" eb="14">
      <t>ミ</t>
    </rPh>
    <rPh sb="16" eb="18">
      <t>ヘンコウ</t>
    </rPh>
    <rPh sb="19" eb="20">
      <t>ア</t>
    </rPh>
    <rPh sb="33" eb="35">
      <t>ヘンコウ</t>
    </rPh>
    <phoneticPr fontId="2"/>
  </si>
  <si>
    <t>過年度期別税額未_バッチ</t>
  </si>
  <si>
    <t xml:space="preserve">・「TZho_過年度期別税額未」の変更に合わせ、ファイルレイアウトを変更する。
</t>
    <rPh sb="7" eb="10">
      <t>カネンド</t>
    </rPh>
    <rPh sb="10" eb="12">
      <t>キベツ</t>
    </rPh>
    <rPh sb="12" eb="14">
      <t>ゼイガク</t>
    </rPh>
    <rPh sb="14" eb="15">
      <t>ミ</t>
    </rPh>
    <rPh sb="17" eb="19">
      <t>ヘンコウ</t>
    </rPh>
    <rPh sb="20" eb="21">
      <t>ア</t>
    </rPh>
    <rPh sb="34" eb="36">
      <t>ヘンコウ</t>
    </rPh>
    <phoneticPr fontId="2"/>
  </si>
  <si>
    <t>賦課子ども世帯未_バッチ</t>
    <rPh sb="2" eb="3">
      <t>コ</t>
    </rPh>
    <phoneticPr fontId="2"/>
  </si>
  <si>
    <t>・新たに追加する子ども支援金分の世帯の賦課情報を管理するテーブル「Tzho_賦課子ども世帯未」の情報を出力するファイルを追加する。</t>
    <rPh sb="1" eb="2">
      <t>アラ</t>
    </rPh>
    <rPh sb="4" eb="6">
      <t>ツイカ</t>
    </rPh>
    <rPh sb="8" eb="9">
      <t>コ</t>
    </rPh>
    <rPh sb="11" eb="15">
      <t>シエンキンブン</t>
    </rPh>
    <rPh sb="16" eb="18">
      <t>セタイ</t>
    </rPh>
    <rPh sb="19" eb="23">
      <t>フカジョウホウ</t>
    </rPh>
    <rPh sb="24" eb="26">
      <t>カンリ</t>
    </rPh>
    <rPh sb="38" eb="40">
      <t>フカ</t>
    </rPh>
    <rPh sb="40" eb="41">
      <t>コ</t>
    </rPh>
    <rPh sb="43" eb="45">
      <t>セタイ</t>
    </rPh>
    <rPh sb="45" eb="46">
      <t>ミ</t>
    </rPh>
    <rPh sb="48" eb="50">
      <t>ジョウホウ</t>
    </rPh>
    <rPh sb="51" eb="53">
      <t>シュツリョク</t>
    </rPh>
    <rPh sb="60" eb="62">
      <t>ツイカ</t>
    </rPh>
    <phoneticPr fontId="2"/>
  </si>
  <si>
    <t>賦課子ども世帯賦課期日未_バッチ</t>
    <rPh sb="2" eb="3">
      <t>コ</t>
    </rPh>
    <phoneticPr fontId="2"/>
  </si>
  <si>
    <t>・新たに追加する子ども支援金分の世帯の賦課期日時点の賦課情報を管理するテーブル「Tzho_賦課子ども世帯賦課期日未」の情報を出力するファイルを追加する。</t>
    <rPh sb="1" eb="2">
      <t>アラ</t>
    </rPh>
    <rPh sb="4" eb="6">
      <t>ツイカ</t>
    </rPh>
    <rPh sb="8" eb="9">
      <t>コ</t>
    </rPh>
    <rPh sb="11" eb="15">
      <t>シエンキンブン</t>
    </rPh>
    <rPh sb="16" eb="18">
      <t>セタイ</t>
    </rPh>
    <rPh sb="19" eb="25">
      <t>フカキジツジテン</t>
    </rPh>
    <rPh sb="26" eb="30">
      <t>フカジョウホウ</t>
    </rPh>
    <rPh sb="31" eb="33">
      <t>カンリ</t>
    </rPh>
    <rPh sb="45" eb="47">
      <t>フカ</t>
    </rPh>
    <rPh sb="47" eb="48">
      <t>コ</t>
    </rPh>
    <rPh sb="50" eb="52">
      <t>セタイ</t>
    </rPh>
    <rPh sb="52" eb="56">
      <t>フカキジツ</t>
    </rPh>
    <rPh sb="56" eb="57">
      <t>ミ</t>
    </rPh>
    <rPh sb="59" eb="61">
      <t>ジョウホウ</t>
    </rPh>
    <rPh sb="62" eb="64">
      <t>シュツリョク</t>
    </rPh>
    <rPh sb="71" eb="73">
      <t>ツイカ</t>
    </rPh>
    <phoneticPr fontId="2"/>
  </si>
  <si>
    <t>賦課子ども世帯4月1日未_バッチ</t>
    <rPh sb="2" eb="3">
      <t>コ</t>
    </rPh>
    <phoneticPr fontId="2"/>
  </si>
  <si>
    <t>・新たに追加する子ども支援金分の世帯の4月1日時点の賦課情報を管理するテーブル「Tzho_賦課子ども世帯4月1日未」の情報を出力するファイルを追加する。</t>
    <rPh sb="1" eb="2">
      <t>アラ</t>
    </rPh>
    <rPh sb="4" eb="6">
      <t>ツイカ</t>
    </rPh>
    <rPh sb="8" eb="9">
      <t>コ</t>
    </rPh>
    <rPh sb="11" eb="15">
      <t>シエンキンブン</t>
    </rPh>
    <rPh sb="16" eb="18">
      <t>セタイ</t>
    </rPh>
    <rPh sb="20" eb="21">
      <t>ガツ</t>
    </rPh>
    <rPh sb="22" eb="23">
      <t>ニチ</t>
    </rPh>
    <rPh sb="23" eb="25">
      <t>ジテン</t>
    </rPh>
    <rPh sb="26" eb="30">
      <t>フカジョウホウ</t>
    </rPh>
    <rPh sb="31" eb="33">
      <t>カンリ</t>
    </rPh>
    <rPh sb="45" eb="47">
      <t>フカ</t>
    </rPh>
    <rPh sb="47" eb="48">
      <t>コ</t>
    </rPh>
    <rPh sb="50" eb="52">
      <t>セタイ</t>
    </rPh>
    <rPh sb="53" eb="54">
      <t>ガツ</t>
    </rPh>
    <rPh sb="55" eb="56">
      <t>ニチ</t>
    </rPh>
    <rPh sb="56" eb="57">
      <t>ミ</t>
    </rPh>
    <rPh sb="59" eb="61">
      <t>ジョウホウ</t>
    </rPh>
    <rPh sb="62" eb="64">
      <t>シュツリョク</t>
    </rPh>
    <rPh sb="71" eb="73">
      <t>ツイカ</t>
    </rPh>
    <phoneticPr fontId="2"/>
  </si>
  <si>
    <t>賦課子ども期別調定額未_バッチ</t>
    <rPh sb="2" eb="3">
      <t>コ</t>
    </rPh>
    <phoneticPr fontId="2"/>
  </si>
  <si>
    <t xml:space="preserve">賦課世帯未_(端末名)_(ユーザーID)
</t>
  </si>
  <si>
    <t xml:space="preserve">賦課世帯賦課期日未_(端末名)_(ユーザーID)
</t>
  </si>
  <si>
    <t xml:space="preserve">賦課世帯4月1日未_(端末名)_(ユーザーID)
</t>
  </si>
  <si>
    <t xml:space="preserve">賦課個人被保未_(端末名)_(ユーザーID)
</t>
  </si>
  <si>
    <t xml:space="preserve">賦課世帯被保未_(端末名)_(ユーザーID)
</t>
  </si>
  <si>
    <t xml:space="preserve">過年度期別税額未_(端末名)_(ユーザーID)
</t>
  </si>
  <si>
    <t>賦課子ども世帯未_(端末名)_(ユーザーID)</t>
    <rPh sb="2" eb="3">
      <t>コ</t>
    </rPh>
    <phoneticPr fontId="2"/>
  </si>
  <si>
    <t>賦課子ども世帯賦課期日未_(端末名)_(ユーザーID)</t>
    <rPh sb="2" eb="3">
      <t>コ</t>
    </rPh>
    <phoneticPr fontId="2"/>
  </si>
  <si>
    <t>賦課子ども世帯4月1日未_(端末名)_(ユーザーID)</t>
    <rPh sb="2" eb="3">
      <t>コ</t>
    </rPh>
    <phoneticPr fontId="2"/>
  </si>
  <si>
    <t>賦課子ども期別調定額未_(端末名)_(ユーザーID)</t>
    <rPh sb="2" eb="3">
      <t>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</si>
</sst>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2" x14ac:knownFonts="1">
    <font>
      <sz val="11"/>
      <color theme="1"/>
      <name val="ＭＳ Ｐゴシック"/>
      <family val="2"/>
      <charset val="128"/>
    </font>
    <font>
      <sz val="10"/>
      <color theme="1"/>
      <name val="ＭＳ Ｐゴシック"/>
      <family val="2"/>
      <charset val="128"/>
    </font>
    <font>
      <sz val="6"/>
      <name val="ＭＳ Ｐゴシック"/>
      <family val="2"/>
      <charset val="128"/>
    </font>
    <font>
      <sz val="6"/>
      <name val="ＭＳ Ｐゴシック"/>
      <family val="3"/>
      <charset val="128"/>
    </font>
    <font>
      <sz val="11"/>
      <name val="ＭＳ Ｐゴシック"/>
      <family val="3"/>
      <charset val="128"/>
    </font>
    <font>
      <sz val="11"/>
      <color theme="1"/>
      <name val="游ゴシック"/>
      <family val="2"/>
      <scheme val="minor"/>
    </font>
    <font>
      <sz val="6"/>
      <name val="游ゴシック"/>
      <family val="2"/>
      <charset val="128"/>
      <scheme val="minor"/>
    </font>
    <font>
      <sz val="11"/>
      <color theme="1"/>
      <name val="游ゴシック"/>
      <family val="3"/>
      <charset val="128"/>
      <scheme val="minor"/>
    </font>
    <font>
      <sz val="11"/>
      <color theme="1"/>
      <name val="Meiryo UI"/>
      <family val="2"/>
      <charset val="128"/>
    </font>
    <font>
      <sz val="11"/>
      <color theme="1"/>
      <name val="游ゴシック"/>
      <family val="2"/>
      <charset val="128"/>
      <scheme val="minor"/>
    </font>
    <font>
      <sz val="10"/>
      <color theme="1"/>
      <name val="Meiryo UI"/>
      <family val="3"/>
      <charset val="128"/>
    </font>
    <font>
      <sz val="9"/>
      <color theme="1"/>
      <name val="ＭＳ ゴシック"/>
      <family val="3"/>
      <charset val="128"/>
    </font>
    <font>
      <sz val="9"/>
      <name val="ＭＳ ゴシック"/>
      <family val="3"/>
      <charset val="128"/>
    </font>
    <font>
      <sz val="9"/>
      <name val="Meiryo UI"/>
      <family val="3"/>
      <charset val="128"/>
    </font>
    <font>
      <sz val="10"/>
      <name val="Meiryo UI"/>
      <family val="3"/>
      <charset val="128"/>
    </font>
    <font>
      <sz val="11"/>
      <color theme="1"/>
      <name val="Meiryo UI"/>
      <family val="3"/>
      <charset val="128"/>
    </font>
    <font>
      <sz val="10"/>
      <name val="ＭＳ ゴシック"/>
      <family val="3"/>
      <charset val="128"/>
    </font>
    <font>
      <sz val="11"/>
      <name val="Meiryo UI"/>
      <family val="3"/>
      <charset val="128"/>
    </font>
    <font>
      <sz val="9"/>
      <color theme="1"/>
      <name val="Meiryo UI"/>
      <family val="3"/>
      <charset val="128"/>
    </font>
    <font>
      <sz val="10"/>
      <name val="Meiryo UI"/>
      <family val="3"/>
    </font>
    <font>
      <sz val="14"/>
      <name val="Meiryo UI"/>
      <family val="3"/>
      <charset val="128"/>
    </font>
    <font>
      <sz val="9"/>
      <name val="Meiryo UI"/>
      <family val="3"/>
    </font>
    <font>
      <sz val="6"/>
      <name val="Meiryo UI"/>
      <family val="2"/>
      <charset val="128"/>
    </font>
    <font>
      <sz val="9"/>
      <color theme="3"/>
      <name val="Meiryo UI"/>
      <family val="3"/>
      <charset val="128"/>
    </font>
    <font>
      <b/>
      <sz val="9"/>
      <color theme="1"/>
      <name val="Meiryo UI"/>
      <family val="3"/>
      <charset val="128"/>
    </font>
    <font>
      <sz val="9"/>
      <color theme="1"/>
      <name val="Meiryo UI"/>
      <family val="3"/>
    </font>
    <font>
      <sz val="7"/>
      <color theme="1"/>
      <name val="Meiryo UI"/>
      <family val="3"/>
      <charset val="128"/>
    </font>
    <font>
      <sz val="7"/>
      <color theme="1"/>
      <name val="Meiryo UI"/>
      <family val="3"/>
    </font>
    <font>
      <sz val="7.5"/>
      <color theme="1"/>
      <name val="Meiryo UI"/>
      <family val="3"/>
      <charset val="128"/>
    </font>
    <font>
      <b/>
      <u/>
      <sz val="9"/>
      <color theme="1"/>
      <name val="Meiryo UI"/>
      <family val="3"/>
      <charset val="128"/>
    </font>
    <font>
      <u/>
      <sz val="9"/>
      <color theme="1"/>
      <name val="Meiryo UI"/>
      <family val="3"/>
      <charset val="128"/>
    </font>
    <font>
      <sz val="6"/>
      <name val="游ゴシック"/>
      <family val="3"/>
      <charset val="128"/>
      <scheme val="minor"/>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theme="3" tint="0.89999084444715716"/>
        <bgColor indexed="64"/>
      </patternFill>
    </fill>
    <fill>
      <patternFill patternType="solid">
        <fgColor theme="6"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thin">
        <color indexed="64"/>
      </bottom>
      <diagonal/>
    </border>
  </borders>
  <cellStyleXfs count="13">
    <xf numFmtId="0" fontId="0" fillId="0" borderId="0">
      <alignment vertical="center"/>
    </xf>
    <xf numFmtId="0" fontId="4" fillId="0" borderId="0"/>
    <xf numFmtId="0" fontId="5" fillId="0" borderId="0"/>
    <xf numFmtId="0" fontId="7" fillId="0" borderId="0">
      <alignment vertical="center"/>
    </xf>
    <xf numFmtId="0" fontId="4" fillId="0" borderId="0"/>
    <xf numFmtId="0" fontId="8" fillId="0" borderId="0">
      <alignment vertical="center"/>
    </xf>
    <xf numFmtId="0" fontId="9" fillId="0" borderId="0">
      <alignment vertical="center"/>
    </xf>
    <xf numFmtId="0" fontId="1" fillId="0" borderId="0">
      <alignment vertical="center"/>
    </xf>
    <xf numFmtId="0" fontId="5" fillId="0" borderId="0"/>
    <xf numFmtId="0" fontId="4" fillId="0" borderId="0"/>
    <xf numFmtId="0" fontId="9" fillId="0" borderId="0">
      <alignment vertical="center"/>
    </xf>
    <xf numFmtId="0" fontId="4" fillId="0" borderId="0"/>
    <xf numFmtId="0" fontId="7" fillId="0" borderId="0">
      <alignment vertical="center"/>
    </xf>
  </cellStyleXfs>
  <cellXfs count="245">
    <xf numFmtId="0" fontId="0" fillId="0" borderId="0" xfId="0">
      <alignment vertical="center"/>
    </xf>
    <xf numFmtId="0" fontId="4" fillId="0" borderId="0" xfId="9"/>
    <xf numFmtId="0" fontId="11" fillId="0" borderId="0" xfId="10" applyFont="1">
      <alignment vertical="center"/>
    </xf>
    <xf numFmtId="0" fontId="11" fillId="0" borderId="2" xfId="10" applyFont="1" applyBorder="1" applyAlignment="1">
      <alignment horizontal="center" vertical="center"/>
    </xf>
    <xf numFmtId="0" fontId="12" fillId="2" borderId="1" xfId="11" applyFont="1" applyFill="1" applyBorder="1" applyAlignment="1">
      <alignment horizontal="center" vertical="center"/>
    </xf>
    <xf numFmtId="0" fontId="11" fillId="2" borderId="1" xfId="10" applyFont="1" applyFill="1" applyBorder="1" applyAlignment="1">
      <alignment horizontal="center" vertical="center" wrapText="1"/>
    </xf>
    <xf numFmtId="0" fontId="11" fillId="0" borderId="1" xfId="10" applyFont="1" applyBorder="1">
      <alignment vertical="center"/>
    </xf>
    <xf numFmtId="0" fontId="11" fillId="0" borderId="1" xfId="10" applyFont="1" applyBorder="1" applyAlignment="1">
      <alignment horizontal="center" vertical="center"/>
    </xf>
    <xf numFmtId="0" fontId="10" fillId="0" borderId="0" xfId="10" applyFont="1" applyAlignment="1">
      <alignment horizontal="center" vertical="center"/>
    </xf>
    <xf numFmtId="0" fontId="12" fillId="0" borderId="1" xfId="10" applyFont="1" applyBorder="1">
      <alignment vertical="center"/>
    </xf>
    <xf numFmtId="0" fontId="12" fillId="0" borderId="1" xfId="10" applyFont="1" applyBorder="1" applyAlignment="1">
      <alignment vertical="center" wrapText="1"/>
    </xf>
    <xf numFmtId="0" fontId="10" fillId="0" borderId="0" xfId="10" applyFont="1" applyAlignment="1">
      <alignment horizontal="left" vertical="center"/>
    </xf>
    <xf numFmtId="49" fontId="13" fillId="0" borderId="0" xfId="5" applyNumberFormat="1" applyFont="1" applyAlignment="1"/>
    <xf numFmtId="0" fontId="10" fillId="0" borderId="0" xfId="0" applyFont="1">
      <alignment vertical="center"/>
    </xf>
    <xf numFmtId="0" fontId="10" fillId="0" borderId="0" xfId="0" applyFont="1" applyAlignment="1">
      <alignment horizontal="right" vertical="center"/>
    </xf>
    <xf numFmtId="0" fontId="14" fillId="3" borderId="1" xfId="0" applyFont="1" applyFill="1" applyBorder="1" applyAlignment="1">
      <alignment horizontal="center" vertical="center"/>
    </xf>
    <xf numFmtId="0" fontId="10" fillId="3" borderId="1" xfId="0" applyFont="1" applyFill="1" applyBorder="1" applyAlignment="1">
      <alignment horizontal="center" vertical="center"/>
    </xf>
    <xf numFmtId="0" fontId="14" fillId="0" borderId="1" xfId="0" applyFont="1" applyBorder="1" applyAlignment="1">
      <alignment horizontal="right" vertical="center" wrapText="1" shrinkToFit="1"/>
    </xf>
    <xf numFmtId="0" fontId="14" fillId="0" borderId="1" xfId="0" applyFont="1" applyBorder="1" applyAlignment="1">
      <alignment horizontal="center" vertical="center" wrapText="1" shrinkToFit="1"/>
    </xf>
    <xf numFmtId="0" fontId="14" fillId="0" borderId="1" xfId="0" applyFont="1" applyBorder="1" applyAlignment="1" applyProtection="1">
      <alignment horizontal="left" vertical="center" wrapText="1" shrinkToFit="1"/>
      <protection locked="0"/>
    </xf>
    <xf numFmtId="0" fontId="14" fillId="0" borderId="1" xfId="0" applyFont="1" applyBorder="1" applyAlignment="1" applyProtection="1">
      <alignment horizontal="center" vertical="center" wrapText="1" shrinkToFit="1"/>
      <protection locked="0"/>
    </xf>
    <xf numFmtId="0" fontId="14" fillId="0" borderId="1" xfId="0" applyFont="1" applyBorder="1" applyAlignment="1">
      <alignment horizontal="left" vertical="center" wrapText="1" shrinkToFit="1"/>
    </xf>
    <xf numFmtId="0" fontId="14" fillId="0" borderId="1" xfId="0" applyFont="1" applyBorder="1" applyAlignment="1">
      <alignment horizontal="left" vertical="center" wrapText="1"/>
    </xf>
    <xf numFmtId="0" fontId="14" fillId="0" borderId="1" xfId="0" applyFont="1" applyBorder="1" applyAlignment="1">
      <alignment vertical="center" wrapText="1"/>
    </xf>
    <xf numFmtId="0" fontId="15" fillId="0" borderId="0" xfId="0" applyFont="1">
      <alignment vertical="center"/>
    </xf>
    <xf numFmtId="0" fontId="15" fillId="3" borderId="1" xfId="0" applyFont="1" applyFill="1" applyBorder="1">
      <alignment vertical="center"/>
    </xf>
    <xf numFmtId="0" fontId="15" fillId="3" borderId="1" xfId="0" applyFont="1" applyFill="1" applyBorder="1" applyAlignment="1">
      <alignment horizontal="center" vertical="center"/>
    </xf>
    <xf numFmtId="0" fontId="14" fillId="3" borderId="1" xfId="1" applyFont="1" applyFill="1" applyBorder="1" applyAlignment="1">
      <alignment horizontal="center" vertical="center"/>
    </xf>
    <xf numFmtId="0" fontId="15" fillId="0" borderId="1" xfId="0" applyFont="1" applyBorder="1" applyAlignment="1">
      <alignment horizontal="center" vertical="center"/>
    </xf>
    <xf numFmtId="0" fontId="15" fillId="0" borderId="1" xfId="0" applyFont="1" applyBorder="1">
      <alignment vertical="center"/>
    </xf>
    <xf numFmtId="0" fontId="15" fillId="0" borderId="1" xfId="0" applyFont="1" applyBorder="1" applyAlignment="1">
      <alignment vertical="center" wrapText="1"/>
    </xf>
    <xf numFmtId="0" fontId="17" fillId="0" borderId="1" xfId="0" applyFont="1" applyBorder="1" applyAlignment="1">
      <alignment vertical="center" wrapText="1"/>
    </xf>
    <xf numFmtId="0" fontId="17" fillId="0" borderId="1" xfId="0" applyFont="1" applyBorder="1">
      <alignment vertical="center"/>
    </xf>
    <xf numFmtId="0" fontId="17" fillId="0" borderId="1" xfId="0" applyFont="1" applyBorder="1" applyAlignment="1">
      <alignment horizontal="center" vertical="center"/>
    </xf>
    <xf numFmtId="0" fontId="15" fillId="0" borderId="0" xfId="0" applyFont="1" applyAlignment="1">
      <alignment horizontal="center" vertical="center"/>
    </xf>
    <xf numFmtId="0" fontId="15" fillId="0" borderId="1" xfId="0" applyFont="1" applyBorder="1" applyAlignment="1">
      <alignment horizontal="right" vertical="center"/>
    </xf>
    <xf numFmtId="0" fontId="14" fillId="0" borderId="1" xfId="1" applyFont="1" applyBorder="1" applyAlignment="1">
      <alignment horizontal="left" vertical="center" wrapText="1"/>
    </xf>
    <xf numFmtId="49" fontId="14" fillId="0" borderId="1" xfId="1" applyNumberFormat="1" applyFont="1" applyBorder="1" applyAlignment="1">
      <alignment horizontal="left" vertical="center" wrapText="1"/>
    </xf>
    <xf numFmtId="49" fontId="14" fillId="0" borderId="1" xfId="1" applyNumberFormat="1" applyFont="1" applyBorder="1" applyAlignment="1">
      <alignment horizontal="center" vertical="center" wrapText="1"/>
    </xf>
    <xf numFmtId="0" fontId="14" fillId="0" borderId="1" xfId="1" applyFont="1" applyBorder="1" applyAlignment="1">
      <alignment horizontal="left" vertical="center"/>
    </xf>
    <xf numFmtId="0" fontId="19" fillId="0" borderId="1" xfId="1" applyFont="1" applyBorder="1" applyAlignment="1">
      <alignment horizontal="left" vertical="center" wrapText="1"/>
    </xf>
    <xf numFmtId="49" fontId="10" fillId="0" borderId="1" xfId="1" applyNumberFormat="1" applyFont="1" applyBorder="1" applyAlignment="1">
      <alignment horizontal="left" vertical="center" wrapText="1"/>
    </xf>
    <xf numFmtId="49" fontId="10" fillId="0" borderId="1" xfId="1" applyNumberFormat="1" applyFont="1" applyBorder="1" applyAlignment="1">
      <alignment horizontal="center" vertical="center" wrapText="1"/>
    </xf>
    <xf numFmtId="0" fontId="10" fillId="0" borderId="1" xfId="1" applyFont="1" applyBorder="1" applyAlignment="1">
      <alignment horizontal="left" vertical="center"/>
    </xf>
    <xf numFmtId="0" fontId="15" fillId="0" borderId="1" xfId="12" applyFont="1" applyBorder="1">
      <alignment vertical="center"/>
    </xf>
    <xf numFmtId="49" fontId="20" fillId="0" borderId="0" xfId="5" applyNumberFormat="1" applyFont="1" applyAlignment="1"/>
    <xf numFmtId="0" fontId="14" fillId="0" borderId="1" xfId="0" applyFont="1" applyBorder="1" applyAlignment="1">
      <alignment vertical="top" wrapText="1"/>
    </xf>
    <xf numFmtId="49" fontId="13" fillId="0" borderId="0" xfId="5" applyNumberFormat="1" applyFont="1" applyAlignment="1">
      <alignment horizontal="center"/>
    </xf>
    <xf numFmtId="0" fontId="18" fillId="0" borderId="0" xfId="5" applyFont="1">
      <alignment vertical="center"/>
    </xf>
    <xf numFmtId="49" fontId="13" fillId="0" borderId="0" xfId="5" quotePrefix="1" applyNumberFormat="1" applyFont="1" applyAlignment="1"/>
    <xf numFmtId="49" fontId="13" fillId="4" borderId="0" xfId="5" quotePrefix="1" applyNumberFormat="1" applyFont="1" applyFill="1" applyAlignment="1"/>
    <xf numFmtId="49" fontId="13" fillId="4" borderId="0" xfId="5" applyNumberFormat="1" applyFont="1" applyFill="1" applyAlignment="1"/>
    <xf numFmtId="49" fontId="13" fillId="4" borderId="0" xfId="5" applyNumberFormat="1" applyFont="1" applyFill="1" applyAlignment="1">
      <alignment horizontal="center"/>
    </xf>
    <xf numFmtId="49" fontId="21" fillId="4" borderId="0" xfId="5" applyNumberFormat="1" applyFont="1" applyFill="1" applyAlignment="1">
      <alignment horizontal="center"/>
    </xf>
    <xf numFmtId="0" fontId="18" fillId="5" borderId="0" xfId="5" applyFont="1" applyFill="1">
      <alignment vertical="center"/>
    </xf>
    <xf numFmtId="49" fontId="13" fillId="4" borderId="0" xfId="5" applyNumberFormat="1" applyFont="1" applyFill="1" applyAlignment="1">
      <alignment horizontal="right"/>
    </xf>
    <xf numFmtId="49" fontId="13" fillId="6" borderId="16" xfId="5" applyNumberFormat="1" applyFont="1" applyFill="1" applyBorder="1" applyAlignment="1">
      <alignment horizontal="center"/>
    </xf>
    <xf numFmtId="49" fontId="13" fillId="6" borderId="21" xfId="5" applyNumberFormat="1" applyFont="1" applyFill="1" applyBorder="1" applyAlignment="1">
      <alignment horizontal="left"/>
    </xf>
    <xf numFmtId="49" fontId="13" fillId="6" borderId="22" xfId="5" applyNumberFormat="1" applyFont="1" applyFill="1" applyBorder="1" applyAlignment="1">
      <alignment horizontal="center"/>
    </xf>
    <xf numFmtId="49" fontId="13" fillId="0" borderId="23" xfId="5" applyNumberFormat="1" applyFont="1" applyBorder="1" applyAlignment="1">
      <alignment horizontal="center" vertical="center"/>
    </xf>
    <xf numFmtId="49" fontId="13" fillId="0" borderId="24" xfId="5" applyNumberFormat="1" applyFont="1" applyBorder="1" applyAlignment="1">
      <alignment horizontal="center" vertical="center" wrapText="1"/>
    </xf>
    <xf numFmtId="49" fontId="13" fillId="5" borderId="23" xfId="5" applyNumberFormat="1" applyFont="1" applyFill="1" applyBorder="1" applyAlignment="1">
      <alignment horizontal="center" vertical="center"/>
    </xf>
    <xf numFmtId="49" fontId="13" fillId="0" borderId="24" xfId="5" applyNumberFormat="1" applyFont="1" applyBorder="1" applyAlignment="1">
      <alignment horizontal="left" vertical="center"/>
    </xf>
    <xf numFmtId="49" fontId="13" fillId="5" borderId="25" xfId="5" applyNumberFormat="1" applyFont="1" applyFill="1" applyBorder="1" applyAlignment="1">
      <alignment horizontal="center" vertical="center"/>
    </xf>
    <xf numFmtId="49" fontId="13" fillId="5" borderId="26" xfId="5" applyNumberFormat="1" applyFont="1" applyFill="1" applyBorder="1" applyAlignment="1">
      <alignment horizontal="left" vertical="top" wrapText="1"/>
    </xf>
    <xf numFmtId="0" fontId="18" fillId="5" borderId="0" xfId="5" applyFont="1" applyFill="1" applyAlignment="1">
      <alignment horizontal="center" vertical="center"/>
    </xf>
    <xf numFmtId="49" fontId="13" fillId="0" borderId="27" xfId="5" applyNumberFormat="1" applyFont="1" applyBorder="1" applyAlignment="1">
      <alignment horizontal="center" vertical="center"/>
    </xf>
    <xf numFmtId="49" fontId="13" fillId="0" borderId="28" xfId="5" applyNumberFormat="1" applyFont="1" applyBorder="1" applyAlignment="1">
      <alignment horizontal="center" vertical="center" wrapText="1"/>
    </xf>
    <xf numFmtId="49" fontId="13" fillId="0" borderId="26" xfId="5" applyNumberFormat="1" applyFont="1" applyBorder="1" applyAlignment="1">
      <alignment horizontal="left" vertical="top" wrapText="1"/>
    </xf>
    <xf numFmtId="49" fontId="18" fillId="5" borderId="0" xfId="5" applyNumberFormat="1" applyFont="1" applyFill="1" applyAlignment="1">
      <alignment horizontal="center" vertical="center"/>
    </xf>
    <xf numFmtId="49" fontId="20" fillId="4" borderId="0" xfId="5" applyNumberFormat="1" applyFont="1" applyFill="1" applyAlignment="1"/>
    <xf numFmtId="49" fontId="13" fillId="4" borderId="0" xfId="5" applyNumberFormat="1" applyFont="1" applyFill="1" applyAlignment="1">
      <alignment horizontal="left"/>
    </xf>
    <xf numFmtId="49" fontId="23" fillId="4" borderId="0" xfId="5" quotePrefix="1" applyNumberFormat="1" applyFont="1" applyFill="1" applyAlignment="1"/>
    <xf numFmtId="0" fontId="13" fillId="5" borderId="0" xfId="5" applyFont="1" applyFill="1" applyAlignment="1">
      <alignment horizontal="left"/>
    </xf>
    <xf numFmtId="49" fontId="13" fillId="5" borderId="0" xfId="5" applyNumberFormat="1" applyFont="1" applyFill="1" applyAlignment="1">
      <alignment horizontal="left" vertical="top" wrapText="1"/>
    </xf>
    <xf numFmtId="0" fontId="24" fillId="5" borderId="0" xfId="5" applyFont="1" applyFill="1">
      <alignment vertical="center"/>
    </xf>
    <xf numFmtId="0" fontId="25" fillId="5" borderId="0" xfId="5" applyFont="1" applyFill="1">
      <alignment vertical="center"/>
    </xf>
    <xf numFmtId="0" fontId="18" fillId="5" borderId="31" xfId="5" applyFont="1" applyFill="1" applyBorder="1">
      <alignment vertical="center"/>
    </xf>
    <xf numFmtId="0" fontId="18" fillId="5" borderId="31" xfId="5" applyFont="1" applyFill="1" applyBorder="1" applyAlignment="1">
      <alignment horizontal="center" vertical="center"/>
    </xf>
    <xf numFmtId="0" fontId="18" fillId="5" borderId="1" xfId="5" applyFont="1" applyFill="1" applyBorder="1">
      <alignment vertical="center"/>
    </xf>
    <xf numFmtId="3" fontId="18" fillId="5" borderId="11" xfId="5" applyNumberFormat="1" applyFont="1" applyFill="1" applyBorder="1">
      <alignment vertical="center"/>
    </xf>
    <xf numFmtId="3" fontId="18" fillId="5" borderId="1" xfId="5" applyNumberFormat="1" applyFont="1" applyFill="1" applyBorder="1">
      <alignment vertical="center"/>
    </xf>
    <xf numFmtId="0" fontId="18" fillId="5" borderId="1" xfId="5" applyFont="1" applyFill="1" applyBorder="1" applyAlignment="1">
      <alignment horizontal="center" vertical="center"/>
    </xf>
    <xf numFmtId="0" fontId="18" fillId="7" borderId="5" xfId="5" applyFont="1" applyFill="1" applyBorder="1" applyAlignment="1">
      <alignment horizontal="center" vertical="center"/>
    </xf>
    <xf numFmtId="0" fontId="18" fillId="7" borderId="5" xfId="5" applyFont="1" applyFill="1" applyBorder="1" applyAlignment="1">
      <alignment horizontal="center" vertical="center" wrapText="1"/>
    </xf>
    <xf numFmtId="3" fontId="18" fillId="5" borderId="21" xfId="5" applyNumberFormat="1" applyFont="1" applyFill="1" applyBorder="1">
      <alignment vertical="center"/>
    </xf>
    <xf numFmtId="0" fontId="18" fillId="5" borderId="35" xfId="5" applyFont="1" applyFill="1" applyBorder="1" applyAlignment="1">
      <alignment horizontal="center" vertical="center"/>
    </xf>
    <xf numFmtId="0" fontId="18" fillId="5" borderId="36" xfId="5" applyFont="1" applyFill="1" applyBorder="1" applyAlignment="1">
      <alignment horizontal="center" vertical="center"/>
    </xf>
    <xf numFmtId="0" fontId="18" fillId="5" borderId="37" xfId="5" applyFont="1" applyFill="1" applyBorder="1" applyAlignment="1">
      <alignment horizontal="center" vertical="center"/>
    </xf>
    <xf numFmtId="0" fontId="18" fillId="7" borderId="10" xfId="5" applyFont="1" applyFill="1" applyBorder="1" applyAlignment="1">
      <alignment horizontal="center" vertical="center"/>
    </xf>
    <xf numFmtId="0" fontId="26" fillId="7" borderId="1" xfId="5" applyFont="1" applyFill="1" applyBorder="1" applyAlignment="1">
      <alignment horizontal="center" vertical="center"/>
    </xf>
    <xf numFmtId="0" fontId="18" fillId="7" borderId="1" xfId="5" applyFont="1" applyFill="1" applyBorder="1" applyAlignment="1">
      <alignment horizontal="center" vertical="center"/>
    </xf>
    <xf numFmtId="0" fontId="18" fillId="7" borderId="1" xfId="5" applyFont="1" applyFill="1" applyBorder="1">
      <alignment vertical="center"/>
    </xf>
    <xf numFmtId="0" fontId="18" fillId="8" borderId="10" xfId="5" applyFont="1" applyFill="1" applyBorder="1" applyAlignment="1">
      <alignment horizontal="center" vertical="center"/>
    </xf>
    <xf numFmtId="0" fontId="18" fillId="8" borderId="1" xfId="5" applyFont="1" applyFill="1" applyBorder="1" applyAlignment="1">
      <alignment horizontal="center" vertical="center"/>
    </xf>
    <xf numFmtId="0" fontId="18" fillId="8" borderId="1" xfId="5" applyFont="1" applyFill="1" applyBorder="1" applyAlignment="1">
      <alignment horizontal="center" vertical="center" wrapText="1"/>
    </xf>
    <xf numFmtId="0" fontId="18" fillId="8" borderId="1" xfId="5" applyFont="1" applyFill="1" applyBorder="1">
      <alignment vertical="center"/>
    </xf>
    <xf numFmtId="0" fontId="18" fillId="8" borderId="3" xfId="5" applyFont="1" applyFill="1" applyBorder="1" applyAlignment="1">
      <alignment horizontal="center" vertical="center"/>
    </xf>
    <xf numFmtId="3" fontId="18" fillId="5" borderId="10" xfId="5" applyNumberFormat="1" applyFont="1" applyFill="1" applyBorder="1">
      <alignment vertical="center"/>
    </xf>
    <xf numFmtId="3" fontId="18" fillId="5" borderId="41" xfId="5" applyNumberFormat="1" applyFont="1" applyFill="1" applyBorder="1">
      <alignment vertical="center"/>
    </xf>
    <xf numFmtId="3" fontId="18" fillId="5" borderId="16" xfId="5" applyNumberFormat="1" applyFont="1" applyFill="1" applyBorder="1">
      <alignment vertical="center"/>
    </xf>
    <xf numFmtId="3" fontId="18" fillId="5" borderId="17" xfId="5" applyNumberFormat="1" applyFont="1" applyFill="1" applyBorder="1">
      <alignment vertical="center"/>
    </xf>
    <xf numFmtId="3" fontId="18" fillId="5" borderId="42" xfId="5" applyNumberFormat="1" applyFont="1" applyFill="1" applyBorder="1">
      <alignment vertical="center"/>
    </xf>
    <xf numFmtId="0" fontId="18" fillId="5" borderId="45" xfId="5" applyFont="1" applyFill="1" applyBorder="1" applyAlignment="1">
      <alignment horizontal="center" vertical="center"/>
    </xf>
    <xf numFmtId="0" fontId="27" fillId="7" borderId="1" xfId="5" applyFont="1" applyFill="1" applyBorder="1" applyAlignment="1">
      <alignment horizontal="center" vertical="center"/>
    </xf>
    <xf numFmtId="0" fontId="25" fillId="5" borderId="0" xfId="5" applyFont="1" applyFill="1" applyAlignment="1">
      <alignment horizontal="center" vertical="center"/>
    </xf>
    <xf numFmtId="3" fontId="18" fillId="5" borderId="3" xfId="5" applyNumberFormat="1" applyFont="1" applyFill="1" applyBorder="1">
      <alignment vertical="center"/>
    </xf>
    <xf numFmtId="3" fontId="18" fillId="5" borderId="43" xfId="5" applyNumberFormat="1" applyFont="1" applyFill="1" applyBorder="1">
      <alignment vertical="center"/>
    </xf>
    <xf numFmtId="3" fontId="25" fillId="5" borderId="17" xfId="5" applyNumberFormat="1" applyFont="1" applyFill="1" applyBorder="1">
      <alignment vertical="center"/>
    </xf>
    <xf numFmtId="0" fontId="18" fillId="5" borderId="0" xfId="5" applyFont="1" applyFill="1" applyAlignment="1">
      <alignment horizontal="left" vertical="center"/>
    </xf>
    <xf numFmtId="0" fontId="25" fillId="5" borderId="0" xfId="5" applyFont="1" applyFill="1" applyAlignment="1">
      <alignment horizontal="left" vertical="center"/>
    </xf>
    <xf numFmtId="0" fontId="25" fillId="5" borderId="7" xfId="5" applyFont="1" applyFill="1" applyBorder="1">
      <alignment vertical="center"/>
    </xf>
    <xf numFmtId="0" fontId="25" fillId="5" borderId="8" xfId="5" applyFont="1" applyFill="1" applyBorder="1" applyAlignment="1">
      <alignment horizontal="center" vertical="center"/>
    </xf>
    <xf numFmtId="0" fontId="25" fillId="5" borderId="8" xfId="5" applyFont="1" applyFill="1" applyBorder="1" applyAlignment="1">
      <alignment horizontal="left" vertical="center"/>
    </xf>
    <xf numFmtId="0" fontId="25" fillId="5" borderId="8" xfId="5" applyFont="1" applyFill="1" applyBorder="1">
      <alignment vertical="center"/>
    </xf>
    <xf numFmtId="0" fontId="18" fillId="5" borderId="9" xfId="5" applyFont="1" applyFill="1" applyBorder="1">
      <alignment vertical="center"/>
    </xf>
    <xf numFmtId="0" fontId="25" fillId="5" borderId="9" xfId="5" applyFont="1" applyFill="1" applyBorder="1">
      <alignment vertical="center"/>
    </xf>
    <xf numFmtId="3" fontId="18" fillId="5" borderId="0" xfId="5" applyNumberFormat="1" applyFont="1" applyFill="1">
      <alignment vertical="center"/>
    </xf>
    <xf numFmtId="0" fontId="25" fillId="5" borderId="47" xfId="5" applyFont="1" applyFill="1" applyBorder="1">
      <alignment vertical="center"/>
    </xf>
    <xf numFmtId="3" fontId="25" fillId="5" borderId="0" xfId="5" applyNumberFormat="1" applyFont="1" applyFill="1">
      <alignment vertical="center"/>
    </xf>
    <xf numFmtId="176" fontId="25" fillId="5" borderId="0" xfId="5" applyNumberFormat="1" applyFont="1" applyFill="1" applyAlignment="1">
      <alignment horizontal="left" vertical="center"/>
    </xf>
    <xf numFmtId="0" fontId="18" fillId="5" borderId="15" xfId="5" applyFont="1" applyFill="1" applyBorder="1">
      <alignment vertical="center"/>
    </xf>
    <xf numFmtId="0" fontId="25" fillId="5" borderId="15" xfId="5" applyFont="1" applyFill="1" applyBorder="1">
      <alignment vertical="center"/>
    </xf>
    <xf numFmtId="0" fontId="25" fillId="5" borderId="0" xfId="5" applyFont="1" applyFill="1" applyAlignment="1">
      <alignment horizontal="right" vertical="center"/>
    </xf>
    <xf numFmtId="0" fontId="25" fillId="5" borderId="1" xfId="5" applyFont="1" applyFill="1" applyBorder="1" applyAlignment="1">
      <alignment horizontal="center" vertical="center"/>
    </xf>
    <xf numFmtId="176" fontId="25" fillId="5" borderId="1" xfId="5" applyNumberFormat="1" applyFont="1" applyFill="1" applyBorder="1">
      <alignment vertical="center"/>
    </xf>
    <xf numFmtId="176" fontId="25" fillId="5" borderId="0" xfId="5" applyNumberFormat="1" applyFont="1" applyFill="1">
      <alignment vertical="center"/>
    </xf>
    <xf numFmtId="0" fontId="18" fillId="5" borderId="48" xfId="5" applyFont="1" applyFill="1" applyBorder="1">
      <alignment vertical="center"/>
    </xf>
    <xf numFmtId="0" fontId="25" fillId="5" borderId="49" xfId="5" applyFont="1" applyFill="1" applyBorder="1" applyAlignment="1">
      <alignment horizontal="center" vertical="center"/>
    </xf>
    <xf numFmtId="0" fontId="25" fillId="5" borderId="49" xfId="5" applyFont="1" applyFill="1" applyBorder="1">
      <alignment vertical="center"/>
    </xf>
    <xf numFmtId="0" fontId="18" fillId="5" borderId="18" xfId="5" applyFont="1" applyFill="1" applyBorder="1">
      <alignment vertical="center"/>
    </xf>
    <xf numFmtId="0" fontId="25" fillId="5" borderId="48" xfId="5" applyFont="1" applyFill="1" applyBorder="1">
      <alignment vertical="center"/>
    </xf>
    <xf numFmtId="0" fontId="25" fillId="5" borderId="18" xfId="5" applyFont="1" applyFill="1" applyBorder="1">
      <alignment vertical="center"/>
    </xf>
    <xf numFmtId="0" fontId="28" fillId="7" borderId="5" xfId="5" applyFont="1" applyFill="1" applyBorder="1" applyAlignment="1">
      <alignment horizontal="center" vertical="center" wrapText="1"/>
    </xf>
    <xf numFmtId="0" fontId="29" fillId="5" borderId="0" xfId="5" applyFont="1" applyFill="1">
      <alignment vertical="center"/>
    </xf>
    <xf numFmtId="0" fontId="30" fillId="5" borderId="0" xfId="5" applyFont="1" applyFill="1" applyAlignment="1">
      <alignment horizontal="center" vertical="center"/>
    </xf>
    <xf numFmtId="0" fontId="13" fillId="5" borderId="0" xfId="5" applyFont="1" applyFill="1">
      <alignment vertical="center"/>
    </xf>
    <xf numFmtId="49" fontId="21" fillId="4" borderId="0" xfId="5" applyNumberFormat="1" applyFont="1" applyFill="1" applyAlignment="1"/>
    <xf numFmtId="0" fontId="24" fillId="5" borderId="0" xfId="5" applyFont="1" applyFill="1" applyAlignment="1">
      <alignment horizontal="center" vertical="center"/>
    </xf>
    <xf numFmtId="0" fontId="18" fillId="5" borderId="50" xfId="5" applyFont="1" applyFill="1" applyBorder="1">
      <alignment vertical="center"/>
    </xf>
    <xf numFmtId="0" fontId="18" fillId="5" borderId="3" xfId="5" applyFont="1" applyFill="1" applyBorder="1" applyAlignment="1">
      <alignment horizontal="left" vertical="center"/>
    </xf>
    <xf numFmtId="0" fontId="18" fillId="5" borderId="51" xfId="5" applyFont="1" applyFill="1" applyBorder="1" applyAlignment="1">
      <alignment horizontal="left" vertical="center"/>
    </xf>
    <xf numFmtId="0" fontId="18" fillId="5" borderId="52" xfId="5" applyFont="1" applyFill="1" applyBorder="1" applyAlignment="1">
      <alignment horizontal="center" vertical="center"/>
    </xf>
    <xf numFmtId="0" fontId="18" fillId="5" borderId="3" xfId="5" applyFont="1" applyFill="1" applyBorder="1">
      <alignment vertical="center"/>
    </xf>
    <xf numFmtId="0" fontId="18" fillId="5" borderId="52" xfId="5" applyFont="1" applyFill="1" applyBorder="1" applyAlignment="1">
      <alignment horizontal="left" vertical="center"/>
    </xf>
    <xf numFmtId="0" fontId="18" fillId="5" borderId="51" xfId="5" applyFont="1" applyFill="1" applyBorder="1" applyAlignment="1">
      <alignment horizontal="center" vertical="center"/>
    </xf>
    <xf numFmtId="0" fontId="18" fillId="5" borderId="53" xfId="5" applyFont="1" applyFill="1" applyBorder="1">
      <alignment vertical="center"/>
    </xf>
    <xf numFmtId="0" fontId="18" fillId="5" borderId="54" xfId="5" applyFont="1" applyFill="1" applyBorder="1">
      <alignment vertical="center"/>
    </xf>
    <xf numFmtId="0" fontId="18" fillId="5" borderId="55" xfId="5" applyFont="1" applyFill="1" applyBorder="1">
      <alignment vertical="center"/>
    </xf>
    <xf numFmtId="9" fontId="18" fillId="5" borderId="56" xfId="5" applyNumberFormat="1" applyFont="1" applyFill="1" applyBorder="1">
      <alignment vertical="center"/>
    </xf>
    <xf numFmtId="9" fontId="18" fillId="5" borderId="55" xfId="5" applyNumberFormat="1" applyFont="1" applyFill="1" applyBorder="1">
      <alignment vertical="center"/>
    </xf>
    <xf numFmtId="0" fontId="18" fillId="5" borderId="6" xfId="5" applyFont="1" applyFill="1" applyBorder="1">
      <alignment vertical="center"/>
    </xf>
    <xf numFmtId="0" fontId="18" fillId="5" borderId="57" xfId="5" applyFont="1" applyFill="1" applyBorder="1">
      <alignment vertical="center"/>
    </xf>
    <xf numFmtId="0" fontId="18" fillId="5" borderId="58" xfId="5" applyFont="1" applyFill="1" applyBorder="1">
      <alignment vertical="center"/>
    </xf>
    <xf numFmtId="9" fontId="18" fillId="5" borderId="2" xfId="5" applyNumberFormat="1" applyFont="1" applyFill="1" applyBorder="1">
      <alignment vertical="center"/>
    </xf>
    <xf numFmtId="9" fontId="18" fillId="5" borderId="58" xfId="5" applyNumberFormat="1" applyFont="1" applyFill="1" applyBorder="1">
      <alignment vertical="center"/>
    </xf>
    <xf numFmtId="49" fontId="13" fillId="4" borderId="59" xfId="5" applyNumberFormat="1" applyFont="1" applyFill="1" applyBorder="1" applyAlignment="1">
      <alignment horizontal="center"/>
    </xf>
    <xf numFmtId="9" fontId="18" fillId="5" borderId="0" xfId="5" applyNumberFormat="1" applyFont="1" applyFill="1">
      <alignment vertical="center"/>
    </xf>
    <xf numFmtId="0" fontId="18" fillId="5" borderId="2" xfId="5" applyFont="1" applyFill="1" applyBorder="1">
      <alignment vertical="center"/>
    </xf>
    <xf numFmtId="0" fontId="18" fillId="5" borderId="2" xfId="5" applyFont="1" applyFill="1" applyBorder="1" applyAlignment="1">
      <alignment horizontal="center" vertical="center"/>
    </xf>
    <xf numFmtId="176" fontId="18" fillId="5" borderId="2" xfId="5" applyNumberFormat="1" applyFont="1" applyFill="1" applyBorder="1" applyAlignment="1">
      <alignment vertical="center" wrapText="1"/>
    </xf>
    <xf numFmtId="0" fontId="18" fillId="5" borderId="59" xfId="5" applyFont="1" applyFill="1" applyBorder="1">
      <alignment vertical="center"/>
    </xf>
    <xf numFmtId="0" fontId="18" fillId="5" borderId="59" xfId="5" applyFont="1" applyFill="1" applyBorder="1" applyAlignment="1">
      <alignment horizontal="center" vertical="center"/>
    </xf>
    <xf numFmtId="176" fontId="18" fillId="5" borderId="0" xfId="5" applyNumberFormat="1" applyFont="1" applyFill="1">
      <alignment vertical="center"/>
    </xf>
    <xf numFmtId="176" fontId="18" fillId="5" borderId="2" xfId="5" applyNumberFormat="1" applyFont="1" applyFill="1" applyBorder="1">
      <alignment vertical="center"/>
    </xf>
    <xf numFmtId="0" fontId="18" fillId="5" borderId="60" xfId="5" applyFont="1" applyFill="1" applyBorder="1">
      <alignment vertical="center"/>
    </xf>
    <xf numFmtId="0" fontId="18" fillId="5" borderId="61" xfId="5" applyFont="1" applyFill="1" applyBorder="1">
      <alignment vertical="center"/>
    </xf>
    <xf numFmtId="0" fontId="18" fillId="5" borderId="62" xfId="5" applyFont="1" applyFill="1" applyBorder="1">
      <alignment vertical="center"/>
    </xf>
    <xf numFmtId="176" fontId="18" fillId="5" borderId="59" xfId="5" applyNumberFormat="1" applyFont="1" applyFill="1" applyBorder="1">
      <alignment vertical="center"/>
    </xf>
    <xf numFmtId="0" fontId="18" fillId="5" borderId="8" xfId="5" applyFont="1" applyFill="1" applyBorder="1">
      <alignment vertical="center"/>
    </xf>
    <xf numFmtId="0" fontId="25" fillId="5" borderId="63" xfId="5" applyFont="1" applyFill="1" applyBorder="1">
      <alignment vertical="center"/>
    </xf>
    <xf numFmtId="0" fontId="25" fillId="5" borderId="2" xfId="5" applyFont="1" applyFill="1" applyBorder="1" applyAlignment="1">
      <alignment horizontal="center" vertical="center"/>
    </xf>
    <xf numFmtId="0" fontId="25" fillId="5" borderId="2" xfId="5" applyFont="1" applyFill="1" applyBorder="1" applyAlignment="1">
      <alignment horizontal="left" vertical="center"/>
    </xf>
    <xf numFmtId="0" fontId="25" fillId="5" borderId="2" xfId="5" applyFont="1" applyFill="1" applyBorder="1">
      <alignment vertical="center"/>
    </xf>
    <xf numFmtId="176" fontId="25" fillId="5" borderId="2" xfId="5" applyNumberFormat="1" applyFont="1" applyFill="1" applyBorder="1">
      <alignment vertical="center"/>
    </xf>
    <xf numFmtId="0" fontId="25" fillId="5" borderId="3" xfId="5" applyFont="1" applyFill="1" applyBorder="1">
      <alignment vertical="center"/>
    </xf>
    <xf numFmtId="0" fontId="25" fillId="5" borderId="51" xfId="5" applyFont="1" applyFill="1" applyBorder="1">
      <alignment vertical="center"/>
    </xf>
    <xf numFmtId="0" fontId="18" fillId="5" borderId="49" xfId="5" applyFont="1" applyFill="1" applyBorder="1">
      <alignment vertical="center"/>
    </xf>
    <xf numFmtId="0" fontId="15" fillId="0" borderId="0" xfId="0" applyFont="1" applyAlignment="1">
      <alignment vertical="center" wrapText="1"/>
    </xf>
    <xf numFmtId="0" fontId="15" fillId="0" borderId="0" xfId="0" applyFont="1" applyAlignment="1">
      <alignment horizontal="center" vertical="center" wrapText="1"/>
    </xf>
    <xf numFmtId="0" fontId="17" fillId="3" borderId="1" xfId="1" applyFont="1" applyFill="1" applyBorder="1" applyAlignment="1">
      <alignment horizontal="center" vertical="center"/>
    </xf>
    <xf numFmtId="0" fontId="17" fillId="3" borderId="1" xfId="1"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1" xfId="1" applyFont="1" applyBorder="1" applyAlignment="1">
      <alignment vertical="center" wrapText="1"/>
    </xf>
    <xf numFmtId="0" fontId="17" fillId="0" borderId="0" xfId="1" applyFont="1" applyAlignment="1">
      <alignment vertical="center"/>
    </xf>
    <xf numFmtId="0" fontId="17" fillId="0" borderId="1"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4" xfId="1" applyFont="1" applyBorder="1" applyAlignment="1">
      <alignment vertical="center" wrapText="1"/>
    </xf>
    <xf numFmtId="0" fontId="17" fillId="5" borderId="1" xfId="0" applyFont="1" applyFill="1" applyBorder="1" applyAlignment="1">
      <alignment vertical="center" wrapText="1"/>
    </xf>
    <xf numFmtId="0" fontId="10" fillId="0" borderId="0" xfId="10" applyFont="1" applyAlignment="1">
      <alignment horizontal="center" vertical="center"/>
    </xf>
    <xf numFmtId="49" fontId="13" fillId="6" borderId="7" xfId="5" applyNumberFormat="1" applyFont="1" applyFill="1" applyBorder="1" applyAlignment="1">
      <alignment horizontal="center"/>
    </xf>
    <xf numFmtId="49" fontId="13" fillId="6" borderId="9" xfId="5" applyNumberFormat="1" applyFont="1" applyFill="1" applyBorder="1" applyAlignment="1">
      <alignment horizontal="center"/>
    </xf>
    <xf numFmtId="49" fontId="13" fillId="6" borderId="19" xfId="5" applyNumberFormat="1" applyFont="1" applyFill="1" applyBorder="1" applyAlignment="1">
      <alignment horizontal="center"/>
    </xf>
    <xf numFmtId="49" fontId="13" fillId="6" borderId="20" xfId="5" applyNumberFormat="1" applyFont="1" applyFill="1" applyBorder="1" applyAlignment="1">
      <alignment horizontal="center"/>
    </xf>
    <xf numFmtId="49" fontId="13" fillId="0" borderId="23" xfId="5" applyNumberFormat="1" applyFont="1" applyBorder="1" applyAlignment="1">
      <alignment horizontal="center" vertical="center"/>
    </xf>
    <xf numFmtId="49" fontId="13" fillId="0" borderId="27" xfId="5" applyNumberFormat="1" applyFont="1" applyBorder="1" applyAlignment="1">
      <alignment horizontal="center" vertical="center"/>
    </xf>
    <xf numFmtId="49" fontId="13" fillId="0" borderId="24" xfId="5" applyNumberFormat="1" applyFont="1" applyBorder="1" applyAlignment="1">
      <alignment horizontal="center" vertical="center" wrapText="1"/>
    </xf>
    <xf numFmtId="49" fontId="13" fillId="0" borderId="28" xfId="5" applyNumberFormat="1" applyFont="1" applyBorder="1" applyAlignment="1">
      <alignment horizontal="center" vertical="center" wrapText="1"/>
    </xf>
    <xf numFmtId="49" fontId="13" fillId="5" borderId="23" xfId="5" applyNumberFormat="1" applyFont="1" applyFill="1" applyBorder="1" applyAlignment="1">
      <alignment horizontal="center" vertical="center"/>
    </xf>
    <xf numFmtId="49" fontId="13" fillId="5" borderId="27" xfId="5" applyNumberFormat="1" applyFont="1" applyFill="1" applyBorder="1" applyAlignment="1">
      <alignment horizontal="center" vertical="center"/>
    </xf>
    <xf numFmtId="49" fontId="13" fillId="0" borderId="24" xfId="5" applyNumberFormat="1" applyFont="1" applyBorder="1" applyAlignment="1">
      <alignment horizontal="left" vertical="center"/>
    </xf>
    <xf numFmtId="49" fontId="13" fillId="0" borderId="28" xfId="5" applyNumberFormat="1" applyFont="1" applyBorder="1" applyAlignment="1">
      <alignment horizontal="left" vertical="center"/>
    </xf>
    <xf numFmtId="49" fontId="13" fillId="5" borderId="29" xfId="5" applyNumberFormat="1" applyFont="1" applyFill="1" applyBorder="1" applyAlignment="1">
      <alignment horizontal="center" vertical="center"/>
    </xf>
    <xf numFmtId="49" fontId="13" fillId="0" borderId="30" xfId="5" applyNumberFormat="1" applyFont="1" applyBorder="1" applyAlignment="1">
      <alignment horizontal="left" vertical="center"/>
    </xf>
    <xf numFmtId="49" fontId="13" fillId="0" borderId="29" xfId="5" applyNumberFormat="1" applyFont="1" applyBorder="1" applyAlignment="1">
      <alignment horizontal="center" vertical="center"/>
    </xf>
    <xf numFmtId="49" fontId="13" fillId="0" borderId="30" xfId="5" applyNumberFormat="1" applyFont="1" applyBorder="1" applyAlignment="1">
      <alignment horizontal="center" vertical="center" wrapText="1"/>
    </xf>
    <xf numFmtId="0" fontId="18" fillId="8" borderId="5" xfId="5" applyFont="1" applyFill="1" applyBorder="1" applyAlignment="1">
      <alignment horizontal="center" vertical="center" wrapText="1"/>
    </xf>
    <xf numFmtId="0" fontId="18" fillId="8" borderId="33" xfId="5" applyFont="1" applyFill="1" applyBorder="1" applyAlignment="1">
      <alignment horizontal="center" vertical="center" wrapText="1"/>
    </xf>
    <xf numFmtId="0" fontId="18" fillId="5" borderId="34" xfId="5" applyFont="1" applyFill="1" applyBorder="1" applyAlignment="1">
      <alignment horizontal="center" vertical="center"/>
    </xf>
    <xf numFmtId="0" fontId="18" fillId="5" borderId="38" xfId="5" applyFont="1" applyFill="1" applyBorder="1" applyAlignment="1">
      <alignment horizontal="center" vertical="center"/>
    </xf>
    <xf numFmtId="0" fontId="24" fillId="5" borderId="34" xfId="5" applyFont="1" applyFill="1" applyBorder="1" applyAlignment="1">
      <alignment horizontal="center" vertical="center" wrapText="1"/>
    </xf>
    <xf numFmtId="10" fontId="18" fillId="5" borderId="4" xfId="5" applyNumberFormat="1" applyFont="1" applyFill="1" applyBorder="1" applyAlignment="1">
      <alignment horizontal="right" vertical="center"/>
    </xf>
    <xf numFmtId="10" fontId="18" fillId="5" borderId="17" xfId="5" applyNumberFormat="1" applyFont="1" applyFill="1" applyBorder="1" applyAlignment="1">
      <alignment horizontal="right" vertical="center"/>
    </xf>
    <xf numFmtId="3" fontId="18" fillId="5" borderId="39" xfId="5" applyNumberFormat="1" applyFont="1" applyFill="1" applyBorder="1" applyAlignment="1">
      <alignment horizontal="center" vertical="center"/>
    </xf>
    <xf numFmtId="3" fontId="18" fillId="5" borderId="16" xfId="5" applyNumberFormat="1" applyFont="1" applyFill="1" applyBorder="1" applyAlignment="1">
      <alignment horizontal="center" vertical="center"/>
    </xf>
    <xf numFmtId="3" fontId="18" fillId="5" borderId="12" xfId="5" applyNumberFormat="1" applyFont="1" applyFill="1" applyBorder="1" applyAlignment="1">
      <alignment horizontal="right" vertical="center"/>
    </xf>
    <xf numFmtId="3" fontId="18" fillId="5" borderId="43" xfId="5" applyNumberFormat="1" applyFont="1" applyFill="1" applyBorder="1" applyAlignment="1">
      <alignment horizontal="right" vertical="center"/>
    </xf>
    <xf numFmtId="3" fontId="18" fillId="5" borderId="40" xfId="5" applyNumberFormat="1" applyFont="1" applyFill="1" applyBorder="1" applyAlignment="1">
      <alignment horizontal="right" vertical="center"/>
    </xf>
    <xf numFmtId="3" fontId="18" fillId="5" borderId="44" xfId="5" applyNumberFormat="1" applyFont="1" applyFill="1" applyBorder="1" applyAlignment="1">
      <alignment horizontal="right" vertical="center"/>
    </xf>
    <xf numFmtId="3" fontId="24" fillId="5" borderId="40" xfId="5" applyNumberFormat="1" applyFont="1" applyFill="1" applyBorder="1" applyAlignment="1">
      <alignment horizontal="right" vertical="center"/>
    </xf>
    <xf numFmtId="3" fontId="24" fillId="5" borderId="44" xfId="5" applyNumberFormat="1" applyFont="1" applyFill="1" applyBorder="1" applyAlignment="1">
      <alignment horizontal="right" vertical="center"/>
    </xf>
    <xf numFmtId="0" fontId="18" fillId="5" borderId="1" xfId="5" applyFont="1" applyFill="1" applyBorder="1" applyAlignment="1">
      <alignment horizontal="center" vertical="center"/>
    </xf>
    <xf numFmtId="0" fontId="18" fillId="5" borderId="3" xfId="5" applyFont="1" applyFill="1" applyBorder="1" applyAlignment="1">
      <alignment horizontal="center" vertical="center"/>
    </xf>
    <xf numFmtId="0" fontId="18" fillId="7" borderId="32" xfId="5" applyFont="1" applyFill="1" applyBorder="1" applyAlignment="1">
      <alignment horizontal="center" vertical="center"/>
    </xf>
    <xf numFmtId="0" fontId="18" fillId="7" borderId="5" xfId="5" applyFont="1" applyFill="1" applyBorder="1" applyAlignment="1">
      <alignment horizontal="center" vertical="center"/>
    </xf>
    <xf numFmtId="0" fontId="18" fillId="7" borderId="26" xfId="5" applyFont="1" applyFill="1" applyBorder="1" applyAlignment="1">
      <alignment horizontal="center" vertical="center" wrapText="1"/>
    </xf>
    <xf numFmtId="0" fontId="18" fillId="8" borderId="32" xfId="5" applyFont="1" applyFill="1" applyBorder="1" applyAlignment="1">
      <alignment horizontal="center" vertical="center"/>
    </xf>
    <xf numFmtId="0" fontId="18" fillId="8" borderId="5" xfId="5" applyFont="1" applyFill="1" applyBorder="1" applyAlignment="1">
      <alignment horizontal="center" vertical="center"/>
    </xf>
    <xf numFmtId="10" fontId="25" fillId="5" borderId="4" xfId="5" applyNumberFormat="1" applyFont="1" applyFill="1" applyBorder="1" applyAlignment="1">
      <alignment horizontal="right" vertical="center"/>
    </xf>
    <xf numFmtId="10" fontId="25" fillId="5" borderId="17" xfId="5" applyNumberFormat="1" applyFont="1" applyFill="1" applyBorder="1" applyAlignment="1">
      <alignment horizontal="right" vertical="center"/>
    </xf>
    <xf numFmtId="0" fontId="18" fillId="7" borderId="33" xfId="5" applyFont="1" applyFill="1" applyBorder="1" applyAlignment="1">
      <alignment horizontal="center" vertical="center" wrapText="1"/>
    </xf>
    <xf numFmtId="0" fontId="18" fillId="5" borderId="40" xfId="5" applyFont="1" applyFill="1" applyBorder="1" applyAlignment="1">
      <alignment horizontal="center" vertical="center"/>
    </xf>
    <xf numFmtId="0" fontId="24" fillId="5" borderId="20" xfId="5" applyFont="1" applyFill="1" applyBorder="1" applyAlignment="1">
      <alignment horizontal="center" vertical="center" wrapText="1"/>
    </xf>
    <xf numFmtId="3" fontId="24" fillId="5" borderId="13" xfId="5" applyNumberFormat="1" applyFont="1" applyFill="1" applyBorder="1" applyAlignment="1">
      <alignment horizontal="right" vertical="center"/>
    </xf>
    <xf numFmtId="3" fontId="24" fillId="5" borderId="46" xfId="5" applyNumberFormat="1" applyFont="1" applyFill="1" applyBorder="1" applyAlignment="1">
      <alignment horizontal="right" vertical="center"/>
    </xf>
    <xf numFmtId="0" fontId="25" fillId="5" borderId="0" xfId="5" applyFont="1" applyFill="1" applyAlignment="1">
      <alignment horizontal="center" vertical="center"/>
    </xf>
    <xf numFmtId="0" fontId="25" fillId="5" borderId="3" xfId="5" applyFont="1" applyFill="1" applyBorder="1" applyAlignment="1">
      <alignment horizontal="center" vertical="center"/>
    </xf>
    <xf numFmtId="0" fontId="18" fillId="5" borderId="34" xfId="5" applyFont="1" applyFill="1" applyBorder="1" applyAlignment="1">
      <alignment horizontal="center" vertical="center" wrapText="1"/>
    </xf>
    <xf numFmtId="0" fontId="18" fillId="5" borderId="38" xfId="5" applyFont="1" applyFill="1" applyBorder="1" applyAlignment="1">
      <alignment horizontal="center" vertical="center" wrapText="1"/>
    </xf>
    <xf numFmtId="0" fontId="18" fillId="7" borderId="32" xfId="5" applyFont="1" applyFill="1" applyBorder="1" applyAlignment="1">
      <alignment horizontal="center" vertical="center" wrapText="1"/>
    </xf>
    <xf numFmtId="0" fontId="18" fillId="7" borderId="5" xfId="5" applyFont="1" applyFill="1" applyBorder="1" applyAlignment="1">
      <alignment horizontal="center" vertical="center" wrapText="1"/>
    </xf>
    <xf numFmtId="0" fontId="18" fillId="8" borderId="32" xfId="5" applyFont="1" applyFill="1" applyBorder="1" applyAlignment="1">
      <alignment horizontal="center" vertical="center" wrapText="1"/>
    </xf>
    <xf numFmtId="9" fontId="18" fillId="5" borderId="54" xfId="5" applyNumberFormat="1" applyFont="1" applyFill="1" applyBorder="1" applyAlignment="1">
      <alignment horizontal="left" vertical="center"/>
    </xf>
    <xf numFmtId="9" fontId="18" fillId="5" borderId="14" xfId="5" applyNumberFormat="1" applyFont="1" applyFill="1" applyBorder="1" applyAlignment="1">
      <alignment horizontal="left" vertical="center"/>
    </xf>
    <xf numFmtId="176" fontId="18" fillId="5" borderId="0" xfId="5" applyNumberFormat="1" applyFont="1" applyFill="1" applyAlignment="1">
      <alignment horizontal="left" vertical="center"/>
    </xf>
  </cellXfs>
  <cellStyles count="13">
    <cellStyle name="標準" xfId="0" builtinId="0"/>
    <cellStyle name="標準 18" xfId="4" xr:uid="{540FAF44-026B-48E2-B40E-B1102AD358FF}"/>
    <cellStyle name="標準 2" xfId="1" xr:uid="{248F664A-4C29-4BDF-93B3-09016F53C9BA}"/>
    <cellStyle name="標準 2 2" xfId="3" xr:uid="{0484D110-4E0E-4D61-BD7D-70EA0D5ECDB6}"/>
    <cellStyle name="標準 2 3" xfId="8" xr:uid="{8CBA7013-EE91-420E-9DD0-D28A78057E52}"/>
    <cellStyle name="標準 2 4" xfId="11" xr:uid="{62CE063C-292E-44CF-8CB9-3FA37A73F3A9}"/>
    <cellStyle name="標準 3" xfId="2" xr:uid="{3236A1EC-7599-40D3-888D-C940C02B99DC}"/>
    <cellStyle name="標準 3 2" xfId="9" xr:uid="{E889F8B1-30EE-428D-9FB7-D95DB31C279A}"/>
    <cellStyle name="標準 4" xfId="7" xr:uid="{DD2DF984-5EA8-4A36-A97A-1664B13C85A6}"/>
    <cellStyle name="標準 4 3" xfId="10" xr:uid="{2D4558C5-4038-4BA4-9913-96167C7B252A}"/>
    <cellStyle name="標準 5" xfId="6" xr:uid="{1CB53492-01E2-4257-AE84-A2A4B80F5064}"/>
    <cellStyle name="標準 5 2" xfId="12" xr:uid="{61E0E51B-1C8F-46B3-9244-18A6ED8BBED1}"/>
    <cellStyle name="標準 8" xfId="5" xr:uid="{CA6AC6A8-7921-43FC-A8C0-7A0A1248FA2D}"/>
  </cellStyles>
  <dxfs count="0"/>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4"/>
          <c:order val="0"/>
          <c:tx>
            <c:strRef>
              <c:f>'補足資料1-3'!$N$351</c:f>
              <c:strCache>
                <c:ptCount val="1"/>
                <c:pt idx="0">
                  <c:v>保険料（税）額</c:v>
                </c:pt>
              </c:strCache>
            </c:strRef>
          </c:tx>
          <c:spPr>
            <a:solidFill>
              <a:schemeClr val="accent1">
                <a:lumMod val="40000"/>
                <a:lumOff val="60000"/>
              </a:schemeClr>
            </a:solidFill>
            <a:ln>
              <a:solidFill>
                <a:prstClr val="black"/>
              </a:solidFill>
            </a:ln>
            <a:effectLst/>
          </c:spPr>
          <c:invertIfNegative val="0"/>
          <c:cat>
            <c:strLit>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Lit>
          </c:cat>
          <c:val>
            <c:numRef>
              <c:f>'補足資料1-3'!$P$351:$AA$351</c:f>
              <c:numCache>
                <c:formatCode>#,##0_);[Red]\(#,##0\)</c:formatCode>
                <c:ptCount val="12"/>
                <c:pt idx="0">
                  <c:v>4667</c:v>
                </c:pt>
                <c:pt idx="1">
                  <c:v>4667</c:v>
                </c:pt>
                <c:pt idx="2">
                  <c:v>4667</c:v>
                </c:pt>
                <c:pt idx="3">
                  <c:v>4667</c:v>
                </c:pt>
                <c:pt idx="4">
                  <c:v>4667</c:v>
                </c:pt>
                <c:pt idx="5">
                  <c:v>4667</c:v>
                </c:pt>
                <c:pt idx="6">
                  <c:v>4667</c:v>
                </c:pt>
                <c:pt idx="7">
                  <c:v>4667</c:v>
                </c:pt>
                <c:pt idx="8">
                  <c:v>4667</c:v>
                </c:pt>
                <c:pt idx="9">
                  <c:v>4667</c:v>
                </c:pt>
                <c:pt idx="10">
                  <c:v>4667</c:v>
                </c:pt>
                <c:pt idx="11">
                  <c:v>4667</c:v>
                </c:pt>
              </c:numCache>
            </c:numRef>
          </c:val>
          <c:extLst>
            <c:ext xmlns:c16="http://schemas.microsoft.com/office/drawing/2014/chart" uri="{C3380CC4-5D6E-409C-BE32-E72D297353CC}">
              <c16:uniqueId val="{00000000-4678-46EE-B9B6-D7F0AF4F4DF3}"/>
            </c:ext>
          </c:extLst>
        </c:ser>
        <c:ser>
          <c:idx val="3"/>
          <c:order val="1"/>
          <c:tx>
            <c:strRef>
              <c:f>'補足資料1-3'!$N$350</c:f>
              <c:strCache>
                <c:ptCount val="1"/>
                <c:pt idx="0">
                  <c:v>18歳未満軽減額</c:v>
                </c:pt>
              </c:strCache>
            </c:strRef>
          </c:tx>
          <c:spPr>
            <a:pattFill prst="pct75">
              <a:fgClr>
                <a:prstClr val="black"/>
              </a:fgClr>
              <a:bgClr>
                <a:prstClr val="white"/>
              </a:bgClr>
            </a:pattFill>
            <a:ln>
              <a:solidFill>
                <a:prstClr val="black"/>
              </a:solidFill>
            </a:ln>
            <a:effectLst/>
          </c:spPr>
          <c:invertIfNegative val="0"/>
          <c:val>
            <c:numRef>
              <c:f>'補足資料1-3'!$P$350:$AA$350</c:f>
              <c:numCache>
                <c:formatCode>#,##0_);[Red]\(#,##0\)</c:formatCode>
                <c:ptCount val="12"/>
                <c:pt idx="0">
                  <c:v>177</c:v>
                </c:pt>
                <c:pt idx="1">
                  <c:v>177</c:v>
                </c:pt>
                <c:pt idx="2">
                  <c:v>177</c:v>
                </c:pt>
                <c:pt idx="3">
                  <c:v>177</c:v>
                </c:pt>
                <c:pt idx="4">
                  <c:v>177</c:v>
                </c:pt>
                <c:pt idx="5">
                  <c:v>177</c:v>
                </c:pt>
                <c:pt idx="6">
                  <c:v>177</c:v>
                </c:pt>
                <c:pt idx="7">
                  <c:v>177</c:v>
                </c:pt>
                <c:pt idx="8">
                  <c:v>177</c:v>
                </c:pt>
                <c:pt idx="9">
                  <c:v>177</c:v>
                </c:pt>
                <c:pt idx="10">
                  <c:v>177</c:v>
                </c:pt>
                <c:pt idx="11">
                  <c:v>177</c:v>
                </c:pt>
              </c:numCache>
            </c:numRef>
          </c:val>
          <c:extLst>
            <c:ext xmlns:c16="http://schemas.microsoft.com/office/drawing/2014/chart" uri="{C3380CC4-5D6E-409C-BE32-E72D297353CC}">
              <c16:uniqueId val="{00000001-4678-46EE-B9B6-D7F0AF4F4DF3}"/>
            </c:ext>
          </c:extLst>
        </c:ser>
        <c:ser>
          <c:idx val="0"/>
          <c:order val="4"/>
          <c:tx>
            <c:strRef>
              <c:f>'補足資料1-3'!$N$347</c:f>
              <c:strCache>
                <c:ptCount val="1"/>
                <c:pt idx="0">
                  <c:v>限度超過額</c:v>
                </c:pt>
              </c:strCache>
            </c:strRef>
          </c:tx>
          <c:spPr>
            <a:solidFill>
              <a:srgbClr val="FFC000"/>
            </a:solidFill>
            <a:ln>
              <a:solidFill>
                <a:prstClr val="black"/>
              </a:solidFill>
            </a:ln>
            <a:effectLst/>
          </c:spPr>
          <c:invertIfNegative val="0"/>
          <c:cat>
            <c:strLit>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Lit>
          </c:cat>
          <c:val>
            <c:numRef>
              <c:f>'補足資料1-3'!$P$347:$AA$347</c:f>
              <c:numCache>
                <c:formatCode>#,##0_);[Red]\(#,##0\)</c:formatCode>
                <c:ptCount val="12"/>
                <c:pt idx="0">
                  <c:v>470</c:v>
                </c:pt>
                <c:pt idx="1">
                  <c:v>470</c:v>
                </c:pt>
                <c:pt idx="2">
                  <c:v>470</c:v>
                </c:pt>
                <c:pt idx="3">
                  <c:v>470</c:v>
                </c:pt>
                <c:pt idx="4">
                  <c:v>470</c:v>
                </c:pt>
                <c:pt idx="5">
                  <c:v>470</c:v>
                </c:pt>
                <c:pt idx="6">
                  <c:v>470</c:v>
                </c:pt>
                <c:pt idx="7">
                  <c:v>470</c:v>
                </c:pt>
                <c:pt idx="8">
                  <c:v>470</c:v>
                </c:pt>
                <c:pt idx="9">
                  <c:v>470</c:v>
                </c:pt>
                <c:pt idx="10">
                  <c:v>470</c:v>
                </c:pt>
                <c:pt idx="11">
                  <c:v>470</c:v>
                </c:pt>
              </c:numCache>
            </c:numRef>
          </c:val>
          <c:extLst>
            <c:ext xmlns:c16="http://schemas.microsoft.com/office/drawing/2014/chart" uri="{C3380CC4-5D6E-409C-BE32-E72D297353CC}">
              <c16:uniqueId val="{00000002-4678-46EE-B9B6-D7F0AF4F4DF3}"/>
            </c:ext>
          </c:extLst>
        </c:ser>
        <c:dLbls>
          <c:showLegendKey val="0"/>
          <c:showVal val="0"/>
          <c:showCatName val="0"/>
          <c:showSerName val="0"/>
          <c:showPercent val="0"/>
          <c:showBubbleSize val="0"/>
        </c:dLbls>
        <c:gapWidth val="20"/>
        <c:overlap val="100"/>
        <c:axId val="1367864015"/>
        <c:axId val="1367870255"/>
        <c:extLst>
          <c:ext xmlns:c15="http://schemas.microsoft.com/office/drawing/2012/chart" uri="{02D57815-91ED-43cb-92C2-25804820EDAC}">
            <c15:filteredBarSeries>
              <c15:ser>
                <c:idx val="2"/>
                <c:order val="2"/>
                <c:tx>
                  <c:strRef>
                    <c:extLst>
                      <c:ext uri="{02D57815-91ED-43cb-92C2-25804820EDAC}">
                        <c15:formulaRef>
                          <c15:sqref>'補足資料1-3'!$N$349</c15:sqref>
                        </c15:formulaRef>
                      </c:ext>
                    </c:extLst>
                    <c:strCache>
                      <c:ptCount val="1"/>
                      <c:pt idx="0">
                        <c:v>産前産後免除額</c:v>
                      </c:pt>
                    </c:strCache>
                  </c:strRef>
                </c:tx>
                <c:spPr>
                  <a:pattFill prst="pct50">
                    <a:fgClr>
                      <a:prstClr val="black"/>
                    </a:fgClr>
                    <a:bgClr>
                      <a:prstClr val="white"/>
                    </a:bgClr>
                  </a:pattFill>
                  <a:ln>
                    <a:solidFill>
                      <a:prstClr val="black"/>
                    </a:solidFill>
                  </a:ln>
                  <a:effectLst/>
                </c:spPr>
                <c:invertIfNegative val="0"/>
                <c:cat>
                  <c:strLit>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Lit>
                </c:cat>
                <c:val>
                  <c:numRef>
                    <c:extLst>
                      <c:ext uri="{02D57815-91ED-43cb-92C2-25804820EDAC}">
                        <c15:formulaRef>
                          <c15:sqref>'補足資料1-3'!$P$349:$AA$349</c15:sqref>
                        </c15:formulaRef>
                      </c:ext>
                    </c:extLst>
                    <c:numCache>
                      <c:formatCode>#,##0_);[Red]\(#,##0\)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4678-46EE-B9B6-D7F0AF4F4DF3}"/>
                  </c:ext>
                </c:extLst>
              </c15:ser>
            </c15:filteredBarSeries>
            <c15:filteredBarSeries>
              <c15:ser>
                <c:idx val="1"/>
                <c:order val="3"/>
                <c:tx>
                  <c:strRef>
                    <c:extLst xmlns:c15="http://schemas.microsoft.com/office/drawing/2012/chart">
                      <c:ext xmlns:c15="http://schemas.microsoft.com/office/drawing/2012/chart" uri="{02D57815-91ED-43cb-92C2-25804820EDAC}">
                        <c15:formulaRef>
                          <c15:sqref>'補足資料1-3'!$N$348</c15:sqref>
                        </c15:formulaRef>
                      </c:ext>
                    </c:extLst>
                    <c:strCache>
                      <c:ptCount val="1"/>
                      <c:pt idx="0">
                        <c:v>政令軽減額</c:v>
                      </c:pt>
                    </c:strCache>
                  </c:strRef>
                </c:tx>
                <c:spPr>
                  <a:solidFill>
                    <a:prstClr val="white"/>
                  </a:solidFill>
                  <a:ln>
                    <a:solidFill>
                      <a:prstClr val="black"/>
                    </a:solidFill>
                  </a:ln>
                  <a:effectLst/>
                </c:spPr>
                <c:invertIfNegative val="0"/>
                <c:cat>
                  <c:strLit>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Lit>
                </c:cat>
                <c:val>
                  <c:numRef>
                    <c:extLst xmlns:c15="http://schemas.microsoft.com/office/drawing/2012/chart">
                      <c:ext xmlns:c15="http://schemas.microsoft.com/office/drawing/2012/chart" uri="{02D57815-91ED-43cb-92C2-25804820EDAC}">
                        <c15:formulaRef>
                          <c15:sqref>'補足資料1-3'!$P$348:$AA$348</c15:sqref>
                        </c15:formulaRef>
                      </c:ext>
                    </c:extLst>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xmlns:c15="http://schemas.microsoft.com/office/drawing/2012/chart">
                  <c:ext xmlns:c16="http://schemas.microsoft.com/office/drawing/2014/chart" uri="{C3380CC4-5D6E-409C-BE32-E72D297353CC}">
                    <c16:uniqueId val="{00000004-4678-46EE-B9B6-D7F0AF4F4DF3}"/>
                  </c:ext>
                </c:extLst>
              </c15:ser>
            </c15:filteredBarSeries>
          </c:ext>
        </c:extLst>
      </c:barChart>
      <c:catAx>
        <c:axId val="13678640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367870255"/>
        <c:crosses val="autoZero"/>
        <c:auto val="1"/>
        <c:lblAlgn val="ctr"/>
        <c:lblOffset val="100"/>
        <c:noMultiLvlLbl val="0"/>
      </c:catAx>
      <c:valAx>
        <c:axId val="1367870255"/>
        <c:scaling>
          <c:orientation val="minMax"/>
          <c:max val="5500"/>
          <c:min val="4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367864015"/>
        <c:crosses val="autoZero"/>
        <c:crossBetween val="between"/>
      </c:valAx>
      <c:spPr>
        <a:noFill/>
        <a:ln>
          <a:noFill/>
        </a:ln>
        <a:effectLst/>
      </c:spPr>
    </c:plotArea>
    <c:legend>
      <c:legendPos val="b"/>
      <c:layout>
        <c:manualLayout>
          <c:xMode val="edge"/>
          <c:yMode val="edge"/>
          <c:x val="0.26571402365026947"/>
          <c:y val="0.86356131954093962"/>
          <c:w val="0.51030963986644517"/>
          <c:h val="0.107983124897024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4"/>
          <c:order val="0"/>
          <c:tx>
            <c:strRef>
              <c:f>'補足資料1-3'!$N$397</c:f>
              <c:strCache>
                <c:ptCount val="1"/>
                <c:pt idx="0">
                  <c:v>保険料（税）額</c:v>
                </c:pt>
              </c:strCache>
            </c:strRef>
          </c:tx>
          <c:spPr>
            <a:solidFill>
              <a:schemeClr val="accent1">
                <a:lumMod val="40000"/>
                <a:lumOff val="60000"/>
              </a:schemeClr>
            </a:solidFill>
            <a:ln>
              <a:solidFill>
                <a:prstClr val="black"/>
              </a:solidFill>
            </a:ln>
            <a:effectLst/>
          </c:spPr>
          <c:invertIfNegative val="0"/>
          <c:cat>
            <c:strLit>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Lit>
          </c:cat>
          <c:val>
            <c:numRef>
              <c:f>'補足資料1-3'!$P$397:$AA$397</c:f>
              <c:numCache>
                <c:formatCode>#,##0_);[Red]\(#,##0\)</c:formatCode>
                <c:ptCount val="12"/>
                <c:pt idx="0">
                  <c:v>4553</c:v>
                </c:pt>
                <c:pt idx="1">
                  <c:v>4553</c:v>
                </c:pt>
                <c:pt idx="2">
                  <c:v>4553</c:v>
                </c:pt>
                <c:pt idx="3">
                  <c:v>4553</c:v>
                </c:pt>
                <c:pt idx="4">
                  <c:v>4553</c:v>
                </c:pt>
                <c:pt idx="5">
                  <c:v>4553</c:v>
                </c:pt>
                <c:pt idx="6">
                  <c:v>4553</c:v>
                </c:pt>
                <c:pt idx="7">
                  <c:v>4553</c:v>
                </c:pt>
                <c:pt idx="8">
                  <c:v>4553</c:v>
                </c:pt>
                <c:pt idx="9">
                  <c:v>4553</c:v>
                </c:pt>
                <c:pt idx="10">
                  <c:v>4553</c:v>
                </c:pt>
                <c:pt idx="11">
                  <c:v>4553</c:v>
                </c:pt>
              </c:numCache>
            </c:numRef>
          </c:val>
          <c:extLst>
            <c:ext xmlns:c16="http://schemas.microsoft.com/office/drawing/2014/chart" uri="{C3380CC4-5D6E-409C-BE32-E72D297353CC}">
              <c16:uniqueId val="{00000000-B0D6-4D0F-A4D1-5702F0E88D6E}"/>
            </c:ext>
          </c:extLst>
        </c:ser>
        <c:ser>
          <c:idx val="3"/>
          <c:order val="1"/>
          <c:tx>
            <c:strRef>
              <c:f>'補足資料1-3'!$N$396</c:f>
              <c:strCache>
                <c:ptCount val="1"/>
                <c:pt idx="0">
                  <c:v>18歳未満軽減額</c:v>
                </c:pt>
              </c:strCache>
            </c:strRef>
          </c:tx>
          <c:spPr>
            <a:pattFill prst="pct75">
              <a:fgClr>
                <a:prstClr val="black"/>
              </a:fgClr>
              <a:bgClr>
                <a:prstClr val="white"/>
              </a:bgClr>
            </a:pattFill>
            <a:ln>
              <a:solidFill>
                <a:prstClr val="black"/>
              </a:solidFill>
            </a:ln>
            <a:effectLst/>
          </c:spPr>
          <c:invertIfNegative val="0"/>
          <c:val>
            <c:numRef>
              <c:f>'補足資料1-3'!$P$396:$AA$396</c:f>
              <c:numCache>
                <c:formatCode>#,##0_);[Red]\(#,##0\)</c:formatCode>
                <c:ptCount val="12"/>
                <c:pt idx="0">
                  <c:v>177</c:v>
                </c:pt>
                <c:pt idx="1">
                  <c:v>177</c:v>
                </c:pt>
                <c:pt idx="2">
                  <c:v>177</c:v>
                </c:pt>
                <c:pt idx="3">
                  <c:v>177</c:v>
                </c:pt>
                <c:pt idx="4">
                  <c:v>177</c:v>
                </c:pt>
                <c:pt idx="5">
                  <c:v>177</c:v>
                </c:pt>
                <c:pt idx="6">
                  <c:v>177</c:v>
                </c:pt>
                <c:pt idx="7">
                  <c:v>177</c:v>
                </c:pt>
                <c:pt idx="8">
                  <c:v>177</c:v>
                </c:pt>
                <c:pt idx="9">
                  <c:v>177</c:v>
                </c:pt>
                <c:pt idx="10">
                  <c:v>177</c:v>
                </c:pt>
                <c:pt idx="11">
                  <c:v>177</c:v>
                </c:pt>
              </c:numCache>
            </c:numRef>
          </c:val>
          <c:extLst>
            <c:ext xmlns:c16="http://schemas.microsoft.com/office/drawing/2014/chart" uri="{C3380CC4-5D6E-409C-BE32-E72D297353CC}">
              <c16:uniqueId val="{00000001-B0D6-4D0F-A4D1-5702F0E88D6E}"/>
            </c:ext>
          </c:extLst>
        </c:ser>
        <c:dLbls>
          <c:showLegendKey val="0"/>
          <c:showVal val="0"/>
          <c:showCatName val="0"/>
          <c:showSerName val="0"/>
          <c:showPercent val="0"/>
          <c:showBubbleSize val="0"/>
        </c:dLbls>
        <c:gapWidth val="20"/>
        <c:overlap val="100"/>
        <c:axId val="1367864015"/>
        <c:axId val="1367870255"/>
        <c:extLst>
          <c:ext xmlns:c15="http://schemas.microsoft.com/office/drawing/2012/chart" uri="{02D57815-91ED-43cb-92C2-25804820EDAC}">
            <c15:filteredBarSeries>
              <c15:ser>
                <c:idx val="2"/>
                <c:order val="2"/>
                <c:tx>
                  <c:strRef>
                    <c:extLst>
                      <c:ext uri="{02D57815-91ED-43cb-92C2-25804820EDAC}">
                        <c15:formulaRef>
                          <c15:sqref>'補足資料1-3'!$N$395</c15:sqref>
                        </c15:formulaRef>
                      </c:ext>
                    </c:extLst>
                    <c:strCache>
                      <c:ptCount val="1"/>
                      <c:pt idx="0">
                        <c:v>産前産後免除額</c:v>
                      </c:pt>
                    </c:strCache>
                  </c:strRef>
                </c:tx>
                <c:spPr>
                  <a:pattFill prst="pct50">
                    <a:fgClr>
                      <a:prstClr val="black"/>
                    </a:fgClr>
                    <a:bgClr>
                      <a:prstClr val="white"/>
                    </a:bgClr>
                  </a:pattFill>
                  <a:ln>
                    <a:solidFill>
                      <a:prstClr val="black"/>
                    </a:solidFill>
                  </a:ln>
                  <a:effectLst/>
                </c:spPr>
                <c:invertIfNegative val="0"/>
                <c:cat>
                  <c:strLit>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Lit>
                </c:cat>
                <c:val>
                  <c:numRef>
                    <c:extLst>
                      <c:ext uri="{02D57815-91ED-43cb-92C2-25804820EDAC}">
                        <c15:formulaRef>
                          <c15:sqref>'補足資料1-3'!$P$395:$AA$395</c15:sqref>
                        </c15:formulaRef>
                      </c:ext>
                    </c:extLst>
                    <c:numCache>
                      <c:formatCode>#,##0_);[Red]\(#,##0\)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B0D6-4D0F-A4D1-5702F0E88D6E}"/>
                  </c:ext>
                </c:extLst>
              </c15:ser>
            </c15:filteredBarSeries>
            <c15:filteredBarSeries>
              <c15:ser>
                <c:idx val="1"/>
                <c:order val="3"/>
                <c:tx>
                  <c:strRef>
                    <c:extLst xmlns:c15="http://schemas.microsoft.com/office/drawing/2012/chart">
                      <c:ext xmlns:c15="http://schemas.microsoft.com/office/drawing/2012/chart" uri="{02D57815-91ED-43cb-92C2-25804820EDAC}">
                        <c15:formulaRef>
                          <c15:sqref>'補足資料1-3'!$N$394</c15:sqref>
                        </c15:formulaRef>
                      </c:ext>
                    </c:extLst>
                    <c:strCache>
                      <c:ptCount val="1"/>
                      <c:pt idx="0">
                        <c:v>政令軽減額</c:v>
                      </c:pt>
                    </c:strCache>
                  </c:strRef>
                </c:tx>
                <c:spPr>
                  <a:solidFill>
                    <a:prstClr val="white"/>
                  </a:solidFill>
                  <a:ln>
                    <a:solidFill>
                      <a:prstClr val="black"/>
                    </a:solidFill>
                  </a:ln>
                  <a:effectLst/>
                </c:spPr>
                <c:invertIfNegative val="0"/>
                <c:cat>
                  <c:strLit>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Lit>
                </c:cat>
                <c:val>
                  <c:numRef>
                    <c:extLst xmlns:c15="http://schemas.microsoft.com/office/drawing/2012/chart">
                      <c:ext xmlns:c15="http://schemas.microsoft.com/office/drawing/2012/chart" uri="{02D57815-91ED-43cb-92C2-25804820EDAC}">
                        <c15:formulaRef>
                          <c15:sqref>'補足資料1-3'!$P$394:$AA$394</c15:sqref>
                        </c15:formulaRef>
                      </c:ext>
                    </c:extLst>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xmlns:c15="http://schemas.microsoft.com/office/drawing/2012/chart">
                  <c:ext xmlns:c16="http://schemas.microsoft.com/office/drawing/2014/chart" uri="{C3380CC4-5D6E-409C-BE32-E72D297353CC}">
                    <c16:uniqueId val="{00000003-B0D6-4D0F-A4D1-5702F0E88D6E}"/>
                  </c:ext>
                </c:extLst>
              </c15:ser>
            </c15:filteredBarSeries>
            <c15:filteredBarSeries>
              <c15:ser>
                <c:idx val="0"/>
                <c:order val="4"/>
                <c:tx>
                  <c:strRef>
                    <c:extLst xmlns:c15="http://schemas.microsoft.com/office/drawing/2012/chart">
                      <c:ext xmlns:c15="http://schemas.microsoft.com/office/drawing/2012/chart" uri="{02D57815-91ED-43cb-92C2-25804820EDAC}">
                        <c15:formulaRef>
                          <c15:sqref>'補足資料1-3'!$N$393</c15:sqref>
                        </c15:formulaRef>
                      </c:ext>
                    </c:extLst>
                    <c:strCache>
                      <c:ptCount val="1"/>
                      <c:pt idx="0">
                        <c:v>限度超過額</c:v>
                      </c:pt>
                    </c:strCache>
                  </c:strRef>
                </c:tx>
                <c:spPr>
                  <a:solidFill>
                    <a:prstClr val="black"/>
                  </a:solidFill>
                  <a:ln>
                    <a:solidFill>
                      <a:prstClr val="black"/>
                    </a:solidFill>
                  </a:ln>
                  <a:effectLst/>
                </c:spPr>
                <c:invertIfNegative val="0"/>
                <c:cat>
                  <c:strLit>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Lit>
                </c:cat>
                <c:val>
                  <c:numRef>
                    <c:extLst xmlns:c15="http://schemas.microsoft.com/office/drawing/2012/chart">
                      <c:ext xmlns:c15="http://schemas.microsoft.com/office/drawing/2012/chart" uri="{02D57815-91ED-43cb-92C2-25804820EDAC}">
                        <c15:formulaRef>
                          <c15:sqref>'補足資料1-3'!$P$393:$AA$393</c15:sqref>
                        </c15:formulaRef>
                      </c:ext>
                    </c:extLst>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xmlns:c15="http://schemas.microsoft.com/office/drawing/2012/chart">
                  <c:ext xmlns:c16="http://schemas.microsoft.com/office/drawing/2014/chart" uri="{C3380CC4-5D6E-409C-BE32-E72D297353CC}">
                    <c16:uniqueId val="{00000004-B0D6-4D0F-A4D1-5702F0E88D6E}"/>
                  </c:ext>
                </c:extLst>
              </c15:ser>
            </c15:filteredBarSeries>
          </c:ext>
        </c:extLst>
      </c:barChart>
      <c:catAx>
        <c:axId val="13678640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367870255"/>
        <c:crosses val="autoZero"/>
        <c:auto val="1"/>
        <c:lblAlgn val="ctr"/>
        <c:lblOffset val="100"/>
        <c:noMultiLvlLbl val="0"/>
      </c:catAx>
      <c:valAx>
        <c:axId val="1367870255"/>
        <c:scaling>
          <c:orientation val="minMax"/>
          <c:max val="5500"/>
          <c:min val="4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367864015"/>
        <c:crosses val="autoZero"/>
        <c:crossBetween val="between"/>
      </c:valAx>
      <c:spPr>
        <a:noFill/>
        <a:ln>
          <a:noFill/>
        </a:ln>
        <a:effectLst/>
      </c:spPr>
    </c:plotArea>
    <c:legend>
      <c:legendPos val="b"/>
      <c:layout>
        <c:manualLayout>
          <c:xMode val="edge"/>
          <c:yMode val="edge"/>
          <c:x val="0.26571402365026947"/>
          <c:y val="0.86356131954093962"/>
          <c:w val="0.51030963986644517"/>
          <c:h val="0.107983124897024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
          <c:order val="0"/>
          <c:tx>
            <c:strRef>
              <c:f>'補足資料1-3'!$O$697:$P$697</c:f>
              <c:strCache>
                <c:ptCount val="2"/>
                <c:pt idx="0">
                  <c:v>保険料（税）額</c:v>
                </c:pt>
              </c:strCache>
            </c:strRef>
          </c:tx>
          <c:spPr>
            <a:solidFill>
              <a:schemeClr val="accent1">
                <a:lumMod val="40000"/>
                <a:lumOff val="60000"/>
              </a:schemeClr>
            </a:solidFill>
            <a:ln>
              <a:solidFill>
                <a:schemeClr val="accent1"/>
              </a:solidFill>
            </a:ln>
            <a:effectLst/>
          </c:spPr>
          <c:invertIfNegative val="0"/>
          <c:cat>
            <c:strRef>
              <c:f>'補足資料1-3'!$Q$695:$AB$695</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'補足資料1-3'!$Q$697:$AB$697</c:f>
              <c:numCache>
                <c:formatCode>#,##0_);[Red]\(#,##0\)</c:formatCode>
                <c:ptCount val="12"/>
                <c:pt idx="0">
                  <c:v>138</c:v>
                </c:pt>
                <c:pt idx="1">
                  <c:v>138</c:v>
                </c:pt>
                <c:pt idx="2">
                  <c:v>138</c:v>
                </c:pt>
                <c:pt idx="3">
                  <c:v>138</c:v>
                </c:pt>
                <c:pt idx="4">
                  <c:v>138</c:v>
                </c:pt>
                <c:pt idx="5">
                  <c:v>138</c:v>
                </c:pt>
                <c:pt idx="6">
                  <c:v>276</c:v>
                </c:pt>
                <c:pt idx="7">
                  <c:v>276</c:v>
                </c:pt>
                <c:pt idx="8">
                  <c:v>276</c:v>
                </c:pt>
                <c:pt idx="9">
                  <c:v>276</c:v>
                </c:pt>
                <c:pt idx="10">
                  <c:v>276</c:v>
                </c:pt>
                <c:pt idx="11">
                  <c:v>276</c:v>
                </c:pt>
              </c:numCache>
            </c:numRef>
          </c:val>
          <c:extLst>
            <c:ext xmlns:c16="http://schemas.microsoft.com/office/drawing/2014/chart" uri="{C3380CC4-5D6E-409C-BE32-E72D297353CC}">
              <c16:uniqueId val="{00000000-F6D2-45CE-A948-B74EB842E01A}"/>
            </c:ext>
          </c:extLst>
        </c:ser>
        <c:ser>
          <c:idx val="0"/>
          <c:order val="1"/>
          <c:tx>
            <c:strRef>
              <c:f>'補足資料1-3'!$O$696:$P$696</c:f>
              <c:strCache>
                <c:ptCount val="2"/>
                <c:pt idx="0">
                  <c:v>条例減免額</c:v>
                </c:pt>
              </c:strCache>
            </c:strRef>
          </c:tx>
          <c:spPr>
            <a:pattFill prst="pct75">
              <a:fgClr>
                <a:prstClr val="black"/>
              </a:fgClr>
              <a:bgClr>
                <a:schemeClr val="bg1"/>
              </a:bgClr>
            </a:pattFill>
            <a:ln>
              <a:solidFill>
                <a:prstClr val="black"/>
              </a:solidFill>
            </a:ln>
            <a:effectLst/>
          </c:spPr>
          <c:invertIfNegative val="0"/>
          <c:cat>
            <c:strRef>
              <c:f>'補足資料1-3'!$Q$695:$AB$695</c:f>
              <c:strCache>
                <c:ptCount val="12"/>
                <c:pt idx="0">
                  <c:v>４月</c:v>
                </c:pt>
                <c:pt idx="1">
                  <c:v>５月</c:v>
                </c:pt>
                <c:pt idx="2">
                  <c:v>６月</c:v>
                </c:pt>
                <c:pt idx="3">
                  <c:v>７月</c:v>
                </c:pt>
                <c:pt idx="4">
                  <c:v>８月</c:v>
                </c:pt>
                <c:pt idx="5">
                  <c:v>９月</c:v>
                </c:pt>
                <c:pt idx="6">
                  <c:v>１０月</c:v>
                </c:pt>
                <c:pt idx="7">
                  <c:v>１１月</c:v>
                </c:pt>
                <c:pt idx="8">
                  <c:v>１２月</c:v>
                </c:pt>
                <c:pt idx="9">
                  <c:v>１月</c:v>
                </c:pt>
                <c:pt idx="10">
                  <c:v>２月</c:v>
                </c:pt>
                <c:pt idx="11">
                  <c:v>３月</c:v>
                </c:pt>
              </c:strCache>
            </c:strRef>
          </c:cat>
          <c:val>
            <c:numRef>
              <c:f>'補足資料1-3'!$Q$696:$AB$696</c:f>
              <c:numCache>
                <c:formatCode>#,##0_);[Red]\(#,##0\)</c:formatCode>
                <c:ptCount val="12"/>
                <c:pt idx="0">
                  <c:v>722</c:v>
                </c:pt>
                <c:pt idx="1">
                  <c:v>722</c:v>
                </c:pt>
                <c:pt idx="2">
                  <c:v>722</c:v>
                </c:pt>
                <c:pt idx="3">
                  <c:v>722</c:v>
                </c:pt>
                <c:pt idx="4">
                  <c:v>722</c:v>
                </c:pt>
                <c:pt idx="5">
                  <c:v>722</c:v>
                </c:pt>
                <c:pt idx="6">
                  <c:v>584</c:v>
                </c:pt>
                <c:pt idx="7">
                  <c:v>584</c:v>
                </c:pt>
                <c:pt idx="8">
                  <c:v>584</c:v>
                </c:pt>
                <c:pt idx="9">
                  <c:v>584</c:v>
                </c:pt>
                <c:pt idx="10">
                  <c:v>584</c:v>
                </c:pt>
                <c:pt idx="11">
                  <c:v>584</c:v>
                </c:pt>
              </c:numCache>
            </c:numRef>
          </c:val>
          <c:extLst>
            <c:ext xmlns:c16="http://schemas.microsoft.com/office/drawing/2014/chart" uri="{C3380CC4-5D6E-409C-BE32-E72D297353CC}">
              <c16:uniqueId val="{00000001-F6D2-45CE-A948-B74EB842E01A}"/>
            </c:ext>
          </c:extLst>
        </c:ser>
        <c:dLbls>
          <c:showLegendKey val="0"/>
          <c:showVal val="0"/>
          <c:showCatName val="0"/>
          <c:showSerName val="0"/>
          <c:showPercent val="0"/>
          <c:showBubbleSize val="0"/>
        </c:dLbls>
        <c:gapWidth val="10"/>
        <c:overlap val="100"/>
        <c:axId val="1992025488"/>
        <c:axId val="1992035088"/>
      </c:barChart>
      <c:catAx>
        <c:axId val="1992025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92035088"/>
        <c:crosses val="autoZero"/>
        <c:auto val="1"/>
        <c:lblAlgn val="ctr"/>
        <c:lblOffset val="100"/>
        <c:noMultiLvlLbl val="0"/>
      </c:catAx>
      <c:valAx>
        <c:axId val="199203508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920254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8</xdr:col>
      <xdr:colOff>46024</xdr:colOff>
      <xdr:row>0</xdr:row>
      <xdr:rowOff>53340</xdr:rowOff>
    </xdr:from>
    <xdr:to>
      <xdr:col>19</xdr:col>
      <xdr:colOff>251460</xdr:colOff>
      <xdr:row>7</xdr:row>
      <xdr:rowOff>22860</xdr:rowOff>
    </xdr:to>
    <xdr:pic>
      <xdr:nvPicPr>
        <xdr:cNvPr id="6" name="図 5">
          <a:extLst>
            <a:ext uri="{FF2B5EF4-FFF2-40B4-BE49-F238E27FC236}">
              <a16:creationId xmlns:a16="http://schemas.microsoft.com/office/drawing/2014/main" id="{8458870E-0CFF-09C5-9C96-119D317DC97B}"/>
            </a:ext>
          </a:extLst>
        </xdr:cNvPr>
        <xdr:cNvPicPr>
          <a:picLocks noChangeAspect="1"/>
        </xdr:cNvPicPr>
      </xdr:nvPicPr>
      <xdr:blipFill rotWithShape="1">
        <a:blip xmlns:r="http://schemas.openxmlformats.org/officeDocument/2006/relationships" r:embed="rId1"/>
        <a:srcRect l="6432" t="48853" r="74520" b="39728"/>
        <a:stretch/>
      </xdr:blipFill>
      <xdr:spPr>
        <a:xfrm>
          <a:off x="2423464" y="53340"/>
          <a:ext cx="3474416" cy="1143000"/>
        </a:xfrm>
        <a:prstGeom prst="rect">
          <a:avLst/>
        </a:prstGeom>
      </xdr:spPr>
    </xdr:pic>
    <xdr:clientData/>
  </xdr:twoCellAnchor>
  <xdr:twoCellAnchor>
    <xdr:from>
      <xdr:col>1</xdr:col>
      <xdr:colOff>0</xdr:colOff>
      <xdr:row>64</xdr:row>
      <xdr:rowOff>111125</xdr:rowOff>
    </xdr:from>
    <xdr:to>
      <xdr:col>19</xdr:col>
      <xdr:colOff>0</xdr:colOff>
      <xdr:row>71</xdr:row>
      <xdr:rowOff>31750</xdr:rowOff>
    </xdr:to>
    <xdr:sp macro="" textlink="">
      <xdr:nvSpPr>
        <xdr:cNvPr id="2" name="タイトル 3">
          <a:extLst>
            <a:ext uri="{FF2B5EF4-FFF2-40B4-BE49-F238E27FC236}">
              <a16:creationId xmlns:a16="http://schemas.microsoft.com/office/drawing/2014/main" id="{377085DB-B5C7-4444-B0BA-4B01EC00D45C}"/>
            </a:ext>
          </a:extLst>
        </xdr:cNvPr>
        <xdr:cNvSpPr>
          <a:spLocks noGrp="1"/>
        </xdr:cNvSpPr>
      </xdr:nvSpPr>
      <xdr:spPr>
        <a:xfrm>
          <a:off x="323850" y="11083925"/>
          <a:ext cx="5829300" cy="1120775"/>
        </a:xfrm>
        <a:prstGeom prst="rect">
          <a:avLst/>
        </a:prstGeom>
      </xdr:spPr>
      <xdr:txBody>
        <a:bodyPr vert="horz" wrap="square" rtlCol="0" anchor="ctr">
          <a:normAutofit/>
          <a:scene3d>
            <a:camera prst="orthographicFront"/>
            <a:lightRig rig="soft" dir="t"/>
          </a:scene3d>
          <a:sp3d prstMaterial="softEdge">
            <a:bevelT w="25400" h="25400"/>
          </a:sp3d>
        </a:bodyPr>
        <a:lstStyle>
          <a:lvl1pPr algn="l" rtl="0" eaLnBrk="1" latinLnBrk="0" hangingPunct="1">
            <a:spcBef>
              <a:spcPct val="0"/>
            </a:spcBef>
            <a:buNone/>
            <a:defRPr kumimoji="1" sz="4100" b="1" kern="1200">
              <a:solidFill>
                <a:schemeClr val="tx2"/>
              </a:solidFill>
              <a:effectLst>
                <a:outerShdw blurRad="31750" dist="25400" dir="5400000" algn="tl" rotWithShape="0">
                  <a:srgbClr val="000000">
                    <a:alpha val="25000"/>
                  </a:srgbClr>
                </a:outerShdw>
              </a:effectLst>
              <a:latin typeface="+mj-lt"/>
              <a:ea typeface="+mj-ea"/>
              <a:cs typeface="+mj-cs"/>
            </a:defRPr>
          </a:lvl1pPr>
          <a:extLst/>
        </a:lstStyle>
        <a:p>
          <a:pPr algn="ctr"/>
          <a:r>
            <a:rPr lang="en-US" altLang="ja-JP" sz="1000"/>
            <a:t>【</a:t>
          </a:r>
          <a:r>
            <a:rPr lang="ja-JP" altLang="en-US" sz="1000"/>
            <a:t>このページは空白です</a:t>
          </a:r>
          <a:r>
            <a:rPr lang="en-US" altLang="ja-JP" sz="1000"/>
            <a:t>】</a:t>
          </a:r>
          <a:endParaRPr kumimoji="1" lang="ja-JP" altLang="en-US" sz="1000"/>
        </a:p>
      </xdr:txBody>
    </xdr:sp>
    <xdr:clientData/>
  </xdr:twoCellAnchor>
  <xdr:oneCellAnchor>
    <xdr:from>
      <xdr:col>27</xdr:col>
      <xdr:colOff>0</xdr:colOff>
      <xdr:row>10</xdr:row>
      <xdr:rowOff>0</xdr:rowOff>
    </xdr:from>
    <xdr:ext cx="184731" cy="264560"/>
    <xdr:sp macro="" textlink="">
      <xdr:nvSpPr>
        <xdr:cNvPr id="3" name="テキスト ボックス 2">
          <a:extLst>
            <a:ext uri="{FF2B5EF4-FFF2-40B4-BE49-F238E27FC236}">
              <a16:creationId xmlns:a16="http://schemas.microsoft.com/office/drawing/2014/main" id="{A1799D3A-69FC-43E2-A475-D0F1311298F3}"/>
            </a:ext>
          </a:extLst>
        </xdr:cNvPr>
        <xdr:cNvSpPr txBox="1"/>
      </xdr:nvSpPr>
      <xdr:spPr>
        <a:xfrm>
          <a:off x="8743950" y="171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twoCellAnchor>
    <xdr:from>
      <xdr:col>0</xdr:col>
      <xdr:colOff>0</xdr:colOff>
      <xdr:row>9</xdr:row>
      <xdr:rowOff>0</xdr:rowOff>
    </xdr:from>
    <xdr:to>
      <xdr:col>19</xdr:col>
      <xdr:colOff>293543</xdr:colOff>
      <xdr:row>36</xdr:row>
      <xdr:rowOff>19050</xdr:rowOff>
    </xdr:to>
    <xdr:sp macro="" textlink="">
      <xdr:nvSpPr>
        <xdr:cNvPr id="4" name="タイトル 1">
          <a:extLst>
            <a:ext uri="{FF2B5EF4-FFF2-40B4-BE49-F238E27FC236}">
              <a16:creationId xmlns:a16="http://schemas.microsoft.com/office/drawing/2014/main" id="{712E93F3-65D5-4846-9EE5-F1C0353CF32C}"/>
            </a:ext>
          </a:extLst>
        </xdr:cNvPr>
        <xdr:cNvSpPr>
          <a:spLocks noGrp="1"/>
        </xdr:cNvSpPr>
      </xdr:nvSpPr>
      <xdr:spPr>
        <a:xfrm>
          <a:off x="0" y="1543050"/>
          <a:ext cx="6446693" cy="4648200"/>
        </a:xfrm>
        <a:prstGeom prst="rect">
          <a:avLst/>
        </a:prstGeom>
      </xdr:spPr>
      <xdr:txBody>
        <a:bodyPr vert="horz" wrap="square" lIns="0" rIns="0" anchor="ctr">
          <a:noAutofit/>
          <a:scene3d>
            <a:camera prst="orthographicFront"/>
            <a:lightRig rig="soft" dir="t"/>
          </a:scene3d>
          <a:sp3d prstMaterial="softEdge">
            <a:bevelT w="25400" h="25400"/>
          </a:sp3d>
        </a:bodyPr>
        <a:lstStyle>
          <a:lvl1pPr algn="r" rtl="0" eaLnBrk="1" latinLnBrk="0" hangingPunct="1">
            <a:spcBef>
              <a:spcPct val="0"/>
            </a:spcBef>
            <a:buNone/>
            <a:defRPr kumimoji="1" sz="4800" b="1" kern="1200">
              <a:solidFill>
                <a:schemeClr val="tx2"/>
              </a:solidFill>
              <a:effectLst>
                <a:outerShdw blurRad="31750" dist="25400" dir="5400000" algn="tl" rotWithShape="0">
                  <a:srgbClr val="000000">
                    <a:alpha val="25000"/>
                  </a:srgbClr>
                </a:outerShdw>
              </a:effectLst>
              <a:latin typeface="+mj-lt"/>
              <a:ea typeface="+mj-ea"/>
              <a:cs typeface="+mj-cs"/>
            </a:defRPr>
          </a:lvl1pPr>
          <a:extLst/>
        </a:lstStyle>
        <a:p>
          <a:pPr algn="ctr"/>
          <a:r>
            <a:rPr lang="ja-JP" altLang="en-US" sz="2800">
              <a:solidFill>
                <a:sysClr val="windowText" lastClr="000000"/>
              </a:solidFill>
              <a:latin typeface="ＭＳ ゴシック" panose="020B0609070205080204" pitchFamily="49" charset="-128"/>
              <a:ea typeface="ＭＳ ゴシック" panose="020B0609070205080204" pitchFamily="49" charset="-128"/>
            </a:rPr>
            <a:t>基本設計の観点及び方針について</a:t>
          </a:r>
        </a:p>
        <a:p>
          <a:pPr algn="ctr"/>
          <a:r>
            <a:rPr lang="ja-JP" altLang="en-US" sz="2800">
              <a:solidFill>
                <a:sysClr val="windowText" lastClr="000000"/>
              </a:solidFill>
              <a:latin typeface="ＭＳ ゴシック" panose="020B0609070205080204" pitchFamily="49" charset="-128"/>
              <a:ea typeface="ＭＳ ゴシック" panose="020B0609070205080204" pitchFamily="49" charset="-128"/>
            </a:rPr>
            <a:t>補足資料</a:t>
          </a:r>
          <a:r>
            <a:rPr lang="en-US" altLang="ja-JP" sz="2800">
              <a:solidFill>
                <a:sysClr val="windowText" lastClr="000000"/>
              </a:solidFill>
              <a:latin typeface="ＭＳ ゴシック" panose="020B0609070205080204" pitchFamily="49" charset="-128"/>
              <a:ea typeface="ＭＳ ゴシック" panose="020B0609070205080204" pitchFamily="49" charset="-128"/>
            </a:rPr>
            <a:t>1</a:t>
          </a:r>
        </a:p>
        <a:p>
          <a:pPr algn="ctr"/>
          <a:endParaRPr lang="en-US" altLang="ja-JP" sz="2800">
            <a:solidFill>
              <a:sysClr val="windowText" lastClr="000000"/>
            </a:solidFill>
            <a:latin typeface="ＭＳ ゴシック" panose="020B0609070205080204" pitchFamily="49" charset="-128"/>
            <a:ea typeface="ＭＳ ゴシック" panose="020B0609070205080204" pitchFamily="49" charset="-128"/>
          </a:endParaRPr>
        </a:p>
        <a:p>
          <a:pPr algn="ctr"/>
          <a:r>
            <a:rPr lang="ja-JP" altLang="en-US" sz="2400">
              <a:solidFill>
                <a:sysClr val="windowText" lastClr="000000"/>
              </a:solidFill>
              <a:latin typeface="ＭＳ ゴシック" panose="020B0609070205080204" pitchFamily="49" charset="-128"/>
              <a:ea typeface="ＭＳ ゴシック" panose="020B0609070205080204" pitchFamily="49" charset="-128"/>
            </a:rPr>
            <a:t>（子ども・子育て支援金の対応）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390526</xdr:colOff>
      <xdr:row>38</xdr:row>
      <xdr:rowOff>133349</xdr:rowOff>
    </xdr:from>
    <xdr:to>
      <xdr:col>16</xdr:col>
      <xdr:colOff>0</xdr:colOff>
      <xdr:row>40</xdr:row>
      <xdr:rowOff>114300</xdr:rowOff>
    </xdr:to>
    <xdr:sp macro="" textlink="">
      <xdr:nvSpPr>
        <xdr:cNvPr id="2" name="吹き出し: 角を丸めた四角形 1">
          <a:extLst>
            <a:ext uri="{FF2B5EF4-FFF2-40B4-BE49-F238E27FC236}">
              <a16:creationId xmlns:a16="http://schemas.microsoft.com/office/drawing/2014/main" id="{FEA35F0D-B099-46C0-AAE8-19884AEF2E43}"/>
            </a:ext>
          </a:extLst>
        </xdr:cNvPr>
        <xdr:cNvSpPr/>
      </xdr:nvSpPr>
      <xdr:spPr>
        <a:xfrm>
          <a:off x="7762876" y="6057899"/>
          <a:ext cx="295274" cy="285751"/>
        </a:xfrm>
        <a:prstGeom prst="wedgeRoundRectCallout">
          <a:avLst>
            <a:gd name="adj1" fmla="val -42596"/>
            <a:gd name="adj2" fmla="val 724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xdr:col>
      <xdr:colOff>523875</xdr:colOff>
      <xdr:row>16</xdr:row>
      <xdr:rowOff>171450</xdr:rowOff>
    </xdr:from>
    <xdr:to>
      <xdr:col>9</xdr:col>
      <xdr:colOff>200025</xdr:colOff>
      <xdr:row>19</xdr:row>
      <xdr:rowOff>9525</xdr:rowOff>
    </xdr:to>
    <xdr:sp macro="" textlink="">
      <xdr:nvSpPr>
        <xdr:cNvPr id="3" name="四角形: 角を丸くする 2">
          <a:extLst>
            <a:ext uri="{FF2B5EF4-FFF2-40B4-BE49-F238E27FC236}">
              <a16:creationId xmlns:a16="http://schemas.microsoft.com/office/drawing/2014/main" id="{AF7F5603-A3C4-4815-BBFE-17BDF7BAB5C3}"/>
            </a:ext>
          </a:extLst>
        </xdr:cNvPr>
        <xdr:cNvSpPr/>
      </xdr:nvSpPr>
      <xdr:spPr>
        <a:xfrm>
          <a:off x="942975" y="2695575"/>
          <a:ext cx="2962275" cy="333375"/>
        </a:xfrm>
        <a:prstGeom prst="round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医療分の算定</a:t>
          </a:r>
        </a:p>
      </xdr:txBody>
    </xdr:sp>
    <xdr:clientData/>
  </xdr:twoCellAnchor>
  <xdr:twoCellAnchor>
    <xdr:from>
      <xdr:col>2</xdr:col>
      <xdr:colOff>523875</xdr:colOff>
      <xdr:row>19</xdr:row>
      <xdr:rowOff>95250</xdr:rowOff>
    </xdr:from>
    <xdr:to>
      <xdr:col>9</xdr:col>
      <xdr:colOff>200025</xdr:colOff>
      <xdr:row>21</xdr:row>
      <xdr:rowOff>133350</xdr:rowOff>
    </xdr:to>
    <xdr:sp macro="" textlink="">
      <xdr:nvSpPr>
        <xdr:cNvPr id="4" name="四角形: 角を丸くする 3">
          <a:extLst>
            <a:ext uri="{FF2B5EF4-FFF2-40B4-BE49-F238E27FC236}">
              <a16:creationId xmlns:a16="http://schemas.microsoft.com/office/drawing/2014/main" id="{F0CDADC3-91F7-48A5-9541-1D59E674C108}"/>
            </a:ext>
          </a:extLst>
        </xdr:cNvPr>
        <xdr:cNvSpPr/>
      </xdr:nvSpPr>
      <xdr:spPr>
        <a:xfrm>
          <a:off x="942975" y="3114675"/>
          <a:ext cx="2962275" cy="342900"/>
        </a:xfrm>
        <a:prstGeom prst="round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後期高齢支援金分の算定</a:t>
          </a:r>
        </a:p>
      </xdr:txBody>
    </xdr:sp>
    <xdr:clientData/>
  </xdr:twoCellAnchor>
  <xdr:twoCellAnchor>
    <xdr:from>
      <xdr:col>2</xdr:col>
      <xdr:colOff>523875</xdr:colOff>
      <xdr:row>22</xdr:row>
      <xdr:rowOff>76200</xdr:rowOff>
    </xdr:from>
    <xdr:to>
      <xdr:col>9</xdr:col>
      <xdr:colOff>200025</xdr:colOff>
      <xdr:row>24</xdr:row>
      <xdr:rowOff>114300</xdr:rowOff>
    </xdr:to>
    <xdr:sp macro="" textlink="">
      <xdr:nvSpPr>
        <xdr:cNvPr id="5" name="四角形: 角を丸くする 4">
          <a:extLst>
            <a:ext uri="{FF2B5EF4-FFF2-40B4-BE49-F238E27FC236}">
              <a16:creationId xmlns:a16="http://schemas.microsoft.com/office/drawing/2014/main" id="{73D95C9D-76B8-494D-A1EC-45C13E26AEEC}"/>
            </a:ext>
          </a:extLst>
        </xdr:cNvPr>
        <xdr:cNvSpPr/>
      </xdr:nvSpPr>
      <xdr:spPr>
        <a:xfrm>
          <a:off x="942975" y="3552825"/>
          <a:ext cx="2962275" cy="342900"/>
        </a:xfrm>
        <a:prstGeom prst="round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子ども・子育て支援金分の算定</a:t>
          </a:r>
        </a:p>
      </xdr:txBody>
    </xdr:sp>
    <xdr:clientData/>
  </xdr:twoCellAnchor>
  <xdr:twoCellAnchor>
    <xdr:from>
      <xdr:col>2</xdr:col>
      <xdr:colOff>523875</xdr:colOff>
      <xdr:row>25</xdr:row>
      <xdr:rowOff>57150</xdr:rowOff>
    </xdr:from>
    <xdr:to>
      <xdr:col>9</xdr:col>
      <xdr:colOff>200025</xdr:colOff>
      <xdr:row>27</xdr:row>
      <xdr:rowOff>95250</xdr:rowOff>
    </xdr:to>
    <xdr:sp macro="" textlink="">
      <xdr:nvSpPr>
        <xdr:cNvPr id="6" name="四角形: 角を丸くする 5">
          <a:extLst>
            <a:ext uri="{FF2B5EF4-FFF2-40B4-BE49-F238E27FC236}">
              <a16:creationId xmlns:a16="http://schemas.microsoft.com/office/drawing/2014/main" id="{FF3AAE89-7048-4802-9941-FB2ED63D5AA6}"/>
            </a:ext>
          </a:extLst>
        </xdr:cNvPr>
        <xdr:cNvSpPr/>
      </xdr:nvSpPr>
      <xdr:spPr>
        <a:xfrm>
          <a:off x="942975" y="3990975"/>
          <a:ext cx="2962275" cy="342900"/>
        </a:xfrm>
        <a:prstGeom prst="round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介護分の算定</a:t>
          </a:r>
        </a:p>
      </xdr:txBody>
    </xdr:sp>
    <xdr:clientData/>
  </xdr:twoCellAnchor>
  <xdr:twoCellAnchor>
    <xdr:from>
      <xdr:col>14</xdr:col>
      <xdr:colOff>85725</xdr:colOff>
      <xdr:row>20</xdr:row>
      <xdr:rowOff>133350</xdr:rowOff>
    </xdr:from>
    <xdr:to>
      <xdr:col>18</xdr:col>
      <xdr:colOff>276225</xdr:colOff>
      <xdr:row>23</xdr:row>
      <xdr:rowOff>9525</xdr:rowOff>
    </xdr:to>
    <xdr:sp macro="" textlink="">
      <xdr:nvSpPr>
        <xdr:cNvPr id="7" name="四角形: 角を丸くする 6">
          <a:extLst>
            <a:ext uri="{FF2B5EF4-FFF2-40B4-BE49-F238E27FC236}">
              <a16:creationId xmlns:a16="http://schemas.microsoft.com/office/drawing/2014/main" id="{32070C73-6933-4E41-8A59-3E63E424C792}"/>
            </a:ext>
          </a:extLst>
        </xdr:cNvPr>
        <xdr:cNvSpPr/>
      </xdr:nvSpPr>
      <xdr:spPr>
        <a:xfrm>
          <a:off x="6829425" y="3305175"/>
          <a:ext cx="2809875" cy="333375"/>
        </a:xfrm>
        <a:prstGeom prst="round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保険料（税）の総額</a:t>
          </a:r>
        </a:p>
      </xdr:txBody>
    </xdr:sp>
    <xdr:clientData/>
  </xdr:twoCellAnchor>
  <xdr:twoCellAnchor>
    <xdr:from>
      <xdr:col>10</xdr:col>
      <xdr:colOff>495300</xdr:colOff>
      <xdr:row>16</xdr:row>
      <xdr:rowOff>152400</xdr:rowOff>
    </xdr:from>
    <xdr:to>
      <xdr:col>12</xdr:col>
      <xdr:colOff>361950</xdr:colOff>
      <xdr:row>27</xdr:row>
      <xdr:rowOff>76200</xdr:rowOff>
    </xdr:to>
    <xdr:sp macro="" textlink="">
      <xdr:nvSpPr>
        <xdr:cNvPr id="8" name="正方形/長方形 7">
          <a:extLst>
            <a:ext uri="{FF2B5EF4-FFF2-40B4-BE49-F238E27FC236}">
              <a16:creationId xmlns:a16="http://schemas.microsoft.com/office/drawing/2014/main" id="{5EC9D649-AE2B-469A-8CBC-E5E457CB7BA6}"/>
            </a:ext>
          </a:extLst>
        </xdr:cNvPr>
        <xdr:cNvSpPr/>
      </xdr:nvSpPr>
      <xdr:spPr>
        <a:xfrm>
          <a:off x="4772025" y="2676525"/>
          <a:ext cx="1133475" cy="163830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Meiryo UI" panose="020B0604030504040204" pitchFamily="50" charset="-128"/>
              <a:ea typeface="Meiryo UI" panose="020B0604030504040204" pitchFamily="50" charset="-128"/>
            </a:rPr>
            <a:t>合算</a:t>
          </a:r>
        </a:p>
      </xdr:txBody>
    </xdr:sp>
    <xdr:clientData/>
  </xdr:twoCellAnchor>
  <xdr:twoCellAnchor>
    <xdr:from>
      <xdr:col>9</xdr:col>
      <xdr:colOff>200025</xdr:colOff>
      <xdr:row>17</xdr:row>
      <xdr:rowOff>147638</xdr:rowOff>
    </xdr:from>
    <xdr:to>
      <xdr:col>10</xdr:col>
      <xdr:colOff>495300</xdr:colOff>
      <xdr:row>22</xdr:row>
      <xdr:rowOff>19050</xdr:rowOff>
    </xdr:to>
    <xdr:cxnSp macro="">
      <xdr:nvCxnSpPr>
        <xdr:cNvPr id="9" name="直線矢印コネクタ 8">
          <a:extLst>
            <a:ext uri="{FF2B5EF4-FFF2-40B4-BE49-F238E27FC236}">
              <a16:creationId xmlns:a16="http://schemas.microsoft.com/office/drawing/2014/main" id="{4500646C-0A5C-4BAF-9743-128204A0ACE8}"/>
            </a:ext>
          </a:extLst>
        </xdr:cNvPr>
        <xdr:cNvCxnSpPr>
          <a:stCxn id="3" idx="3"/>
          <a:endCxn id="8" idx="1"/>
        </xdr:cNvCxnSpPr>
      </xdr:nvCxnSpPr>
      <xdr:spPr>
        <a:xfrm>
          <a:off x="3905250" y="2862263"/>
          <a:ext cx="866775" cy="633412"/>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9</xdr:col>
      <xdr:colOff>200025</xdr:colOff>
      <xdr:row>20</xdr:row>
      <xdr:rowOff>114300</xdr:rowOff>
    </xdr:from>
    <xdr:to>
      <xdr:col>10</xdr:col>
      <xdr:colOff>495300</xdr:colOff>
      <xdr:row>22</xdr:row>
      <xdr:rowOff>19050</xdr:rowOff>
    </xdr:to>
    <xdr:cxnSp macro="">
      <xdr:nvCxnSpPr>
        <xdr:cNvPr id="10" name="直線矢印コネクタ 9">
          <a:extLst>
            <a:ext uri="{FF2B5EF4-FFF2-40B4-BE49-F238E27FC236}">
              <a16:creationId xmlns:a16="http://schemas.microsoft.com/office/drawing/2014/main" id="{4BF35D95-B913-4E74-ABA6-290CB6352E3D}"/>
            </a:ext>
          </a:extLst>
        </xdr:cNvPr>
        <xdr:cNvCxnSpPr>
          <a:stCxn id="4" idx="3"/>
          <a:endCxn id="8" idx="1"/>
        </xdr:cNvCxnSpPr>
      </xdr:nvCxnSpPr>
      <xdr:spPr>
        <a:xfrm>
          <a:off x="3905250" y="3286125"/>
          <a:ext cx="866775" cy="20955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9</xdr:col>
      <xdr:colOff>200025</xdr:colOff>
      <xdr:row>22</xdr:row>
      <xdr:rowOff>19050</xdr:rowOff>
    </xdr:from>
    <xdr:to>
      <xdr:col>10</xdr:col>
      <xdr:colOff>495300</xdr:colOff>
      <xdr:row>23</xdr:row>
      <xdr:rowOff>95250</xdr:rowOff>
    </xdr:to>
    <xdr:cxnSp macro="">
      <xdr:nvCxnSpPr>
        <xdr:cNvPr id="11" name="直線矢印コネクタ 10">
          <a:extLst>
            <a:ext uri="{FF2B5EF4-FFF2-40B4-BE49-F238E27FC236}">
              <a16:creationId xmlns:a16="http://schemas.microsoft.com/office/drawing/2014/main" id="{CDE3165A-4BFB-4078-8688-8271CDFA82C1}"/>
            </a:ext>
          </a:extLst>
        </xdr:cNvPr>
        <xdr:cNvCxnSpPr>
          <a:stCxn id="5" idx="3"/>
          <a:endCxn id="8" idx="1"/>
        </xdr:cNvCxnSpPr>
      </xdr:nvCxnSpPr>
      <xdr:spPr>
        <a:xfrm flipV="1">
          <a:off x="3905250" y="3495675"/>
          <a:ext cx="866775" cy="2286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9</xdr:col>
      <xdr:colOff>200025</xdr:colOff>
      <xdr:row>22</xdr:row>
      <xdr:rowOff>19050</xdr:rowOff>
    </xdr:from>
    <xdr:to>
      <xdr:col>10</xdr:col>
      <xdr:colOff>495300</xdr:colOff>
      <xdr:row>26</xdr:row>
      <xdr:rowOff>76200</xdr:rowOff>
    </xdr:to>
    <xdr:cxnSp macro="">
      <xdr:nvCxnSpPr>
        <xdr:cNvPr id="12" name="直線矢印コネクタ 11">
          <a:extLst>
            <a:ext uri="{FF2B5EF4-FFF2-40B4-BE49-F238E27FC236}">
              <a16:creationId xmlns:a16="http://schemas.microsoft.com/office/drawing/2014/main" id="{A1D3D4E7-0811-4395-9C0E-72B3E6519FE9}"/>
            </a:ext>
          </a:extLst>
        </xdr:cNvPr>
        <xdr:cNvCxnSpPr>
          <a:stCxn id="6" idx="3"/>
          <a:endCxn id="8" idx="1"/>
        </xdr:cNvCxnSpPr>
      </xdr:nvCxnSpPr>
      <xdr:spPr>
        <a:xfrm flipV="1">
          <a:off x="3905250" y="3495675"/>
          <a:ext cx="866775" cy="66675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12</xdr:col>
      <xdr:colOff>361950</xdr:colOff>
      <xdr:row>21</xdr:row>
      <xdr:rowOff>147638</xdr:rowOff>
    </xdr:from>
    <xdr:to>
      <xdr:col>14</xdr:col>
      <xdr:colOff>85725</xdr:colOff>
      <xdr:row>22</xdr:row>
      <xdr:rowOff>19050</xdr:rowOff>
    </xdr:to>
    <xdr:cxnSp macro="">
      <xdr:nvCxnSpPr>
        <xdr:cNvPr id="13" name="直線矢印コネクタ 12">
          <a:extLst>
            <a:ext uri="{FF2B5EF4-FFF2-40B4-BE49-F238E27FC236}">
              <a16:creationId xmlns:a16="http://schemas.microsoft.com/office/drawing/2014/main" id="{5DFD79AF-9D78-4392-915C-C8900F64FFFF}"/>
            </a:ext>
          </a:extLst>
        </xdr:cNvPr>
        <xdr:cNvCxnSpPr>
          <a:stCxn id="8" idx="3"/>
          <a:endCxn id="7" idx="1"/>
        </xdr:cNvCxnSpPr>
      </xdr:nvCxnSpPr>
      <xdr:spPr>
        <a:xfrm flipV="1">
          <a:off x="5905500" y="3471863"/>
          <a:ext cx="923925" cy="23812"/>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209550</xdr:colOff>
      <xdr:row>719</xdr:row>
      <xdr:rowOff>142875</xdr:rowOff>
    </xdr:from>
    <xdr:to>
      <xdr:col>3</xdr:col>
      <xdr:colOff>485776</xdr:colOff>
      <xdr:row>722</xdr:row>
      <xdr:rowOff>57149</xdr:rowOff>
    </xdr:to>
    <xdr:sp macro="" textlink="">
      <xdr:nvSpPr>
        <xdr:cNvPr id="14" name="正方形/長方形 13">
          <a:extLst>
            <a:ext uri="{FF2B5EF4-FFF2-40B4-BE49-F238E27FC236}">
              <a16:creationId xmlns:a16="http://schemas.microsoft.com/office/drawing/2014/main" id="{97AC0FBC-8F33-47DF-822A-2EE2939EC2C3}"/>
            </a:ext>
          </a:extLst>
        </xdr:cNvPr>
        <xdr:cNvSpPr/>
      </xdr:nvSpPr>
      <xdr:spPr>
        <a:xfrm>
          <a:off x="1495425" y="120615075"/>
          <a:ext cx="1" cy="37147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Meiryo UI" panose="020B0604030504040204" pitchFamily="50" charset="-128"/>
              <a:ea typeface="Meiryo UI" panose="020B0604030504040204" pitchFamily="50" charset="-128"/>
            </a:rPr>
            <a:t>＋</a:t>
          </a:r>
        </a:p>
      </xdr:txBody>
    </xdr:sp>
    <xdr:clientData/>
  </xdr:twoCellAnchor>
  <xdr:twoCellAnchor>
    <xdr:from>
      <xdr:col>3</xdr:col>
      <xdr:colOff>209550</xdr:colOff>
      <xdr:row>723</xdr:row>
      <xdr:rowOff>9525</xdr:rowOff>
    </xdr:from>
    <xdr:to>
      <xdr:col>3</xdr:col>
      <xdr:colOff>485776</xdr:colOff>
      <xdr:row>725</xdr:row>
      <xdr:rowOff>76199</xdr:rowOff>
    </xdr:to>
    <xdr:sp macro="" textlink="">
      <xdr:nvSpPr>
        <xdr:cNvPr id="15" name="正方形/長方形 14">
          <a:extLst>
            <a:ext uri="{FF2B5EF4-FFF2-40B4-BE49-F238E27FC236}">
              <a16:creationId xmlns:a16="http://schemas.microsoft.com/office/drawing/2014/main" id="{316F1673-E6DF-43E3-9177-7F3E588FB124}"/>
            </a:ext>
          </a:extLst>
        </xdr:cNvPr>
        <xdr:cNvSpPr/>
      </xdr:nvSpPr>
      <xdr:spPr>
        <a:xfrm>
          <a:off x="1495425" y="121091325"/>
          <a:ext cx="1" cy="37147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Meiryo UI" panose="020B0604030504040204" pitchFamily="50" charset="-128"/>
              <a:ea typeface="Meiryo UI" panose="020B0604030504040204" pitchFamily="50" charset="-128"/>
            </a:rPr>
            <a:t>＋</a:t>
          </a:r>
        </a:p>
      </xdr:txBody>
    </xdr:sp>
    <xdr:clientData/>
  </xdr:twoCellAnchor>
  <xdr:twoCellAnchor>
    <xdr:from>
      <xdr:col>3</xdr:col>
      <xdr:colOff>209550</xdr:colOff>
      <xdr:row>726</xdr:row>
      <xdr:rowOff>38100</xdr:rowOff>
    </xdr:from>
    <xdr:to>
      <xdr:col>3</xdr:col>
      <xdr:colOff>485776</xdr:colOff>
      <xdr:row>728</xdr:row>
      <xdr:rowOff>104774</xdr:rowOff>
    </xdr:to>
    <xdr:sp macro="" textlink="">
      <xdr:nvSpPr>
        <xdr:cNvPr id="16" name="正方形/長方形 15">
          <a:extLst>
            <a:ext uri="{FF2B5EF4-FFF2-40B4-BE49-F238E27FC236}">
              <a16:creationId xmlns:a16="http://schemas.microsoft.com/office/drawing/2014/main" id="{81155747-020E-42B7-8748-9365075C3EE1}"/>
            </a:ext>
          </a:extLst>
        </xdr:cNvPr>
        <xdr:cNvSpPr/>
      </xdr:nvSpPr>
      <xdr:spPr>
        <a:xfrm>
          <a:off x="1495425" y="121577100"/>
          <a:ext cx="1" cy="37147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Meiryo UI" panose="020B0604030504040204" pitchFamily="50" charset="-128"/>
              <a:ea typeface="Meiryo UI" panose="020B0604030504040204" pitchFamily="50" charset="-128"/>
            </a:rPr>
            <a:t>＋</a:t>
          </a:r>
        </a:p>
      </xdr:txBody>
    </xdr:sp>
    <xdr:clientData/>
  </xdr:twoCellAnchor>
  <xdr:twoCellAnchor>
    <xdr:from>
      <xdr:col>3</xdr:col>
      <xdr:colOff>209550</xdr:colOff>
      <xdr:row>729</xdr:row>
      <xdr:rowOff>66675</xdr:rowOff>
    </xdr:from>
    <xdr:to>
      <xdr:col>3</xdr:col>
      <xdr:colOff>485776</xdr:colOff>
      <xdr:row>731</xdr:row>
      <xdr:rowOff>133349</xdr:rowOff>
    </xdr:to>
    <xdr:sp macro="" textlink="">
      <xdr:nvSpPr>
        <xdr:cNvPr id="17" name="正方形/長方形 16">
          <a:extLst>
            <a:ext uri="{FF2B5EF4-FFF2-40B4-BE49-F238E27FC236}">
              <a16:creationId xmlns:a16="http://schemas.microsoft.com/office/drawing/2014/main" id="{D2B468E6-699C-4FAB-B36A-E6600EE60079}"/>
            </a:ext>
          </a:extLst>
        </xdr:cNvPr>
        <xdr:cNvSpPr/>
      </xdr:nvSpPr>
      <xdr:spPr>
        <a:xfrm>
          <a:off x="1495425" y="122062875"/>
          <a:ext cx="1" cy="37147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Meiryo UI" panose="020B0604030504040204" pitchFamily="50" charset="-128"/>
              <a:ea typeface="Meiryo UI" panose="020B0604030504040204" pitchFamily="50" charset="-128"/>
            </a:rPr>
            <a:t>＋</a:t>
          </a:r>
        </a:p>
      </xdr:txBody>
    </xdr:sp>
    <xdr:clientData/>
  </xdr:twoCellAnchor>
  <xdr:twoCellAnchor>
    <xdr:from>
      <xdr:col>25</xdr:col>
      <xdr:colOff>466726</xdr:colOff>
      <xdr:row>46</xdr:row>
      <xdr:rowOff>19049</xdr:rowOff>
    </xdr:from>
    <xdr:to>
      <xdr:col>26</xdr:col>
      <xdr:colOff>76200</xdr:colOff>
      <xdr:row>48</xdr:row>
      <xdr:rowOff>0</xdr:rowOff>
    </xdr:to>
    <xdr:sp macro="" textlink="">
      <xdr:nvSpPr>
        <xdr:cNvPr id="18" name="吹き出し: 角を丸めた四角形 17">
          <a:extLst>
            <a:ext uri="{FF2B5EF4-FFF2-40B4-BE49-F238E27FC236}">
              <a16:creationId xmlns:a16="http://schemas.microsoft.com/office/drawing/2014/main" id="{0FFBF2E4-9057-4CD3-8E25-37FE7D716E12}"/>
            </a:ext>
          </a:extLst>
        </xdr:cNvPr>
        <xdr:cNvSpPr/>
      </xdr:nvSpPr>
      <xdr:spPr>
        <a:xfrm>
          <a:off x="14344651" y="7524749"/>
          <a:ext cx="295274" cy="304801"/>
        </a:xfrm>
        <a:prstGeom prst="wedgeRoundRectCallout">
          <a:avLst>
            <a:gd name="adj1" fmla="val -100661"/>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C</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16</xdr:col>
      <xdr:colOff>466726</xdr:colOff>
      <xdr:row>38</xdr:row>
      <xdr:rowOff>133349</xdr:rowOff>
    </xdr:from>
    <xdr:to>
      <xdr:col>17</xdr:col>
      <xdr:colOff>28575</xdr:colOff>
      <xdr:row>40</xdr:row>
      <xdr:rowOff>114300</xdr:rowOff>
    </xdr:to>
    <xdr:sp macro="" textlink="">
      <xdr:nvSpPr>
        <xdr:cNvPr id="19" name="吹き出し: 角を丸めた四角形 18">
          <a:extLst>
            <a:ext uri="{FF2B5EF4-FFF2-40B4-BE49-F238E27FC236}">
              <a16:creationId xmlns:a16="http://schemas.microsoft.com/office/drawing/2014/main" id="{657D6E0A-F42A-483B-BB86-45941A8F4F1F}"/>
            </a:ext>
          </a:extLst>
        </xdr:cNvPr>
        <xdr:cNvSpPr/>
      </xdr:nvSpPr>
      <xdr:spPr>
        <a:xfrm>
          <a:off x="8524876" y="6057899"/>
          <a:ext cx="295274" cy="285751"/>
        </a:xfrm>
        <a:prstGeom prst="wedgeRoundRectCallout">
          <a:avLst>
            <a:gd name="adj1" fmla="val -42596"/>
            <a:gd name="adj2" fmla="val 724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B</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28</xdr:col>
      <xdr:colOff>504826</xdr:colOff>
      <xdr:row>46</xdr:row>
      <xdr:rowOff>19049</xdr:rowOff>
    </xdr:from>
    <xdr:to>
      <xdr:col>28</xdr:col>
      <xdr:colOff>800100</xdr:colOff>
      <xdr:row>48</xdr:row>
      <xdr:rowOff>0</xdr:rowOff>
    </xdr:to>
    <xdr:sp macro="" textlink="">
      <xdr:nvSpPr>
        <xdr:cNvPr id="20" name="吹き出し: 角を丸めた四角形 19">
          <a:extLst>
            <a:ext uri="{FF2B5EF4-FFF2-40B4-BE49-F238E27FC236}">
              <a16:creationId xmlns:a16="http://schemas.microsoft.com/office/drawing/2014/main" id="{BCA3F2E3-DBD9-4807-AA86-59EF6EFD1F27}"/>
            </a:ext>
          </a:extLst>
        </xdr:cNvPr>
        <xdr:cNvSpPr/>
      </xdr:nvSpPr>
      <xdr:spPr>
        <a:xfrm>
          <a:off x="16402051" y="7524749"/>
          <a:ext cx="295274" cy="304801"/>
        </a:xfrm>
        <a:prstGeom prst="wedgeRoundRectCallout">
          <a:avLst>
            <a:gd name="adj1" fmla="val -100661"/>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D</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24</xdr:col>
      <xdr:colOff>504826</xdr:colOff>
      <xdr:row>103</xdr:row>
      <xdr:rowOff>0</xdr:rowOff>
    </xdr:from>
    <xdr:to>
      <xdr:col>25</xdr:col>
      <xdr:colOff>95250</xdr:colOff>
      <xdr:row>104</xdr:row>
      <xdr:rowOff>133350</xdr:rowOff>
    </xdr:to>
    <xdr:sp macro="" textlink="">
      <xdr:nvSpPr>
        <xdr:cNvPr id="21" name="吹き出し: 角を丸めた四角形 20">
          <a:extLst>
            <a:ext uri="{FF2B5EF4-FFF2-40B4-BE49-F238E27FC236}">
              <a16:creationId xmlns:a16="http://schemas.microsoft.com/office/drawing/2014/main" id="{8255155F-F476-46BC-9D4A-EFD8D9CF0E7D}"/>
            </a:ext>
          </a:extLst>
        </xdr:cNvPr>
        <xdr:cNvSpPr/>
      </xdr:nvSpPr>
      <xdr:spPr>
        <a:xfrm>
          <a:off x="13677901" y="17030700"/>
          <a:ext cx="295274" cy="285750"/>
        </a:xfrm>
        <a:prstGeom prst="wedgeRoundRectCallout">
          <a:avLst>
            <a:gd name="adj1" fmla="val -42596"/>
            <a:gd name="adj2" fmla="val 724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25</xdr:col>
      <xdr:colOff>133351</xdr:colOff>
      <xdr:row>192</xdr:row>
      <xdr:rowOff>47624</xdr:rowOff>
    </xdr:from>
    <xdr:to>
      <xdr:col>25</xdr:col>
      <xdr:colOff>428625</xdr:colOff>
      <xdr:row>194</xdr:row>
      <xdr:rowOff>28575</xdr:rowOff>
    </xdr:to>
    <xdr:sp macro="" textlink="">
      <xdr:nvSpPr>
        <xdr:cNvPr id="22" name="吹き出し: 角を丸めた四角形 21">
          <a:extLst>
            <a:ext uri="{FF2B5EF4-FFF2-40B4-BE49-F238E27FC236}">
              <a16:creationId xmlns:a16="http://schemas.microsoft.com/office/drawing/2014/main" id="{65FA8FAB-2BBB-4DAD-83FA-11D5DD915917}"/>
            </a:ext>
          </a:extLst>
        </xdr:cNvPr>
        <xdr:cNvSpPr/>
      </xdr:nvSpPr>
      <xdr:spPr>
        <a:xfrm>
          <a:off x="14011276" y="32575499"/>
          <a:ext cx="295274" cy="295276"/>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9</xdr:col>
      <xdr:colOff>209550</xdr:colOff>
      <xdr:row>20</xdr:row>
      <xdr:rowOff>114300</xdr:rowOff>
    </xdr:from>
    <xdr:to>
      <xdr:col>9</xdr:col>
      <xdr:colOff>504824</xdr:colOff>
      <xdr:row>22</xdr:row>
      <xdr:rowOff>95251</xdr:rowOff>
    </xdr:to>
    <xdr:sp macro="" textlink="">
      <xdr:nvSpPr>
        <xdr:cNvPr id="23" name="吹き出し: 角を丸めた四角形 22">
          <a:extLst>
            <a:ext uri="{FF2B5EF4-FFF2-40B4-BE49-F238E27FC236}">
              <a16:creationId xmlns:a16="http://schemas.microsoft.com/office/drawing/2014/main" id="{35637FA8-B847-423F-855B-564826317430}"/>
            </a:ext>
          </a:extLst>
        </xdr:cNvPr>
        <xdr:cNvSpPr/>
      </xdr:nvSpPr>
      <xdr:spPr>
        <a:xfrm>
          <a:off x="3914775" y="3286125"/>
          <a:ext cx="295274" cy="285751"/>
        </a:xfrm>
        <a:prstGeom prst="wedgeRoundRectCallout">
          <a:avLst>
            <a:gd name="adj1" fmla="val -42596"/>
            <a:gd name="adj2" fmla="val 724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29</xdr:col>
      <xdr:colOff>571501</xdr:colOff>
      <xdr:row>46</xdr:row>
      <xdr:rowOff>9524</xdr:rowOff>
    </xdr:from>
    <xdr:to>
      <xdr:col>29</xdr:col>
      <xdr:colOff>866775</xdr:colOff>
      <xdr:row>47</xdr:row>
      <xdr:rowOff>142875</xdr:rowOff>
    </xdr:to>
    <xdr:sp macro="" textlink="">
      <xdr:nvSpPr>
        <xdr:cNvPr id="24" name="吹き出し: 角を丸めた四角形 23">
          <a:extLst>
            <a:ext uri="{FF2B5EF4-FFF2-40B4-BE49-F238E27FC236}">
              <a16:creationId xmlns:a16="http://schemas.microsoft.com/office/drawing/2014/main" id="{0F449248-3BE1-46A4-A4FF-79686F844C0E}"/>
            </a:ext>
          </a:extLst>
        </xdr:cNvPr>
        <xdr:cNvSpPr/>
      </xdr:nvSpPr>
      <xdr:spPr>
        <a:xfrm>
          <a:off x="17430751" y="7515224"/>
          <a:ext cx="295274" cy="295276"/>
        </a:xfrm>
        <a:prstGeom prst="wedgeRoundRectCallout">
          <a:avLst>
            <a:gd name="adj1" fmla="val -100661"/>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E</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20</xdr:col>
      <xdr:colOff>390526</xdr:colOff>
      <xdr:row>64</xdr:row>
      <xdr:rowOff>9524</xdr:rowOff>
    </xdr:from>
    <xdr:to>
      <xdr:col>20</xdr:col>
      <xdr:colOff>685800</xdr:colOff>
      <xdr:row>64</xdr:row>
      <xdr:rowOff>295275</xdr:rowOff>
    </xdr:to>
    <xdr:sp macro="" textlink="">
      <xdr:nvSpPr>
        <xdr:cNvPr id="25" name="吹き出し: 角を丸めた四角形 24">
          <a:extLst>
            <a:ext uri="{FF2B5EF4-FFF2-40B4-BE49-F238E27FC236}">
              <a16:creationId xmlns:a16="http://schemas.microsoft.com/office/drawing/2014/main" id="{31A5CE1C-9912-426F-B153-68A6D3FBD401}"/>
            </a:ext>
          </a:extLst>
        </xdr:cNvPr>
        <xdr:cNvSpPr/>
      </xdr:nvSpPr>
      <xdr:spPr>
        <a:xfrm>
          <a:off x="10782301" y="10306049"/>
          <a:ext cx="295274" cy="285751"/>
        </a:xfrm>
        <a:prstGeom prst="wedgeRoundRectCallout">
          <a:avLst>
            <a:gd name="adj1" fmla="val -42596"/>
            <a:gd name="adj2" fmla="val 724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21</xdr:col>
      <xdr:colOff>514350</xdr:colOff>
      <xdr:row>89</xdr:row>
      <xdr:rowOff>38100</xdr:rowOff>
    </xdr:from>
    <xdr:to>
      <xdr:col>21</xdr:col>
      <xdr:colOff>809624</xdr:colOff>
      <xdr:row>91</xdr:row>
      <xdr:rowOff>19051</xdr:rowOff>
    </xdr:to>
    <xdr:sp macro="" textlink="">
      <xdr:nvSpPr>
        <xdr:cNvPr id="26" name="吹き出し: 角を丸めた四角形 25">
          <a:extLst>
            <a:ext uri="{FF2B5EF4-FFF2-40B4-BE49-F238E27FC236}">
              <a16:creationId xmlns:a16="http://schemas.microsoft.com/office/drawing/2014/main" id="{9C650CE8-9150-4552-8509-26CE81E19FAE}"/>
            </a:ext>
          </a:extLst>
        </xdr:cNvPr>
        <xdr:cNvSpPr/>
      </xdr:nvSpPr>
      <xdr:spPr>
        <a:xfrm>
          <a:off x="11610975" y="14897100"/>
          <a:ext cx="295274" cy="30480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25</xdr:col>
      <xdr:colOff>266700</xdr:colOff>
      <xdr:row>89</xdr:row>
      <xdr:rowOff>38100</xdr:rowOff>
    </xdr:from>
    <xdr:to>
      <xdr:col>25</xdr:col>
      <xdr:colOff>561974</xdr:colOff>
      <xdr:row>91</xdr:row>
      <xdr:rowOff>19051</xdr:rowOff>
    </xdr:to>
    <xdr:sp macro="" textlink="">
      <xdr:nvSpPr>
        <xdr:cNvPr id="27" name="吹き出し: 角を丸めた四角形 26">
          <a:extLst>
            <a:ext uri="{FF2B5EF4-FFF2-40B4-BE49-F238E27FC236}">
              <a16:creationId xmlns:a16="http://schemas.microsoft.com/office/drawing/2014/main" id="{C3B58F56-F669-4244-B8F8-8AEB74F91833}"/>
            </a:ext>
          </a:extLst>
        </xdr:cNvPr>
        <xdr:cNvSpPr/>
      </xdr:nvSpPr>
      <xdr:spPr>
        <a:xfrm>
          <a:off x="14144625" y="14897100"/>
          <a:ext cx="295274" cy="30480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B</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25</xdr:col>
      <xdr:colOff>266700</xdr:colOff>
      <xdr:row>131</xdr:row>
      <xdr:rowOff>38100</xdr:rowOff>
    </xdr:from>
    <xdr:to>
      <xdr:col>25</xdr:col>
      <xdr:colOff>561974</xdr:colOff>
      <xdr:row>133</xdr:row>
      <xdr:rowOff>19051</xdr:rowOff>
    </xdr:to>
    <xdr:sp macro="" textlink="">
      <xdr:nvSpPr>
        <xdr:cNvPr id="28" name="吹き出し: 角を丸めた四角形 27">
          <a:extLst>
            <a:ext uri="{FF2B5EF4-FFF2-40B4-BE49-F238E27FC236}">
              <a16:creationId xmlns:a16="http://schemas.microsoft.com/office/drawing/2014/main" id="{A3C47066-DEBB-408A-93A1-0FCFB109115A}"/>
            </a:ext>
          </a:extLst>
        </xdr:cNvPr>
        <xdr:cNvSpPr/>
      </xdr:nvSpPr>
      <xdr:spPr>
        <a:xfrm>
          <a:off x="14144625" y="22098000"/>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17</xdr:col>
      <xdr:colOff>352426</xdr:colOff>
      <xdr:row>168</xdr:row>
      <xdr:rowOff>9524</xdr:rowOff>
    </xdr:from>
    <xdr:to>
      <xdr:col>18</xdr:col>
      <xdr:colOff>133350</xdr:colOff>
      <xdr:row>168</xdr:row>
      <xdr:rowOff>295275</xdr:rowOff>
    </xdr:to>
    <xdr:sp macro="" textlink="">
      <xdr:nvSpPr>
        <xdr:cNvPr id="29" name="吹き出し: 角を丸めた四角形 23">
          <a:extLst>
            <a:ext uri="{FF2B5EF4-FFF2-40B4-BE49-F238E27FC236}">
              <a16:creationId xmlns:a16="http://schemas.microsoft.com/office/drawing/2014/main" id="{3ADEC2C0-4D99-4D8A-8C63-E60B4C95DB94}"/>
            </a:ext>
          </a:extLst>
        </xdr:cNvPr>
        <xdr:cNvSpPr/>
      </xdr:nvSpPr>
      <xdr:spPr>
        <a:xfrm>
          <a:off x="9144001" y="28146374"/>
          <a:ext cx="352424" cy="285751"/>
        </a:xfrm>
        <a:prstGeom prst="wedgeRoundRectCallout">
          <a:avLst>
            <a:gd name="adj1" fmla="val -42596"/>
            <a:gd name="adj2" fmla="val 724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B</a:t>
          </a:r>
        </a:p>
      </xdr:txBody>
    </xdr:sp>
    <xdr:clientData/>
  </xdr:twoCellAnchor>
  <xdr:twoCellAnchor>
    <xdr:from>
      <xdr:col>7</xdr:col>
      <xdr:colOff>266700</xdr:colOff>
      <xdr:row>168</xdr:row>
      <xdr:rowOff>19050</xdr:rowOff>
    </xdr:from>
    <xdr:to>
      <xdr:col>7</xdr:col>
      <xdr:colOff>561974</xdr:colOff>
      <xdr:row>169</xdr:row>
      <xdr:rowOff>1</xdr:rowOff>
    </xdr:to>
    <xdr:sp macro="" textlink="">
      <xdr:nvSpPr>
        <xdr:cNvPr id="30" name="吹き出し: 角を丸めた四角形 29">
          <a:extLst>
            <a:ext uri="{FF2B5EF4-FFF2-40B4-BE49-F238E27FC236}">
              <a16:creationId xmlns:a16="http://schemas.microsoft.com/office/drawing/2014/main" id="{EF75DE0A-13E3-4A94-BDF1-BEBFD0634479}"/>
            </a:ext>
          </a:extLst>
        </xdr:cNvPr>
        <xdr:cNvSpPr/>
      </xdr:nvSpPr>
      <xdr:spPr>
        <a:xfrm>
          <a:off x="2667000" y="28155900"/>
          <a:ext cx="295274" cy="285751"/>
        </a:xfrm>
        <a:prstGeom prst="wedgeRoundRectCallout">
          <a:avLst>
            <a:gd name="adj1" fmla="val -42596"/>
            <a:gd name="adj2" fmla="val 724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24</xdr:col>
      <xdr:colOff>476250</xdr:colOff>
      <xdr:row>222</xdr:row>
      <xdr:rowOff>142875</xdr:rowOff>
    </xdr:from>
    <xdr:to>
      <xdr:col>25</xdr:col>
      <xdr:colOff>66674</xdr:colOff>
      <xdr:row>224</xdr:row>
      <xdr:rowOff>133351</xdr:rowOff>
    </xdr:to>
    <xdr:sp macro="" textlink="">
      <xdr:nvSpPr>
        <xdr:cNvPr id="31" name="吹き出し: 角を丸めた四角形 30">
          <a:extLst>
            <a:ext uri="{FF2B5EF4-FFF2-40B4-BE49-F238E27FC236}">
              <a16:creationId xmlns:a16="http://schemas.microsoft.com/office/drawing/2014/main" id="{8B15DA65-86AE-4BFF-B24B-236CC29AD7EE}"/>
            </a:ext>
          </a:extLst>
        </xdr:cNvPr>
        <xdr:cNvSpPr/>
      </xdr:nvSpPr>
      <xdr:spPr>
        <a:xfrm>
          <a:off x="13649325" y="37680900"/>
          <a:ext cx="295274" cy="295276"/>
        </a:xfrm>
        <a:prstGeom prst="wedgeRoundRectCallout">
          <a:avLst>
            <a:gd name="adj1" fmla="val -42596"/>
            <a:gd name="adj2" fmla="val 724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25</xdr:col>
      <xdr:colOff>371475</xdr:colOff>
      <xdr:row>250</xdr:row>
      <xdr:rowOff>47625</xdr:rowOff>
    </xdr:from>
    <xdr:to>
      <xdr:col>25</xdr:col>
      <xdr:colOff>666749</xdr:colOff>
      <xdr:row>252</xdr:row>
      <xdr:rowOff>28576</xdr:rowOff>
    </xdr:to>
    <xdr:sp macro="" textlink="">
      <xdr:nvSpPr>
        <xdr:cNvPr id="32" name="吹き出し: 角を丸めた四角形 31">
          <a:extLst>
            <a:ext uri="{FF2B5EF4-FFF2-40B4-BE49-F238E27FC236}">
              <a16:creationId xmlns:a16="http://schemas.microsoft.com/office/drawing/2014/main" id="{A72BB786-5053-4157-82CA-08A1A7684546}"/>
            </a:ext>
          </a:extLst>
        </xdr:cNvPr>
        <xdr:cNvSpPr/>
      </xdr:nvSpPr>
      <xdr:spPr>
        <a:xfrm>
          <a:off x="14249400" y="42624375"/>
          <a:ext cx="295274" cy="30480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14</xdr:col>
      <xdr:colOff>247650</xdr:colOff>
      <xdr:row>287</xdr:row>
      <xdr:rowOff>76200</xdr:rowOff>
    </xdr:from>
    <xdr:to>
      <xdr:col>14</xdr:col>
      <xdr:colOff>542924</xdr:colOff>
      <xdr:row>289</xdr:row>
      <xdr:rowOff>9526</xdr:rowOff>
    </xdr:to>
    <xdr:sp macro="" textlink="">
      <xdr:nvSpPr>
        <xdr:cNvPr id="33" name="吹き出し: 角を丸めた四角形 32">
          <a:extLst>
            <a:ext uri="{FF2B5EF4-FFF2-40B4-BE49-F238E27FC236}">
              <a16:creationId xmlns:a16="http://schemas.microsoft.com/office/drawing/2014/main" id="{002F9DA6-0CE6-4C84-970B-53D05E51C104}"/>
            </a:ext>
          </a:extLst>
        </xdr:cNvPr>
        <xdr:cNvSpPr/>
      </xdr:nvSpPr>
      <xdr:spPr>
        <a:xfrm>
          <a:off x="6991350" y="49044225"/>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25</xdr:col>
      <xdr:colOff>133351</xdr:colOff>
      <xdr:row>211</xdr:row>
      <xdr:rowOff>47624</xdr:rowOff>
    </xdr:from>
    <xdr:to>
      <xdr:col>25</xdr:col>
      <xdr:colOff>428625</xdr:colOff>
      <xdr:row>213</xdr:row>
      <xdr:rowOff>28575</xdr:rowOff>
    </xdr:to>
    <xdr:sp macro="" textlink="">
      <xdr:nvSpPr>
        <xdr:cNvPr id="34" name="吹き出し: 角を丸めた四角形 33">
          <a:extLst>
            <a:ext uri="{FF2B5EF4-FFF2-40B4-BE49-F238E27FC236}">
              <a16:creationId xmlns:a16="http://schemas.microsoft.com/office/drawing/2014/main" id="{2ECD9E17-BB71-4E77-B6D4-E88F1F05D5DB}"/>
            </a:ext>
          </a:extLst>
        </xdr:cNvPr>
        <xdr:cNvSpPr/>
      </xdr:nvSpPr>
      <xdr:spPr>
        <a:xfrm>
          <a:off x="14011276" y="35871149"/>
          <a:ext cx="295274" cy="30480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25</xdr:col>
      <xdr:colOff>371475</xdr:colOff>
      <xdr:row>271</xdr:row>
      <xdr:rowOff>47625</xdr:rowOff>
    </xdr:from>
    <xdr:to>
      <xdr:col>25</xdr:col>
      <xdr:colOff>666749</xdr:colOff>
      <xdr:row>273</xdr:row>
      <xdr:rowOff>28576</xdr:rowOff>
    </xdr:to>
    <xdr:sp macro="" textlink="">
      <xdr:nvSpPr>
        <xdr:cNvPr id="35" name="吹き出し: 角を丸めた四角形 34">
          <a:extLst>
            <a:ext uri="{FF2B5EF4-FFF2-40B4-BE49-F238E27FC236}">
              <a16:creationId xmlns:a16="http://schemas.microsoft.com/office/drawing/2014/main" id="{8A4BA15D-25E9-490E-B5A9-544CD5465B4A}"/>
            </a:ext>
          </a:extLst>
        </xdr:cNvPr>
        <xdr:cNvSpPr/>
      </xdr:nvSpPr>
      <xdr:spPr>
        <a:xfrm>
          <a:off x="14249400" y="46224825"/>
          <a:ext cx="295274" cy="30480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25</xdr:col>
      <xdr:colOff>133351</xdr:colOff>
      <xdr:row>306</xdr:row>
      <xdr:rowOff>47624</xdr:rowOff>
    </xdr:from>
    <xdr:to>
      <xdr:col>25</xdr:col>
      <xdr:colOff>428625</xdr:colOff>
      <xdr:row>308</xdr:row>
      <xdr:rowOff>28575</xdr:rowOff>
    </xdr:to>
    <xdr:sp macro="" textlink="">
      <xdr:nvSpPr>
        <xdr:cNvPr id="36" name="吹き出し: 角を丸めた四角形 35">
          <a:extLst>
            <a:ext uri="{FF2B5EF4-FFF2-40B4-BE49-F238E27FC236}">
              <a16:creationId xmlns:a16="http://schemas.microsoft.com/office/drawing/2014/main" id="{78E7A848-AB01-4973-AC1F-896DECEEDE6E}"/>
            </a:ext>
          </a:extLst>
        </xdr:cNvPr>
        <xdr:cNvSpPr/>
      </xdr:nvSpPr>
      <xdr:spPr>
        <a:xfrm>
          <a:off x="14011276" y="52368449"/>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13</xdr:col>
      <xdr:colOff>0</xdr:colOff>
      <xdr:row>330</xdr:row>
      <xdr:rowOff>66675</xdr:rowOff>
    </xdr:from>
    <xdr:to>
      <xdr:col>24</xdr:col>
      <xdr:colOff>0</xdr:colOff>
      <xdr:row>342</xdr:row>
      <xdr:rowOff>123825</xdr:rowOff>
    </xdr:to>
    <xdr:graphicFrame macro="">
      <xdr:nvGraphicFramePr>
        <xdr:cNvPr id="37" name="グラフ 36">
          <a:extLst>
            <a:ext uri="{FF2B5EF4-FFF2-40B4-BE49-F238E27FC236}">
              <a16:creationId xmlns:a16="http://schemas.microsoft.com/office/drawing/2014/main" id="{A80EBAE7-2D2F-4E2C-A6F7-0C17459A75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504826</xdr:colOff>
      <xdr:row>337</xdr:row>
      <xdr:rowOff>76199</xdr:rowOff>
    </xdr:from>
    <xdr:to>
      <xdr:col>24</xdr:col>
      <xdr:colOff>228600</xdr:colOff>
      <xdr:row>339</xdr:row>
      <xdr:rowOff>57150</xdr:rowOff>
    </xdr:to>
    <xdr:sp macro="" textlink="">
      <xdr:nvSpPr>
        <xdr:cNvPr id="38" name="吹き出し: 角を丸めた四角形 37">
          <a:extLst>
            <a:ext uri="{FF2B5EF4-FFF2-40B4-BE49-F238E27FC236}">
              <a16:creationId xmlns:a16="http://schemas.microsoft.com/office/drawing/2014/main" id="{33FE1C1F-6C14-4D96-AA9C-426028A3ACC6}"/>
            </a:ext>
          </a:extLst>
        </xdr:cNvPr>
        <xdr:cNvSpPr/>
      </xdr:nvSpPr>
      <xdr:spPr>
        <a:xfrm>
          <a:off x="13106401" y="57550049"/>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13</xdr:col>
      <xdr:colOff>0</xdr:colOff>
      <xdr:row>376</xdr:row>
      <xdr:rowOff>66675</xdr:rowOff>
    </xdr:from>
    <xdr:to>
      <xdr:col>24</xdr:col>
      <xdr:colOff>0</xdr:colOff>
      <xdr:row>388</xdr:row>
      <xdr:rowOff>123825</xdr:rowOff>
    </xdr:to>
    <xdr:graphicFrame macro="">
      <xdr:nvGraphicFramePr>
        <xdr:cNvPr id="39" name="グラフ 38">
          <a:extLst>
            <a:ext uri="{FF2B5EF4-FFF2-40B4-BE49-F238E27FC236}">
              <a16:creationId xmlns:a16="http://schemas.microsoft.com/office/drawing/2014/main" id="{BC90DDA8-2FB7-44B8-BE12-9B9C40FE4D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504826</xdr:colOff>
      <xdr:row>383</xdr:row>
      <xdr:rowOff>76199</xdr:rowOff>
    </xdr:from>
    <xdr:to>
      <xdr:col>24</xdr:col>
      <xdr:colOff>228600</xdr:colOff>
      <xdr:row>385</xdr:row>
      <xdr:rowOff>57150</xdr:rowOff>
    </xdr:to>
    <xdr:sp macro="" textlink="">
      <xdr:nvSpPr>
        <xdr:cNvPr id="40" name="吹き出し: 角を丸めた四角形 39">
          <a:extLst>
            <a:ext uri="{FF2B5EF4-FFF2-40B4-BE49-F238E27FC236}">
              <a16:creationId xmlns:a16="http://schemas.microsoft.com/office/drawing/2014/main" id="{48D17D19-4DB4-4A6C-84C2-57E40BE32DE7}"/>
            </a:ext>
          </a:extLst>
        </xdr:cNvPr>
        <xdr:cNvSpPr/>
      </xdr:nvSpPr>
      <xdr:spPr>
        <a:xfrm>
          <a:off x="13106401" y="64979549"/>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15</xdr:col>
      <xdr:colOff>409575</xdr:colOff>
      <xdr:row>429</xdr:row>
      <xdr:rowOff>47625</xdr:rowOff>
    </xdr:from>
    <xdr:to>
      <xdr:col>16</xdr:col>
      <xdr:colOff>19049</xdr:colOff>
      <xdr:row>431</xdr:row>
      <xdr:rowOff>19051</xdr:rowOff>
    </xdr:to>
    <xdr:sp macro="" textlink="">
      <xdr:nvSpPr>
        <xdr:cNvPr id="41" name="吹き出し: 角を丸めた四角形 40">
          <a:extLst>
            <a:ext uri="{FF2B5EF4-FFF2-40B4-BE49-F238E27FC236}">
              <a16:creationId xmlns:a16="http://schemas.microsoft.com/office/drawing/2014/main" id="{AE698302-28C9-41F7-A344-D130F34FB9F1}"/>
            </a:ext>
          </a:extLst>
        </xdr:cNvPr>
        <xdr:cNvSpPr/>
      </xdr:nvSpPr>
      <xdr:spPr>
        <a:xfrm>
          <a:off x="7781925" y="72828150"/>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25</xdr:col>
      <xdr:colOff>647700</xdr:colOff>
      <xdr:row>429</xdr:row>
      <xdr:rowOff>104775</xdr:rowOff>
    </xdr:from>
    <xdr:to>
      <xdr:col>26</xdr:col>
      <xdr:colOff>257174</xdr:colOff>
      <xdr:row>431</xdr:row>
      <xdr:rowOff>76201</xdr:rowOff>
    </xdr:to>
    <xdr:sp macro="" textlink="">
      <xdr:nvSpPr>
        <xdr:cNvPr id="42" name="吹き出し: 角を丸めた四角形 41">
          <a:extLst>
            <a:ext uri="{FF2B5EF4-FFF2-40B4-BE49-F238E27FC236}">
              <a16:creationId xmlns:a16="http://schemas.microsoft.com/office/drawing/2014/main" id="{2DE762B5-F566-4001-B875-DDCBC9D71A5F}"/>
            </a:ext>
          </a:extLst>
        </xdr:cNvPr>
        <xdr:cNvSpPr/>
      </xdr:nvSpPr>
      <xdr:spPr>
        <a:xfrm>
          <a:off x="14525625" y="72885300"/>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15</xdr:col>
      <xdr:colOff>438150</xdr:colOff>
      <xdr:row>461</xdr:row>
      <xdr:rowOff>19050</xdr:rowOff>
    </xdr:from>
    <xdr:to>
      <xdr:col>16</xdr:col>
      <xdr:colOff>47624</xdr:colOff>
      <xdr:row>463</xdr:row>
      <xdr:rowOff>1</xdr:rowOff>
    </xdr:to>
    <xdr:sp macro="" textlink="">
      <xdr:nvSpPr>
        <xdr:cNvPr id="43" name="吹き出し: 角を丸めた四角形 42">
          <a:extLst>
            <a:ext uri="{FF2B5EF4-FFF2-40B4-BE49-F238E27FC236}">
              <a16:creationId xmlns:a16="http://schemas.microsoft.com/office/drawing/2014/main" id="{BD2F91EF-984A-4932-968B-E14C6DA1737F}"/>
            </a:ext>
          </a:extLst>
        </xdr:cNvPr>
        <xdr:cNvSpPr/>
      </xdr:nvSpPr>
      <xdr:spPr>
        <a:xfrm>
          <a:off x="7810500" y="78066900"/>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25</xdr:col>
      <xdr:colOff>533400</xdr:colOff>
      <xdr:row>461</xdr:row>
      <xdr:rowOff>66675</xdr:rowOff>
    </xdr:from>
    <xdr:to>
      <xdr:col>26</xdr:col>
      <xdr:colOff>142874</xdr:colOff>
      <xdr:row>463</xdr:row>
      <xdr:rowOff>47626</xdr:rowOff>
    </xdr:to>
    <xdr:sp macro="" textlink="">
      <xdr:nvSpPr>
        <xdr:cNvPr id="44" name="吹き出し: 角を丸めた四角形 43">
          <a:extLst>
            <a:ext uri="{FF2B5EF4-FFF2-40B4-BE49-F238E27FC236}">
              <a16:creationId xmlns:a16="http://schemas.microsoft.com/office/drawing/2014/main" id="{ABEA5BCD-83FD-4606-8897-3871D04F13D5}"/>
            </a:ext>
          </a:extLst>
        </xdr:cNvPr>
        <xdr:cNvSpPr/>
      </xdr:nvSpPr>
      <xdr:spPr>
        <a:xfrm>
          <a:off x="14411325" y="78114525"/>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10</xdr:col>
      <xdr:colOff>247650</xdr:colOff>
      <xdr:row>502</xdr:row>
      <xdr:rowOff>19049</xdr:rowOff>
    </xdr:from>
    <xdr:to>
      <xdr:col>10</xdr:col>
      <xdr:colOff>542924</xdr:colOff>
      <xdr:row>504</xdr:row>
      <xdr:rowOff>28574</xdr:rowOff>
    </xdr:to>
    <xdr:sp macro="" textlink="">
      <xdr:nvSpPr>
        <xdr:cNvPr id="45" name="吹き出し: 角を丸めた四角形 44">
          <a:extLst>
            <a:ext uri="{FF2B5EF4-FFF2-40B4-BE49-F238E27FC236}">
              <a16:creationId xmlns:a16="http://schemas.microsoft.com/office/drawing/2014/main" id="{48D4C814-2D97-44CA-9A5C-CFD2A0571901}"/>
            </a:ext>
          </a:extLst>
        </xdr:cNvPr>
        <xdr:cNvSpPr/>
      </xdr:nvSpPr>
      <xdr:spPr>
        <a:xfrm>
          <a:off x="4524375" y="85210649"/>
          <a:ext cx="295274" cy="323850"/>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15</xdr:col>
      <xdr:colOff>600075</xdr:colOff>
      <xdr:row>520</xdr:row>
      <xdr:rowOff>152400</xdr:rowOff>
    </xdr:from>
    <xdr:to>
      <xdr:col>16</xdr:col>
      <xdr:colOff>209549</xdr:colOff>
      <xdr:row>523</xdr:row>
      <xdr:rowOff>9525</xdr:rowOff>
    </xdr:to>
    <xdr:sp macro="" textlink="">
      <xdr:nvSpPr>
        <xdr:cNvPr id="46" name="吹き出し: 角を丸めた四角形 45">
          <a:extLst>
            <a:ext uri="{FF2B5EF4-FFF2-40B4-BE49-F238E27FC236}">
              <a16:creationId xmlns:a16="http://schemas.microsoft.com/office/drawing/2014/main" id="{3E4FB2BF-B7C6-4F0C-A1A9-B44B2CAD5640}"/>
            </a:ext>
          </a:extLst>
        </xdr:cNvPr>
        <xdr:cNvSpPr/>
      </xdr:nvSpPr>
      <xdr:spPr>
        <a:xfrm>
          <a:off x="7972425" y="88106250"/>
          <a:ext cx="295274" cy="323850"/>
        </a:xfrm>
        <a:prstGeom prst="wedgeRoundRectCallout">
          <a:avLst>
            <a:gd name="adj1" fmla="val -71628"/>
            <a:gd name="adj2" fmla="val 9855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B</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15</xdr:col>
      <xdr:colOff>676275</xdr:colOff>
      <xdr:row>561</xdr:row>
      <xdr:rowOff>85725</xdr:rowOff>
    </xdr:from>
    <xdr:to>
      <xdr:col>16</xdr:col>
      <xdr:colOff>285749</xdr:colOff>
      <xdr:row>563</xdr:row>
      <xdr:rowOff>95250</xdr:rowOff>
    </xdr:to>
    <xdr:sp macro="" textlink="">
      <xdr:nvSpPr>
        <xdr:cNvPr id="47" name="吹き出し: 角を丸めた四角形 46">
          <a:extLst>
            <a:ext uri="{FF2B5EF4-FFF2-40B4-BE49-F238E27FC236}">
              <a16:creationId xmlns:a16="http://schemas.microsoft.com/office/drawing/2014/main" id="{773F7A5D-65BA-49CF-A2C7-EF8A34A5BE48}"/>
            </a:ext>
          </a:extLst>
        </xdr:cNvPr>
        <xdr:cNvSpPr/>
      </xdr:nvSpPr>
      <xdr:spPr>
        <a:xfrm>
          <a:off x="8048625" y="94764225"/>
          <a:ext cx="295274" cy="323850"/>
        </a:xfrm>
        <a:prstGeom prst="wedgeRoundRectCallout">
          <a:avLst>
            <a:gd name="adj1" fmla="val -71628"/>
            <a:gd name="adj2" fmla="val 9855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B</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10</xdr:col>
      <xdr:colOff>533400</xdr:colOff>
      <xdr:row>614</xdr:row>
      <xdr:rowOff>28575</xdr:rowOff>
    </xdr:from>
    <xdr:to>
      <xdr:col>11</xdr:col>
      <xdr:colOff>133349</xdr:colOff>
      <xdr:row>615</xdr:row>
      <xdr:rowOff>142875</xdr:rowOff>
    </xdr:to>
    <xdr:sp macro="" textlink="">
      <xdr:nvSpPr>
        <xdr:cNvPr id="48" name="吹き出し: 角を丸めた四角形 47">
          <a:extLst>
            <a:ext uri="{FF2B5EF4-FFF2-40B4-BE49-F238E27FC236}">
              <a16:creationId xmlns:a16="http://schemas.microsoft.com/office/drawing/2014/main" id="{21A1218F-5908-499F-8597-953467379154}"/>
            </a:ext>
          </a:extLst>
        </xdr:cNvPr>
        <xdr:cNvSpPr/>
      </xdr:nvSpPr>
      <xdr:spPr>
        <a:xfrm>
          <a:off x="4810125" y="103651050"/>
          <a:ext cx="295274" cy="266700"/>
        </a:xfrm>
        <a:prstGeom prst="wedgeRoundRectCallout">
          <a:avLst>
            <a:gd name="adj1" fmla="val -97435"/>
            <a:gd name="adj2" fmla="val -2287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9</xdr:col>
      <xdr:colOff>95250</xdr:colOff>
      <xdr:row>537</xdr:row>
      <xdr:rowOff>28575</xdr:rowOff>
    </xdr:from>
    <xdr:to>
      <xdr:col>9</xdr:col>
      <xdr:colOff>390524</xdr:colOff>
      <xdr:row>539</xdr:row>
      <xdr:rowOff>38100</xdr:rowOff>
    </xdr:to>
    <xdr:sp macro="" textlink="">
      <xdr:nvSpPr>
        <xdr:cNvPr id="49" name="吹き出し: 角を丸めた四角形 48">
          <a:extLst>
            <a:ext uri="{FF2B5EF4-FFF2-40B4-BE49-F238E27FC236}">
              <a16:creationId xmlns:a16="http://schemas.microsoft.com/office/drawing/2014/main" id="{E62DFB5B-5E07-46F4-AC6B-4EDC1BB40180}"/>
            </a:ext>
          </a:extLst>
        </xdr:cNvPr>
        <xdr:cNvSpPr/>
      </xdr:nvSpPr>
      <xdr:spPr>
        <a:xfrm>
          <a:off x="3800475" y="90973275"/>
          <a:ext cx="295274" cy="323850"/>
        </a:xfrm>
        <a:prstGeom prst="wedgeRoundRectCallout">
          <a:avLst>
            <a:gd name="adj1" fmla="val -90983"/>
            <a:gd name="adj2" fmla="val -16027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C</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13</xdr:col>
      <xdr:colOff>504825</xdr:colOff>
      <xdr:row>335</xdr:row>
      <xdr:rowOff>104775</xdr:rowOff>
    </xdr:from>
    <xdr:to>
      <xdr:col>24</xdr:col>
      <xdr:colOff>180975</xdr:colOff>
      <xdr:row>335</xdr:row>
      <xdr:rowOff>104775</xdr:rowOff>
    </xdr:to>
    <xdr:cxnSp macro="">
      <xdr:nvCxnSpPr>
        <xdr:cNvPr id="50" name="直線コネクタ 49">
          <a:extLst>
            <a:ext uri="{FF2B5EF4-FFF2-40B4-BE49-F238E27FC236}">
              <a16:creationId xmlns:a16="http://schemas.microsoft.com/office/drawing/2014/main" id="{B85CDCD7-C57F-4428-A22C-867D574F59E4}"/>
            </a:ext>
          </a:extLst>
        </xdr:cNvPr>
        <xdr:cNvCxnSpPr/>
      </xdr:nvCxnSpPr>
      <xdr:spPr>
        <a:xfrm>
          <a:off x="6619875" y="57273825"/>
          <a:ext cx="6734175" cy="0"/>
        </a:xfrm>
        <a:prstGeom prst="line">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24</xdr:col>
      <xdr:colOff>276225</xdr:colOff>
      <xdr:row>334</xdr:row>
      <xdr:rowOff>95250</xdr:rowOff>
    </xdr:from>
    <xdr:to>
      <xdr:col>25</xdr:col>
      <xdr:colOff>371475</xdr:colOff>
      <xdr:row>336</xdr:row>
      <xdr:rowOff>47625</xdr:rowOff>
    </xdr:to>
    <xdr:sp macro="" textlink="">
      <xdr:nvSpPr>
        <xdr:cNvPr id="51" name="正方形/長方形 50">
          <a:extLst>
            <a:ext uri="{FF2B5EF4-FFF2-40B4-BE49-F238E27FC236}">
              <a16:creationId xmlns:a16="http://schemas.microsoft.com/office/drawing/2014/main" id="{311557D7-262F-44D1-A457-133CB21E25F7}"/>
            </a:ext>
          </a:extLst>
        </xdr:cNvPr>
        <xdr:cNvSpPr/>
      </xdr:nvSpPr>
      <xdr:spPr>
        <a:xfrm>
          <a:off x="13449300" y="57111900"/>
          <a:ext cx="800100" cy="257175"/>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限度額</a:t>
          </a:r>
        </a:p>
      </xdr:txBody>
    </xdr:sp>
    <xdr:clientData/>
  </xdr:twoCellAnchor>
  <xdr:twoCellAnchor>
    <xdr:from>
      <xdr:col>13</xdr:col>
      <xdr:colOff>542925</xdr:colOff>
      <xdr:row>381</xdr:row>
      <xdr:rowOff>57150</xdr:rowOff>
    </xdr:from>
    <xdr:to>
      <xdr:col>24</xdr:col>
      <xdr:colOff>219075</xdr:colOff>
      <xdr:row>381</xdr:row>
      <xdr:rowOff>57150</xdr:rowOff>
    </xdr:to>
    <xdr:cxnSp macro="">
      <xdr:nvCxnSpPr>
        <xdr:cNvPr id="52" name="直線コネクタ 51">
          <a:extLst>
            <a:ext uri="{FF2B5EF4-FFF2-40B4-BE49-F238E27FC236}">
              <a16:creationId xmlns:a16="http://schemas.microsoft.com/office/drawing/2014/main" id="{590395C3-8337-4A2F-BD5B-3E4E722F952A}"/>
            </a:ext>
          </a:extLst>
        </xdr:cNvPr>
        <xdr:cNvCxnSpPr/>
      </xdr:nvCxnSpPr>
      <xdr:spPr>
        <a:xfrm>
          <a:off x="6657975" y="64655700"/>
          <a:ext cx="6734175" cy="0"/>
        </a:xfrm>
        <a:prstGeom prst="line">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24</xdr:col>
      <xdr:colOff>276225</xdr:colOff>
      <xdr:row>380</xdr:row>
      <xdr:rowOff>38100</xdr:rowOff>
    </xdr:from>
    <xdr:to>
      <xdr:col>25</xdr:col>
      <xdr:colOff>371475</xdr:colOff>
      <xdr:row>381</xdr:row>
      <xdr:rowOff>142875</xdr:rowOff>
    </xdr:to>
    <xdr:sp macro="" textlink="">
      <xdr:nvSpPr>
        <xdr:cNvPr id="53" name="正方形/長方形 52">
          <a:extLst>
            <a:ext uri="{FF2B5EF4-FFF2-40B4-BE49-F238E27FC236}">
              <a16:creationId xmlns:a16="http://schemas.microsoft.com/office/drawing/2014/main" id="{8D2D8570-749C-42A3-BDB0-083AD31D3E2B}"/>
            </a:ext>
          </a:extLst>
        </xdr:cNvPr>
        <xdr:cNvSpPr/>
      </xdr:nvSpPr>
      <xdr:spPr>
        <a:xfrm>
          <a:off x="13449300" y="64484250"/>
          <a:ext cx="800100" cy="257175"/>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限度額</a:t>
          </a:r>
        </a:p>
      </xdr:txBody>
    </xdr:sp>
    <xdr:clientData/>
  </xdr:twoCellAnchor>
  <xdr:twoCellAnchor>
    <xdr:from>
      <xdr:col>10</xdr:col>
      <xdr:colOff>133350</xdr:colOff>
      <xdr:row>518</xdr:row>
      <xdr:rowOff>66675</xdr:rowOff>
    </xdr:from>
    <xdr:to>
      <xdr:col>10</xdr:col>
      <xdr:colOff>428624</xdr:colOff>
      <xdr:row>520</xdr:row>
      <xdr:rowOff>85725</xdr:rowOff>
    </xdr:to>
    <xdr:sp macro="" textlink="">
      <xdr:nvSpPr>
        <xdr:cNvPr id="54" name="吹き出し: 角を丸めた四角形 53">
          <a:extLst>
            <a:ext uri="{FF2B5EF4-FFF2-40B4-BE49-F238E27FC236}">
              <a16:creationId xmlns:a16="http://schemas.microsoft.com/office/drawing/2014/main" id="{89114CEC-6712-4A3B-8911-873179AE88B0}"/>
            </a:ext>
          </a:extLst>
        </xdr:cNvPr>
        <xdr:cNvSpPr/>
      </xdr:nvSpPr>
      <xdr:spPr>
        <a:xfrm>
          <a:off x="4410075" y="87715725"/>
          <a:ext cx="295274" cy="323850"/>
        </a:xfrm>
        <a:prstGeom prst="wedgeRoundRectCallout">
          <a:avLst>
            <a:gd name="adj1" fmla="val -116789"/>
            <a:gd name="adj2" fmla="val 2796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8</xdr:col>
      <xdr:colOff>85725</xdr:colOff>
      <xdr:row>534</xdr:row>
      <xdr:rowOff>9525</xdr:rowOff>
    </xdr:from>
    <xdr:to>
      <xdr:col>9</xdr:col>
      <xdr:colOff>9525</xdr:colOff>
      <xdr:row>535</xdr:row>
      <xdr:rowOff>0</xdr:rowOff>
    </xdr:to>
    <xdr:sp macro="" textlink="">
      <xdr:nvSpPr>
        <xdr:cNvPr id="55" name="正方形/長方形 54">
          <a:extLst>
            <a:ext uri="{FF2B5EF4-FFF2-40B4-BE49-F238E27FC236}">
              <a16:creationId xmlns:a16="http://schemas.microsoft.com/office/drawing/2014/main" id="{99CC606C-E44D-4FC2-A0FC-14FABD770172}"/>
            </a:ext>
          </a:extLst>
        </xdr:cNvPr>
        <xdr:cNvSpPr/>
      </xdr:nvSpPr>
      <xdr:spPr>
        <a:xfrm>
          <a:off x="3171825" y="90477975"/>
          <a:ext cx="542925" cy="152400"/>
        </a:xfrm>
        <a:prstGeom prst="rect">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200025</xdr:colOff>
      <xdr:row>559</xdr:row>
      <xdr:rowOff>38100</xdr:rowOff>
    </xdr:from>
    <xdr:to>
      <xdr:col>10</xdr:col>
      <xdr:colOff>495299</xdr:colOff>
      <xdr:row>561</xdr:row>
      <xdr:rowOff>57150</xdr:rowOff>
    </xdr:to>
    <xdr:sp macro="" textlink="">
      <xdr:nvSpPr>
        <xdr:cNvPr id="56" name="吹き出し: 角を丸めた四角形 55">
          <a:extLst>
            <a:ext uri="{FF2B5EF4-FFF2-40B4-BE49-F238E27FC236}">
              <a16:creationId xmlns:a16="http://schemas.microsoft.com/office/drawing/2014/main" id="{C649C6E9-FD3B-4E91-BFE1-919BE8E4E4E4}"/>
            </a:ext>
          </a:extLst>
        </xdr:cNvPr>
        <xdr:cNvSpPr/>
      </xdr:nvSpPr>
      <xdr:spPr>
        <a:xfrm>
          <a:off x="4476750" y="94411800"/>
          <a:ext cx="295274" cy="323850"/>
        </a:xfrm>
        <a:prstGeom prst="wedgeRoundRectCallout">
          <a:avLst>
            <a:gd name="adj1" fmla="val -116789"/>
            <a:gd name="adj2" fmla="val 2796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8</xdr:col>
      <xdr:colOff>57150</xdr:colOff>
      <xdr:row>578</xdr:row>
      <xdr:rowOff>19050</xdr:rowOff>
    </xdr:from>
    <xdr:to>
      <xdr:col>8</xdr:col>
      <xdr:colOff>352424</xdr:colOff>
      <xdr:row>580</xdr:row>
      <xdr:rowOff>28575</xdr:rowOff>
    </xdr:to>
    <xdr:sp macro="" textlink="">
      <xdr:nvSpPr>
        <xdr:cNvPr id="57" name="吹き出し: 角を丸めた四角形 56">
          <a:extLst>
            <a:ext uri="{FF2B5EF4-FFF2-40B4-BE49-F238E27FC236}">
              <a16:creationId xmlns:a16="http://schemas.microsoft.com/office/drawing/2014/main" id="{D960F141-028D-4B08-885A-B8A6C233F9A7}"/>
            </a:ext>
          </a:extLst>
        </xdr:cNvPr>
        <xdr:cNvSpPr/>
      </xdr:nvSpPr>
      <xdr:spPr>
        <a:xfrm>
          <a:off x="3143250" y="97688400"/>
          <a:ext cx="295274" cy="323850"/>
        </a:xfrm>
        <a:prstGeom prst="wedgeRoundRectCallout">
          <a:avLst>
            <a:gd name="adj1" fmla="val -90983"/>
            <a:gd name="adj2" fmla="val -16027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C</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7</xdr:col>
      <xdr:colOff>114300</xdr:colOff>
      <xdr:row>575</xdr:row>
      <xdr:rowOff>0</xdr:rowOff>
    </xdr:from>
    <xdr:to>
      <xdr:col>7</xdr:col>
      <xdr:colOff>657225</xdr:colOff>
      <xdr:row>575</xdr:row>
      <xdr:rowOff>152400</xdr:rowOff>
    </xdr:to>
    <xdr:sp macro="" textlink="">
      <xdr:nvSpPr>
        <xdr:cNvPr id="58" name="正方形/長方形 57">
          <a:extLst>
            <a:ext uri="{FF2B5EF4-FFF2-40B4-BE49-F238E27FC236}">
              <a16:creationId xmlns:a16="http://schemas.microsoft.com/office/drawing/2014/main" id="{908F8033-8A05-4199-82E7-2144ABF01704}"/>
            </a:ext>
          </a:extLst>
        </xdr:cNvPr>
        <xdr:cNvSpPr/>
      </xdr:nvSpPr>
      <xdr:spPr>
        <a:xfrm>
          <a:off x="2514600" y="97193100"/>
          <a:ext cx="542925" cy="152400"/>
        </a:xfrm>
        <a:prstGeom prst="rect">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200025</xdr:colOff>
      <xdr:row>613</xdr:row>
      <xdr:rowOff>152400</xdr:rowOff>
    </xdr:from>
    <xdr:to>
      <xdr:col>10</xdr:col>
      <xdr:colOff>314325</xdr:colOff>
      <xdr:row>615</xdr:row>
      <xdr:rowOff>28575</xdr:rowOff>
    </xdr:to>
    <xdr:sp macro="" textlink="">
      <xdr:nvSpPr>
        <xdr:cNvPr id="59" name="正方形/長方形 58">
          <a:extLst>
            <a:ext uri="{FF2B5EF4-FFF2-40B4-BE49-F238E27FC236}">
              <a16:creationId xmlns:a16="http://schemas.microsoft.com/office/drawing/2014/main" id="{582446B6-E4EB-400D-ADC3-7F534F860B3C}"/>
            </a:ext>
          </a:extLst>
        </xdr:cNvPr>
        <xdr:cNvSpPr/>
      </xdr:nvSpPr>
      <xdr:spPr>
        <a:xfrm>
          <a:off x="409575" y="103612950"/>
          <a:ext cx="4181475" cy="190500"/>
        </a:xfrm>
        <a:prstGeom prst="rect">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644</xdr:row>
      <xdr:rowOff>0</xdr:rowOff>
    </xdr:from>
    <xdr:to>
      <xdr:col>10</xdr:col>
      <xdr:colOff>295274</xdr:colOff>
      <xdr:row>645</xdr:row>
      <xdr:rowOff>114300</xdr:rowOff>
    </xdr:to>
    <xdr:sp macro="" textlink="">
      <xdr:nvSpPr>
        <xdr:cNvPr id="60" name="吹き出し: 角を丸めた四角形 59">
          <a:extLst>
            <a:ext uri="{FF2B5EF4-FFF2-40B4-BE49-F238E27FC236}">
              <a16:creationId xmlns:a16="http://schemas.microsoft.com/office/drawing/2014/main" id="{DCAAF59C-87BB-47EC-96A9-FCDF0ADFBB37}"/>
            </a:ext>
          </a:extLst>
        </xdr:cNvPr>
        <xdr:cNvSpPr/>
      </xdr:nvSpPr>
      <xdr:spPr>
        <a:xfrm>
          <a:off x="4276725" y="108594525"/>
          <a:ext cx="295274" cy="266700"/>
        </a:xfrm>
        <a:prstGeom prst="wedgeRoundRectCallout">
          <a:avLst>
            <a:gd name="adj1" fmla="val -97435"/>
            <a:gd name="adj2" fmla="val -2287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24</xdr:col>
      <xdr:colOff>504826</xdr:colOff>
      <xdr:row>686</xdr:row>
      <xdr:rowOff>76199</xdr:rowOff>
    </xdr:from>
    <xdr:to>
      <xdr:col>25</xdr:col>
      <xdr:colOff>228600</xdr:colOff>
      <xdr:row>688</xdr:row>
      <xdr:rowOff>57150</xdr:rowOff>
    </xdr:to>
    <xdr:sp macro="" textlink="">
      <xdr:nvSpPr>
        <xdr:cNvPr id="61" name="吹き出し: 角を丸めた四角形 60">
          <a:extLst>
            <a:ext uri="{FF2B5EF4-FFF2-40B4-BE49-F238E27FC236}">
              <a16:creationId xmlns:a16="http://schemas.microsoft.com/office/drawing/2014/main" id="{20FC441B-7A9C-437B-AA22-0A9E4D6DA1EF}"/>
            </a:ext>
          </a:extLst>
        </xdr:cNvPr>
        <xdr:cNvSpPr/>
      </xdr:nvSpPr>
      <xdr:spPr>
        <a:xfrm>
          <a:off x="13677901" y="115509674"/>
          <a:ext cx="42862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twoCellAnchor>
    <xdr:from>
      <xdr:col>14</xdr:col>
      <xdr:colOff>552449</xdr:colOff>
      <xdr:row>679</xdr:row>
      <xdr:rowOff>61912</xdr:rowOff>
    </xdr:from>
    <xdr:to>
      <xdr:col>27</xdr:col>
      <xdr:colOff>85725</xdr:colOff>
      <xdr:row>692</xdr:row>
      <xdr:rowOff>38100</xdr:rowOff>
    </xdr:to>
    <xdr:graphicFrame macro="">
      <xdr:nvGraphicFramePr>
        <xdr:cNvPr id="62" name="グラフ 61">
          <a:extLst>
            <a:ext uri="{FF2B5EF4-FFF2-40B4-BE49-F238E27FC236}">
              <a16:creationId xmlns:a16="http://schemas.microsoft.com/office/drawing/2014/main" id="{30FF2DC9-6EC0-4EB8-94A5-77978880CD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638175</xdr:colOff>
      <xdr:row>688</xdr:row>
      <xdr:rowOff>19050</xdr:rowOff>
    </xdr:from>
    <xdr:to>
      <xdr:col>27</xdr:col>
      <xdr:colOff>266699</xdr:colOff>
      <xdr:row>690</xdr:row>
      <xdr:rowOff>1</xdr:rowOff>
    </xdr:to>
    <xdr:sp macro="" textlink="">
      <xdr:nvSpPr>
        <xdr:cNvPr id="63" name="吹き出し: 角を丸めた四角形 63">
          <a:extLst>
            <a:ext uri="{FF2B5EF4-FFF2-40B4-BE49-F238E27FC236}">
              <a16:creationId xmlns:a16="http://schemas.microsoft.com/office/drawing/2014/main" id="{5BD48926-4F4D-46AB-B050-8AD098DEE156}"/>
            </a:ext>
          </a:extLst>
        </xdr:cNvPr>
        <xdr:cNvSpPr/>
      </xdr:nvSpPr>
      <xdr:spPr>
        <a:xfrm>
          <a:off x="15201900" y="115757325"/>
          <a:ext cx="295274" cy="285751"/>
        </a:xfrm>
        <a:prstGeom prst="wedgeRoundRectCallout">
          <a:avLst>
            <a:gd name="adj1" fmla="val -45822"/>
            <a:gd name="adj2" fmla="val -741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900">
              <a:latin typeface="Meiryo UI" panose="020B0604030504040204" pitchFamily="50" charset="-128"/>
              <a:ea typeface="Meiryo UI" panose="020B0604030504040204" pitchFamily="50" charset="-128"/>
            </a:rPr>
            <a:t>A</a:t>
          </a:r>
          <a:endParaRPr kumimoji="1" lang="ja-JP" altLang="en-US" sz="9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EF325-F9CF-43A0-910E-998753FE30A2}">
  <dimension ref="A1"/>
  <sheetViews>
    <sheetView tabSelected="1" view="pageBreakPreview" zoomScaleNormal="100" zoomScaleSheetLayoutView="100" workbookViewId="0"/>
  </sheetViews>
  <sheetFormatPr defaultColWidth="4.33203125" defaultRowHeight="13.2" x14ac:dyDescent="0.2"/>
  <cols>
    <col min="1" max="16384" width="4.33203125" style="1"/>
  </cols>
  <sheetData/>
  <phoneticPr fontId="2"/>
  <pageMargins left="0.70866141732283472" right="0.70866141732283472" top="0.74803149606299213" bottom="0.74803149606299213" header="0.31496062992125984" footer="0.31496062992125984"/>
  <pageSetup paperSize="9" orientation="portrait"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FFCBB-338F-4C54-A16F-BBD3C8F57139}">
  <sheetPr>
    <pageSetUpPr fitToPage="1"/>
  </sheetPr>
  <dimension ref="A1:D12"/>
  <sheetViews>
    <sheetView showGridLines="0" view="pageBreakPreview" zoomScaleNormal="90" zoomScaleSheetLayoutView="100" workbookViewId="0">
      <selection activeCell="D4" sqref="D4"/>
    </sheetView>
  </sheetViews>
  <sheetFormatPr defaultColWidth="9" defaultRowHeight="10.8" x14ac:dyDescent="0.2"/>
  <cols>
    <col min="1" max="1" width="7.5546875" style="2" customWidth="1"/>
    <col min="2" max="2" width="25.44140625" style="2" customWidth="1"/>
    <col min="3" max="3" width="10.44140625" style="2" customWidth="1"/>
    <col min="4" max="4" width="60.6640625" style="2" customWidth="1"/>
    <col min="5" max="16384" width="9" style="2"/>
  </cols>
  <sheetData>
    <row r="1" spans="1:4" ht="23.25" customHeight="1" x14ac:dyDescent="0.2">
      <c r="A1" s="189" t="s">
        <v>0</v>
      </c>
      <c r="B1" s="189"/>
      <c r="C1" s="189"/>
      <c r="D1" s="189"/>
    </row>
    <row r="2" spans="1:4" ht="11.25" customHeight="1" x14ac:dyDescent="0.2">
      <c r="A2" s="8"/>
      <c r="B2" s="8"/>
      <c r="C2" s="8"/>
      <c r="D2" s="8"/>
    </row>
    <row r="3" spans="1:4" ht="11.25" customHeight="1" x14ac:dyDescent="0.2">
      <c r="A3" s="8"/>
      <c r="B3" s="11" t="s">
        <v>1</v>
      </c>
      <c r="C3" s="8"/>
      <c r="D3" s="8"/>
    </row>
    <row r="4" spans="1:4" x14ac:dyDescent="0.2">
      <c r="A4" s="3"/>
      <c r="B4" s="3"/>
    </row>
    <row r="5" spans="1:4" ht="30.75" customHeight="1" x14ac:dyDescent="0.2">
      <c r="A5" s="4" t="s">
        <v>2</v>
      </c>
      <c r="B5" s="4" t="s">
        <v>3</v>
      </c>
      <c r="C5" s="5" t="s">
        <v>4</v>
      </c>
      <c r="D5" s="5" t="s">
        <v>5</v>
      </c>
    </row>
    <row r="6" spans="1:4" ht="27.75" customHeight="1" x14ac:dyDescent="0.2">
      <c r="A6" s="7" t="s">
        <v>6</v>
      </c>
      <c r="B6" s="6" t="s">
        <v>7</v>
      </c>
      <c r="C6" s="7" t="s">
        <v>8</v>
      </c>
      <c r="D6" s="9" t="s">
        <v>9</v>
      </c>
    </row>
    <row r="7" spans="1:4" ht="25.5" customHeight="1" x14ac:dyDescent="0.2">
      <c r="A7" s="7" t="s">
        <v>6</v>
      </c>
      <c r="B7" s="6" t="s">
        <v>10</v>
      </c>
      <c r="C7" s="7" t="s">
        <v>11</v>
      </c>
      <c r="D7" s="10" t="s">
        <v>12</v>
      </c>
    </row>
    <row r="8" spans="1:4" ht="27.75" customHeight="1" x14ac:dyDescent="0.2">
      <c r="A8" s="7" t="s">
        <v>6</v>
      </c>
      <c r="B8" s="6" t="s">
        <v>13</v>
      </c>
      <c r="C8" s="7" t="s">
        <v>14</v>
      </c>
      <c r="D8" s="10" t="s">
        <v>15</v>
      </c>
    </row>
    <row r="9" spans="1:4" ht="26.25" customHeight="1" x14ac:dyDescent="0.2">
      <c r="A9" s="7" t="s">
        <v>6</v>
      </c>
      <c r="B9" s="6" t="s">
        <v>16</v>
      </c>
      <c r="C9" s="7" t="s">
        <v>17</v>
      </c>
      <c r="D9" s="10" t="s">
        <v>18</v>
      </c>
    </row>
    <row r="10" spans="1:4" ht="31.5" customHeight="1" x14ac:dyDescent="0.2">
      <c r="A10" s="7" t="s">
        <v>6</v>
      </c>
      <c r="B10" s="6" t="s">
        <v>19</v>
      </c>
      <c r="C10" s="7" t="s">
        <v>20</v>
      </c>
      <c r="D10" s="10" t="s">
        <v>21</v>
      </c>
    </row>
    <row r="11" spans="1:4" ht="28.5" customHeight="1" x14ac:dyDescent="0.2">
      <c r="A11" s="7" t="s">
        <v>6</v>
      </c>
      <c r="B11" s="6" t="s">
        <v>22</v>
      </c>
      <c r="C11" s="7" t="s">
        <v>23</v>
      </c>
      <c r="D11" s="10" t="s">
        <v>24</v>
      </c>
    </row>
    <row r="12" spans="1:4" ht="27" customHeight="1" x14ac:dyDescent="0.2">
      <c r="A12" s="7" t="s">
        <v>6</v>
      </c>
      <c r="B12" s="6" t="s">
        <v>25</v>
      </c>
      <c r="C12" s="7" t="s">
        <v>26</v>
      </c>
      <c r="D12" s="9" t="s">
        <v>27</v>
      </c>
    </row>
  </sheetData>
  <mergeCells count="1">
    <mergeCell ref="A1:D1"/>
  </mergeCells>
  <phoneticPr fontId="2"/>
  <pageMargins left="0.70866141732283472" right="0.70866141732283472" top="0.59055118110236227" bottom="0.74803149606299213" header="0.31496062992125984" footer="0.31496062992125984"/>
  <pageSetup paperSize="9" scale="85" fitToHeight="0" orientation="portrait" horizontalDpi="300" r:id="rId1"/>
  <headerFooter>
    <oddHeader>&amp;L&amp;"Meiryo,標準"&amp;A</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59BCD-468C-4431-A907-71286EA9A53B}">
  <dimension ref="A1:H33"/>
  <sheetViews>
    <sheetView view="pageBreakPreview" zoomScaleNormal="100" zoomScaleSheetLayoutView="100" workbookViewId="0">
      <selection activeCell="D4" sqref="D4"/>
    </sheetView>
  </sheetViews>
  <sheetFormatPr defaultColWidth="9" defaultRowHeight="12.6" x14ac:dyDescent="0.2"/>
  <cols>
    <col min="1" max="2" width="2.6640625" style="54" customWidth="1"/>
    <col min="3" max="3" width="6.44140625" style="65" customWidth="1"/>
    <col min="4" max="4" width="23.44140625" style="65" customWidth="1"/>
    <col min="5" max="5" width="6.44140625" style="65" customWidth="1"/>
    <col min="6" max="6" width="44.109375" style="54" customWidth="1"/>
    <col min="7" max="7" width="10.44140625" style="69" bestFit="1" customWidth="1"/>
    <col min="8" max="8" width="43.109375" style="54" customWidth="1"/>
    <col min="9" max="16384" width="9" style="54"/>
  </cols>
  <sheetData>
    <row r="1" spans="1:8" s="48" customFormat="1" ht="18.600000000000001" x14ac:dyDescent="0.35">
      <c r="A1" s="45" t="s">
        <v>28</v>
      </c>
      <c r="B1" s="12"/>
      <c r="C1" s="12"/>
      <c r="D1" s="47"/>
      <c r="E1" s="47"/>
      <c r="F1" s="47"/>
      <c r="G1" s="47"/>
      <c r="H1" s="47"/>
    </row>
    <row r="2" spans="1:8" s="48" customFormat="1" x14ac:dyDescent="0.25">
      <c r="A2" s="12"/>
      <c r="B2" s="12"/>
      <c r="C2" s="12"/>
      <c r="D2" s="47"/>
      <c r="E2" s="47"/>
      <c r="F2" s="47"/>
      <c r="G2" s="47"/>
      <c r="H2" s="47"/>
    </row>
    <row r="3" spans="1:8" s="48" customFormat="1" x14ac:dyDescent="0.25">
      <c r="A3" s="49"/>
      <c r="B3" s="12"/>
      <c r="C3" s="12"/>
      <c r="D3" s="47"/>
      <c r="E3" s="47"/>
      <c r="F3" s="47"/>
      <c r="G3" s="47"/>
      <c r="H3" s="47"/>
    </row>
    <row r="4" spans="1:8" s="48" customFormat="1" ht="12" customHeight="1" x14ac:dyDescent="0.25">
      <c r="A4" s="49"/>
      <c r="B4" s="12" t="s">
        <v>29</v>
      </c>
      <c r="C4" s="12"/>
      <c r="D4" s="47"/>
      <c r="E4" s="47"/>
      <c r="F4" s="47"/>
      <c r="G4" s="47"/>
      <c r="H4" s="47"/>
    </row>
    <row r="5" spans="1:8" ht="13.5" customHeight="1" x14ac:dyDescent="0.25">
      <c r="A5" s="50"/>
      <c r="B5" s="51"/>
      <c r="C5" s="51"/>
      <c r="D5" s="52"/>
      <c r="E5" s="52"/>
      <c r="F5" s="52"/>
      <c r="G5" s="52"/>
      <c r="H5" s="52"/>
    </row>
    <row r="6" spans="1:8" ht="14.25" customHeight="1" thickBot="1" x14ac:dyDescent="0.3">
      <c r="A6" s="50"/>
      <c r="B6" s="51"/>
      <c r="C6" s="51"/>
      <c r="D6" s="52"/>
      <c r="E6" s="52"/>
      <c r="F6" s="52"/>
      <c r="G6" s="52"/>
      <c r="H6" s="52"/>
    </row>
    <row r="7" spans="1:8" ht="14.25" customHeight="1" x14ac:dyDescent="0.25">
      <c r="A7" s="50"/>
      <c r="B7" s="51"/>
      <c r="C7" s="190" t="s">
        <v>30</v>
      </c>
      <c r="D7" s="191"/>
      <c r="E7" s="192" t="s">
        <v>31</v>
      </c>
      <c r="F7" s="193"/>
      <c r="G7" s="192" t="s">
        <v>32</v>
      </c>
      <c r="H7" s="193"/>
    </row>
    <row r="8" spans="1:8" ht="14.25" customHeight="1" thickBot="1" x14ac:dyDescent="0.3">
      <c r="A8" s="50"/>
      <c r="B8" s="51"/>
      <c r="C8" s="56" t="s">
        <v>33</v>
      </c>
      <c r="D8" s="57" t="s">
        <v>34</v>
      </c>
      <c r="E8" s="56" t="s">
        <v>33</v>
      </c>
      <c r="F8" s="57" t="s">
        <v>34</v>
      </c>
      <c r="G8" s="58" t="s">
        <v>33</v>
      </c>
      <c r="H8" s="57" t="s">
        <v>34</v>
      </c>
    </row>
    <row r="9" spans="1:8" ht="24" customHeight="1" thickBot="1" x14ac:dyDescent="0.25">
      <c r="C9" s="59" t="s">
        <v>35</v>
      </c>
      <c r="D9" s="60" t="s">
        <v>36</v>
      </c>
      <c r="E9" s="61" t="s">
        <v>37</v>
      </c>
      <c r="F9" s="62" t="s">
        <v>36</v>
      </c>
      <c r="G9" s="63" t="s">
        <v>38</v>
      </c>
      <c r="H9" s="64" t="s">
        <v>39</v>
      </c>
    </row>
    <row r="10" spans="1:8" ht="24" customHeight="1" thickBot="1" x14ac:dyDescent="0.25">
      <c r="C10" s="194" t="s">
        <v>40</v>
      </c>
      <c r="D10" s="196" t="s">
        <v>41</v>
      </c>
      <c r="E10" s="61" t="s">
        <v>42</v>
      </c>
      <c r="F10" s="62" t="s">
        <v>43</v>
      </c>
      <c r="G10" s="63" t="s">
        <v>38</v>
      </c>
      <c r="H10" s="64" t="s">
        <v>39</v>
      </c>
    </row>
    <row r="11" spans="1:8" ht="24" customHeight="1" thickBot="1" x14ac:dyDescent="0.25">
      <c r="C11" s="195"/>
      <c r="D11" s="197"/>
      <c r="E11" s="198" t="s">
        <v>44</v>
      </c>
      <c r="F11" s="200" t="s">
        <v>45</v>
      </c>
      <c r="G11" s="63" t="s">
        <v>46</v>
      </c>
      <c r="H11" s="64" t="s">
        <v>47</v>
      </c>
    </row>
    <row r="12" spans="1:8" ht="24.75" customHeight="1" thickBot="1" x14ac:dyDescent="0.25">
      <c r="C12" s="195"/>
      <c r="D12" s="197"/>
      <c r="E12" s="199"/>
      <c r="F12" s="201"/>
      <c r="G12" s="63" t="s">
        <v>48</v>
      </c>
      <c r="H12" s="68" t="s">
        <v>49</v>
      </c>
    </row>
    <row r="13" spans="1:8" ht="24.75" customHeight="1" thickBot="1" x14ac:dyDescent="0.25">
      <c r="C13" s="195"/>
      <c r="D13" s="197"/>
      <c r="E13" s="199"/>
      <c r="F13" s="201"/>
      <c r="G13" s="63" t="s">
        <v>50</v>
      </c>
      <c r="H13" s="68" t="s">
        <v>51</v>
      </c>
    </row>
    <row r="14" spans="1:8" ht="24.75" customHeight="1" thickBot="1" x14ac:dyDescent="0.25">
      <c r="C14" s="195"/>
      <c r="D14" s="197"/>
      <c r="E14" s="199"/>
      <c r="F14" s="201"/>
      <c r="G14" s="63" t="s">
        <v>52</v>
      </c>
      <c r="H14" s="68" t="s">
        <v>53</v>
      </c>
    </row>
    <row r="15" spans="1:8" ht="24.75" customHeight="1" thickBot="1" x14ac:dyDescent="0.25">
      <c r="C15" s="195"/>
      <c r="D15" s="197"/>
      <c r="E15" s="199"/>
      <c r="F15" s="201"/>
      <c r="G15" s="63" t="s">
        <v>54</v>
      </c>
      <c r="H15" s="68" t="s">
        <v>55</v>
      </c>
    </row>
    <row r="16" spans="1:8" ht="24" customHeight="1" thickBot="1" x14ac:dyDescent="0.25">
      <c r="C16" s="195"/>
      <c r="D16" s="197"/>
      <c r="E16" s="199"/>
      <c r="F16" s="201"/>
      <c r="G16" s="63" t="s">
        <v>56</v>
      </c>
      <c r="H16" s="64" t="s">
        <v>57</v>
      </c>
    </row>
    <row r="17" spans="3:8" ht="24" customHeight="1" thickBot="1" x14ac:dyDescent="0.25">
      <c r="C17" s="195"/>
      <c r="D17" s="197"/>
      <c r="E17" s="198" t="s">
        <v>58</v>
      </c>
      <c r="F17" s="200" t="s">
        <v>59</v>
      </c>
      <c r="G17" s="63" t="s">
        <v>60</v>
      </c>
      <c r="H17" s="64" t="s">
        <v>61</v>
      </c>
    </row>
    <row r="18" spans="3:8" ht="24" customHeight="1" thickBot="1" x14ac:dyDescent="0.25">
      <c r="C18" s="195"/>
      <c r="D18" s="197"/>
      <c r="E18" s="202"/>
      <c r="F18" s="203"/>
      <c r="G18" s="63" t="s">
        <v>62</v>
      </c>
      <c r="H18" s="64" t="s">
        <v>63</v>
      </c>
    </row>
    <row r="19" spans="3:8" ht="24" customHeight="1" thickBot="1" x14ac:dyDescent="0.25">
      <c r="C19" s="195"/>
      <c r="D19" s="197"/>
      <c r="E19" s="198" t="s">
        <v>64</v>
      </c>
      <c r="F19" s="200" t="s">
        <v>65</v>
      </c>
      <c r="G19" s="63" t="s">
        <v>66</v>
      </c>
      <c r="H19" s="64" t="s">
        <v>67</v>
      </c>
    </row>
    <row r="20" spans="3:8" ht="24" customHeight="1" thickBot="1" x14ac:dyDescent="0.25">
      <c r="C20" s="195"/>
      <c r="D20" s="197"/>
      <c r="E20" s="199"/>
      <c r="F20" s="201"/>
      <c r="G20" s="63" t="s">
        <v>68</v>
      </c>
      <c r="H20" s="64" t="s">
        <v>69</v>
      </c>
    </row>
    <row r="21" spans="3:8" ht="24" customHeight="1" thickBot="1" x14ac:dyDescent="0.25">
      <c r="C21" s="195"/>
      <c r="D21" s="197"/>
      <c r="E21" s="202"/>
      <c r="F21" s="203"/>
      <c r="G21" s="63" t="s">
        <v>70</v>
      </c>
      <c r="H21" s="64" t="s">
        <v>71</v>
      </c>
    </row>
    <row r="22" spans="3:8" ht="24" customHeight="1" thickBot="1" x14ac:dyDescent="0.25">
      <c r="C22" s="195"/>
      <c r="D22" s="197"/>
      <c r="E22" s="61" t="s">
        <v>72</v>
      </c>
      <c r="F22" s="62" t="s">
        <v>73</v>
      </c>
      <c r="G22" s="63" t="s">
        <v>38</v>
      </c>
      <c r="H22" s="64" t="s">
        <v>39</v>
      </c>
    </row>
    <row r="23" spans="3:8" ht="24" customHeight="1" thickBot="1" x14ac:dyDescent="0.25">
      <c r="C23" s="66"/>
      <c r="D23" s="67"/>
      <c r="E23" s="61" t="s">
        <v>74</v>
      </c>
      <c r="F23" s="62" t="s">
        <v>75</v>
      </c>
      <c r="G23" s="63" t="s">
        <v>38</v>
      </c>
      <c r="H23" s="64" t="s">
        <v>39</v>
      </c>
    </row>
    <row r="24" spans="3:8" ht="24" customHeight="1" thickBot="1" x14ac:dyDescent="0.25">
      <c r="C24" s="66"/>
      <c r="D24" s="67"/>
      <c r="E24" s="198" t="s">
        <v>76</v>
      </c>
      <c r="F24" s="200" t="s">
        <v>77</v>
      </c>
      <c r="G24" s="63" t="s">
        <v>78</v>
      </c>
      <c r="H24" s="64" t="s">
        <v>79</v>
      </c>
    </row>
    <row r="25" spans="3:8" ht="24" customHeight="1" thickBot="1" x14ac:dyDescent="0.25">
      <c r="C25" s="66"/>
      <c r="D25" s="67"/>
      <c r="E25" s="199"/>
      <c r="F25" s="201"/>
      <c r="G25" s="63" t="s">
        <v>80</v>
      </c>
      <c r="H25" s="64" t="s">
        <v>81</v>
      </c>
    </row>
    <row r="26" spans="3:8" ht="40.5" customHeight="1" x14ac:dyDescent="0.2">
      <c r="C26" s="194" t="s">
        <v>82</v>
      </c>
      <c r="D26" s="196" t="s">
        <v>83</v>
      </c>
      <c r="E26" s="198" t="s">
        <v>84</v>
      </c>
      <c r="F26" s="200" t="s">
        <v>85</v>
      </c>
      <c r="G26" s="63" t="s">
        <v>86</v>
      </c>
      <c r="H26" s="64" t="s">
        <v>87</v>
      </c>
    </row>
    <row r="27" spans="3:8" ht="45" customHeight="1" x14ac:dyDescent="0.2">
      <c r="C27" s="204"/>
      <c r="D27" s="205"/>
      <c r="E27" s="202"/>
      <c r="F27" s="203"/>
      <c r="G27" s="63" t="s">
        <v>88</v>
      </c>
      <c r="H27" s="64" t="s">
        <v>89</v>
      </c>
    </row>
    <row r="28" spans="3:8" ht="24" customHeight="1" thickBot="1" x14ac:dyDescent="0.25">
      <c r="C28" s="194" t="s">
        <v>90</v>
      </c>
      <c r="D28" s="196" t="s">
        <v>91</v>
      </c>
      <c r="E28" s="198" t="s">
        <v>92</v>
      </c>
      <c r="F28" s="200" t="s">
        <v>93</v>
      </c>
      <c r="G28" s="63" t="s">
        <v>94</v>
      </c>
      <c r="H28" s="64" t="s">
        <v>95</v>
      </c>
    </row>
    <row r="29" spans="3:8" ht="24" customHeight="1" thickBot="1" x14ac:dyDescent="0.25">
      <c r="C29" s="195"/>
      <c r="D29" s="197"/>
      <c r="E29" s="199"/>
      <c r="F29" s="201"/>
      <c r="G29" s="63" t="s">
        <v>96</v>
      </c>
      <c r="H29" s="64" t="s">
        <v>97</v>
      </c>
    </row>
    <row r="30" spans="3:8" ht="24" customHeight="1" thickBot="1" x14ac:dyDescent="0.25">
      <c r="C30" s="195"/>
      <c r="D30" s="197"/>
      <c r="E30" s="202"/>
      <c r="F30" s="203"/>
      <c r="G30" s="63" t="s">
        <v>98</v>
      </c>
      <c r="H30" s="64" t="s">
        <v>99</v>
      </c>
    </row>
    <row r="31" spans="3:8" ht="24" customHeight="1" thickBot="1" x14ac:dyDescent="0.25">
      <c r="C31" s="195"/>
      <c r="D31" s="197"/>
      <c r="E31" s="198" t="s">
        <v>100</v>
      </c>
      <c r="F31" s="200" t="s">
        <v>101</v>
      </c>
      <c r="G31" s="63" t="s">
        <v>102</v>
      </c>
      <c r="H31" s="64" t="s">
        <v>103</v>
      </c>
    </row>
    <row r="32" spans="3:8" ht="24" customHeight="1" thickBot="1" x14ac:dyDescent="0.25">
      <c r="C32" s="195"/>
      <c r="D32" s="197"/>
      <c r="E32" s="199"/>
      <c r="F32" s="201"/>
      <c r="G32" s="63" t="s">
        <v>104</v>
      </c>
      <c r="H32" s="64" t="s">
        <v>105</v>
      </c>
    </row>
    <row r="33" spans="3:8" ht="46.5" customHeight="1" x14ac:dyDescent="0.2">
      <c r="C33" s="195"/>
      <c r="D33" s="197"/>
      <c r="E33" s="199"/>
      <c r="F33" s="201"/>
      <c r="G33" s="63" t="s">
        <v>106</v>
      </c>
      <c r="H33" s="64" t="s">
        <v>107</v>
      </c>
    </row>
  </sheetData>
  <mergeCells count="23">
    <mergeCell ref="C28:C33"/>
    <mergeCell ref="D28:D33"/>
    <mergeCell ref="E28:E30"/>
    <mergeCell ref="F28:F30"/>
    <mergeCell ref="E31:E33"/>
    <mergeCell ref="F31:F33"/>
    <mergeCell ref="E24:E25"/>
    <mergeCell ref="F24:F25"/>
    <mergeCell ref="C26:C27"/>
    <mergeCell ref="D26:D27"/>
    <mergeCell ref="E26:E27"/>
    <mergeCell ref="F26:F27"/>
    <mergeCell ref="C7:D7"/>
    <mergeCell ref="E7:F7"/>
    <mergeCell ref="G7:H7"/>
    <mergeCell ref="C10:C22"/>
    <mergeCell ref="D10:D22"/>
    <mergeCell ref="E11:E16"/>
    <mergeCell ref="F11:F16"/>
    <mergeCell ref="E17:E18"/>
    <mergeCell ref="F17:F18"/>
    <mergeCell ref="E19:E21"/>
    <mergeCell ref="F19:F21"/>
  </mergeCells>
  <phoneticPr fontId="2"/>
  <pageMargins left="0.19685039370078741" right="0.19685039370078741" top="0.35433070866141736" bottom="0.51181102362204722" header="0.19685039370078741" footer="0.19685039370078741"/>
  <pageSetup paperSize="9" scale="73" fitToHeight="2"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C0062-BF23-4145-A665-B14EB16F99F9}">
  <sheetPr>
    <pageSetUpPr fitToPage="1"/>
  </sheetPr>
  <dimension ref="A1:AD715"/>
  <sheetViews>
    <sheetView view="pageBreakPreview" zoomScaleNormal="100" zoomScaleSheetLayoutView="100" workbookViewId="0"/>
  </sheetViews>
  <sheetFormatPr defaultColWidth="9" defaultRowHeight="12.6" x14ac:dyDescent="0.2"/>
  <cols>
    <col min="1" max="2" width="2.6640625" style="54" customWidth="1"/>
    <col min="3" max="3" width="11.5546875" style="54" customWidth="1"/>
    <col min="4" max="4" width="2.44140625" style="65" customWidth="1"/>
    <col min="5" max="5" width="5.88671875" style="65" customWidth="1"/>
    <col min="6" max="6" width="2.44140625" style="65" customWidth="1"/>
    <col min="7" max="7" width="3.44140625" style="65" customWidth="1"/>
    <col min="8" max="8" width="10.44140625" style="54" customWidth="1"/>
    <col min="9" max="9" width="8.109375" style="54" customWidth="1"/>
    <col min="10" max="10" width="7.44140625" style="54" bestFit="1" customWidth="1"/>
    <col min="11" max="11" width="9.109375" style="54" customWidth="1"/>
    <col min="12" max="12" width="7.44140625" style="54" customWidth="1"/>
    <col min="13" max="13" width="7.44140625" style="54" bestFit="1" customWidth="1"/>
    <col min="14" max="15" width="8.33203125" style="54" customWidth="1"/>
    <col min="16" max="16" width="9" style="54" bestFit="1" customWidth="1"/>
    <col min="17" max="17" width="9.5546875" style="54" customWidth="1"/>
    <col min="18" max="18" width="7.44140625" style="54" customWidth="1"/>
    <col min="19" max="20" width="6.6640625" style="54" customWidth="1"/>
    <col min="21" max="21" width="9.33203125" style="54" bestFit="1" customWidth="1"/>
    <col min="22" max="22" width="12.33203125" style="54" bestFit="1" customWidth="1"/>
    <col min="23" max="24" width="7.44140625" style="54" bestFit="1" customWidth="1"/>
    <col min="25" max="25" width="9.33203125" style="54" customWidth="1"/>
    <col min="26" max="26" width="9" style="54"/>
    <col min="27" max="28" width="8.6640625" style="54" customWidth="1"/>
    <col min="29" max="29" width="12.5546875" style="54" customWidth="1"/>
    <col min="30" max="30" width="15.44140625" style="54" bestFit="1" customWidth="1"/>
    <col min="31" max="16384" width="9" style="54"/>
  </cols>
  <sheetData>
    <row r="1" spans="1:21" ht="18.600000000000001" x14ac:dyDescent="0.35">
      <c r="A1" s="70" t="s">
        <v>108</v>
      </c>
      <c r="B1" s="51"/>
      <c r="C1" s="51"/>
      <c r="D1" s="52"/>
      <c r="E1" s="52"/>
      <c r="F1" s="52"/>
      <c r="G1" s="52"/>
      <c r="H1" s="52"/>
      <c r="I1" s="52"/>
      <c r="J1" s="52"/>
      <c r="K1" s="52"/>
      <c r="L1" s="52"/>
      <c r="M1" s="52"/>
      <c r="N1" s="52"/>
      <c r="O1" s="52"/>
      <c r="P1" s="52"/>
      <c r="Q1" s="52"/>
      <c r="R1" s="52"/>
      <c r="S1" s="52"/>
      <c r="T1" s="52"/>
    </row>
    <row r="2" spans="1:21" x14ac:dyDescent="0.25">
      <c r="A2" s="51"/>
      <c r="B2" s="51"/>
      <c r="C2" s="51"/>
      <c r="D2" s="52"/>
      <c r="E2" s="52"/>
      <c r="F2" s="52"/>
      <c r="G2" s="52"/>
      <c r="H2" s="52"/>
      <c r="I2" s="52"/>
      <c r="J2" s="52"/>
      <c r="K2" s="52"/>
      <c r="L2" s="52"/>
      <c r="M2" s="71"/>
      <c r="N2" s="52"/>
      <c r="O2" s="52"/>
      <c r="P2" s="52"/>
      <c r="Q2" s="52"/>
      <c r="R2" s="52"/>
      <c r="S2" s="52"/>
      <c r="T2" s="52"/>
    </row>
    <row r="3" spans="1:21" x14ac:dyDescent="0.25">
      <c r="A3" s="50" t="s">
        <v>109</v>
      </c>
      <c r="B3" s="51"/>
      <c r="C3" s="51"/>
      <c r="D3" s="52"/>
      <c r="E3" s="52"/>
      <c r="F3" s="52"/>
      <c r="G3" s="52"/>
      <c r="H3" s="52"/>
      <c r="I3" s="52"/>
      <c r="J3" s="52"/>
      <c r="K3" s="52"/>
      <c r="L3" s="52"/>
      <c r="M3" s="52"/>
      <c r="N3" s="52"/>
      <c r="O3" s="52"/>
      <c r="P3" s="52"/>
      <c r="Q3" s="52"/>
      <c r="R3" s="52"/>
      <c r="S3" s="52"/>
      <c r="T3" s="52"/>
    </row>
    <row r="4" spans="1:21" x14ac:dyDescent="0.25">
      <c r="A4" s="50" t="s">
        <v>110</v>
      </c>
      <c r="B4" s="51"/>
      <c r="C4" s="51"/>
      <c r="D4" s="52"/>
      <c r="E4" s="52"/>
      <c r="F4" s="52"/>
      <c r="G4" s="52"/>
      <c r="H4" s="52"/>
      <c r="I4" s="52"/>
      <c r="J4" s="52"/>
      <c r="K4" s="52"/>
      <c r="L4" s="52"/>
      <c r="M4" s="52"/>
      <c r="N4" s="52"/>
      <c r="O4" s="52"/>
      <c r="P4" s="52"/>
      <c r="Q4" s="52"/>
      <c r="R4" s="52"/>
      <c r="S4" s="52"/>
      <c r="T4" s="55"/>
    </row>
    <row r="5" spans="1:21" x14ac:dyDescent="0.25">
      <c r="A5" s="50"/>
      <c r="B5" s="51" t="s">
        <v>111</v>
      </c>
      <c r="C5" s="51"/>
      <c r="D5" s="52"/>
      <c r="E5" s="52"/>
      <c r="F5" s="52"/>
      <c r="G5" s="52"/>
      <c r="H5" s="52"/>
      <c r="I5" s="52"/>
      <c r="J5" s="52"/>
      <c r="K5" s="52"/>
      <c r="L5" s="52"/>
      <c r="M5" s="52"/>
      <c r="N5" s="52"/>
      <c r="O5" s="52"/>
      <c r="P5" s="52"/>
      <c r="Q5" s="52"/>
      <c r="R5" s="52"/>
      <c r="S5" s="52"/>
      <c r="T5" s="55"/>
    </row>
    <row r="6" spans="1:21" x14ac:dyDescent="0.25">
      <c r="A6" s="50"/>
      <c r="B6" s="51" t="s">
        <v>112</v>
      </c>
      <c r="C6" s="51"/>
      <c r="D6" s="52"/>
      <c r="E6" s="52"/>
      <c r="F6" s="52"/>
      <c r="G6" s="52"/>
      <c r="H6" s="52"/>
      <c r="I6" s="52"/>
      <c r="J6" s="52"/>
      <c r="K6" s="52"/>
      <c r="L6" s="52"/>
      <c r="M6" s="52"/>
      <c r="N6" s="52"/>
      <c r="O6" s="52"/>
      <c r="P6" s="52"/>
      <c r="Q6" s="52"/>
      <c r="R6" s="52"/>
      <c r="S6" s="52"/>
      <c r="T6" s="55"/>
    </row>
    <row r="7" spans="1:21" x14ac:dyDescent="0.25">
      <c r="A7" s="50"/>
      <c r="B7" s="51" t="s">
        <v>113</v>
      </c>
      <c r="C7" s="51"/>
      <c r="D7" s="52"/>
      <c r="E7" s="52"/>
      <c r="F7" s="52"/>
      <c r="G7" s="52"/>
      <c r="H7" s="52"/>
      <c r="I7" s="52"/>
      <c r="J7" s="52"/>
      <c r="K7" s="52"/>
      <c r="L7" s="52"/>
      <c r="M7" s="52"/>
      <c r="N7" s="52"/>
      <c r="O7" s="52"/>
      <c r="P7" s="52"/>
      <c r="Q7" s="52"/>
      <c r="R7" s="52"/>
      <c r="S7" s="52"/>
      <c r="T7" s="55"/>
    </row>
    <row r="8" spans="1:21" x14ac:dyDescent="0.25">
      <c r="A8" s="50"/>
      <c r="B8" s="51"/>
      <c r="C8" s="51" t="s">
        <v>114</v>
      </c>
      <c r="D8" s="52"/>
      <c r="E8" s="52"/>
      <c r="F8" s="52"/>
      <c r="G8" s="52"/>
      <c r="H8" s="52"/>
      <c r="I8" s="52"/>
      <c r="J8" s="52"/>
      <c r="K8" s="52"/>
      <c r="L8" s="52"/>
      <c r="M8" s="52"/>
      <c r="N8" s="52"/>
      <c r="O8" s="52"/>
      <c r="P8" s="52"/>
      <c r="Q8" s="52"/>
      <c r="R8" s="52"/>
      <c r="S8" s="52"/>
      <c r="T8" s="55"/>
    </row>
    <row r="9" spans="1:21" x14ac:dyDescent="0.25">
      <c r="A9" s="50"/>
      <c r="B9" s="51"/>
      <c r="C9" s="51" t="s">
        <v>115</v>
      </c>
      <c r="D9" s="52"/>
      <c r="E9" s="52"/>
      <c r="F9" s="52"/>
      <c r="G9" s="52"/>
      <c r="H9" s="52"/>
      <c r="I9" s="52"/>
      <c r="J9" s="52"/>
      <c r="K9" s="52"/>
      <c r="L9" s="52"/>
      <c r="M9" s="52"/>
      <c r="N9" s="52"/>
      <c r="O9" s="52"/>
      <c r="P9" s="52"/>
      <c r="Q9" s="52"/>
      <c r="R9" s="52"/>
      <c r="S9" s="52"/>
      <c r="T9" s="55"/>
    </row>
    <row r="10" spans="1:21" x14ac:dyDescent="0.25">
      <c r="A10" s="50"/>
      <c r="B10" s="51"/>
      <c r="C10" s="51" t="s">
        <v>116</v>
      </c>
      <c r="D10" s="52"/>
      <c r="E10" s="52"/>
      <c r="F10" s="52"/>
      <c r="G10" s="52"/>
      <c r="H10" s="52"/>
      <c r="I10" s="52"/>
      <c r="J10" s="52"/>
      <c r="K10" s="52"/>
      <c r="L10" s="52"/>
      <c r="M10" s="52"/>
      <c r="N10" s="52"/>
      <c r="O10" s="52"/>
      <c r="P10" s="52"/>
      <c r="Q10" s="52"/>
      <c r="R10" s="52"/>
      <c r="S10" s="52"/>
      <c r="T10" s="55"/>
    </row>
    <row r="11" spans="1:21" x14ac:dyDescent="0.25">
      <c r="A11" s="50"/>
      <c r="B11" s="51"/>
      <c r="C11" s="51" t="s">
        <v>117</v>
      </c>
      <c r="D11" s="52"/>
      <c r="E11" s="52"/>
      <c r="F11" s="52"/>
      <c r="G11" s="52"/>
      <c r="H11" s="52"/>
      <c r="I11" s="52"/>
      <c r="J11" s="52"/>
      <c r="K11" s="52"/>
      <c r="L11" s="52"/>
      <c r="M11" s="52"/>
      <c r="N11" s="52"/>
      <c r="O11" s="52"/>
      <c r="P11" s="52"/>
      <c r="Q11" s="52"/>
      <c r="R11" s="52"/>
      <c r="S11" s="52"/>
      <c r="T11" s="55"/>
    </row>
    <row r="12" spans="1:21" x14ac:dyDescent="0.25">
      <c r="A12" s="50"/>
      <c r="B12" s="51" t="s">
        <v>118</v>
      </c>
      <c r="C12" s="51"/>
      <c r="D12" s="52"/>
      <c r="E12" s="52"/>
      <c r="F12" s="52"/>
      <c r="G12" s="52"/>
      <c r="H12" s="52"/>
      <c r="I12" s="52"/>
      <c r="J12" s="52"/>
      <c r="K12" s="52"/>
      <c r="L12" s="52"/>
      <c r="M12" s="52"/>
      <c r="N12" s="52"/>
      <c r="O12" s="52"/>
      <c r="P12" s="52"/>
      <c r="Q12" s="52"/>
      <c r="R12" s="52"/>
      <c r="S12" s="52"/>
      <c r="T12" s="55"/>
    </row>
    <row r="13" spans="1:21" ht="11.25" customHeight="1" x14ac:dyDescent="0.25">
      <c r="A13" s="72"/>
      <c r="B13" s="51"/>
      <c r="C13" s="51"/>
      <c r="D13" s="52"/>
      <c r="E13" s="52"/>
      <c r="F13" s="52"/>
      <c r="G13" s="52"/>
      <c r="H13" s="52"/>
      <c r="I13" s="52"/>
      <c r="J13" s="52"/>
      <c r="K13" s="52"/>
      <c r="L13" s="52"/>
      <c r="M13" s="52"/>
      <c r="N13" s="52"/>
      <c r="O13" s="52"/>
      <c r="P13" s="52"/>
      <c r="Q13" s="52"/>
      <c r="R13" s="52"/>
      <c r="S13" s="52"/>
      <c r="T13" s="55"/>
    </row>
    <row r="14" spans="1:21" x14ac:dyDescent="0.25">
      <c r="A14" s="51" t="s">
        <v>119</v>
      </c>
      <c r="B14" s="51"/>
      <c r="C14" s="51"/>
      <c r="D14" s="52"/>
      <c r="E14" s="52"/>
      <c r="F14" s="52"/>
      <c r="G14" s="52"/>
      <c r="H14" s="52"/>
      <c r="I14" s="52"/>
      <c r="J14" s="52"/>
      <c r="K14" s="52"/>
      <c r="L14" s="52"/>
      <c r="M14" s="52"/>
      <c r="N14" s="52"/>
      <c r="O14" s="52"/>
      <c r="P14" s="52"/>
      <c r="Q14" s="52"/>
      <c r="R14" s="52"/>
      <c r="S14" s="52"/>
      <c r="T14" s="52"/>
      <c r="U14" s="73"/>
    </row>
    <row r="15" spans="1:21" x14ac:dyDescent="0.25">
      <c r="A15" s="51"/>
      <c r="B15" s="51" t="s">
        <v>120</v>
      </c>
      <c r="C15" s="51"/>
      <c r="D15" s="52"/>
      <c r="E15" s="52"/>
      <c r="F15" s="52"/>
      <c r="G15" s="52"/>
      <c r="H15" s="52"/>
      <c r="I15" s="52"/>
      <c r="J15" s="52"/>
      <c r="K15" s="52"/>
      <c r="L15" s="52"/>
      <c r="M15" s="52"/>
      <c r="N15" s="52"/>
      <c r="O15" s="52"/>
      <c r="P15" s="52"/>
      <c r="Q15" s="52"/>
      <c r="R15" s="52"/>
      <c r="S15" s="52"/>
      <c r="T15" s="52"/>
      <c r="U15" s="73"/>
    </row>
    <row r="16" spans="1:21" x14ac:dyDescent="0.25">
      <c r="A16" s="51"/>
      <c r="B16" s="51"/>
      <c r="C16" s="51" t="s">
        <v>121</v>
      </c>
      <c r="D16" s="52"/>
      <c r="E16" s="52"/>
      <c r="F16" s="52"/>
      <c r="G16" s="52"/>
      <c r="H16" s="52"/>
      <c r="I16" s="52"/>
      <c r="J16" s="52"/>
      <c r="K16" s="52"/>
      <c r="L16" s="52"/>
      <c r="M16" s="52"/>
      <c r="N16" s="52"/>
      <c r="O16" s="52"/>
      <c r="P16" s="52"/>
      <c r="Q16" s="52"/>
      <c r="R16" s="52"/>
      <c r="S16" s="52"/>
      <c r="T16" s="52"/>
      <c r="U16" s="73"/>
    </row>
    <row r="17" spans="1:21" ht="15" customHeight="1" x14ac:dyDescent="0.25">
      <c r="A17" s="51"/>
      <c r="B17" s="51"/>
      <c r="C17" s="74"/>
      <c r="D17" s="74"/>
      <c r="E17" s="74"/>
      <c r="F17" s="74"/>
      <c r="G17" s="74"/>
      <c r="H17" s="74"/>
      <c r="I17" s="74"/>
      <c r="J17" s="74"/>
      <c r="K17" s="74"/>
      <c r="L17" s="74"/>
      <c r="M17" s="74"/>
      <c r="N17" s="74"/>
      <c r="O17" s="74"/>
      <c r="P17" s="74"/>
      <c r="Q17" s="74"/>
      <c r="R17" s="74"/>
      <c r="S17" s="74"/>
      <c r="T17" s="74"/>
      <c r="U17" s="73"/>
    </row>
    <row r="30" spans="1:21" x14ac:dyDescent="0.2">
      <c r="C30" s="75" t="s">
        <v>122</v>
      </c>
    </row>
    <row r="31" spans="1:21" x14ac:dyDescent="0.2">
      <c r="C31" s="76" t="s">
        <v>123</v>
      </c>
    </row>
    <row r="32" spans="1:21" x14ac:dyDescent="0.2">
      <c r="C32" s="54" t="s">
        <v>124</v>
      </c>
    </row>
    <row r="33" spans="1:30" x14ac:dyDescent="0.2">
      <c r="A33" s="77"/>
      <c r="B33" s="78"/>
      <c r="C33" s="77"/>
      <c r="D33" s="78"/>
      <c r="E33" s="78"/>
      <c r="F33" s="78"/>
      <c r="G33" s="78"/>
      <c r="H33" s="77"/>
      <c r="I33" s="77"/>
      <c r="J33" s="77"/>
      <c r="K33" s="77"/>
      <c r="L33" s="77"/>
      <c r="M33" s="77"/>
      <c r="N33" s="77"/>
      <c r="O33" s="77"/>
      <c r="P33" s="77"/>
      <c r="Q33" s="77"/>
      <c r="R33" s="77"/>
      <c r="S33" s="77"/>
      <c r="T33" s="77"/>
      <c r="U33" s="77"/>
      <c r="V33" s="77"/>
      <c r="W33" s="77"/>
      <c r="X33" s="77"/>
      <c r="Y33" s="77"/>
      <c r="Z33" s="77"/>
      <c r="AA33" s="77"/>
      <c r="AB33" s="77"/>
      <c r="AC33" s="77"/>
      <c r="AD33" s="77"/>
    </row>
    <row r="34" spans="1:30" x14ac:dyDescent="0.25">
      <c r="A34" s="51" t="s">
        <v>125</v>
      </c>
    </row>
    <row r="35" spans="1:30" x14ac:dyDescent="0.25">
      <c r="B35" s="51" t="s">
        <v>126</v>
      </c>
    </row>
    <row r="36" spans="1:30" x14ac:dyDescent="0.25">
      <c r="B36" s="51"/>
    </row>
    <row r="37" spans="1:30" x14ac:dyDescent="0.25">
      <c r="B37" s="51"/>
      <c r="C37" s="54" t="s">
        <v>127</v>
      </c>
    </row>
    <row r="38" spans="1:30" x14ac:dyDescent="0.25">
      <c r="C38" s="76" t="s">
        <v>128</v>
      </c>
      <c r="D38" s="52"/>
      <c r="E38" s="52"/>
      <c r="F38" s="52"/>
      <c r="G38" s="52"/>
      <c r="H38" s="52"/>
      <c r="I38" s="52"/>
      <c r="J38" s="52"/>
      <c r="K38" s="52"/>
      <c r="L38" s="52"/>
      <c r="M38" s="52"/>
      <c r="N38" s="52"/>
      <c r="O38" s="52"/>
      <c r="P38" s="52"/>
    </row>
    <row r="39" spans="1:30" x14ac:dyDescent="0.25">
      <c r="C39" s="76" t="s">
        <v>129</v>
      </c>
      <c r="D39" s="52"/>
      <c r="E39" s="52"/>
      <c r="F39" s="52"/>
      <c r="G39" s="52"/>
      <c r="H39" s="52"/>
      <c r="I39" s="52"/>
      <c r="J39" s="52"/>
      <c r="K39" s="52"/>
      <c r="L39" s="52"/>
      <c r="M39" s="52"/>
      <c r="N39" s="52"/>
      <c r="O39" s="52"/>
      <c r="P39" s="52"/>
    </row>
    <row r="40" spans="1:30" x14ac:dyDescent="0.25">
      <c r="H40" s="53"/>
    </row>
    <row r="41" spans="1:30" ht="13.2" thickBot="1" x14ac:dyDescent="0.25">
      <c r="W41" s="54" t="s">
        <v>130</v>
      </c>
      <c r="AC41" s="54" t="s">
        <v>131</v>
      </c>
    </row>
    <row r="42" spans="1:30" ht="24" customHeight="1" thickBot="1" x14ac:dyDescent="0.25">
      <c r="C42" s="221" t="s">
        <v>132</v>
      </c>
      <c r="D42" s="221"/>
      <c r="E42" s="221"/>
      <c r="F42" s="221"/>
      <c r="G42" s="222"/>
      <c r="H42" s="223" t="s">
        <v>133</v>
      </c>
      <c r="I42" s="223"/>
      <c r="J42" s="223"/>
      <c r="K42" s="224" t="s">
        <v>134</v>
      </c>
      <c r="L42" s="224"/>
      <c r="M42" s="224"/>
      <c r="N42" s="83" t="s">
        <v>135</v>
      </c>
      <c r="O42" s="83" t="s">
        <v>136</v>
      </c>
      <c r="P42" s="84" t="s">
        <v>137</v>
      </c>
      <c r="Q42" s="225" t="s">
        <v>138</v>
      </c>
      <c r="R42" s="226" t="s">
        <v>139</v>
      </c>
      <c r="S42" s="226"/>
      <c r="T42" s="226"/>
      <c r="U42" s="226"/>
      <c r="V42" s="227" t="s">
        <v>140</v>
      </c>
      <c r="W42" s="227" t="s">
        <v>141</v>
      </c>
      <c r="X42" s="227"/>
      <c r="Y42" s="227"/>
      <c r="Z42" s="206" t="s">
        <v>142</v>
      </c>
      <c r="AA42" s="206" t="s">
        <v>143</v>
      </c>
      <c r="AB42" s="207"/>
      <c r="AC42" s="208" t="s">
        <v>144</v>
      </c>
      <c r="AD42" s="210" t="s">
        <v>145</v>
      </c>
    </row>
    <row r="43" spans="1:30" ht="37.799999999999997" x14ac:dyDescent="0.2">
      <c r="C43" s="82" t="s">
        <v>146</v>
      </c>
      <c r="D43" s="86" t="s">
        <v>147</v>
      </c>
      <c r="E43" s="87">
        <v>18</v>
      </c>
      <c r="F43" s="87" t="s">
        <v>148</v>
      </c>
      <c r="G43" s="88" t="s">
        <v>149</v>
      </c>
      <c r="H43" s="89" t="s">
        <v>150</v>
      </c>
      <c r="I43" s="90" t="s">
        <v>151</v>
      </c>
      <c r="J43" s="91" t="s">
        <v>152</v>
      </c>
      <c r="K43" s="91" t="s">
        <v>150</v>
      </c>
      <c r="L43" s="90" t="s">
        <v>151</v>
      </c>
      <c r="M43" s="91" t="s">
        <v>153</v>
      </c>
      <c r="N43" s="90" t="s">
        <v>151</v>
      </c>
      <c r="O43" s="90" t="s">
        <v>151</v>
      </c>
      <c r="P43" s="92" t="s">
        <v>151</v>
      </c>
      <c r="Q43" s="225"/>
      <c r="R43" s="93" t="s">
        <v>154</v>
      </c>
      <c r="S43" s="94" t="s">
        <v>155</v>
      </c>
      <c r="T43" s="94" t="s">
        <v>156</v>
      </c>
      <c r="U43" s="95" t="s">
        <v>157</v>
      </c>
      <c r="V43" s="227"/>
      <c r="W43" s="96" t="s">
        <v>158</v>
      </c>
      <c r="X43" s="96" t="s">
        <v>159</v>
      </c>
      <c r="Y43" s="95" t="s">
        <v>160</v>
      </c>
      <c r="Z43" s="206"/>
      <c r="AA43" s="94" t="s">
        <v>161</v>
      </c>
      <c r="AB43" s="97" t="s">
        <v>162</v>
      </c>
      <c r="AC43" s="209"/>
      <c r="AD43" s="210"/>
    </row>
    <row r="44" spans="1:30" x14ac:dyDescent="0.2">
      <c r="C44" s="79" t="s">
        <v>163</v>
      </c>
      <c r="D44" s="86" t="s">
        <v>164</v>
      </c>
      <c r="E44" s="87" t="s">
        <v>165</v>
      </c>
      <c r="F44" s="87"/>
      <c r="G44" s="88"/>
      <c r="H44" s="98">
        <v>8000000</v>
      </c>
      <c r="I44" s="211">
        <v>3.5000000000000001E-3</v>
      </c>
      <c r="J44" s="81">
        <f>$H44*$I44</f>
        <v>28000</v>
      </c>
      <c r="K44" s="81">
        <v>0</v>
      </c>
      <c r="L44" s="211">
        <v>0</v>
      </c>
      <c r="M44" s="81">
        <f>$K44*$L44</f>
        <v>0</v>
      </c>
      <c r="N44" s="81">
        <v>2120</v>
      </c>
      <c r="O44" s="81">
        <v>990</v>
      </c>
      <c r="P44" s="81">
        <v>200</v>
      </c>
      <c r="Q44" s="80">
        <f>$J44+$M44+$N44+$O44+$P44</f>
        <v>31310</v>
      </c>
      <c r="R44" s="213"/>
      <c r="S44" s="81">
        <f>$N44*$R44/10</f>
        <v>0</v>
      </c>
      <c r="T44" s="81">
        <f>$O44*$R44/10</f>
        <v>0</v>
      </c>
      <c r="U44" s="81">
        <f>$P44*$R44/10</f>
        <v>0</v>
      </c>
      <c r="V44" s="81">
        <f>IF(F44="○",($N44-$S44)/2,0)</f>
        <v>0</v>
      </c>
      <c r="W44" s="81">
        <f>IF($G44="○",$J44*4/12,0)</f>
        <v>0</v>
      </c>
      <c r="X44" s="81">
        <f>IF($G44="○",IF($R44="",$N44*4/12,($N44-$S44)*4/12),0)</f>
        <v>0</v>
      </c>
      <c r="Y44" s="81">
        <f>IF($G44="○",IF($R44="",$P44*4/12,($P44-$U44)*4/12),0)</f>
        <v>0</v>
      </c>
      <c r="Z44" s="81">
        <f>IF(E44="未満",N44-S44-V44-X44,0)</f>
        <v>0</v>
      </c>
      <c r="AA44" s="81">
        <f>Q44-S44-T44-U44-V44-W44-X44-Y44-Z44</f>
        <v>31310</v>
      </c>
      <c r="AB44" s="215">
        <f>SUM(AA44:AA46)</f>
        <v>61630</v>
      </c>
      <c r="AC44" s="217">
        <f>IF(AB44-56000&lt;0,0,AB44-56000)</f>
        <v>5630</v>
      </c>
      <c r="AD44" s="219">
        <f>AB44-AC44</f>
        <v>56000</v>
      </c>
    </row>
    <row r="45" spans="1:30" ht="13.5" customHeight="1" x14ac:dyDescent="0.2">
      <c r="C45" s="79" t="s">
        <v>166</v>
      </c>
      <c r="D45" s="86"/>
      <c r="E45" s="87" t="s">
        <v>165</v>
      </c>
      <c r="F45" s="87"/>
      <c r="G45" s="88"/>
      <c r="H45" s="98">
        <v>8000000</v>
      </c>
      <c r="I45" s="211"/>
      <c r="J45" s="81">
        <f>$H45*$I44</f>
        <v>28000</v>
      </c>
      <c r="K45" s="81">
        <v>0</v>
      </c>
      <c r="L45" s="211"/>
      <c r="M45" s="81">
        <f>$K45*$L44</f>
        <v>0</v>
      </c>
      <c r="N45" s="81">
        <v>2120</v>
      </c>
      <c r="O45" s="99"/>
      <c r="P45" s="81">
        <v>200</v>
      </c>
      <c r="Q45" s="80">
        <f>$J45+$M45+$N45+$O45+$P45</f>
        <v>30320</v>
      </c>
      <c r="R45" s="213"/>
      <c r="S45" s="81">
        <f>$N45*$R44/10</f>
        <v>0</v>
      </c>
      <c r="T45" s="99"/>
      <c r="U45" s="81">
        <f>$P45*$R44/10</f>
        <v>0</v>
      </c>
      <c r="V45" s="81">
        <f t="shared" ref="V45:V46" si="0">IF(F45="○",($N45-$S45)/2,0)</f>
        <v>0</v>
      </c>
      <c r="W45" s="81">
        <f>IF($G45="○",$J45*4/12,0)</f>
        <v>0</v>
      </c>
      <c r="X45" s="81">
        <f>IF($G45="○",IF($R44="",$N45*4/12,($N45-$S45)*4/12),0)</f>
        <v>0</v>
      </c>
      <c r="Y45" s="81">
        <f>IF($G45="○",IF($R44="",$P45*4/12,($P45-$U45)*4/12),0)</f>
        <v>0</v>
      </c>
      <c r="Z45" s="81">
        <f t="shared" ref="Z45:Z46" si="1">IF(E45="未満",N45-S45-V45-X45,0)</f>
        <v>0</v>
      </c>
      <c r="AA45" s="81">
        <f t="shared" ref="AA45:AA46" si="2">Q45-S45-T45-U45-V45-W45-X45-Y45-Z45</f>
        <v>30320</v>
      </c>
      <c r="AB45" s="215"/>
      <c r="AC45" s="217"/>
      <c r="AD45" s="219"/>
    </row>
    <row r="46" spans="1:30" ht="14.25" customHeight="1" thickBot="1" x14ac:dyDescent="0.25">
      <c r="C46" s="79" t="s">
        <v>167</v>
      </c>
      <c r="D46" s="86"/>
      <c r="E46" s="87" t="s">
        <v>168</v>
      </c>
      <c r="F46" s="87"/>
      <c r="G46" s="88"/>
      <c r="H46" s="100">
        <v>0</v>
      </c>
      <c r="I46" s="212"/>
      <c r="J46" s="101">
        <f>$H46*$I44</f>
        <v>0</v>
      </c>
      <c r="K46" s="101">
        <v>0</v>
      </c>
      <c r="L46" s="212"/>
      <c r="M46" s="101">
        <f>$K46*$L44</f>
        <v>0</v>
      </c>
      <c r="N46" s="101">
        <v>2120</v>
      </c>
      <c r="O46" s="102"/>
      <c r="P46" s="101">
        <f>IF($E46="以上",200,0)</f>
        <v>0</v>
      </c>
      <c r="Q46" s="85">
        <f>$J46+$M46+$N46+$O46+$P46</f>
        <v>2120</v>
      </c>
      <c r="R46" s="214"/>
      <c r="S46" s="101">
        <f>$N46*$R44/10</f>
        <v>0</v>
      </c>
      <c r="T46" s="102"/>
      <c r="U46" s="101">
        <f>$P46*$R44/10</f>
        <v>0</v>
      </c>
      <c r="V46" s="101">
        <f t="shared" si="0"/>
        <v>0</v>
      </c>
      <c r="W46" s="101">
        <f>IF($G46="○",$J46*4/12,0)</f>
        <v>0</v>
      </c>
      <c r="X46" s="101">
        <f>IF($G46="○",IF($R44="",$N46*4/12,($N46-$S46)*4/12),0)</f>
        <v>0</v>
      </c>
      <c r="Y46" s="101">
        <f>IF($G46="○",IF($R44="",$P46*4/12,($P46-$U46)*4/12),0)</f>
        <v>0</v>
      </c>
      <c r="Z46" s="101">
        <f t="shared" si="1"/>
        <v>2120</v>
      </c>
      <c r="AA46" s="101">
        <f t="shared" si="2"/>
        <v>0</v>
      </c>
      <c r="AB46" s="216"/>
      <c r="AC46" s="218"/>
      <c r="AD46" s="220"/>
    </row>
    <row r="49" spans="1:30" x14ac:dyDescent="0.2">
      <c r="C49" s="75" t="s">
        <v>122</v>
      </c>
    </row>
    <row r="50" spans="1:30" x14ac:dyDescent="0.2">
      <c r="C50" s="54" t="s">
        <v>169</v>
      </c>
    </row>
    <row r="51" spans="1:30" x14ac:dyDescent="0.2">
      <c r="C51" s="54" t="s">
        <v>170</v>
      </c>
    </row>
    <row r="52" spans="1:30" x14ac:dyDescent="0.2">
      <c r="C52" s="54" t="s">
        <v>171</v>
      </c>
    </row>
    <row r="53" spans="1:30" x14ac:dyDescent="0.2">
      <c r="C53" s="54" t="s">
        <v>172</v>
      </c>
    </row>
    <row r="54" spans="1:30" x14ac:dyDescent="0.2">
      <c r="C54" s="54" t="s">
        <v>173</v>
      </c>
    </row>
    <row r="55" spans="1:30" x14ac:dyDescent="0.25">
      <c r="B55" s="51"/>
      <c r="C55" s="54" t="s">
        <v>174</v>
      </c>
    </row>
    <row r="56" spans="1:30" x14ac:dyDescent="0.2">
      <c r="A56" s="77"/>
      <c r="B56" s="78"/>
      <c r="C56" s="77"/>
      <c r="D56" s="78"/>
      <c r="E56" s="78"/>
      <c r="F56" s="78"/>
      <c r="G56" s="78"/>
      <c r="H56" s="77"/>
      <c r="I56" s="77"/>
      <c r="J56" s="77"/>
      <c r="K56" s="77"/>
      <c r="L56" s="77"/>
      <c r="M56" s="77"/>
      <c r="N56" s="77"/>
      <c r="O56" s="77"/>
      <c r="P56" s="77"/>
      <c r="Q56" s="77"/>
      <c r="R56" s="77"/>
      <c r="S56" s="77"/>
      <c r="T56" s="77"/>
      <c r="U56" s="77"/>
      <c r="V56" s="77"/>
      <c r="W56" s="77"/>
      <c r="X56" s="77"/>
      <c r="Y56" s="77"/>
      <c r="Z56" s="77"/>
      <c r="AA56" s="77"/>
      <c r="AB56" s="77"/>
      <c r="AC56" s="77"/>
      <c r="AD56" s="77"/>
    </row>
    <row r="57" spans="1:30" x14ac:dyDescent="0.25">
      <c r="B57" s="51" t="s">
        <v>175</v>
      </c>
      <c r="C57" s="51"/>
      <c r="D57" s="52"/>
      <c r="E57" s="52"/>
      <c r="F57" s="52"/>
      <c r="G57" s="52"/>
      <c r="H57" s="52"/>
      <c r="I57" s="52"/>
      <c r="J57" s="52"/>
      <c r="K57" s="52"/>
      <c r="L57" s="52"/>
      <c r="M57" s="52"/>
      <c r="N57" s="52"/>
      <c r="O57" s="52"/>
      <c r="P57" s="52"/>
    </row>
    <row r="58" spans="1:30" x14ac:dyDescent="0.25">
      <c r="C58" s="51" t="s">
        <v>176</v>
      </c>
      <c r="D58" s="52"/>
      <c r="E58" s="52"/>
      <c r="F58" s="52"/>
      <c r="G58" s="52"/>
      <c r="H58" s="52"/>
      <c r="I58" s="52"/>
      <c r="J58" s="52"/>
      <c r="K58" s="52"/>
      <c r="L58" s="52"/>
      <c r="M58" s="52"/>
      <c r="N58" s="52"/>
      <c r="O58" s="52"/>
      <c r="P58" s="52"/>
    </row>
    <row r="59" spans="1:30" x14ac:dyDescent="0.25">
      <c r="C59" s="51"/>
      <c r="D59" s="52"/>
      <c r="E59" s="52"/>
      <c r="F59" s="52"/>
      <c r="G59" s="52"/>
      <c r="H59" s="52"/>
      <c r="I59" s="52"/>
      <c r="J59" s="52"/>
      <c r="K59" s="52"/>
      <c r="L59" s="52"/>
      <c r="M59" s="52"/>
      <c r="N59" s="52"/>
      <c r="O59" s="52"/>
      <c r="P59" s="52"/>
    </row>
    <row r="60" spans="1:30" x14ac:dyDescent="0.25">
      <c r="C60" s="76" t="s">
        <v>127</v>
      </c>
      <c r="D60" s="52"/>
      <c r="E60" s="52"/>
      <c r="F60" s="52"/>
      <c r="G60" s="52"/>
      <c r="H60" s="52"/>
      <c r="I60" s="52"/>
      <c r="J60" s="52"/>
      <c r="K60" s="52"/>
      <c r="L60" s="52"/>
      <c r="M60" s="52"/>
      <c r="N60" s="52"/>
      <c r="O60" s="52"/>
      <c r="P60" s="52"/>
    </row>
    <row r="61" spans="1:30" x14ac:dyDescent="0.2">
      <c r="C61" s="54" t="s">
        <v>128</v>
      </c>
    </row>
    <row r="62" spans="1:30" x14ac:dyDescent="0.2">
      <c r="C62" s="54" t="s">
        <v>129</v>
      </c>
    </row>
    <row r="63" spans="1:30" x14ac:dyDescent="0.2">
      <c r="C63" s="54" t="s">
        <v>177</v>
      </c>
    </row>
    <row r="64" spans="1:30" ht="13.2" thickBot="1" x14ac:dyDescent="0.25">
      <c r="W64" s="54" t="s">
        <v>130</v>
      </c>
      <c r="AC64" s="54" t="s">
        <v>178</v>
      </c>
    </row>
    <row r="65" spans="1:30" ht="24" customHeight="1" thickBot="1" x14ac:dyDescent="0.25">
      <c r="C65" s="221" t="s">
        <v>132</v>
      </c>
      <c r="D65" s="221"/>
      <c r="E65" s="221"/>
      <c r="F65" s="221"/>
      <c r="G65" s="221"/>
      <c r="H65" s="223" t="s">
        <v>133</v>
      </c>
      <c r="I65" s="223"/>
      <c r="J65" s="223"/>
      <c r="K65" s="224" t="s">
        <v>134</v>
      </c>
      <c r="L65" s="224"/>
      <c r="M65" s="224"/>
      <c r="N65" s="83" t="s">
        <v>135</v>
      </c>
      <c r="O65" s="83" t="s">
        <v>136</v>
      </c>
      <c r="P65" s="84" t="s">
        <v>137</v>
      </c>
      <c r="Q65" s="225" t="s">
        <v>138</v>
      </c>
      <c r="R65" s="226" t="s">
        <v>139</v>
      </c>
      <c r="S65" s="226"/>
      <c r="T65" s="226"/>
      <c r="U65" s="226"/>
      <c r="V65" s="227" t="s">
        <v>140</v>
      </c>
      <c r="W65" s="227" t="s">
        <v>141</v>
      </c>
      <c r="X65" s="227"/>
      <c r="Y65" s="227"/>
      <c r="Z65" s="206" t="s">
        <v>142</v>
      </c>
      <c r="AA65" s="206" t="s">
        <v>143</v>
      </c>
      <c r="AB65" s="207"/>
      <c r="AC65" s="208" t="s">
        <v>144</v>
      </c>
      <c r="AD65" s="210" t="s">
        <v>145</v>
      </c>
    </row>
    <row r="66" spans="1:30" ht="37.799999999999997" x14ac:dyDescent="0.2">
      <c r="C66" s="82" t="s">
        <v>146</v>
      </c>
      <c r="D66" s="86" t="s">
        <v>147</v>
      </c>
      <c r="E66" s="87">
        <v>18</v>
      </c>
      <c r="F66" s="87" t="s">
        <v>148</v>
      </c>
      <c r="G66" s="103" t="s">
        <v>149</v>
      </c>
      <c r="H66" s="89" t="s">
        <v>150</v>
      </c>
      <c r="I66" s="90" t="s">
        <v>151</v>
      </c>
      <c r="J66" s="91" t="s">
        <v>152</v>
      </c>
      <c r="K66" s="91" t="s">
        <v>150</v>
      </c>
      <c r="L66" s="90" t="s">
        <v>151</v>
      </c>
      <c r="M66" s="91" t="s">
        <v>153</v>
      </c>
      <c r="N66" s="90" t="s">
        <v>151</v>
      </c>
      <c r="O66" s="90" t="s">
        <v>151</v>
      </c>
      <c r="P66" s="92" t="s">
        <v>151</v>
      </c>
      <c r="Q66" s="225"/>
      <c r="R66" s="93" t="s">
        <v>154</v>
      </c>
      <c r="S66" s="94" t="s">
        <v>155</v>
      </c>
      <c r="T66" s="94" t="s">
        <v>156</v>
      </c>
      <c r="U66" s="95" t="s">
        <v>157</v>
      </c>
      <c r="V66" s="227"/>
      <c r="W66" s="96" t="s">
        <v>158</v>
      </c>
      <c r="X66" s="96" t="s">
        <v>159</v>
      </c>
      <c r="Y66" s="95" t="s">
        <v>160</v>
      </c>
      <c r="Z66" s="206"/>
      <c r="AA66" s="94" t="s">
        <v>161</v>
      </c>
      <c r="AB66" s="97" t="s">
        <v>162</v>
      </c>
      <c r="AC66" s="209"/>
      <c r="AD66" s="210"/>
    </row>
    <row r="67" spans="1:30" x14ac:dyDescent="0.2">
      <c r="C67" s="79" t="s">
        <v>163</v>
      </c>
      <c r="D67" s="86" t="s">
        <v>164</v>
      </c>
      <c r="E67" s="87" t="s">
        <v>165</v>
      </c>
      <c r="F67" s="87"/>
      <c r="G67" s="103"/>
      <c r="H67" s="98">
        <v>100000</v>
      </c>
      <c r="I67" s="211">
        <v>3.5000000000000001E-3</v>
      </c>
      <c r="J67" s="81">
        <f>$H67*$I67</f>
        <v>350</v>
      </c>
      <c r="K67" s="81">
        <v>0</v>
      </c>
      <c r="L67" s="228">
        <v>0</v>
      </c>
      <c r="M67" s="81">
        <f>$K67*$L67</f>
        <v>0</v>
      </c>
      <c r="N67" s="81">
        <v>2120</v>
      </c>
      <c r="O67" s="81">
        <v>990</v>
      </c>
      <c r="P67" s="81">
        <f>IF($E67="以上",200,0)</f>
        <v>200</v>
      </c>
      <c r="Q67" s="80">
        <f>$J67+$M67+$N67+$O67+$P67</f>
        <v>3660</v>
      </c>
      <c r="R67" s="213">
        <v>7</v>
      </c>
      <c r="S67" s="81">
        <f>ROUNDUP($N67*$R67/10,0)</f>
        <v>1484</v>
      </c>
      <c r="T67" s="81">
        <f>ROUNDUP($O67*$R67/10,0)</f>
        <v>693</v>
      </c>
      <c r="U67" s="81">
        <f>ROUNDUP($P67*$R67/10,0)</f>
        <v>140</v>
      </c>
      <c r="V67" s="81">
        <f>IF(F67="○",($N67-$S67)/2,0)</f>
        <v>0</v>
      </c>
      <c r="W67" s="81">
        <f>IF($G67="○",$J67*4/12,0)</f>
        <v>0</v>
      </c>
      <c r="X67" s="81">
        <f>IF($G67="○",IF($R67="",$N67*4/12,($N67-$S67)*4/12),0)</f>
        <v>0</v>
      </c>
      <c r="Y67" s="81">
        <f>IF($G67="○",IF($R67="",$P67*4/12,($P67-$U67)*4/12),0)</f>
        <v>0</v>
      </c>
      <c r="Z67" s="81">
        <f>IF(E67="未満",N67-S67-V67-X67,0)</f>
        <v>0</v>
      </c>
      <c r="AA67" s="81">
        <f>Q67-S67-T67-U67-V67-W67-X67-Y67-Z67</f>
        <v>1343</v>
      </c>
      <c r="AB67" s="215">
        <f>SUM(AA67:AA69)</f>
        <v>2039</v>
      </c>
      <c r="AC67" s="217">
        <f>IF(AB67-56000&lt;0,0,AB67-56000)</f>
        <v>0</v>
      </c>
      <c r="AD67" s="219">
        <f>AB67-AC67</f>
        <v>2039</v>
      </c>
    </row>
    <row r="68" spans="1:30" ht="13.5" customHeight="1" x14ac:dyDescent="0.2">
      <c r="C68" s="79" t="s">
        <v>166</v>
      </c>
      <c r="D68" s="86"/>
      <c r="E68" s="87" t="s">
        <v>165</v>
      </c>
      <c r="F68" s="87"/>
      <c r="G68" s="103"/>
      <c r="H68" s="98">
        <v>0</v>
      </c>
      <c r="I68" s="211"/>
      <c r="J68" s="81">
        <f>$H68*$I67</f>
        <v>0</v>
      </c>
      <c r="K68" s="81">
        <v>0</v>
      </c>
      <c r="L68" s="228"/>
      <c r="M68" s="81">
        <f>$K68*$L67</f>
        <v>0</v>
      </c>
      <c r="N68" s="81">
        <v>2120</v>
      </c>
      <c r="O68" s="99"/>
      <c r="P68" s="81">
        <f>IF($E68="以上",200,0)</f>
        <v>200</v>
      </c>
      <c r="Q68" s="80">
        <f>$J68+$M68+$N68+$O68+$P68</f>
        <v>2320</v>
      </c>
      <c r="R68" s="213"/>
      <c r="S68" s="81">
        <f>ROUNDUP($N68*$R67/10,0)</f>
        <v>1484</v>
      </c>
      <c r="T68" s="99"/>
      <c r="U68" s="81">
        <f>ROUNDUP($P68*$R67/10,0)</f>
        <v>140</v>
      </c>
      <c r="V68" s="81">
        <f t="shared" ref="V68:V69" si="3">IF(F68="○",($N68-$S68)/2,0)</f>
        <v>0</v>
      </c>
      <c r="W68" s="81">
        <f>IF($G68="○",$J68*4/12,0)</f>
        <v>0</v>
      </c>
      <c r="X68" s="81">
        <f>IF($G68="○",IF($R67="",$N68*4/12,($N68-$S68)*4/12),0)</f>
        <v>0</v>
      </c>
      <c r="Y68" s="81">
        <f>IF($G68="○",IF($R67="",$P68*4/12,($P68-$U68)*4/12),0)</f>
        <v>0</v>
      </c>
      <c r="Z68" s="81">
        <f t="shared" ref="Z68:Z69" si="4">IF(E68="未満",N68-S68-V68-X68,0)</f>
        <v>0</v>
      </c>
      <c r="AA68" s="81">
        <f t="shared" ref="AA68:AA69" si="5">Q68-S68-T68-U68-V68-W68-X68-Y68-Z68</f>
        <v>696</v>
      </c>
      <c r="AB68" s="215"/>
      <c r="AC68" s="217"/>
      <c r="AD68" s="219"/>
    </row>
    <row r="69" spans="1:30" ht="14.25" customHeight="1" thickBot="1" x14ac:dyDescent="0.25">
      <c r="C69" s="79" t="s">
        <v>167</v>
      </c>
      <c r="D69" s="86"/>
      <c r="E69" s="87" t="s">
        <v>168</v>
      </c>
      <c r="F69" s="87"/>
      <c r="G69" s="103"/>
      <c r="H69" s="100">
        <v>0</v>
      </c>
      <c r="I69" s="212"/>
      <c r="J69" s="101">
        <f>$H69*$I67</f>
        <v>0</v>
      </c>
      <c r="K69" s="101">
        <v>0</v>
      </c>
      <c r="L69" s="229"/>
      <c r="M69" s="101">
        <f>$K69*$L67</f>
        <v>0</v>
      </c>
      <c r="N69" s="101">
        <v>2120</v>
      </c>
      <c r="O69" s="102"/>
      <c r="P69" s="101">
        <f>IF($E69="以上",200,0)</f>
        <v>0</v>
      </c>
      <c r="Q69" s="85">
        <f>$J69+$M69+$N69+$O69+$P69</f>
        <v>2120</v>
      </c>
      <c r="R69" s="214"/>
      <c r="S69" s="101">
        <f>ROUNDUP($N69*$R67/10,0)</f>
        <v>1484</v>
      </c>
      <c r="T69" s="102"/>
      <c r="U69" s="101">
        <f>$P69*$R67/10</f>
        <v>0</v>
      </c>
      <c r="V69" s="101">
        <f t="shared" si="3"/>
        <v>0</v>
      </c>
      <c r="W69" s="101">
        <f>IF($G69="○",$J69*4/12,0)</f>
        <v>0</v>
      </c>
      <c r="X69" s="101">
        <f>IF($G69="○",IF($R67="",$N69*4/12,($N69-$S69)*4/12),0)</f>
        <v>0</v>
      </c>
      <c r="Y69" s="101">
        <f>IF($G69="○",IF($R67="",$P69*4/12,($P69-$U69)*4/12),0)</f>
        <v>0</v>
      </c>
      <c r="Z69" s="101">
        <f t="shared" si="4"/>
        <v>636</v>
      </c>
      <c r="AA69" s="101">
        <f t="shared" si="5"/>
        <v>0</v>
      </c>
      <c r="AB69" s="216"/>
      <c r="AC69" s="218"/>
      <c r="AD69" s="220"/>
    </row>
    <row r="72" spans="1:30" x14ac:dyDescent="0.2">
      <c r="C72" s="75" t="s">
        <v>122</v>
      </c>
    </row>
    <row r="73" spans="1:30" x14ac:dyDescent="0.2">
      <c r="C73" s="54" t="s">
        <v>179</v>
      </c>
    </row>
    <row r="76" spans="1:30" x14ac:dyDescent="0.2">
      <c r="A76" s="77"/>
      <c r="B76" s="78"/>
      <c r="C76" s="77"/>
      <c r="D76" s="78"/>
      <c r="E76" s="78"/>
      <c r="F76" s="78"/>
      <c r="G76" s="78"/>
      <c r="H76" s="77"/>
      <c r="I76" s="77"/>
      <c r="J76" s="77"/>
      <c r="K76" s="77"/>
      <c r="L76" s="77"/>
      <c r="M76" s="77"/>
      <c r="N76" s="77"/>
      <c r="O76" s="77"/>
      <c r="P76" s="77"/>
      <c r="Q76" s="77"/>
      <c r="R76" s="77"/>
      <c r="S76" s="77"/>
      <c r="T76" s="77"/>
      <c r="U76" s="77"/>
      <c r="V76" s="77"/>
      <c r="W76" s="77"/>
      <c r="X76" s="77"/>
      <c r="Y76" s="77"/>
      <c r="Z76" s="77"/>
      <c r="AA76" s="77"/>
      <c r="AB76" s="77"/>
      <c r="AC76" s="77"/>
      <c r="AD76" s="77"/>
    </row>
    <row r="77" spans="1:30" x14ac:dyDescent="0.25">
      <c r="B77" s="51" t="s">
        <v>175</v>
      </c>
      <c r="C77" s="51"/>
      <c r="D77" s="52"/>
      <c r="E77" s="52"/>
      <c r="F77" s="52"/>
      <c r="G77" s="52"/>
      <c r="H77" s="52"/>
      <c r="I77" s="52"/>
      <c r="J77" s="52"/>
      <c r="K77" s="52"/>
      <c r="L77" s="52"/>
      <c r="M77" s="52"/>
      <c r="N77" s="52"/>
      <c r="O77" s="52"/>
      <c r="P77" s="52"/>
    </row>
    <row r="78" spans="1:30" x14ac:dyDescent="0.25">
      <c r="C78" s="51" t="s">
        <v>180</v>
      </c>
      <c r="D78" s="52"/>
      <c r="E78" s="52"/>
      <c r="F78" s="52"/>
      <c r="G78" s="52"/>
      <c r="H78" s="52"/>
      <c r="I78" s="52"/>
      <c r="J78" s="52"/>
      <c r="K78" s="52"/>
      <c r="L78" s="52"/>
      <c r="M78" s="52"/>
      <c r="N78" s="52"/>
      <c r="O78" s="52"/>
      <c r="P78" s="52"/>
    </row>
    <row r="79" spans="1:30" x14ac:dyDescent="0.25">
      <c r="C79" s="51"/>
      <c r="D79" s="52"/>
      <c r="E79" s="52"/>
      <c r="F79" s="52"/>
      <c r="G79" s="52"/>
      <c r="H79" s="52"/>
      <c r="I79" s="52"/>
      <c r="J79" s="52"/>
      <c r="K79" s="52"/>
      <c r="L79" s="52"/>
      <c r="M79" s="52"/>
      <c r="N79" s="52"/>
      <c r="O79" s="52"/>
      <c r="P79" s="52"/>
    </row>
    <row r="80" spans="1:30" x14ac:dyDescent="0.25">
      <c r="C80" s="76" t="s">
        <v>127</v>
      </c>
      <c r="D80" s="52"/>
      <c r="E80" s="52"/>
      <c r="F80" s="52"/>
      <c r="G80" s="52"/>
      <c r="H80" s="52"/>
      <c r="I80" s="52"/>
      <c r="J80" s="52"/>
      <c r="K80" s="52"/>
      <c r="L80" s="52"/>
      <c r="M80" s="52"/>
      <c r="N80" s="52"/>
      <c r="O80" s="52"/>
      <c r="P80" s="52"/>
    </row>
    <row r="81" spans="1:30" x14ac:dyDescent="0.2">
      <c r="C81" s="54" t="s">
        <v>128</v>
      </c>
    </row>
    <row r="82" spans="1:30" x14ac:dyDescent="0.2">
      <c r="C82" s="54" t="s">
        <v>181</v>
      </c>
    </row>
    <row r="83" spans="1:30" x14ac:dyDescent="0.2">
      <c r="C83" s="54" t="s">
        <v>177</v>
      </c>
    </row>
    <row r="84" spans="1:30" ht="13.2" thickBot="1" x14ac:dyDescent="0.25">
      <c r="W84" s="54" t="s">
        <v>130</v>
      </c>
      <c r="AC84" s="54" t="s">
        <v>178</v>
      </c>
    </row>
    <row r="85" spans="1:30" ht="24" customHeight="1" thickBot="1" x14ac:dyDescent="0.25">
      <c r="C85" s="221" t="s">
        <v>132</v>
      </c>
      <c r="D85" s="221"/>
      <c r="E85" s="221"/>
      <c r="F85" s="221"/>
      <c r="G85" s="221"/>
      <c r="H85" s="223" t="s">
        <v>133</v>
      </c>
      <c r="I85" s="223"/>
      <c r="J85" s="223"/>
      <c r="K85" s="224" t="s">
        <v>134</v>
      </c>
      <c r="L85" s="224"/>
      <c r="M85" s="224"/>
      <c r="N85" s="83" t="s">
        <v>135</v>
      </c>
      <c r="O85" s="83" t="s">
        <v>136</v>
      </c>
      <c r="P85" s="84" t="s">
        <v>137</v>
      </c>
      <c r="Q85" s="225" t="s">
        <v>138</v>
      </c>
      <c r="R85" s="226" t="s">
        <v>139</v>
      </c>
      <c r="S85" s="226"/>
      <c r="T85" s="226"/>
      <c r="U85" s="226"/>
      <c r="V85" s="227" t="s">
        <v>140</v>
      </c>
      <c r="W85" s="227" t="s">
        <v>141</v>
      </c>
      <c r="X85" s="227"/>
      <c r="Y85" s="227"/>
      <c r="Z85" s="206" t="s">
        <v>142</v>
      </c>
      <c r="AA85" s="206" t="s">
        <v>143</v>
      </c>
      <c r="AB85" s="207"/>
      <c r="AC85" s="208" t="s">
        <v>144</v>
      </c>
      <c r="AD85" s="210" t="s">
        <v>145</v>
      </c>
    </row>
    <row r="86" spans="1:30" ht="37.799999999999997" x14ac:dyDescent="0.2">
      <c r="C86" s="82" t="s">
        <v>146</v>
      </c>
      <c r="D86" s="86" t="s">
        <v>147</v>
      </c>
      <c r="E86" s="87">
        <v>18</v>
      </c>
      <c r="F86" s="87" t="s">
        <v>148</v>
      </c>
      <c r="G86" s="103" t="s">
        <v>149</v>
      </c>
      <c r="H86" s="89" t="s">
        <v>150</v>
      </c>
      <c r="I86" s="90" t="s">
        <v>151</v>
      </c>
      <c r="J86" s="91" t="s">
        <v>152</v>
      </c>
      <c r="K86" s="91" t="s">
        <v>150</v>
      </c>
      <c r="L86" s="90" t="s">
        <v>151</v>
      </c>
      <c r="M86" s="91" t="s">
        <v>153</v>
      </c>
      <c r="N86" s="90" t="s">
        <v>151</v>
      </c>
      <c r="O86" s="104" t="s">
        <v>151</v>
      </c>
      <c r="P86" s="92" t="s">
        <v>151</v>
      </c>
      <c r="Q86" s="225"/>
      <c r="R86" s="93" t="s">
        <v>154</v>
      </c>
      <c r="S86" s="94" t="s">
        <v>155</v>
      </c>
      <c r="T86" s="94" t="s">
        <v>156</v>
      </c>
      <c r="U86" s="95" t="s">
        <v>157</v>
      </c>
      <c r="V86" s="227"/>
      <c r="W86" s="96" t="s">
        <v>158</v>
      </c>
      <c r="X86" s="96" t="s">
        <v>159</v>
      </c>
      <c r="Y86" s="95" t="s">
        <v>160</v>
      </c>
      <c r="Z86" s="206"/>
      <c r="AA86" s="94" t="s">
        <v>161</v>
      </c>
      <c r="AB86" s="97" t="s">
        <v>162</v>
      </c>
      <c r="AC86" s="209"/>
      <c r="AD86" s="210"/>
    </row>
    <row r="87" spans="1:30" x14ac:dyDescent="0.2">
      <c r="C87" s="79" t="s">
        <v>163</v>
      </c>
      <c r="D87" s="86" t="s">
        <v>164</v>
      </c>
      <c r="E87" s="87" t="s">
        <v>165</v>
      </c>
      <c r="F87" s="87"/>
      <c r="G87" s="103"/>
      <c r="H87" s="98">
        <v>100000</v>
      </c>
      <c r="I87" s="211">
        <v>3.5000000000000001E-3</v>
      </c>
      <c r="J87" s="81">
        <f>$H87*$I87</f>
        <v>350</v>
      </c>
      <c r="K87" s="81">
        <v>0</v>
      </c>
      <c r="L87" s="228">
        <v>0</v>
      </c>
      <c r="M87" s="81">
        <f>$K87*$L87</f>
        <v>0</v>
      </c>
      <c r="N87" s="81">
        <v>2120</v>
      </c>
      <c r="O87" s="81">
        <v>990</v>
      </c>
      <c r="P87" s="81">
        <f>IF($E87="以上",200,0)</f>
        <v>200</v>
      </c>
      <c r="Q87" s="80">
        <f>$J87+$M87+$N87+$O87+$P87</f>
        <v>3660</v>
      </c>
      <c r="R87" s="213">
        <v>7</v>
      </c>
      <c r="S87" s="81">
        <f>ROUNDUP($N87*$R87/10,0)</f>
        <v>1484</v>
      </c>
      <c r="T87" s="81">
        <f>ROUNDUP($O87*$R87/10,0)</f>
        <v>693</v>
      </c>
      <c r="U87" s="81">
        <f>ROUNDUP($P87*$R87/10,0)</f>
        <v>140</v>
      </c>
      <c r="V87" s="81">
        <f>IF(F87="○",($N87-$S87)/2,0)</f>
        <v>0</v>
      </c>
      <c r="W87" s="81">
        <f>IF($G87="○",$J87*4/12,0)</f>
        <v>0</v>
      </c>
      <c r="X87" s="81">
        <f>IF($G87="○",IF($R87="",$N87*4/12,($N87-$S87)*4/12),0)</f>
        <v>0</v>
      </c>
      <c r="Y87" s="81">
        <f>IF($G87="○",IF($R87="",$P87*4/12,($P87-$U87)*4/12),0)</f>
        <v>0</v>
      </c>
      <c r="Z87" s="81">
        <f>IF(E87="未満",N87-S87-V87-X87,0)</f>
        <v>0</v>
      </c>
      <c r="AA87" s="81">
        <f>Q87-S87-T87-U87-V87-W87-X87-Y87-Z87</f>
        <v>1343</v>
      </c>
      <c r="AB87" s="215">
        <f>SUM(AA87:AA89)</f>
        <v>2039</v>
      </c>
      <c r="AC87" s="217">
        <f>IF(AB87-56000&lt;0,0,AB87-56000)</f>
        <v>0</v>
      </c>
      <c r="AD87" s="219">
        <f>AB87-AC87</f>
        <v>2039</v>
      </c>
    </row>
    <row r="88" spans="1:30" ht="13.5" customHeight="1" x14ac:dyDescent="0.2">
      <c r="C88" s="79" t="s">
        <v>166</v>
      </c>
      <c r="D88" s="86"/>
      <c r="E88" s="87" t="s">
        <v>165</v>
      </c>
      <c r="F88" s="87"/>
      <c r="G88" s="103"/>
      <c r="H88" s="98">
        <v>0</v>
      </c>
      <c r="I88" s="211"/>
      <c r="J88" s="81">
        <f>$H88*$I87</f>
        <v>0</v>
      </c>
      <c r="K88" s="81">
        <v>0</v>
      </c>
      <c r="L88" s="228"/>
      <c r="M88" s="81">
        <f>$K88*$L87</f>
        <v>0</v>
      </c>
      <c r="N88" s="81">
        <v>2120</v>
      </c>
      <c r="O88" s="99"/>
      <c r="P88" s="81">
        <f>IF($E88="以上",200,0)</f>
        <v>200</v>
      </c>
      <c r="Q88" s="80">
        <f>$J88+$M88+$N88+$O88+$P88</f>
        <v>2320</v>
      </c>
      <c r="R88" s="213"/>
      <c r="S88" s="81">
        <f>ROUNDUP($N88*$R87/10,0)</f>
        <v>1484</v>
      </c>
      <c r="T88" s="99"/>
      <c r="U88" s="81">
        <f>ROUNDUP($P88*$R87/10,0)</f>
        <v>140</v>
      </c>
      <c r="V88" s="81">
        <f t="shared" ref="V88" si="6">IF(F88="○",($N88-$S88)/2,0)</f>
        <v>0</v>
      </c>
      <c r="W88" s="81">
        <f>IF($G88="○",$J88*4/12,0)</f>
        <v>0</v>
      </c>
      <c r="X88" s="81">
        <f>IF($G88="○",IF($R87="",$N88*4/12,($N88-$S88)*4/12),0)</f>
        <v>0</v>
      </c>
      <c r="Y88" s="81">
        <f>IF($G88="○",IF($R87="",$P88*4/12,($P88-$U88)*4/12),0)</f>
        <v>0</v>
      </c>
      <c r="Z88" s="81">
        <f t="shared" ref="Z88" si="7">IF(E88="未満",N88-S88-V88-X88,0)</f>
        <v>0</v>
      </c>
      <c r="AA88" s="81">
        <f t="shared" ref="AA88:AA89" si="8">Q88-S88-T88-U88-V88-W88-X88-Y88-Z88</f>
        <v>696</v>
      </c>
      <c r="AB88" s="215"/>
      <c r="AC88" s="217"/>
      <c r="AD88" s="219"/>
    </row>
    <row r="89" spans="1:30" ht="14.25" customHeight="1" thickBot="1" x14ac:dyDescent="0.25">
      <c r="C89" s="79" t="s">
        <v>167</v>
      </c>
      <c r="D89" s="86"/>
      <c r="E89" s="87" t="s">
        <v>168</v>
      </c>
      <c r="F89" s="87" t="s">
        <v>164</v>
      </c>
      <c r="G89" s="103"/>
      <c r="H89" s="100">
        <v>0</v>
      </c>
      <c r="I89" s="212"/>
      <c r="J89" s="101">
        <f>$H89*$I87</f>
        <v>0</v>
      </c>
      <c r="K89" s="101">
        <v>0</v>
      </c>
      <c r="L89" s="229"/>
      <c r="M89" s="101">
        <f>$K89*$L87</f>
        <v>0</v>
      </c>
      <c r="N89" s="101">
        <v>2120</v>
      </c>
      <c r="O89" s="102"/>
      <c r="P89" s="101">
        <f>IF($E89="以上",200,0)</f>
        <v>0</v>
      </c>
      <c r="Q89" s="85">
        <f>$J89+$M89+$N89+$O89+$P89</f>
        <v>2120</v>
      </c>
      <c r="R89" s="214"/>
      <c r="S89" s="101">
        <f>ROUNDUP($N89*$R87/10,0)</f>
        <v>1484</v>
      </c>
      <c r="T89" s="102"/>
      <c r="U89" s="101">
        <f>$P89*$R87/10</f>
        <v>0</v>
      </c>
      <c r="V89" s="101">
        <f>IF(F89="○",ROUNDUP(($N89-$S89)/2,0),0)</f>
        <v>318</v>
      </c>
      <c r="W89" s="101">
        <f>IF($G89="○",$J89*4/12,0)</f>
        <v>0</v>
      </c>
      <c r="X89" s="101">
        <f>IF($G89="○",IF($R87="",$N89*4/12,($N89-$S89)*4/12),0)</f>
        <v>0</v>
      </c>
      <c r="Y89" s="101">
        <f>IF($G89="○",IF($R87="",$P89*4/12,($P89-$U89)*4/12),0)</f>
        <v>0</v>
      </c>
      <c r="Z89" s="101">
        <f>IF(E89="未満",N89-S89-V89-X89,0)</f>
        <v>318</v>
      </c>
      <c r="AA89" s="101">
        <f t="shared" si="8"/>
        <v>0</v>
      </c>
      <c r="AB89" s="216"/>
      <c r="AC89" s="218"/>
      <c r="AD89" s="220"/>
    </row>
    <row r="92" spans="1:30" x14ac:dyDescent="0.2">
      <c r="C92" s="75" t="s">
        <v>122</v>
      </c>
    </row>
    <row r="93" spans="1:30" x14ac:dyDescent="0.2">
      <c r="C93" s="54" t="s">
        <v>182</v>
      </c>
    </row>
    <row r="94" spans="1:30" x14ac:dyDescent="0.2">
      <c r="C94" s="54" t="s">
        <v>183</v>
      </c>
    </row>
    <row r="96" spans="1:30" x14ac:dyDescent="0.2">
      <c r="A96" s="77"/>
      <c r="B96" s="78"/>
      <c r="C96" s="77"/>
      <c r="D96" s="78"/>
      <c r="E96" s="78"/>
      <c r="F96" s="78"/>
      <c r="G96" s="78"/>
      <c r="H96" s="77"/>
      <c r="I96" s="77"/>
      <c r="J96" s="77"/>
      <c r="K96" s="77"/>
      <c r="L96" s="77"/>
      <c r="M96" s="77"/>
      <c r="N96" s="77"/>
      <c r="O96" s="77"/>
      <c r="P96" s="77"/>
      <c r="Q96" s="77"/>
      <c r="R96" s="77"/>
      <c r="S96" s="77"/>
      <c r="T96" s="77"/>
      <c r="U96" s="77"/>
      <c r="V96" s="77"/>
      <c r="W96" s="77"/>
      <c r="X96" s="77"/>
      <c r="Y96" s="77"/>
      <c r="Z96" s="77"/>
      <c r="AA96" s="77"/>
      <c r="AB96" s="77"/>
      <c r="AC96" s="77"/>
      <c r="AD96" s="77"/>
    </row>
    <row r="97" spans="2:30" x14ac:dyDescent="0.25">
      <c r="B97" s="51" t="s">
        <v>175</v>
      </c>
      <c r="C97" s="51"/>
      <c r="D97" s="52"/>
      <c r="E97" s="52"/>
      <c r="F97" s="52"/>
      <c r="G97" s="52"/>
      <c r="H97" s="52"/>
      <c r="I97" s="52"/>
      <c r="J97" s="52"/>
      <c r="K97" s="52"/>
      <c r="L97" s="52"/>
      <c r="M97" s="52"/>
      <c r="N97" s="52"/>
      <c r="O97" s="52"/>
      <c r="P97" s="52"/>
    </row>
    <row r="98" spans="2:30" x14ac:dyDescent="0.25">
      <c r="C98" s="51" t="s">
        <v>184</v>
      </c>
      <c r="D98" s="52"/>
      <c r="E98" s="52"/>
      <c r="F98" s="52"/>
      <c r="G98" s="52"/>
      <c r="H98" s="52"/>
      <c r="I98" s="52"/>
      <c r="J98" s="52"/>
      <c r="K98" s="52"/>
      <c r="L98" s="52"/>
      <c r="M98" s="52"/>
      <c r="N98" s="52"/>
      <c r="O98" s="52"/>
      <c r="P98" s="52"/>
    </row>
    <row r="99" spans="2:30" x14ac:dyDescent="0.25">
      <c r="C99" s="51"/>
      <c r="D99" s="52"/>
      <c r="E99" s="52"/>
      <c r="F99" s="52"/>
      <c r="G99" s="52"/>
      <c r="H99" s="52"/>
      <c r="I99" s="52"/>
      <c r="J99" s="52"/>
      <c r="K99" s="52"/>
      <c r="L99" s="52"/>
      <c r="M99" s="52"/>
      <c r="N99" s="52"/>
      <c r="O99" s="52"/>
      <c r="P99" s="52"/>
    </row>
    <row r="100" spans="2:30" x14ac:dyDescent="0.25">
      <c r="C100" s="76" t="s">
        <v>127</v>
      </c>
      <c r="D100" s="52"/>
      <c r="E100" s="52"/>
      <c r="F100" s="52"/>
      <c r="G100" s="52"/>
      <c r="H100" s="52"/>
      <c r="I100" s="52"/>
      <c r="J100" s="52"/>
      <c r="K100" s="52"/>
      <c r="L100" s="52"/>
      <c r="M100" s="52"/>
      <c r="N100" s="52"/>
      <c r="O100" s="52"/>
      <c r="P100" s="52"/>
    </row>
    <row r="101" spans="2:30" x14ac:dyDescent="0.25">
      <c r="C101" s="76" t="s">
        <v>185</v>
      </c>
      <c r="D101" s="52"/>
      <c r="E101" s="52"/>
      <c r="F101" s="52"/>
      <c r="G101" s="52"/>
      <c r="H101" s="52"/>
      <c r="I101" s="52"/>
      <c r="J101" s="52"/>
      <c r="K101" s="52"/>
      <c r="L101" s="52"/>
      <c r="M101" s="52"/>
      <c r="N101" s="52"/>
      <c r="O101" s="52"/>
      <c r="P101" s="52"/>
    </row>
    <row r="102" spans="2:30" x14ac:dyDescent="0.2">
      <c r="C102" s="54" t="s">
        <v>186</v>
      </c>
    </row>
    <row r="103" spans="2:30" x14ac:dyDescent="0.2">
      <c r="C103" s="54" t="s">
        <v>187</v>
      </c>
    </row>
    <row r="104" spans="2:30" x14ac:dyDescent="0.2">
      <c r="C104" s="54" t="s">
        <v>177</v>
      </c>
    </row>
    <row r="105" spans="2:30" ht="13.2" thickBot="1" x14ac:dyDescent="0.25">
      <c r="W105" s="54" t="s">
        <v>130</v>
      </c>
      <c r="AC105" s="54" t="s">
        <v>178</v>
      </c>
    </row>
    <row r="106" spans="2:30" ht="24" customHeight="1" thickBot="1" x14ac:dyDescent="0.25">
      <c r="C106" s="221" t="s">
        <v>132</v>
      </c>
      <c r="D106" s="221"/>
      <c r="E106" s="221"/>
      <c r="F106" s="221"/>
      <c r="G106" s="221"/>
      <c r="H106" s="223" t="s">
        <v>133</v>
      </c>
      <c r="I106" s="223"/>
      <c r="J106" s="223"/>
      <c r="K106" s="224" t="s">
        <v>134</v>
      </c>
      <c r="L106" s="224"/>
      <c r="M106" s="224"/>
      <c r="N106" s="83" t="s">
        <v>135</v>
      </c>
      <c r="O106" s="83" t="s">
        <v>136</v>
      </c>
      <c r="P106" s="84" t="s">
        <v>137</v>
      </c>
      <c r="Q106" s="225" t="s">
        <v>138</v>
      </c>
      <c r="R106" s="226" t="s">
        <v>139</v>
      </c>
      <c r="S106" s="226"/>
      <c r="T106" s="226"/>
      <c r="U106" s="226"/>
      <c r="V106" s="227" t="s">
        <v>140</v>
      </c>
      <c r="W106" s="227" t="s">
        <v>141</v>
      </c>
      <c r="X106" s="227"/>
      <c r="Y106" s="227"/>
      <c r="Z106" s="206" t="s">
        <v>142</v>
      </c>
      <c r="AA106" s="206" t="s">
        <v>143</v>
      </c>
      <c r="AB106" s="207"/>
      <c r="AC106" s="208" t="s">
        <v>144</v>
      </c>
      <c r="AD106" s="210" t="s">
        <v>145</v>
      </c>
    </row>
    <row r="107" spans="2:30" ht="37.799999999999997" x14ac:dyDescent="0.2">
      <c r="C107" s="82" t="s">
        <v>146</v>
      </c>
      <c r="D107" s="86" t="s">
        <v>147</v>
      </c>
      <c r="E107" s="87">
        <v>18</v>
      </c>
      <c r="F107" s="87" t="s">
        <v>148</v>
      </c>
      <c r="G107" s="103" t="s">
        <v>149</v>
      </c>
      <c r="H107" s="89" t="s">
        <v>150</v>
      </c>
      <c r="I107" s="90" t="s">
        <v>151</v>
      </c>
      <c r="J107" s="91" t="s">
        <v>152</v>
      </c>
      <c r="K107" s="91" t="s">
        <v>150</v>
      </c>
      <c r="L107" s="90" t="s">
        <v>151</v>
      </c>
      <c r="M107" s="91" t="s">
        <v>153</v>
      </c>
      <c r="N107" s="90" t="s">
        <v>151</v>
      </c>
      <c r="O107" s="90" t="s">
        <v>151</v>
      </c>
      <c r="P107" s="92" t="s">
        <v>151</v>
      </c>
      <c r="Q107" s="225"/>
      <c r="R107" s="93" t="s">
        <v>154</v>
      </c>
      <c r="S107" s="94" t="s">
        <v>155</v>
      </c>
      <c r="T107" s="94" t="s">
        <v>156</v>
      </c>
      <c r="U107" s="95" t="s">
        <v>157</v>
      </c>
      <c r="V107" s="227"/>
      <c r="W107" s="96" t="s">
        <v>158</v>
      </c>
      <c r="X107" s="96" t="s">
        <v>159</v>
      </c>
      <c r="Y107" s="95" t="s">
        <v>160</v>
      </c>
      <c r="Z107" s="206"/>
      <c r="AA107" s="94" t="s">
        <v>161</v>
      </c>
      <c r="AB107" s="97" t="s">
        <v>162</v>
      </c>
      <c r="AC107" s="209"/>
      <c r="AD107" s="210"/>
    </row>
    <row r="108" spans="2:30" x14ac:dyDescent="0.2">
      <c r="C108" s="79" t="s">
        <v>163</v>
      </c>
      <c r="D108" s="86" t="s">
        <v>164</v>
      </c>
      <c r="E108" s="87" t="s">
        <v>165</v>
      </c>
      <c r="F108" s="87"/>
      <c r="G108" s="103"/>
      <c r="H108" s="98">
        <v>100000</v>
      </c>
      <c r="I108" s="211">
        <v>3.5000000000000001E-3</v>
      </c>
      <c r="J108" s="81">
        <f>$H108*$I108</f>
        <v>350</v>
      </c>
      <c r="K108" s="81">
        <v>0</v>
      </c>
      <c r="L108" s="228">
        <v>0</v>
      </c>
      <c r="M108" s="81">
        <f>$K108*$L108</f>
        <v>0</v>
      </c>
      <c r="N108" s="81">
        <v>2120</v>
      </c>
      <c r="O108" s="81">
        <v>990</v>
      </c>
      <c r="P108" s="81">
        <f>IF($E108="以上",200,0)</f>
        <v>200</v>
      </c>
      <c r="Q108" s="80">
        <f>$J108+$M108+$N108+$O108+$P108</f>
        <v>3660</v>
      </c>
      <c r="R108" s="213">
        <v>7</v>
      </c>
      <c r="S108" s="81">
        <f>ROUNDUP($N108*$R108/10,0)</f>
        <v>1484</v>
      </c>
      <c r="T108" s="81">
        <f>ROUNDUP($O108*$R108/10,0)</f>
        <v>693</v>
      </c>
      <c r="U108" s="81">
        <f>ROUNDUP($P108*$R108/10,0)</f>
        <v>140</v>
      </c>
      <c r="V108" s="81">
        <f>IF(F108="○",($N108-$S108)/2,0)</f>
        <v>0</v>
      </c>
      <c r="W108" s="81">
        <f>IF($G108="○",$J108*4/12,0)</f>
        <v>0</v>
      </c>
      <c r="X108" s="81">
        <f>IF($G108="○",IF($R108="",$N108*4/12,($N108-$S108)*4/12),0)</f>
        <v>0</v>
      </c>
      <c r="Y108" s="81">
        <f>IF($G108="○",IF($R108="",$P108*4/12,($P108-$U108)*4/12),0)</f>
        <v>0</v>
      </c>
      <c r="Z108" s="81">
        <f>IF(E108="未満",N108-S108-V108-X108,0)</f>
        <v>0</v>
      </c>
      <c r="AA108" s="81">
        <f>Q108-S108-T108-U108-V108-W108-X108-Y108-Z108</f>
        <v>1343</v>
      </c>
      <c r="AB108" s="215">
        <f>SUM(AA108:AA110)</f>
        <v>2040</v>
      </c>
      <c r="AC108" s="217">
        <f>IF(AB108-56000&lt;0,0,AB108-56000)</f>
        <v>0</v>
      </c>
      <c r="AD108" s="219">
        <f>AB108-AC108</f>
        <v>2040</v>
      </c>
    </row>
    <row r="109" spans="2:30" ht="13.5" customHeight="1" x14ac:dyDescent="0.2">
      <c r="C109" s="79" t="s">
        <v>166</v>
      </c>
      <c r="D109" s="86"/>
      <c r="E109" s="87" t="s">
        <v>165</v>
      </c>
      <c r="F109" s="87"/>
      <c r="G109" s="103" t="s">
        <v>164</v>
      </c>
      <c r="H109" s="98">
        <v>100000</v>
      </c>
      <c r="I109" s="211"/>
      <c r="J109" s="81">
        <f>$H109*$I108</f>
        <v>350</v>
      </c>
      <c r="K109" s="81">
        <v>0</v>
      </c>
      <c r="L109" s="228"/>
      <c r="M109" s="81">
        <f>$K109*$L108</f>
        <v>0</v>
      </c>
      <c r="N109" s="81">
        <v>2120</v>
      </c>
      <c r="O109" s="99"/>
      <c r="P109" s="81">
        <f>IF($E109="以上",200,0)</f>
        <v>200</v>
      </c>
      <c r="Q109" s="80">
        <f>$J109+$M109+$N109+$O109+$P109</f>
        <v>2670</v>
      </c>
      <c r="R109" s="213"/>
      <c r="S109" s="81">
        <f>ROUNDUP($N109*$R108/10,0)</f>
        <v>1484</v>
      </c>
      <c r="T109" s="99"/>
      <c r="U109" s="81">
        <f>ROUNDUP($P109*$R108/10,0)</f>
        <v>140</v>
      </c>
      <c r="V109" s="81">
        <f t="shared" ref="V109" si="9">IF(F109="○",($N109-$S109)/2,0)</f>
        <v>0</v>
      </c>
      <c r="W109" s="81">
        <f>IF($G109="○",ROUNDUP($J109*4/12,0),0)</f>
        <v>117</v>
      </c>
      <c r="X109" s="81">
        <f>IF($G109="○",IF($R108="",ROUNDUP($N109*4/12,0),ROUNDUP(($N109-$S109)*4/12,0)),0)</f>
        <v>212</v>
      </c>
      <c r="Y109" s="81">
        <f>IF($G109="○",IF($R108="",ROUNDUP($P109*4/12,0),ROUNDUP(($P109-$U109)*4/12,0)),0)</f>
        <v>20</v>
      </c>
      <c r="Z109" s="81">
        <f t="shared" ref="Z109" si="10">IF(E109="未満",N109-S109-V109-X109,0)</f>
        <v>0</v>
      </c>
      <c r="AA109" s="81">
        <f>Q109-S109-T109-U109-V109-W109-X109-Y109-Z109</f>
        <v>697</v>
      </c>
      <c r="AB109" s="215"/>
      <c r="AC109" s="217"/>
      <c r="AD109" s="219"/>
    </row>
    <row r="110" spans="2:30" ht="14.25" customHeight="1" thickBot="1" x14ac:dyDescent="0.25">
      <c r="C110" s="79"/>
      <c r="D110" s="86"/>
      <c r="E110" s="87"/>
      <c r="F110" s="87"/>
      <c r="G110" s="103"/>
      <c r="H110" s="100"/>
      <c r="I110" s="212"/>
      <c r="J110" s="101"/>
      <c r="K110" s="101"/>
      <c r="L110" s="229"/>
      <c r="M110" s="101"/>
      <c r="N110" s="101"/>
      <c r="O110" s="102"/>
      <c r="P110" s="101"/>
      <c r="Q110" s="85"/>
      <c r="R110" s="214"/>
      <c r="S110" s="101">
        <f>ROUNDUP($N110*$R108/10,0)</f>
        <v>0</v>
      </c>
      <c r="T110" s="102"/>
      <c r="U110" s="101">
        <f>$P110*$R108/10</f>
        <v>0</v>
      </c>
      <c r="V110" s="101"/>
      <c r="W110" s="101"/>
      <c r="X110" s="101"/>
      <c r="Y110" s="101"/>
      <c r="Z110" s="101"/>
      <c r="AA110" s="101"/>
      <c r="AB110" s="216"/>
      <c r="AC110" s="218"/>
      <c r="AD110" s="220"/>
    </row>
    <row r="113" spans="1:30" x14ac:dyDescent="0.2">
      <c r="C113" s="75" t="s">
        <v>122</v>
      </c>
    </row>
    <row r="114" spans="1:30" x14ac:dyDescent="0.2">
      <c r="C114" s="54" t="s">
        <v>188</v>
      </c>
    </row>
    <row r="115" spans="1:30" x14ac:dyDescent="0.2">
      <c r="C115" s="54" t="s">
        <v>189</v>
      </c>
    </row>
    <row r="117" spans="1:30" x14ac:dyDescent="0.2">
      <c r="A117" s="77"/>
      <c r="B117" s="78"/>
      <c r="C117" s="77"/>
      <c r="D117" s="78"/>
      <c r="E117" s="78"/>
      <c r="F117" s="78"/>
      <c r="G117" s="78"/>
      <c r="H117" s="77"/>
      <c r="I117" s="77"/>
      <c r="J117" s="77"/>
      <c r="K117" s="77"/>
      <c r="L117" s="77"/>
      <c r="M117" s="77"/>
      <c r="N117" s="77"/>
      <c r="O117" s="77"/>
      <c r="P117" s="77"/>
      <c r="Q117" s="77"/>
      <c r="R117" s="77"/>
      <c r="S117" s="77"/>
      <c r="T117" s="77"/>
      <c r="U117" s="77"/>
      <c r="V117" s="77"/>
      <c r="W117" s="77"/>
      <c r="X117" s="77"/>
      <c r="Y117" s="77"/>
      <c r="Z117" s="77"/>
      <c r="AA117" s="77"/>
      <c r="AB117" s="77"/>
      <c r="AC117" s="77"/>
      <c r="AD117" s="77"/>
    </row>
    <row r="118" spans="1:30" x14ac:dyDescent="0.25">
      <c r="B118" s="51" t="s">
        <v>175</v>
      </c>
      <c r="C118" s="51"/>
      <c r="D118" s="52"/>
      <c r="E118" s="52"/>
      <c r="F118" s="52"/>
      <c r="G118" s="52"/>
      <c r="H118" s="52"/>
      <c r="I118" s="52"/>
      <c r="J118" s="52"/>
      <c r="K118" s="52"/>
      <c r="L118" s="52"/>
      <c r="M118" s="52"/>
      <c r="N118" s="52"/>
      <c r="O118" s="52"/>
      <c r="P118" s="52"/>
    </row>
    <row r="119" spans="1:30" x14ac:dyDescent="0.25">
      <c r="C119" s="51" t="s">
        <v>190</v>
      </c>
      <c r="D119" s="52"/>
      <c r="E119" s="52"/>
      <c r="F119" s="52"/>
      <c r="G119" s="52"/>
      <c r="H119" s="52"/>
      <c r="I119" s="52"/>
      <c r="J119" s="52"/>
      <c r="K119" s="52"/>
      <c r="L119" s="52"/>
      <c r="M119" s="52"/>
      <c r="N119" s="52"/>
      <c r="O119" s="52"/>
      <c r="P119" s="52"/>
    </row>
    <row r="120" spans="1:30" x14ac:dyDescent="0.2">
      <c r="A120" s="76"/>
      <c r="B120" s="76"/>
      <c r="C120" s="76"/>
      <c r="D120" s="105"/>
      <c r="E120" s="105"/>
      <c r="F120" s="105"/>
      <c r="G120" s="105"/>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row>
    <row r="121" spans="1:30" x14ac:dyDescent="0.2">
      <c r="A121" s="76"/>
      <c r="B121" s="76"/>
      <c r="C121" s="76" t="s">
        <v>127</v>
      </c>
      <c r="D121" s="105"/>
      <c r="E121" s="105"/>
      <c r="F121" s="105"/>
      <c r="G121" s="105"/>
      <c r="H121" s="76"/>
      <c r="I121" s="76"/>
      <c r="J121" s="76"/>
      <c r="K121" s="76"/>
      <c r="L121" s="76"/>
      <c r="M121" s="76"/>
      <c r="N121" s="76"/>
      <c r="O121" s="76"/>
      <c r="P121" s="76"/>
      <c r="Q121" s="76"/>
      <c r="R121" s="76"/>
      <c r="S121" s="76"/>
      <c r="T121" s="76"/>
      <c r="U121" s="76"/>
      <c r="V121" s="76"/>
      <c r="W121" s="76"/>
      <c r="X121" s="76"/>
      <c r="Y121" s="76"/>
      <c r="Z121" s="76"/>
      <c r="AA121" s="76"/>
      <c r="AB121" s="76"/>
      <c r="AC121" s="76"/>
      <c r="AD121" s="76"/>
    </row>
    <row r="122" spans="1:30" x14ac:dyDescent="0.2">
      <c r="A122" s="76"/>
      <c r="B122" s="76"/>
      <c r="C122" s="76" t="s">
        <v>128</v>
      </c>
      <c r="D122" s="105"/>
      <c r="E122" s="105"/>
      <c r="F122" s="105"/>
      <c r="G122" s="105"/>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row>
    <row r="123" spans="1:30" x14ac:dyDescent="0.2">
      <c r="C123" s="54" t="s">
        <v>129</v>
      </c>
    </row>
    <row r="124" spans="1:30" x14ac:dyDescent="0.2">
      <c r="C124" s="54" t="s">
        <v>191</v>
      </c>
    </row>
    <row r="125" spans="1:30" x14ac:dyDescent="0.2">
      <c r="C125" s="54" t="s">
        <v>177</v>
      </c>
    </row>
    <row r="126" spans="1:30" ht="13.2" thickBot="1" x14ac:dyDescent="0.25">
      <c r="W126" s="54" t="s">
        <v>130</v>
      </c>
      <c r="AC126" s="54" t="s">
        <v>178</v>
      </c>
    </row>
    <row r="127" spans="1:30" ht="24" customHeight="1" thickBot="1" x14ac:dyDescent="0.25">
      <c r="C127" s="221" t="s">
        <v>132</v>
      </c>
      <c r="D127" s="221"/>
      <c r="E127" s="221"/>
      <c r="F127" s="221"/>
      <c r="G127" s="221"/>
      <c r="H127" s="223" t="s">
        <v>133</v>
      </c>
      <c r="I127" s="223"/>
      <c r="J127" s="223"/>
      <c r="K127" s="224" t="s">
        <v>134</v>
      </c>
      <c r="L127" s="224"/>
      <c r="M127" s="224"/>
      <c r="N127" s="83" t="s">
        <v>135</v>
      </c>
      <c r="O127" s="83" t="s">
        <v>136</v>
      </c>
      <c r="P127" s="84" t="s">
        <v>137</v>
      </c>
      <c r="Q127" s="230" t="s">
        <v>138</v>
      </c>
      <c r="R127" s="226" t="s">
        <v>139</v>
      </c>
      <c r="S127" s="226"/>
      <c r="T127" s="226"/>
      <c r="U127" s="226"/>
      <c r="V127" s="227" t="s">
        <v>140</v>
      </c>
      <c r="W127" s="227" t="s">
        <v>141</v>
      </c>
      <c r="X127" s="227"/>
      <c r="Y127" s="227"/>
      <c r="Z127" s="206" t="s">
        <v>142</v>
      </c>
      <c r="AA127" s="206" t="s">
        <v>143</v>
      </c>
      <c r="AB127" s="207"/>
      <c r="AC127" s="208" t="s">
        <v>144</v>
      </c>
      <c r="AD127" s="210" t="s">
        <v>145</v>
      </c>
    </row>
    <row r="128" spans="1:30" ht="37.799999999999997" x14ac:dyDescent="0.2">
      <c r="C128" s="82" t="s">
        <v>146</v>
      </c>
      <c r="D128" s="86" t="s">
        <v>147</v>
      </c>
      <c r="E128" s="87">
        <v>18</v>
      </c>
      <c r="F128" s="87" t="s">
        <v>148</v>
      </c>
      <c r="G128" s="103" t="s">
        <v>149</v>
      </c>
      <c r="H128" s="89" t="s">
        <v>150</v>
      </c>
      <c r="I128" s="90" t="s">
        <v>151</v>
      </c>
      <c r="J128" s="91" t="s">
        <v>152</v>
      </c>
      <c r="K128" s="91" t="s">
        <v>150</v>
      </c>
      <c r="L128" s="90" t="s">
        <v>151</v>
      </c>
      <c r="M128" s="91" t="s">
        <v>153</v>
      </c>
      <c r="N128" s="90" t="s">
        <v>151</v>
      </c>
      <c r="O128" s="90" t="s">
        <v>151</v>
      </c>
      <c r="P128" s="92" t="s">
        <v>151</v>
      </c>
      <c r="Q128" s="230"/>
      <c r="R128" s="93" t="s">
        <v>154</v>
      </c>
      <c r="S128" s="94" t="s">
        <v>155</v>
      </c>
      <c r="T128" s="94" t="s">
        <v>156</v>
      </c>
      <c r="U128" s="95" t="s">
        <v>157</v>
      </c>
      <c r="V128" s="227"/>
      <c r="W128" s="96" t="s">
        <v>158</v>
      </c>
      <c r="X128" s="96" t="s">
        <v>159</v>
      </c>
      <c r="Y128" s="95" t="s">
        <v>160</v>
      </c>
      <c r="Z128" s="206"/>
      <c r="AA128" s="94" t="s">
        <v>161</v>
      </c>
      <c r="AB128" s="97" t="s">
        <v>162</v>
      </c>
      <c r="AC128" s="209"/>
      <c r="AD128" s="210"/>
    </row>
    <row r="129" spans="1:30" x14ac:dyDescent="0.2">
      <c r="C129" s="79" t="s">
        <v>163</v>
      </c>
      <c r="D129" s="86" t="s">
        <v>164</v>
      </c>
      <c r="E129" s="87" t="s">
        <v>165</v>
      </c>
      <c r="F129" s="87"/>
      <c r="G129" s="103"/>
      <c r="H129" s="98">
        <v>100000</v>
      </c>
      <c r="I129" s="211">
        <v>3.5000000000000001E-3</v>
      </c>
      <c r="J129" s="81">
        <f>$H129*$I129</f>
        <v>350</v>
      </c>
      <c r="K129" s="81">
        <v>0</v>
      </c>
      <c r="L129" s="228">
        <v>0</v>
      </c>
      <c r="M129" s="81">
        <f>$K129*$L129</f>
        <v>0</v>
      </c>
      <c r="N129" s="81">
        <v>2120</v>
      </c>
      <c r="O129" s="81">
        <v>990</v>
      </c>
      <c r="P129" s="81">
        <f>IF($E129="以上",200,0)</f>
        <v>200</v>
      </c>
      <c r="Q129" s="106">
        <f>$J129+$M129+$N129+$O129+$P129</f>
        <v>3660</v>
      </c>
      <c r="R129" s="213">
        <v>7</v>
      </c>
      <c r="S129" s="81">
        <f>ROUNDUP($N129*$R129/10,0)</f>
        <v>1484</v>
      </c>
      <c r="T129" s="81">
        <f>ROUNDUP($O129*$R129/10,0)</f>
        <v>693</v>
      </c>
      <c r="U129" s="81">
        <f>ROUNDUP($P129*$R129/10,0)</f>
        <v>140</v>
      </c>
      <c r="V129" s="81">
        <f>IF(F129="○",($N129-$S129)/2,0)</f>
        <v>0</v>
      </c>
      <c r="W129" s="81">
        <f>IF($G129="○",$J129*4/12,0)</f>
        <v>0</v>
      </c>
      <c r="X129" s="81">
        <f>IF($G129="○",IF($R129="",$N129*4/12,($N129-$S129)*4/12),0)</f>
        <v>0</v>
      </c>
      <c r="Y129" s="81">
        <f>IF($G129="○",IF($R129="",$P129*4/12,($P129-$U129)*4/12),0)</f>
        <v>0</v>
      </c>
      <c r="Z129" s="81">
        <f>IF(E129="未満",N129-S129-V129-X129,0)</f>
        <v>0</v>
      </c>
      <c r="AA129" s="81">
        <f>Q129-S129-T129-U129-V129-W129-X129-Y129-Z129</f>
        <v>1343</v>
      </c>
      <c r="AB129" s="215">
        <f>SUM(AA129:AA131)</f>
        <v>2272</v>
      </c>
      <c r="AC129" s="217">
        <f>IF(AB129-56000&lt;0,0,AB129-56000)</f>
        <v>0</v>
      </c>
      <c r="AD129" s="219">
        <f>AB129-AC129</f>
        <v>2272</v>
      </c>
    </row>
    <row r="130" spans="1:30" ht="13.5" customHeight="1" x14ac:dyDescent="0.2">
      <c r="C130" s="79" t="s">
        <v>166</v>
      </c>
      <c r="D130" s="86"/>
      <c r="E130" s="87" t="s">
        <v>165</v>
      </c>
      <c r="F130" s="87"/>
      <c r="G130" s="103"/>
      <c r="H130" s="98">
        <v>0</v>
      </c>
      <c r="I130" s="211"/>
      <c r="J130" s="81">
        <f>$H130*$I129</f>
        <v>0</v>
      </c>
      <c r="K130" s="81">
        <v>0</v>
      </c>
      <c r="L130" s="228"/>
      <c r="M130" s="81">
        <f>$K130*$L129</f>
        <v>0</v>
      </c>
      <c r="N130" s="81">
        <v>2120</v>
      </c>
      <c r="O130" s="99"/>
      <c r="P130" s="81">
        <f>IF($E130="以上",200,0)</f>
        <v>200</v>
      </c>
      <c r="Q130" s="106">
        <f>$J130+$M130+$N130+$O130+$P130</f>
        <v>2320</v>
      </c>
      <c r="R130" s="213"/>
      <c r="S130" s="81">
        <f>ROUNDUP($N130*$R129/10,0)</f>
        <v>1484</v>
      </c>
      <c r="T130" s="99"/>
      <c r="U130" s="81">
        <f>ROUNDUP($P130*$R129/10,0)</f>
        <v>140</v>
      </c>
      <c r="V130" s="81">
        <f t="shared" ref="V130:V131" si="11">IF(F130="○",($N130-$S130)/2,0)</f>
        <v>0</v>
      </c>
      <c r="W130" s="81">
        <f>IF($G130="○",$J130*4/12,0)</f>
        <v>0</v>
      </c>
      <c r="X130" s="81">
        <f>IF($G130="○",IF($R129="",$N130*4/12,($N130-$S130)*4/12),0)</f>
        <v>0</v>
      </c>
      <c r="Y130" s="81">
        <f>IF($G130="○",IF($R129="",$P130*4/12,($P130-$U130)*4/12),0)</f>
        <v>0</v>
      </c>
      <c r="Z130" s="81">
        <f t="shared" ref="Z130:Z131" si="12">IF(E130="未満",N130-S130-V130-X130,0)</f>
        <v>0</v>
      </c>
      <c r="AA130" s="81">
        <f t="shared" ref="AA130:AA131" si="13">Q130-S130-T130-U130-V130-W130-X130-Y130-Z130</f>
        <v>696</v>
      </c>
      <c r="AB130" s="215"/>
      <c r="AC130" s="217"/>
      <c r="AD130" s="219"/>
    </row>
    <row r="131" spans="1:30" ht="14.25" customHeight="1" thickBot="1" x14ac:dyDescent="0.25">
      <c r="C131" s="79" t="s">
        <v>167</v>
      </c>
      <c r="D131" s="86"/>
      <c r="E131" s="87" t="s">
        <v>168</v>
      </c>
      <c r="F131" s="87"/>
      <c r="G131" s="103" t="s">
        <v>164</v>
      </c>
      <c r="H131" s="100">
        <v>100000</v>
      </c>
      <c r="I131" s="212"/>
      <c r="J131" s="101">
        <f>$H131*$I129</f>
        <v>350</v>
      </c>
      <c r="K131" s="101">
        <v>0</v>
      </c>
      <c r="L131" s="229"/>
      <c r="M131" s="101">
        <f>$K131*$L129</f>
        <v>0</v>
      </c>
      <c r="N131" s="101">
        <v>2120</v>
      </c>
      <c r="O131" s="102"/>
      <c r="P131" s="101">
        <f>IF($E131="以上",200,0)</f>
        <v>0</v>
      </c>
      <c r="Q131" s="107">
        <f>$J131+$M131+$N131+$O131+$P131</f>
        <v>2470</v>
      </c>
      <c r="R131" s="214"/>
      <c r="S131" s="101">
        <f>ROUNDUP($N131*$R129/10,0)</f>
        <v>1484</v>
      </c>
      <c r="T131" s="102"/>
      <c r="U131" s="101">
        <f>$P131*$R129/10</f>
        <v>0</v>
      </c>
      <c r="V131" s="101">
        <f t="shared" si="11"/>
        <v>0</v>
      </c>
      <c r="W131" s="108">
        <f>IF($G131="○",ROUNDUP($J131*4/12,0),0)</f>
        <v>117</v>
      </c>
      <c r="X131" s="108">
        <f>IF($G131="○",IF($R129="",ROUNDUP($N131*4/12,0),ROUNDUP(($N131-$S131)*4/12,0)),0)</f>
        <v>212</v>
      </c>
      <c r="Y131" s="108">
        <f>IF($G131="○",IF($R129="",ROUNDUP($P131*4/12,0),ROUNDUP(($P131-$U131)*4/12,0)),0)</f>
        <v>0</v>
      </c>
      <c r="Z131" s="101">
        <f t="shared" si="12"/>
        <v>424</v>
      </c>
      <c r="AA131" s="101">
        <f t="shared" si="13"/>
        <v>233</v>
      </c>
      <c r="AB131" s="216"/>
      <c r="AC131" s="218"/>
      <c r="AD131" s="220"/>
    </row>
    <row r="134" spans="1:30" x14ac:dyDescent="0.2">
      <c r="C134" s="75" t="s">
        <v>122</v>
      </c>
    </row>
    <row r="135" spans="1:30" x14ac:dyDescent="0.2">
      <c r="C135" s="54" t="s">
        <v>192</v>
      </c>
    </row>
    <row r="138" spans="1:30" x14ac:dyDescent="0.2">
      <c r="A138" s="77"/>
      <c r="B138" s="78"/>
      <c r="C138" s="77"/>
      <c r="D138" s="78"/>
      <c r="E138" s="78"/>
      <c r="F138" s="78"/>
      <c r="G138" s="78"/>
      <c r="H138" s="77"/>
      <c r="I138" s="77"/>
      <c r="J138" s="77"/>
      <c r="K138" s="77"/>
      <c r="L138" s="77"/>
      <c r="M138" s="77"/>
      <c r="N138" s="77"/>
      <c r="O138" s="77"/>
      <c r="P138" s="77"/>
      <c r="Q138" s="77"/>
      <c r="R138" s="77"/>
      <c r="S138" s="77"/>
      <c r="T138" s="77"/>
      <c r="U138" s="77"/>
      <c r="V138" s="77"/>
      <c r="W138" s="77"/>
      <c r="X138" s="77"/>
      <c r="Y138" s="77"/>
      <c r="Z138" s="77"/>
      <c r="AA138" s="77"/>
      <c r="AB138" s="77"/>
      <c r="AC138" s="77"/>
      <c r="AD138" s="77"/>
    </row>
    <row r="139" spans="1:30" x14ac:dyDescent="0.25">
      <c r="B139" s="51" t="s">
        <v>175</v>
      </c>
      <c r="C139" s="51"/>
      <c r="D139" s="52"/>
      <c r="E139" s="52"/>
      <c r="F139" s="52"/>
      <c r="G139" s="52"/>
      <c r="H139" s="52"/>
      <c r="I139" s="52"/>
      <c r="J139" s="52"/>
      <c r="K139" s="52"/>
      <c r="L139" s="52"/>
      <c r="M139" s="52"/>
      <c r="N139" s="52"/>
      <c r="O139" s="52"/>
      <c r="P139" s="52"/>
    </row>
    <row r="140" spans="1:30" x14ac:dyDescent="0.25">
      <c r="C140" s="51" t="s">
        <v>193</v>
      </c>
      <c r="D140" s="52"/>
      <c r="E140" s="52"/>
      <c r="F140" s="52"/>
      <c r="G140" s="52"/>
      <c r="H140" s="52"/>
      <c r="I140" s="52"/>
      <c r="J140" s="52"/>
      <c r="K140" s="52"/>
      <c r="L140" s="52"/>
      <c r="M140" s="52"/>
      <c r="N140" s="52"/>
      <c r="O140" s="52"/>
      <c r="P140" s="52"/>
    </row>
    <row r="141" spans="1:30" x14ac:dyDescent="0.25">
      <c r="C141" s="51"/>
      <c r="D141" s="52"/>
      <c r="E141" s="52"/>
      <c r="F141" s="52"/>
      <c r="G141" s="52"/>
      <c r="H141" s="52"/>
      <c r="I141" s="52"/>
      <c r="J141" s="52"/>
      <c r="K141" s="52"/>
      <c r="L141" s="52"/>
      <c r="M141" s="52"/>
      <c r="N141" s="52"/>
      <c r="O141" s="52"/>
      <c r="P141" s="52"/>
    </row>
    <row r="142" spans="1:30" x14ac:dyDescent="0.25">
      <c r="C142" s="76" t="s">
        <v>127</v>
      </c>
      <c r="D142" s="52"/>
      <c r="E142" s="52"/>
      <c r="F142" s="52"/>
      <c r="G142" s="52"/>
      <c r="H142" s="52"/>
      <c r="I142" s="52"/>
      <c r="J142" s="52"/>
      <c r="K142" s="52"/>
      <c r="L142" s="52"/>
      <c r="M142" s="52"/>
      <c r="N142" s="52"/>
      <c r="O142" s="52"/>
      <c r="P142" s="52"/>
    </row>
    <row r="143" spans="1:30" x14ac:dyDescent="0.25">
      <c r="C143" s="76" t="s">
        <v>128</v>
      </c>
      <c r="D143" s="52"/>
      <c r="E143" s="52"/>
      <c r="F143" s="52"/>
      <c r="G143" s="52"/>
      <c r="H143" s="52"/>
      <c r="I143" s="52"/>
      <c r="J143" s="52"/>
      <c r="K143" s="52"/>
      <c r="L143" s="52"/>
      <c r="M143" s="52"/>
      <c r="N143" s="52"/>
      <c r="O143" s="52"/>
      <c r="P143" s="52"/>
    </row>
    <row r="144" spans="1:30" x14ac:dyDescent="0.2">
      <c r="C144" s="54" t="s">
        <v>181</v>
      </c>
    </row>
    <row r="145" spans="1:30" x14ac:dyDescent="0.2">
      <c r="C145" s="54" t="s">
        <v>187</v>
      </c>
    </row>
    <row r="146" spans="1:30" x14ac:dyDescent="0.2">
      <c r="C146" s="54" t="s">
        <v>177</v>
      </c>
    </row>
    <row r="147" spans="1:30" ht="13.2" thickBot="1" x14ac:dyDescent="0.25">
      <c r="W147" s="54" t="s">
        <v>130</v>
      </c>
      <c r="AC147" s="54" t="s">
        <v>178</v>
      </c>
    </row>
    <row r="148" spans="1:30" ht="24" customHeight="1" thickBot="1" x14ac:dyDescent="0.25">
      <c r="C148" s="221" t="s">
        <v>132</v>
      </c>
      <c r="D148" s="221"/>
      <c r="E148" s="221"/>
      <c r="F148" s="221"/>
      <c r="G148" s="221"/>
      <c r="H148" s="223" t="s">
        <v>133</v>
      </c>
      <c r="I148" s="223"/>
      <c r="J148" s="223"/>
      <c r="K148" s="224" t="s">
        <v>134</v>
      </c>
      <c r="L148" s="224"/>
      <c r="M148" s="224"/>
      <c r="N148" s="83" t="s">
        <v>135</v>
      </c>
      <c r="O148" s="83" t="s">
        <v>136</v>
      </c>
      <c r="P148" s="84" t="s">
        <v>137</v>
      </c>
      <c r="Q148" s="225" t="s">
        <v>138</v>
      </c>
      <c r="R148" s="226" t="s">
        <v>139</v>
      </c>
      <c r="S148" s="226"/>
      <c r="T148" s="226"/>
      <c r="U148" s="226"/>
      <c r="V148" s="227" t="s">
        <v>140</v>
      </c>
      <c r="W148" s="227" t="s">
        <v>141</v>
      </c>
      <c r="X148" s="227"/>
      <c r="Y148" s="227"/>
      <c r="Z148" s="206" t="s">
        <v>142</v>
      </c>
      <c r="AA148" s="206" t="s">
        <v>143</v>
      </c>
      <c r="AB148" s="207"/>
      <c r="AC148" s="208" t="s">
        <v>144</v>
      </c>
      <c r="AD148" s="210" t="s">
        <v>145</v>
      </c>
    </row>
    <row r="149" spans="1:30" ht="37.799999999999997" x14ac:dyDescent="0.2">
      <c r="C149" s="82" t="s">
        <v>146</v>
      </c>
      <c r="D149" s="86" t="s">
        <v>147</v>
      </c>
      <c r="E149" s="87">
        <v>18</v>
      </c>
      <c r="F149" s="87" t="s">
        <v>148</v>
      </c>
      <c r="G149" s="103" t="s">
        <v>149</v>
      </c>
      <c r="H149" s="89" t="s">
        <v>150</v>
      </c>
      <c r="I149" s="90" t="s">
        <v>151</v>
      </c>
      <c r="J149" s="91" t="s">
        <v>152</v>
      </c>
      <c r="K149" s="91" t="s">
        <v>150</v>
      </c>
      <c r="L149" s="90" t="s">
        <v>151</v>
      </c>
      <c r="M149" s="91" t="s">
        <v>153</v>
      </c>
      <c r="N149" s="90" t="s">
        <v>151</v>
      </c>
      <c r="O149" s="90" t="s">
        <v>151</v>
      </c>
      <c r="P149" s="92" t="s">
        <v>151</v>
      </c>
      <c r="Q149" s="225"/>
      <c r="R149" s="93" t="s">
        <v>154</v>
      </c>
      <c r="S149" s="94" t="s">
        <v>155</v>
      </c>
      <c r="T149" s="94" t="s">
        <v>156</v>
      </c>
      <c r="U149" s="95" t="s">
        <v>157</v>
      </c>
      <c r="V149" s="227"/>
      <c r="W149" s="96" t="s">
        <v>158</v>
      </c>
      <c r="X149" s="96" t="s">
        <v>159</v>
      </c>
      <c r="Y149" s="95" t="s">
        <v>160</v>
      </c>
      <c r="Z149" s="206"/>
      <c r="AA149" s="94" t="s">
        <v>161</v>
      </c>
      <c r="AB149" s="97" t="s">
        <v>162</v>
      </c>
      <c r="AC149" s="209"/>
      <c r="AD149" s="210"/>
    </row>
    <row r="150" spans="1:30" x14ac:dyDescent="0.2">
      <c r="C150" s="79" t="s">
        <v>163</v>
      </c>
      <c r="D150" s="86" t="s">
        <v>164</v>
      </c>
      <c r="E150" s="87" t="s">
        <v>165</v>
      </c>
      <c r="F150" s="87"/>
      <c r="G150" s="103"/>
      <c r="H150" s="98">
        <v>100000</v>
      </c>
      <c r="I150" s="211">
        <v>3.5000000000000001E-3</v>
      </c>
      <c r="J150" s="81">
        <f>$H150*$I150</f>
        <v>350</v>
      </c>
      <c r="K150" s="81">
        <v>0</v>
      </c>
      <c r="L150" s="228">
        <v>0</v>
      </c>
      <c r="M150" s="81">
        <f>$K150*$L150</f>
        <v>0</v>
      </c>
      <c r="N150" s="81">
        <v>2120</v>
      </c>
      <c r="O150" s="81">
        <v>990</v>
      </c>
      <c r="P150" s="81">
        <f>IF($E150="以上",200,0)</f>
        <v>200</v>
      </c>
      <c r="Q150" s="80">
        <f>$J150+$M150+$N150+$O150+$P150</f>
        <v>3660</v>
      </c>
      <c r="R150" s="213">
        <v>7</v>
      </c>
      <c r="S150" s="81">
        <f>ROUNDUP($N150*$R150/10,0)</f>
        <v>1484</v>
      </c>
      <c r="T150" s="81">
        <f>ROUNDUP($O150*$R150/10,0)</f>
        <v>693</v>
      </c>
      <c r="U150" s="81">
        <f>ROUNDUP($P150*$R150/10,0)</f>
        <v>140</v>
      </c>
      <c r="V150" s="81">
        <f>IF(F150="○",($N150-$S150)/2,0)</f>
        <v>0</v>
      </c>
      <c r="W150" s="81">
        <f>IF($G150="○",$J150*4/12,0)</f>
        <v>0</v>
      </c>
      <c r="X150" s="81">
        <f>IF($G150="○",IF($R150="",$N150*4/12,($N150-$S150)*4/12),0)</f>
        <v>0</v>
      </c>
      <c r="Y150" s="81">
        <f>IF($G150="○",IF($R150="",$P150*4/12,($P150-$U150)*4/12),0)</f>
        <v>0</v>
      </c>
      <c r="Z150" s="81">
        <f>IF(E150="未満",N150-S150-V150-X150,0)</f>
        <v>0</v>
      </c>
      <c r="AA150" s="81">
        <f>Q150-S150-T150-U150-V150-W150-X150-Y150-Z150</f>
        <v>1343</v>
      </c>
      <c r="AB150" s="215">
        <f>SUM(AA150:AA152)</f>
        <v>2040</v>
      </c>
      <c r="AC150" s="217">
        <f>IF(AB150-56000&lt;0,0,AB150-56000)</f>
        <v>0</v>
      </c>
      <c r="AD150" s="219">
        <f>AB150-AC150</f>
        <v>2040</v>
      </c>
    </row>
    <row r="151" spans="1:30" ht="13.5" customHeight="1" x14ac:dyDescent="0.2">
      <c r="C151" s="79" t="s">
        <v>166</v>
      </c>
      <c r="D151" s="86"/>
      <c r="E151" s="87" t="s">
        <v>165</v>
      </c>
      <c r="F151" s="87"/>
      <c r="G151" s="103" t="s">
        <v>164</v>
      </c>
      <c r="H151" s="98">
        <v>100000</v>
      </c>
      <c r="I151" s="211"/>
      <c r="J151" s="81">
        <f>$H151*$I150</f>
        <v>350</v>
      </c>
      <c r="K151" s="81">
        <v>0</v>
      </c>
      <c r="L151" s="228"/>
      <c r="M151" s="81">
        <f>$K151*$L150</f>
        <v>0</v>
      </c>
      <c r="N151" s="81">
        <v>2120</v>
      </c>
      <c r="O151" s="99"/>
      <c r="P151" s="81">
        <f>IF($E151="以上",200,0)</f>
        <v>200</v>
      </c>
      <c r="Q151" s="80">
        <f>$J151+$M151+$N151+$O151+$P151</f>
        <v>2670</v>
      </c>
      <c r="R151" s="213"/>
      <c r="S151" s="81">
        <f>ROUNDUP($N151*$R150/10,0)</f>
        <v>1484</v>
      </c>
      <c r="T151" s="99"/>
      <c r="U151" s="81">
        <f>ROUNDUP($P151*$R150/10,0)</f>
        <v>140</v>
      </c>
      <c r="V151" s="81">
        <f t="shared" ref="V151" si="14">IF(F151="○",($N151-$S151)/2,0)</f>
        <v>0</v>
      </c>
      <c r="W151" s="81">
        <f>IF($G151="○",ROUNDUP($J151*4/12,0),0)</f>
        <v>117</v>
      </c>
      <c r="X151" s="81">
        <f>IF($G151="○",IF($R150="",ROUNDUP($N151*4/12,0),ROUNDUP(($N151-$S151)*4/12,0)),0)</f>
        <v>212</v>
      </c>
      <c r="Y151" s="81">
        <f>IF($G151="○",IF($R150="",ROUNDUP($P151*4/12,0),ROUNDUP(($P151-$U151)*4/12,0)),0)</f>
        <v>20</v>
      </c>
      <c r="Z151" s="81">
        <f t="shared" ref="Z151:Z152" si="15">IF(E151="未満",N151-S151-V151-X151,0)</f>
        <v>0</v>
      </c>
      <c r="AA151" s="81">
        <f t="shared" ref="AA151:AA152" si="16">Q151-S151-T151-U151-V151-W151-X151-Y151-Z151</f>
        <v>697</v>
      </c>
      <c r="AB151" s="215"/>
      <c r="AC151" s="217"/>
      <c r="AD151" s="219"/>
    </row>
    <row r="152" spans="1:30" ht="14.25" customHeight="1" thickBot="1" x14ac:dyDescent="0.25">
      <c r="C152" s="79" t="s">
        <v>167</v>
      </c>
      <c r="D152" s="86"/>
      <c r="E152" s="87" t="s">
        <v>168</v>
      </c>
      <c r="F152" s="87" t="s">
        <v>164</v>
      </c>
      <c r="G152" s="103"/>
      <c r="H152" s="100">
        <v>0</v>
      </c>
      <c r="I152" s="212"/>
      <c r="J152" s="101">
        <f>$H152*$I150</f>
        <v>0</v>
      </c>
      <c r="K152" s="101">
        <v>0</v>
      </c>
      <c r="L152" s="229"/>
      <c r="M152" s="101">
        <f>$K152*$L150</f>
        <v>0</v>
      </c>
      <c r="N152" s="101">
        <v>2120</v>
      </c>
      <c r="O152" s="102"/>
      <c r="P152" s="101">
        <f>IF($E152="以上",200,0)</f>
        <v>0</v>
      </c>
      <c r="Q152" s="85">
        <f>$J152+$M152+$N152+$O152+$P152</f>
        <v>2120</v>
      </c>
      <c r="R152" s="214"/>
      <c r="S152" s="101">
        <f>ROUNDUP($N152*$R150/10,0)</f>
        <v>1484</v>
      </c>
      <c r="T152" s="102"/>
      <c r="U152" s="101">
        <f>$P152*$R150/10</f>
        <v>0</v>
      </c>
      <c r="V152" s="101">
        <f>IF(F152="○",ROUNDUP(($N152-$S152)/2,0),0)</f>
        <v>318</v>
      </c>
      <c r="W152" s="101">
        <f>IF($G152="○",$J152*4/12,0)</f>
        <v>0</v>
      </c>
      <c r="X152" s="101">
        <f>IF($G152="○",IF($R150="",$N152*4/12,($N152-$S152)*4/12),0)</f>
        <v>0</v>
      </c>
      <c r="Y152" s="101">
        <f>IF($G152="○",IF($R150="",$P152*4/12,($P152-$U152)*4/12),0)</f>
        <v>0</v>
      </c>
      <c r="Z152" s="101">
        <f t="shared" si="15"/>
        <v>318</v>
      </c>
      <c r="AA152" s="101">
        <f t="shared" si="16"/>
        <v>0</v>
      </c>
      <c r="AB152" s="216"/>
      <c r="AC152" s="218"/>
      <c r="AD152" s="220"/>
    </row>
    <row r="155" spans="1:30" x14ac:dyDescent="0.2">
      <c r="C155" s="75" t="s">
        <v>122</v>
      </c>
    </row>
    <row r="156" spans="1:30" x14ac:dyDescent="0.2">
      <c r="C156" s="54" t="s">
        <v>194</v>
      </c>
    </row>
    <row r="159" spans="1:30" x14ac:dyDescent="0.2">
      <c r="A159" s="77"/>
      <c r="B159" s="78"/>
      <c r="C159" s="77"/>
      <c r="D159" s="78"/>
      <c r="E159" s="78"/>
      <c r="F159" s="78"/>
      <c r="G159" s="78"/>
      <c r="H159" s="77"/>
      <c r="I159" s="77"/>
      <c r="J159" s="77"/>
      <c r="K159" s="77"/>
      <c r="L159" s="77"/>
      <c r="M159" s="77"/>
      <c r="N159" s="77"/>
      <c r="O159" s="77"/>
      <c r="P159" s="77"/>
      <c r="Q159" s="77"/>
      <c r="R159" s="77"/>
      <c r="S159" s="77"/>
      <c r="T159" s="77"/>
      <c r="U159" s="77"/>
      <c r="V159" s="77"/>
      <c r="W159" s="77"/>
      <c r="X159" s="77"/>
      <c r="Y159" s="77"/>
      <c r="Z159" s="77"/>
      <c r="AA159" s="77"/>
      <c r="AB159" s="77"/>
      <c r="AC159" s="77"/>
      <c r="AD159" s="77"/>
    </row>
    <row r="160" spans="1:30" x14ac:dyDescent="0.25">
      <c r="B160" s="51" t="s">
        <v>175</v>
      </c>
      <c r="C160" s="51"/>
      <c r="D160" s="52"/>
      <c r="E160" s="52"/>
      <c r="F160" s="52"/>
      <c r="G160" s="52"/>
      <c r="H160" s="52"/>
      <c r="I160" s="52"/>
      <c r="J160" s="52"/>
      <c r="K160" s="52"/>
      <c r="L160" s="52"/>
      <c r="M160" s="52"/>
      <c r="N160" s="52"/>
      <c r="O160" s="52"/>
      <c r="P160" s="52"/>
    </row>
    <row r="161" spans="3:30" x14ac:dyDescent="0.25">
      <c r="C161" s="51" t="s">
        <v>195</v>
      </c>
      <c r="D161" s="52"/>
      <c r="E161" s="52"/>
      <c r="F161" s="52"/>
      <c r="G161" s="52"/>
      <c r="H161" s="52"/>
      <c r="I161" s="52"/>
      <c r="J161" s="52"/>
      <c r="K161" s="52"/>
      <c r="L161" s="52"/>
      <c r="M161" s="52"/>
      <c r="N161" s="52"/>
      <c r="O161" s="52"/>
      <c r="P161" s="52"/>
    </row>
    <row r="162" spans="3:30" x14ac:dyDescent="0.25">
      <c r="C162" s="51"/>
      <c r="D162" s="52"/>
      <c r="E162" s="52"/>
      <c r="F162" s="52"/>
      <c r="G162" s="52"/>
      <c r="H162" s="52"/>
      <c r="I162" s="52"/>
      <c r="J162" s="52"/>
      <c r="K162" s="52"/>
      <c r="L162" s="52"/>
      <c r="M162" s="52"/>
      <c r="N162" s="52"/>
      <c r="O162" s="52"/>
      <c r="P162" s="52"/>
    </row>
    <row r="163" spans="3:30" x14ac:dyDescent="0.25">
      <c r="C163" s="76" t="s">
        <v>127</v>
      </c>
      <c r="D163" s="52"/>
      <c r="E163" s="52"/>
      <c r="F163" s="52"/>
      <c r="G163" s="52"/>
      <c r="H163" s="52"/>
      <c r="I163" s="52"/>
      <c r="J163" s="52"/>
      <c r="K163" s="52"/>
      <c r="L163" s="52"/>
      <c r="M163" s="52"/>
      <c r="N163" s="52"/>
      <c r="O163" s="52"/>
      <c r="P163" s="52"/>
    </row>
    <row r="164" spans="3:30" s="76" customFormat="1" x14ac:dyDescent="0.25">
      <c r="C164" s="76" t="s">
        <v>128</v>
      </c>
      <c r="D164" s="53"/>
      <c r="E164" s="53"/>
      <c r="F164" s="53"/>
      <c r="G164" s="53"/>
      <c r="H164" s="53"/>
      <c r="I164" s="53"/>
      <c r="J164" s="53"/>
      <c r="K164" s="53"/>
      <c r="L164" s="53"/>
      <c r="M164" s="53"/>
      <c r="N164" s="53"/>
      <c r="O164" s="53"/>
      <c r="P164" s="53"/>
    </row>
    <row r="165" spans="3:30" s="76" customFormat="1" x14ac:dyDescent="0.2">
      <c r="C165" s="76" t="s">
        <v>196</v>
      </c>
      <c r="D165" s="105"/>
      <c r="E165" s="105"/>
      <c r="F165" s="105"/>
      <c r="G165" s="105"/>
    </row>
    <row r="166" spans="3:30" x14ac:dyDescent="0.2">
      <c r="C166" s="54" t="s">
        <v>197</v>
      </c>
    </row>
    <row r="167" spans="3:30" x14ac:dyDescent="0.2">
      <c r="C167" s="54" t="s">
        <v>177</v>
      </c>
    </row>
    <row r="168" spans="3:30" ht="13.2" thickBot="1" x14ac:dyDescent="0.25">
      <c r="W168" s="54" t="s">
        <v>130</v>
      </c>
      <c r="AC168" s="54" t="s">
        <v>178</v>
      </c>
    </row>
    <row r="169" spans="3:30" ht="24" customHeight="1" thickBot="1" x14ac:dyDescent="0.25">
      <c r="C169" s="221" t="s">
        <v>132</v>
      </c>
      <c r="D169" s="221"/>
      <c r="E169" s="221"/>
      <c r="F169" s="221"/>
      <c r="G169" s="221"/>
      <c r="H169" s="223" t="s">
        <v>133</v>
      </c>
      <c r="I169" s="223"/>
      <c r="J169" s="223"/>
      <c r="K169" s="224" t="s">
        <v>134</v>
      </c>
      <c r="L169" s="224"/>
      <c r="M169" s="224"/>
      <c r="N169" s="83" t="s">
        <v>135</v>
      </c>
      <c r="O169" s="83" t="s">
        <v>136</v>
      </c>
      <c r="P169" s="84" t="s">
        <v>137</v>
      </c>
      <c r="Q169" s="225" t="s">
        <v>138</v>
      </c>
      <c r="R169" s="226" t="s">
        <v>139</v>
      </c>
      <c r="S169" s="226"/>
      <c r="T169" s="226"/>
      <c r="U169" s="226"/>
      <c r="V169" s="227" t="s">
        <v>140</v>
      </c>
      <c r="W169" s="227" t="s">
        <v>141</v>
      </c>
      <c r="X169" s="227"/>
      <c r="Y169" s="227"/>
      <c r="Z169" s="206" t="s">
        <v>142</v>
      </c>
      <c r="AA169" s="206" t="s">
        <v>143</v>
      </c>
      <c r="AB169" s="207"/>
      <c r="AC169" s="208" t="s">
        <v>144</v>
      </c>
      <c r="AD169" s="210" t="s">
        <v>145</v>
      </c>
    </row>
    <row r="170" spans="3:30" ht="37.799999999999997" x14ac:dyDescent="0.2">
      <c r="C170" s="82" t="s">
        <v>146</v>
      </c>
      <c r="D170" s="86" t="s">
        <v>147</v>
      </c>
      <c r="E170" s="87">
        <v>18</v>
      </c>
      <c r="F170" s="87" t="s">
        <v>148</v>
      </c>
      <c r="G170" s="103" t="s">
        <v>149</v>
      </c>
      <c r="H170" s="89" t="s">
        <v>150</v>
      </c>
      <c r="I170" s="90" t="s">
        <v>151</v>
      </c>
      <c r="J170" s="91" t="s">
        <v>152</v>
      </c>
      <c r="K170" s="91" t="s">
        <v>150</v>
      </c>
      <c r="L170" s="90" t="s">
        <v>151</v>
      </c>
      <c r="M170" s="91" t="s">
        <v>153</v>
      </c>
      <c r="N170" s="90" t="s">
        <v>151</v>
      </c>
      <c r="O170" s="90" t="s">
        <v>151</v>
      </c>
      <c r="P170" s="92" t="s">
        <v>151</v>
      </c>
      <c r="Q170" s="225"/>
      <c r="R170" s="93" t="s">
        <v>154</v>
      </c>
      <c r="S170" s="94" t="s">
        <v>155</v>
      </c>
      <c r="T170" s="94" t="s">
        <v>156</v>
      </c>
      <c r="U170" s="95" t="s">
        <v>157</v>
      </c>
      <c r="V170" s="227"/>
      <c r="W170" s="96" t="s">
        <v>158</v>
      </c>
      <c r="X170" s="96" t="s">
        <v>159</v>
      </c>
      <c r="Y170" s="95" t="s">
        <v>160</v>
      </c>
      <c r="Z170" s="206"/>
      <c r="AA170" s="94" t="s">
        <v>161</v>
      </c>
      <c r="AB170" s="97" t="s">
        <v>162</v>
      </c>
      <c r="AC170" s="209"/>
      <c r="AD170" s="210"/>
    </row>
    <row r="171" spans="3:30" x14ac:dyDescent="0.2">
      <c r="C171" s="79" t="s">
        <v>163</v>
      </c>
      <c r="D171" s="86" t="s">
        <v>164</v>
      </c>
      <c r="E171" s="87" t="s">
        <v>165</v>
      </c>
      <c r="F171" s="87"/>
      <c r="G171" s="103"/>
      <c r="H171" s="98">
        <v>300000</v>
      </c>
      <c r="I171" s="211">
        <v>3.5000000000000001E-3</v>
      </c>
      <c r="J171" s="81">
        <f>$H171*$I171</f>
        <v>1050</v>
      </c>
      <c r="K171" s="81">
        <v>0</v>
      </c>
      <c r="L171" s="228">
        <v>0</v>
      </c>
      <c r="M171" s="81">
        <f>$K171*$L171</f>
        <v>0</v>
      </c>
      <c r="N171" s="81">
        <v>2120</v>
      </c>
      <c r="O171" s="81">
        <v>990</v>
      </c>
      <c r="P171" s="81">
        <f>IF($E171="以上",200,0)</f>
        <v>200</v>
      </c>
      <c r="Q171" s="80">
        <f>$J171+$M171+$N171+$O171+$P171</f>
        <v>4360</v>
      </c>
      <c r="R171" s="213">
        <v>7</v>
      </c>
      <c r="S171" s="81">
        <f>ROUNDUP($N171*$R171/10,0)</f>
        <v>1484</v>
      </c>
      <c r="T171" s="81">
        <f>ROUNDUP($O171*$R171/10,0)</f>
        <v>693</v>
      </c>
      <c r="U171" s="81">
        <f>ROUNDUP($P171*$R171/10,0)</f>
        <v>140</v>
      </c>
      <c r="V171" s="81">
        <f>IF(F171="○",($N171-$S171)/2,0)</f>
        <v>0</v>
      </c>
      <c r="W171" s="81">
        <f>IF($G171="○",$J171*4/12,0)</f>
        <v>0</v>
      </c>
      <c r="X171" s="81">
        <f>IF($G171="○",IF($R171="",$N171*4/12,($N171-$S171)*4/12),0)</f>
        <v>0</v>
      </c>
      <c r="Y171" s="81">
        <f>IF($G171="○",IF($R171="",$P171*4/12,($P171-$U171)*4/12),0)</f>
        <v>0</v>
      </c>
      <c r="Z171" s="81">
        <f>IF(E171="未満",N171-S171-V171-X171,0)</f>
        <v>0</v>
      </c>
      <c r="AA171" s="81">
        <f>Q171-S171-T171-U171-V171-W171-X171-Y171-Z171</f>
        <v>2043</v>
      </c>
      <c r="AB171" s="215">
        <f>SUM(AA171:AA173)</f>
        <v>2739</v>
      </c>
      <c r="AC171" s="217">
        <f>IF(AB171-56000&lt;0,0,AB171-56000)</f>
        <v>0</v>
      </c>
      <c r="AD171" s="219">
        <f>AB171-AC171</f>
        <v>2739</v>
      </c>
    </row>
    <row r="172" spans="3:30" ht="13.5" customHeight="1" x14ac:dyDescent="0.2">
      <c r="C172" s="79" t="s">
        <v>166</v>
      </c>
      <c r="D172" s="86"/>
      <c r="E172" s="87" t="s">
        <v>165</v>
      </c>
      <c r="F172" s="87"/>
      <c r="G172" s="103"/>
      <c r="H172" s="98">
        <v>0</v>
      </c>
      <c r="I172" s="211"/>
      <c r="J172" s="81">
        <f>$H172*$I171</f>
        <v>0</v>
      </c>
      <c r="K172" s="81">
        <v>0</v>
      </c>
      <c r="L172" s="228"/>
      <c r="M172" s="81">
        <f>$K172*$L171</f>
        <v>0</v>
      </c>
      <c r="N172" s="81">
        <v>2120</v>
      </c>
      <c r="O172" s="99"/>
      <c r="P172" s="81">
        <f>IF($E172="以上",200,0)</f>
        <v>200</v>
      </c>
      <c r="Q172" s="80">
        <f>$J172+$M172+$N172+$O172+$P172</f>
        <v>2320</v>
      </c>
      <c r="R172" s="213"/>
      <c r="S172" s="81">
        <f>ROUNDUP($N172*$R171/10,0)</f>
        <v>1484</v>
      </c>
      <c r="T172" s="99"/>
      <c r="U172" s="81">
        <f>ROUNDUP($P172*$R171/10,0)</f>
        <v>140</v>
      </c>
      <c r="V172" s="81">
        <f t="shared" ref="V172:V173" si="17">IF(F172="○",($N172-$S172)/2,0)</f>
        <v>0</v>
      </c>
      <c r="W172" s="81">
        <f>IF($G172="○",$J172*4/12,0)</f>
        <v>0</v>
      </c>
      <c r="X172" s="81">
        <f>IF($G172="○",IF($R171="",$N172*4/12,($N172-$S172)*4/12),0)</f>
        <v>0</v>
      </c>
      <c r="Y172" s="81">
        <f>IF($G172="○",IF($R171="",$P172*4/12,($P172-$U172)*4/12),0)</f>
        <v>0</v>
      </c>
      <c r="Z172" s="81">
        <f t="shared" ref="Z172:Z173" si="18">IF(E172="未満",N172-S172-V172-X172,0)</f>
        <v>0</v>
      </c>
      <c r="AA172" s="81">
        <f t="shared" ref="AA172:AA173" si="19">Q172-S172-T172-U172-V172-W172-X172-Y172-Z172</f>
        <v>696</v>
      </c>
      <c r="AB172" s="215"/>
      <c r="AC172" s="217"/>
      <c r="AD172" s="219"/>
    </row>
    <row r="173" spans="3:30" ht="14.25" customHeight="1" thickBot="1" x14ac:dyDescent="0.25">
      <c r="C173" s="79" t="s">
        <v>167</v>
      </c>
      <c r="D173" s="86"/>
      <c r="E173" s="87" t="s">
        <v>168</v>
      </c>
      <c r="F173" s="87"/>
      <c r="G173" s="103"/>
      <c r="H173" s="100">
        <v>0</v>
      </c>
      <c r="I173" s="212"/>
      <c r="J173" s="101">
        <f>$H173*$I171</f>
        <v>0</v>
      </c>
      <c r="K173" s="101">
        <v>0</v>
      </c>
      <c r="L173" s="229"/>
      <c r="M173" s="101">
        <f>$K173*$L171</f>
        <v>0</v>
      </c>
      <c r="N173" s="101">
        <v>2120</v>
      </c>
      <c r="O173" s="102"/>
      <c r="P173" s="101">
        <f>IF($E173="以上",200,0)</f>
        <v>0</v>
      </c>
      <c r="Q173" s="85">
        <f>$J173+$M173+$N173+$O173+$P173</f>
        <v>2120</v>
      </c>
      <c r="R173" s="214"/>
      <c r="S173" s="101">
        <f>ROUNDUP($N173*$R171/10,0)</f>
        <v>1484</v>
      </c>
      <c r="T173" s="102"/>
      <c r="U173" s="101">
        <f>$P173*$R171/10</f>
        <v>0</v>
      </c>
      <c r="V173" s="101">
        <f t="shared" si="17"/>
        <v>0</v>
      </c>
      <c r="W173" s="101">
        <f>IF($G173="○",$J173*4/12,0)</f>
        <v>0</v>
      </c>
      <c r="X173" s="101">
        <f>IF($G173="○",IF($R171="",$N173*4/12,($N173-$S173)*4/12),0)</f>
        <v>0</v>
      </c>
      <c r="Y173" s="101">
        <f>IF($G173="○",IF($R171="",$P173*4/12,($P173-$U173)*4/12),0)</f>
        <v>0</v>
      </c>
      <c r="Z173" s="101">
        <f t="shared" si="18"/>
        <v>636</v>
      </c>
      <c r="AA173" s="101">
        <f t="shared" si="19"/>
        <v>0</v>
      </c>
      <c r="AB173" s="216"/>
      <c r="AC173" s="218"/>
      <c r="AD173" s="220"/>
    </row>
    <row r="176" spans="3:30" x14ac:dyDescent="0.2">
      <c r="C176" s="75" t="s">
        <v>122</v>
      </c>
    </row>
    <row r="177" spans="1:30" x14ac:dyDescent="0.2">
      <c r="C177" s="54" t="s">
        <v>198</v>
      </c>
    </row>
    <row r="178" spans="1:30" x14ac:dyDescent="0.2">
      <c r="C178" s="54" t="s">
        <v>199</v>
      </c>
    </row>
    <row r="180" spans="1:30" x14ac:dyDescent="0.2">
      <c r="A180" s="77"/>
      <c r="B180" s="78"/>
      <c r="C180" s="77"/>
      <c r="D180" s="78"/>
      <c r="E180" s="78"/>
      <c r="F180" s="78"/>
      <c r="G180" s="78"/>
      <c r="H180" s="77"/>
      <c r="I180" s="77"/>
      <c r="J180" s="77"/>
      <c r="K180" s="77"/>
      <c r="L180" s="77"/>
      <c r="M180" s="77"/>
      <c r="N180" s="77"/>
      <c r="O180" s="77"/>
      <c r="P180" s="77"/>
      <c r="Q180" s="77"/>
      <c r="R180" s="77"/>
      <c r="S180" s="77"/>
      <c r="T180" s="77"/>
      <c r="U180" s="77"/>
      <c r="V180" s="77"/>
      <c r="W180" s="77"/>
      <c r="X180" s="77"/>
      <c r="Y180" s="77"/>
      <c r="Z180" s="77"/>
      <c r="AA180" s="77"/>
      <c r="AB180" s="77"/>
      <c r="AC180" s="77"/>
      <c r="AD180" s="77"/>
    </row>
    <row r="181" spans="1:30" x14ac:dyDescent="0.25">
      <c r="B181" s="51" t="s">
        <v>200</v>
      </c>
      <c r="C181" s="51"/>
      <c r="D181" s="52"/>
      <c r="E181" s="52"/>
      <c r="F181" s="52"/>
      <c r="G181" s="52"/>
      <c r="H181" s="52"/>
      <c r="I181" s="52"/>
      <c r="J181" s="52"/>
      <c r="K181" s="52"/>
      <c r="L181" s="52"/>
      <c r="M181" s="52"/>
      <c r="N181" s="52"/>
      <c r="O181" s="52"/>
      <c r="P181" s="52"/>
    </row>
    <row r="182" spans="1:30" x14ac:dyDescent="0.25">
      <c r="C182" s="51" t="s">
        <v>201</v>
      </c>
      <c r="D182" s="52"/>
      <c r="E182" s="52"/>
      <c r="F182" s="52"/>
      <c r="G182" s="52"/>
      <c r="H182" s="52"/>
      <c r="I182" s="52"/>
      <c r="J182" s="52"/>
      <c r="K182" s="52"/>
      <c r="L182" s="52"/>
      <c r="M182" s="52"/>
      <c r="N182" s="52"/>
      <c r="O182" s="52"/>
      <c r="P182" s="52"/>
    </row>
    <row r="183" spans="1:30" x14ac:dyDescent="0.25">
      <c r="C183" s="51"/>
      <c r="D183" s="52"/>
      <c r="E183" s="52"/>
      <c r="F183" s="52"/>
      <c r="G183" s="52"/>
      <c r="H183" s="52"/>
      <c r="I183" s="52"/>
      <c r="J183" s="52"/>
      <c r="K183" s="52"/>
      <c r="L183" s="52"/>
      <c r="M183" s="52"/>
      <c r="N183" s="52"/>
      <c r="O183" s="52"/>
      <c r="P183" s="52"/>
    </row>
    <row r="184" spans="1:30" x14ac:dyDescent="0.25">
      <c r="A184" s="76"/>
      <c r="B184" s="76"/>
      <c r="C184" s="76" t="s">
        <v>127</v>
      </c>
      <c r="D184" s="53"/>
      <c r="E184" s="53"/>
      <c r="F184" s="53"/>
      <c r="G184" s="53"/>
      <c r="H184" s="53"/>
      <c r="I184" s="53"/>
      <c r="J184" s="53"/>
      <c r="K184" s="53"/>
      <c r="L184" s="53"/>
      <c r="M184" s="53"/>
      <c r="N184" s="53"/>
      <c r="O184" s="53"/>
      <c r="P184" s="53"/>
      <c r="Q184" s="76"/>
      <c r="R184" s="76"/>
      <c r="S184" s="76"/>
      <c r="T184" s="76"/>
      <c r="U184" s="76"/>
      <c r="V184" s="76"/>
      <c r="W184" s="76"/>
      <c r="X184" s="76"/>
      <c r="Y184" s="76"/>
      <c r="Z184" s="76"/>
      <c r="AA184" s="76"/>
      <c r="AB184" s="76"/>
      <c r="AC184" s="76"/>
      <c r="AD184" s="76"/>
    </row>
    <row r="185" spans="1:30" x14ac:dyDescent="0.2">
      <c r="C185" s="54" t="s">
        <v>128</v>
      </c>
    </row>
    <row r="186" spans="1:30" x14ac:dyDescent="0.2">
      <c r="C186" s="54" t="s">
        <v>181</v>
      </c>
    </row>
    <row r="187" spans="1:30" ht="13.2" thickBot="1" x14ac:dyDescent="0.25">
      <c r="W187" s="54" t="s">
        <v>130</v>
      </c>
      <c r="AC187" s="54" t="s">
        <v>178</v>
      </c>
    </row>
    <row r="188" spans="1:30" ht="24" customHeight="1" thickBot="1" x14ac:dyDescent="0.25">
      <c r="C188" s="221" t="s">
        <v>132</v>
      </c>
      <c r="D188" s="221"/>
      <c r="E188" s="221"/>
      <c r="F188" s="221"/>
      <c r="G188" s="222"/>
      <c r="H188" s="223" t="s">
        <v>133</v>
      </c>
      <c r="I188" s="223"/>
      <c r="J188" s="223"/>
      <c r="K188" s="224" t="s">
        <v>134</v>
      </c>
      <c r="L188" s="224"/>
      <c r="M188" s="224"/>
      <c r="N188" s="83" t="s">
        <v>135</v>
      </c>
      <c r="O188" s="83" t="s">
        <v>136</v>
      </c>
      <c r="P188" s="84" t="s">
        <v>137</v>
      </c>
      <c r="Q188" s="225" t="s">
        <v>138</v>
      </c>
      <c r="R188" s="226" t="s">
        <v>139</v>
      </c>
      <c r="S188" s="226"/>
      <c r="T188" s="226"/>
      <c r="U188" s="226"/>
      <c r="V188" s="227" t="s">
        <v>140</v>
      </c>
      <c r="W188" s="227" t="s">
        <v>141</v>
      </c>
      <c r="X188" s="227"/>
      <c r="Y188" s="227"/>
      <c r="Z188" s="206" t="s">
        <v>142</v>
      </c>
      <c r="AA188" s="206" t="s">
        <v>143</v>
      </c>
      <c r="AB188" s="207"/>
      <c r="AC188" s="208" t="s">
        <v>144</v>
      </c>
      <c r="AD188" s="232" t="s">
        <v>145</v>
      </c>
    </row>
    <row r="189" spans="1:30" ht="37.799999999999997" x14ac:dyDescent="0.2">
      <c r="C189" s="82" t="s">
        <v>146</v>
      </c>
      <c r="D189" s="86" t="s">
        <v>147</v>
      </c>
      <c r="E189" s="87">
        <v>18</v>
      </c>
      <c r="F189" s="87" t="s">
        <v>148</v>
      </c>
      <c r="G189" s="88" t="s">
        <v>149</v>
      </c>
      <c r="H189" s="89" t="s">
        <v>150</v>
      </c>
      <c r="I189" s="90" t="s">
        <v>151</v>
      </c>
      <c r="J189" s="91" t="s">
        <v>152</v>
      </c>
      <c r="K189" s="91" t="s">
        <v>150</v>
      </c>
      <c r="L189" s="90" t="s">
        <v>151</v>
      </c>
      <c r="M189" s="91" t="s">
        <v>153</v>
      </c>
      <c r="N189" s="90" t="s">
        <v>151</v>
      </c>
      <c r="O189" s="90" t="s">
        <v>151</v>
      </c>
      <c r="P189" s="92" t="s">
        <v>151</v>
      </c>
      <c r="Q189" s="225"/>
      <c r="R189" s="93" t="s">
        <v>154</v>
      </c>
      <c r="S189" s="94" t="s">
        <v>155</v>
      </c>
      <c r="T189" s="94" t="s">
        <v>156</v>
      </c>
      <c r="U189" s="95" t="s">
        <v>157</v>
      </c>
      <c r="V189" s="227"/>
      <c r="W189" s="96" t="s">
        <v>158</v>
      </c>
      <c r="X189" s="96" t="s">
        <v>159</v>
      </c>
      <c r="Y189" s="95" t="s">
        <v>160</v>
      </c>
      <c r="Z189" s="206"/>
      <c r="AA189" s="94" t="s">
        <v>161</v>
      </c>
      <c r="AB189" s="97" t="s">
        <v>162</v>
      </c>
      <c r="AC189" s="231"/>
      <c r="AD189" s="232"/>
    </row>
    <row r="190" spans="1:30" x14ac:dyDescent="0.2">
      <c r="C190" s="79" t="s">
        <v>163</v>
      </c>
      <c r="D190" s="86" t="s">
        <v>164</v>
      </c>
      <c r="E190" s="87" t="s">
        <v>165</v>
      </c>
      <c r="F190" s="87"/>
      <c r="G190" s="88"/>
      <c r="H190" s="98">
        <v>2000000</v>
      </c>
      <c r="I190" s="211">
        <v>3.5000000000000001E-3</v>
      </c>
      <c r="J190" s="81">
        <f>$H190*$I190</f>
        <v>7000</v>
      </c>
      <c r="K190" s="81">
        <v>0</v>
      </c>
      <c r="L190" s="228">
        <v>0</v>
      </c>
      <c r="M190" s="81">
        <f>$K190*$L190</f>
        <v>0</v>
      </c>
      <c r="N190" s="81">
        <v>2120</v>
      </c>
      <c r="O190" s="81">
        <v>990</v>
      </c>
      <c r="P190" s="81">
        <f>IF($E190="以上",200,0)</f>
        <v>200</v>
      </c>
      <c r="Q190" s="80">
        <f>$J190+$M190+$N190+$O190+$P190</f>
        <v>10310</v>
      </c>
      <c r="R190" s="213"/>
      <c r="S190" s="81">
        <f>$N190*$R190/10</f>
        <v>0</v>
      </c>
      <c r="T190" s="81">
        <f>$O190*$R190/10</f>
        <v>0</v>
      </c>
      <c r="U190" s="81">
        <f>$P190*$R190/10</f>
        <v>0</v>
      </c>
      <c r="V190" s="81">
        <f>IF(F190="○",($N190-$S190)/2,0)</f>
        <v>0</v>
      </c>
      <c r="W190" s="81">
        <f>IF($G190="○",$J190*4/12,0)</f>
        <v>0</v>
      </c>
      <c r="X190" s="81">
        <f>IF($G190="○",IF($R190="",$N190*4/12,($N190-$S190)*4/12),0)</f>
        <v>0</v>
      </c>
      <c r="Y190" s="81">
        <f>IF($G190="○",IF($R190="",$P190*4/12,($P190-$U190)*4/12),0)</f>
        <v>0</v>
      </c>
      <c r="Z190" s="81">
        <f>IF(E190="未満",N190-S190-V190-X190,0)</f>
        <v>0</v>
      </c>
      <c r="AA190" s="81">
        <f>Q190-S190-T190-U190-V190-W190-X190-Y190-Z190</f>
        <v>10310</v>
      </c>
      <c r="AB190" s="215">
        <f>SUM(AA190:AA192)</f>
        <v>16130</v>
      </c>
      <c r="AC190" s="217">
        <f>IF(AB190-56000&lt;0,0,AB190-56000)</f>
        <v>0</v>
      </c>
      <c r="AD190" s="233">
        <f>AB190-AC190</f>
        <v>16130</v>
      </c>
    </row>
    <row r="191" spans="1:30" ht="13.5" customHeight="1" x14ac:dyDescent="0.2">
      <c r="C191" s="79" t="s">
        <v>166</v>
      </c>
      <c r="D191" s="86"/>
      <c r="E191" s="87" t="s">
        <v>165</v>
      </c>
      <c r="F191" s="87"/>
      <c r="G191" s="88"/>
      <c r="H191" s="98">
        <v>1000000</v>
      </c>
      <c r="I191" s="211"/>
      <c r="J191" s="81">
        <f>$H191*$I190</f>
        <v>3500</v>
      </c>
      <c r="K191" s="81">
        <v>0</v>
      </c>
      <c r="L191" s="228"/>
      <c r="M191" s="81">
        <f>$K191*$L190</f>
        <v>0</v>
      </c>
      <c r="N191" s="81">
        <v>2120</v>
      </c>
      <c r="O191" s="99"/>
      <c r="P191" s="81">
        <f>IF($E191="以上",200,0)</f>
        <v>200</v>
      </c>
      <c r="Q191" s="80">
        <f>$J191+$M191+$N191+$O191+$P191</f>
        <v>5820</v>
      </c>
      <c r="R191" s="213"/>
      <c r="S191" s="81">
        <f>$N191*$R190/10</f>
        <v>0</v>
      </c>
      <c r="T191" s="99"/>
      <c r="U191" s="81">
        <f>$P191*$R190/10</f>
        <v>0</v>
      </c>
      <c r="V191" s="81">
        <f t="shared" ref="V191:V192" si="20">IF(F191="○",($N191-$S191)/2,0)</f>
        <v>0</v>
      </c>
      <c r="W191" s="81">
        <f>IF($G191="○",$J191*4/12,0)</f>
        <v>0</v>
      </c>
      <c r="X191" s="81">
        <f>IF($G191="○",IF($R190="",$N191*4/12,($N191-$S191)*4/12),0)</f>
        <v>0</v>
      </c>
      <c r="Y191" s="81">
        <f>IF($G191="○",IF($R190="",$P191*4/12,($P191-$U191)*4/12),0)</f>
        <v>0</v>
      </c>
      <c r="Z191" s="81">
        <f t="shared" ref="Z191:Z192" si="21">IF(E191="未満",N191-S191-V191-X191,0)</f>
        <v>0</v>
      </c>
      <c r="AA191" s="81">
        <f t="shared" ref="AA191:AA192" si="22">Q191-S191-T191-U191-V191-W191-X191-Y191-Z191</f>
        <v>5820</v>
      </c>
      <c r="AB191" s="215"/>
      <c r="AC191" s="217"/>
      <c r="AD191" s="233"/>
    </row>
    <row r="192" spans="1:30" ht="14.25" customHeight="1" thickBot="1" x14ac:dyDescent="0.25">
      <c r="C192" s="79" t="s">
        <v>167</v>
      </c>
      <c r="D192" s="86"/>
      <c r="E192" s="87" t="s">
        <v>168</v>
      </c>
      <c r="F192" s="87" t="s">
        <v>164</v>
      </c>
      <c r="G192" s="88"/>
      <c r="H192" s="100">
        <v>0</v>
      </c>
      <c r="I192" s="212"/>
      <c r="J192" s="101">
        <f>$H192*$I190</f>
        <v>0</v>
      </c>
      <c r="K192" s="101">
        <v>0</v>
      </c>
      <c r="L192" s="229"/>
      <c r="M192" s="101">
        <f>$K192*$L190</f>
        <v>0</v>
      </c>
      <c r="N192" s="101">
        <v>2120</v>
      </c>
      <c r="O192" s="102"/>
      <c r="P192" s="101">
        <f>IF($E192="以上",200,0)</f>
        <v>0</v>
      </c>
      <c r="Q192" s="85">
        <f>$J192+$M192+$N192+$O192+$P192</f>
        <v>2120</v>
      </c>
      <c r="R192" s="214"/>
      <c r="S192" s="101">
        <f>$N192*$R190/10</f>
        <v>0</v>
      </c>
      <c r="T192" s="102"/>
      <c r="U192" s="101">
        <f>$P192*$R190/10</f>
        <v>0</v>
      </c>
      <c r="V192" s="101">
        <f t="shared" si="20"/>
        <v>1060</v>
      </c>
      <c r="W192" s="101">
        <f>IF($G192="○",$J192*4/12,0)</f>
        <v>0</v>
      </c>
      <c r="X192" s="101">
        <f>IF($G192="○",IF($R190="",$N192*4/12,($N192-$S192)*4/12),0)</f>
        <v>0</v>
      </c>
      <c r="Y192" s="101">
        <f>IF($G192="○",IF($R190="",$P192*4/12,($P192-$U192)*4/12),0)</f>
        <v>0</v>
      </c>
      <c r="Z192" s="101">
        <f t="shared" si="21"/>
        <v>1060</v>
      </c>
      <c r="AA192" s="101">
        <f t="shared" si="22"/>
        <v>0</v>
      </c>
      <c r="AB192" s="216"/>
      <c r="AC192" s="218"/>
      <c r="AD192" s="234"/>
    </row>
    <row r="195" spans="1:30" x14ac:dyDescent="0.2">
      <c r="C195" s="75" t="s">
        <v>122</v>
      </c>
    </row>
    <row r="196" spans="1:30" x14ac:dyDescent="0.2">
      <c r="C196" s="54" t="s">
        <v>202</v>
      </c>
    </row>
    <row r="198" spans="1:30" x14ac:dyDescent="0.2">
      <c r="A198" s="77"/>
      <c r="B198" s="78"/>
      <c r="C198" s="77"/>
      <c r="D198" s="78"/>
      <c r="E198" s="78"/>
      <c r="F198" s="78"/>
      <c r="G198" s="78"/>
      <c r="H198" s="77"/>
      <c r="I198" s="77"/>
      <c r="J198" s="77"/>
      <c r="K198" s="77"/>
      <c r="L198" s="77"/>
      <c r="M198" s="77"/>
      <c r="N198" s="77"/>
      <c r="O198" s="77"/>
      <c r="P198" s="77"/>
      <c r="Q198" s="77"/>
      <c r="R198" s="77"/>
      <c r="S198" s="77"/>
      <c r="T198" s="77"/>
      <c r="U198" s="77"/>
      <c r="V198" s="77"/>
      <c r="W198" s="77"/>
      <c r="X198" s="77"/>
      <c r="Y198" s="77"/>
      <c r="Z198" s="77"/>
      <c r="AA198" s="77"/>
      <c r="AB198" s="77"/>
      <c r="AC198" s="77"/>
      <c r="AD198" s="77"/>
    </row>
    <row r="199" spans="1:30" x14ac:dyDescent="0.25">
      <c r="B199" s="51" t="s">
        <v>200</v>
      </c>
      <c r="C199" s="51"/>
      <c r="D199" s="52"/>
      <c r="E199" s="52"/>
      <c r="F199" s="52"/>
      <c r="G199" s="52"/>
      <c r="H199" s="52"/>
      <c r="I199" s="52"/>
      <c r="J199" s="52"/>
      <c r="K199" s="52"/>
      <c r="L199" s="52"/>
      <c r="M199" s="52"/>
      <c r="N199" s="52"/>
      <c r="O199" s="52"/>
      <c r="P199" s="52"/>
    </row>
    <row r="200" spans="1:30" x14ac:dyDescent="0.25">
      <c r="C200" s="51" t="s">
        <v>203</v>
      </c>
      <c r="D200" s="52"/>
      <c r="E200" s="52"/>
      <c r="F200" s="52"/>
      <c r="G200" s="52"/>
      <c r="H200" s="52"/>
      <c r="I200" s="52"/>
      <c r="J200" s="52"/>
      <c r="K200" s="52"/>
      <c r="L200" s="52"/>
      <c r="M200" s="52"/>
      <c r="N200" s="52"/>
      <c r="O200" s="52"/>
      <c r="P200" s="52"/>
    </row>
    <row r="201" spans="1:30" x14ac:dyDescent="0.2">
      <c r="A201" s="76"/>
      <c r="B201" s="76"/>
      <c r="C201" s="76"/>
      <c r="D201" s="105"/>
      <c r="E201" s="105"/>
      <c r="F201" s="105"/>
      <c r="G201" s="105"/>
      <c r="H201" s="76"/>
      <c r="I201" s="76"/>
      <c r="J201" s="76"/>
      <c r="K201" s="76"/>
      <c r="L201" s="76"/>
      <c r="M201" s="76"/>
      <c r="N201" s="76"/>
      <c r="O201" s="76"/>
      <c r="P201" s="76"/>
      <c r="Q201" s="76"/>
      <c r="R201" s="76"/>
      <c r="S201" s="76"/>
      <c r="T201" s="76"/>
      <c r="U201" s="76"/>
      <c r="V201" s="76"/>
      <c r="W201" s="76"/>
      <c r="X201" s="76"/>
      <c r="Y201" s="76"/>
      <c r="Z201" s="76"/>
      <c r="AA201" s="76"/>
      <c r="AB201" s="76"/>
      <c r="AC201" s="76"/>
      <c r="AD201" s="76"/>
    </row>
    <row r="202" spans="1:30" x14ac:dyDescent="0.2">
      <c r="A202" s="76"/>
      <c r="B202" s="76"/>
      <c r="C202" s="76" t="s">
        <v>127</v>
      </c>
      <c r="D202" s="105"/>
      <c r="E202" s="105"/>
      <c r="F202" s="105"/>
      <c r="G202" s="105"/>
      <c r="H202" s="76"/>
      <c r="I202" s="76"/>
      <c r="J202" s="76"/>
      <c r="K202" s="76"/>
      <c r="L202" s="76"/>
      <c r="M202" s="76"/>
      <c r="N202" s="76"/>
      <c r="O202" s="76"/>
      <c r="P202" s="76"/>
      <c r="Q202" s="76"/>
      <c r="R202" s="76"/>
      <c r="S202" s="76"/>
      <c r="T202" s="76"/>
      <c r="U202" s="76"/>
      <c r="V202" s="76"/>
      <c r="W202" s="76"/>
      <c r="X202" s="76"/>
      <c r="Y202" s="76"/>
      <c r="Z202" s="76"/>
      <c r="AA202" s="76"/>
      <c r="AB202" s="76"/>
      <c r="AC202" s="76"/>
      <c r="AD202" s="76"/>
    </row>
    <row r="203" spans="1:30" x14ac:dyDescent="0.2">
      <c r="C203" s="54" t="s">
        <v>185</v>
      </c>
    </row>
    <row r="204" spans="1:30" x14ac:dyDescent="0.2">
      <c r="C204" s="54" t="s">
        <v>204</v>
      </c>
    </row>
    <row r="205" spans="1:30" x14ac:dyDescent="0.2">
      <c r="C205" s="76" t="s">
        <v>177</v>
      </c>
    </row>
    <row r="206" spans="1:30" ht="13.2" thickBot="1" x14ac:dyDescent="0.25">
      <c r="W206" s="54" t="s">
        <v>130</v>
      </c>
      <c r="AC206" s="54" t="s">
        <v>178</v>
      </c>
    </row>
    <row r="207" spans="1:30" ht="24" customHeight="1" thickBot="1" x14ac:dyDescent="0.25">
      <c r="C207" s="221" t="s">
        <v>132</v>
      </c>
      <c r="D207" s="221"/>
      <c r="E207" s="221"/>
      <c r="F207" s="221"/>
      <c r="G207" s="221"/>
      <c r="H207" s="223" t="s">
        <v>133</v>
      </c>
      <c r="I207" s="223"/>
      <c r="J207" s="223"/>
      <c r="K207" s="224" t="s">
        <v>134</v>
      </c>
      <c r="L207" s="224"/>
      <c r="M207" s="224"/>
      <c r="N207" s="83" t="s">
        <v>135</v>
      </c>
      <c r="O207" s="83" t="s">
        <v>136</v>
      </c>
      <c r="P207" s="84" t="s">
        <v>137</v>
      </c>
      <c r="Q207" s="225" t="s">
        <v>138</v>
      </c>
      <c r="R207" s="226" t="s">
        <v>139</v>
      </c>
      <c r="S207" s="226"/>
      <c r="T207" s="226"/>
      <c r="U207" s="226"/>
      <c r="V207" s="227" t="s">
        <v>140</v>
      </c>
      <c r="W207" s="227" t="s">
        <v>141</v>
      </c>
      <c r="X207" s="227"/>
      <c r="Y207" s="227"/>
      <c r="Z207" s="206" t="s">
        <v>142</v>
      </c>
      <c r="AA207" s="206" t="s">
        <v>143</v>
      </c>
      <c r="AB207" s="207"/>
      <c r="AC207" s="208" t="s">
        <v>144</v>
      </c>
      <c r="AD207" s="210" t="s">
        <v>145</v>
      </c>
    </row>
    <row r="208" spans="1:30" ht="37.799999999999997" x14ac:dyDescent="0.2">
      <c r="C208" s="82" t="s">
        <v>146</v>
      </c>
      <c r="D208" s="86" t="s">
        <v>147</v>
      </c>
      <c r="E208" s="87">
        <v>18</v>
      </c>
      <c r="F208" s="87" t="s">
        <v>148</v>
      </c>
      <c r="G208" s="103" t="s">
        <v>149</v>
      </c>
      <c r="H208" s="89" t="s">
        <v>150</v>
      </c>
      <c r="I208" s="90" t="s">
        <v>151</v>
      </c>
      <c r="J208" s="91" t="s">
        <v>152</v>
      </c>
      <c r="K208" s="91" t="s">
        <v>150</v>
      </c>
      <c r="L208" s="90" t="s">
        <v>151</v>
      </c>
      <c r="M208" s="91" t="s">
        <v>153</v>
      </c>
      <c r="N208" s="90" t="s">
        <v>151</v>
      </c>
      <c r="O208" s="90" t="s">
        <v>151</v>
      </c>
      <c r="P208" s="92" t="s">
        <v>151</v>
      </c>
      <c r="Q208" s="225"/>
      <c r="R208" s="93" t="s">
        <v>154</v>
      </c>
      <c r="S208" s="94" t="s">
        <v>155</v>
      </c>
      <c r="T208" s="94" t="s">
        <v>156</v>
      </c>
      <c r="U208" s="95" t="s">
        <v>157</v>
      </c>
      <c r="V208" s="227"/>
      <c r="W208" s="96" t="s">
        <v>158</v>
      </c>
      <c r="X208" s="96" t="s">
        <v>159</v>
      </c>
      <c r="Y208" s="95" t="s">
        <v>160</v>
      </c>
      <c r="Z208" s="206"/>
      <c r="AA208" s="94" t="s">
        <v>161</v>
      </c>
      <c r="AB208" s="97" t="s">
        <v>162</v>
      </c>
      <c r="AC208" s="209"/>
      <c r="AD208" s="210"/>
    </row>
    <row r="209" spans="1:30" x14ac:dyDescent="0.2">
      <c r="C209" s="79" t="s">
        <v>163</v>
      </c>
      <c r="D209" s="86" t="s">
        <v>164</v>
      </c>
      <c r="E209" s="87" t="s">
        <v>168</v>
      </c>
      <c r="F209" s="87" t="s">
        <v>164</v>
      </c>
      <c r="G209" s="103"/>
      <c r="H209" s="98">
        <v>0</v>
      </c>
      <c r="I209" s="211">
        <v>3.5000000000000001E-3</v>
      </c>
      <c r="J209" s="81">
        <f>$H209*$I209</f>
        <v>0</v>
      </c>
      <c r="K209" s="81">
        <v>0</v>
      </c>
      <c r="L209" s="228">
        <v>0</v>
      </c>
      <c r="M209" s="81">
        <f>$K209*$L209</f>
        <v>0</v>
      </c>
      <c r="N209" s="81">
        <v>2120</v>
      </c>
      <c r="O209" s="81">
        <v>990</v>
      </c>
      <c r="P209" s="81">
        <f>IF($E209="以上",200,0)</f>
        <v>0</v>
      </c>
      <c r="Q209" s="80">
        <f>$J209+$M209+$N209+$O209+$P209</f>
        <v>3110</v>
      </c>
      <c r="R209" s="213">
        <v>7</v>
      </c>
      <c r="S209" s="81">
        <f>ROUNDUP($N209*$R209/10,0)</f>
        <v>1484</v>
      </c>
      <c r="T209" s="81">
        <f>ROUNDUP($O209*$R209/10,0)</f>
        <v>693</v>
      </c>
      <c r="U209" s="81">
        <f>ROUNDUP($P209*$R209/10,0)</f>
        <v>0</v>
      </c>
      <c r="V209" s="81">
        <f>IF(F209="○",ROUNDUP(($N209-$S209)/2,0),0)</f>
        <v>318</v>
      </c>
      <c r="W209" s="81">
        <f>IF($G209="○",$J209*4/12,0)</f>
        <v>0</v>
      </c>
      <c r="X209" s="81">
        <f>IF($G209="○",IF($R209="",$N209*4/12,($N209-$S209)*4/12),0)</f>
        <v>0</v>
      </c>
      <c r="Y209" s="81">
        <f>IF($G209="○",IF($R209="",$P209*4/12,($P209-$U209)*4/12),0)</f>
        <v>0</v>
      </c>
      <c r="Z209" s="81">
        <f>IF(E209="未満",N209-S209-V209-X209,0)</f>
        <v>318</v>
      </c>
      <c r="AA209" s="81">
        <f>Q209-S209-T209-U209-V209-W209-X209-Y209-Z209</f>
        <v>297</v>
      </c>
      <c r="AB209" s="215">
        <f>SUM(AA209:AA211)</f>
        <v>297</v>
      </c>
      <c r="AC209" s="217">
        <f>IF(AB209-56000&lt;0,0,AB209-56000)</f>
        <v>0</v>
      </c>
      <c r="AD209" s="219">
        <f>AB209-AC209</f>
        <v>297</v>
      </c>
    </row>
    <row r="210" spans="1:30" ht="13.5" customHeight="1" x14ac:dyDescent="0.2">
      <c r="C210" s="79" t="s">
        <v>166</v>
      </c>
      <c r="D210" s="86"/>
      <c r="E210" s="87" t="s">
        <v>168</v>
      </c>
      <c r="F210" s="87" t="s">
        <v>164</v>
      </c>
      <c r="G210" s="103"/>
      <c r="H210" s="98">
        <v>0</v>
      </c>
      <c r="I210" s="211"/>
      <c r="J210" s="81">
        <f>$H210*$I209</f>
        <v>0</v>
      </c>
      <c r="K210" s="81">
        <v>0</v>
      </c>
      <c r="L210" s="228"/>
      <c r="M210" s="81">
        <f>$K210*$L209</f>
        <v>0</v>
      </c>
      <c r="N210" s="81">
        <v>2120</v>
      </c>
      <c r="O210" s="99"/>
      <c r="P210" s="81">
        <f>IF($E210="以上",200,0)</f>
        <v>0</v>
      </c>
      <c r="Q210" s="80">
        <f>$J210+$M210+$N210+$O210+$P210</f>
        <v>2120</v>
      </c>
      <c r="R210" s="213"/>
      <c r="S210" s="81">
        <f>ROUNDUP($N210*$R209/10,0)</f>
        <v>1484</v>
      </c>
      <c r="T210" s="99"/>
      <c r="U210" s="81">
        <f>ROUNDUP($P210*$R209/10,0)</f>
        <v>0</v>
      </c>
      <c r="V210" s="81">
        <f>IF(F210="○",ROUNDUP(($N210-$S210)/2,0),0)</f>
        <v>318</v>
      </c>
      <c r="W210" s="81">
        <f>IF($G210="○",$J210*4/12,0)</f>
        <v>0</v>
      </c>
      <c r="X210" s="81">
        <f>IF($G210="○",IF($R209="",$N210*4/12,($N210-$S210)*4/12),0)</f>
        <v>0</v>
      </c>
      <c r="Y210" s="81">
        <f>IF($G210="○",IF($R209="",$P210*4/12,($P210-$U210)*4/12),0)</f>
        <v>0</v>
      </c>
      <c r="Z210" s="81">
        <f>IF(E210="未満",N210-S210-V210-X210,0)</f>
        <v>318</v>
      </c>
      <c r="AA210" s="81">
        <f t="shared" ref="AA210" si="23">Q210-S210-T210-U210-V210-W210-X210-Y210-Z210</f>
        <v>0</v>
      </c>
      <c r="AB210" s="215"/>
      <c r="AC210" s="217"/>
      <c r="AD210" s="219"/>
    </row>
    <row r="211" spans="1:30" ht="14.25" customHeight="1" thickBot="1" x14ac:dyDescent="0.25">
      <c r="C211" s="79"/>
      <c r="D211" s="86"/>
      <c r="E211" s="87"/>
      <c r="F211" s="87"/>
      <c r="G211" s="103"/>
      <c r="H211" s="100"/>
      <c r="I211" s="212"/>
      <c r="J211" s="101"/>
      <c r="K211" s="101"/>
      <c r="L211" s="229"/>
      <c r="M211" s="101"/>
      <c r="N211" s="101"/>
      <c r="O211" s="102"/>
      <c r="P211" s="101"/>
      <c r="Q211" s="85"/>
      <c r="R211" s="214"/>
      <c r="S211" s="101"/>
      <c r="T211" s="102"/>
      <c r="U211" s="101"/>
      <c r="V211" s="101"/>
      <c r="W211" s="101"/>
      <c r="X211" s="101"/>
      <c r="Y211" s="101"/>
      <c r="Z211" s="101"/>
      <c r="AA211" s="101"/>
      <c r="AB211" s="216"/>
      <c r="AC211" s="218"/>
      <c r="AD211" s="220"/>
    </row>
    <row r="214" spans="1:30" x14ac:dyDescent="0.2">
      <c r="C214" s="75" t="s">
        <v>122</v>
      </c>
    </row>
    <row r="215" spans="1:30" x14ac:dyDescent="0.2">
      <c r="C215" s="54" t="s">
        <v>205</v>
      </c>
    </row>
    <row r="217" spans="1:30" x14ac:dyDescent="0.2">
      <c r="A217" s="77"/>
      <c r="B217" s="78"/>
      <c r="C217" s="77"/>
      <c r="D217" s="78"/>
      <c r="E217" s="78"/>
      <c r="F217" s="78"/>
      <c r="G217" s="78"/>
      <c r="H217" s="77"/>
      <c r="I217" s="77"/>
      <c r="J217" s="77"/>
      <c r="K217" s="77"/>
      <c r="L217" s="77"/>
      <c r="M217" s="77"/>
      <c r="N217" s="77"/>
      <c r="O217" s="77"/>
      <c r="P217" s="77"/>
      <c r="Q217" s="77"/>
      <c r="R217" s="77"/>
      <c r="S217" s="77"/>
      <c r="T217" s="77"/>
      <c r="U217" s="77"/>
      <c r="V217" s="77"/>
      <c r="W217" s="77"/>
      <c r="X217" s="77"/>
      <c r="Y217" s="77"/>
      <c r="Z217" s="77"/>
      <c r="AA217" s="77"/>
      <c r="AB217" s="77"/>
      <c r="AC217" s="77"/>
      <c r="AD217" s="77"/>
    </row>
    <row r="218" spans="1:30" x14ac:dyDescent="0.25">
      <c r="B218" s="51" t="s">
        <v>206</v>
      </c>
      <c r="C218" s="51"/>
      <c r="D218" s="52"/>
      <c r="E218" s="52"/>
      <c r="F218" s="52"/>
      <c r="G218" s="52"/>
      <c r="H218" s="52"/>
      <c r="I218" s="52"/>
      <c r="J218" s="52"/>
      <c r="K218" s="52"/>
      <c r="L218" s="52"/>
      <c r="M218" s="52"/>
      <c r="N218" s="52"/>
      <c r="O218" s="52"/>
      <c r="P218" s="52"/>
    </row>
    <row r="219" spans="1:30" x14ac:dyDescent="0.25">
      <c r="C219" s="51" t="s">
        <v>207</v>
      </c>
      <c r="D219" s="52"/>
      <c r="E219" s="52"/>
      <c r="F219" s="52"/>
      <c r="G219" s="52"/>
      <c r="H219" s="52"/>
      <c r="I219" s="52"/>
      <c r="J219" s="52"/>
      <c r="K219" s="52"/>
      <c r="L219" s="52"/>
      <c r="M219" s="52"/>
      <c r="N219" s="52"/>
      <c r="O219" s="52"/>
      <c r="P219" s="52"/>
    </row>
    <row r="220" spans="1:30" x14ac:dyDescent="0.2">
      <c r="A220" s="76"/>
      <c r="B220" s="76"/>
      <c r="C220" s="76"/>
      <c r="D220" s="105"/>
      <c r="E220" s="105"/>
      <c r="F220" s="105"/>
      <c r="G220" s="105"/>
      <c r="H220" s="76"/>
      <c r="I220" s="76"/>
      <c r="J220" s="76"/>
      <c r="K220" s="76"/>
      <c r="L220" s="76"/>
      <c r="M220" s="76"/>
      <c r="N220" s="76"/>
      <c r="O220" s="76"/>
      <c r="P220" s="76"/>
      <c r="Q220" s="76"/>
      <c r="R220" s="76"/>
      <c r="S220" s="76"/>
      <c r="T220" s="76"/>
      <c r="U220" s="76"/>
      <c r="V220" s="76"/>
      <c r="W220" s="76"/>
      <c r="X220" s="76"/>
      <c r="Y220" s="76"/>
      <c r="Z220" s="76"/>
      <c r="AA220" s="76"/>
      <c r="AB220" s="76"/>
      <c r="AC220" s="76"/>
      <c r="AD220" s="76"/>
    </row>
    <row r="221" spans="1:30" x14ac:dyDescent="0.2">
      <c r="C221" s="54" t="s">
        <v>127</v>
      </c>
    </row>
    <row r="222" spans="1:30" x14ac:dyDescent="0.2">
      <c r="A222" s="76"/>
      <c r="B222" s="76"/>
      <c r="C222" s="76" t="s">
        <v>128</v>
      </c>
      <c r="D222" s="105"/>
      <c r="E222" s="105"/>
      <c r="F222" s="105"/>
      <c r="G222" s="105"/>
      <c r="H222" s="76"/>
      <c r="I222" s="76"/>
      <c r="J222" s="76"/>
      <c r="K222" s="76"/>
      <c r="L222" s="76"/>
      <c r="M222" s="76"/>
      <c r="N222" s="76"/>
      <c r="O222" s="76"/>
      <c r="P222" s="76"/>
      <c r="Q222" s="76"/>
      <c r="R222" s="76"/>
      <c r="S222" s="76"/>
      <c r="T222" s="76"/>
      <c r="U222" s="76"/>
      <c r="V222" s="76"/>
      <c r="W222" s="76"/>
      <c r="X222" s="76"/>
      <c r="Y222" s="76"/>
      <c r="Z222" s="76"/>
      <c r="AA222" s="76"/>
      <c r="AB222" s="76"/>
      <c r="AC222" s="76"/>
      <c r="AD222" s="76"/>
    </row>
    <row r="223" spans="1:30" x14ac:dyDescent="0.2">
      <c r="C223" s="54" t="s">
        <v>208</v>
      </c>
    </row>
    <row r="224" spans="1:30" x14ac:dyDescent="0.2">
      <c r="C224" s="54" t="s">
        <v>187</v>
      </c>
    </row>
    <row r="225" spans="1:30" ht="13.2" thickBot="1" x14ac:dyDescent="0.25">
      <c r="W225" s="54" t="s">
        <v>130</v>
      </c>
      <c r="AC225" s="54" t="s">
        <v>178</v>
      </c>
    </row>
    <row r="226" spans="1:30" ht="24" customHeight="1" thickBot="1" x14ac:dyDescent="0.25">
      <c r="C226" s="221" t="s">
        <v>132</v>
      </c>
      <c r="D226" s="221"/>
      <c r="E226" s="221"/>
      <c r="F226" s="221"/>
      <c r="G226" s="221"/>
      <c r="H226" s="223" t="s">
        <v>133</v>
      </c>
      <c r="I226" s="223"/>
      <c r="J226" s="223"/>
      <c r="K226" s="224" t="s">
        <v>134</v>
      </c>
      <c r="L226" s="224"/>
      <c r="M226" s="224"/>
      <c r="N226" s="83" t="s">
        <v>135</v>
      </c>
      <c r="O226" s="83" t="s">
        <v>136</v>
      </c>
      <c r="P226" s="84" t="s">
        <v>137</v>
      </c>
      <c r="Q226" s="230" t="s">
        <v>138</v>
      </c>
      <c r="R226" s="226" t="s">
        <v>139</v>
      </c>
      <c r="S226" s="226"/>
      <c r="T226" s="226"/>
      <c r="U226" s="226"/>
      <c r="V226" s="227" t="s">
        <v>140</v>
      </c>
      <c r="W226" s="227" t="s">
        <v>141</v>
      </c>
      <c r="X226" s="227"/>
      <c r="Y226" s="227"/>
      <c r="Z226" s="206" t="s">
        <v>142</v>
      </c>
      <c r="AA226" s="206" t="s">
        <v>143</v>
      </c>
      <c r="AB226" s="207"/>
      <c r="AC226" s="208" t="s">
        <v>144</v>
      </c>
      <c r="AD226" s="232" t="s">
        <v>145</v>
      </c>
    </row>
    <row r="227" spans="1:30" ht="37.799999999999997" x14ac:dyDescent="0.2">
      <c r="C227" s="82" t="s">
        <v>146</v>
      </c>
      <c r="D227" s="86" t="s">
        <v>147</v>
      </c>
      <c r="E227" s="87">
        <v>18</v>
      </c>
      <c r="F227" s="87" t="s">
        <v>148</v>
      </c>
      <c r="G227" s="103" t="s">
        <v>149</v>
      </c>
      <c r="H227" s="89" t="s">
        <v>150</v>
      </c>
      <c r="I227" s="90" t="s">
        <v>151</v>
      </c>
      <c r="J227" s="91" t="s">
        <v>152</v>
      </c>
      <c r="K227" s="91" t="s">
        <v>150</v>
      </c>
      <c r="L227" s="90" t="s">
        <v>151</v>
      </c>
      <c r="M227" s="91" t="s">
        <v>153</v>
      </c>
      <c r="N227" s="90" t="s">
        <v>151</v>
      </c>
      <c r="O227" s="90" t="s">
        <v>151</v>
      </c>
      <c r="P227" s="92" t="s">
        <v>151</v>
      </c>
      <c r="Q227" s="230"/>
      <c r="R227" s="93" t="s">
        <v>154</v>
      </c>
      <c r="S227" s="94" t="s">
        <v>155</v>
      </c>
      <c r="T227" s="94" t="s">
        <v>156</v>
      </c>
      <c r="U227" s="95" t="s">
        <v>157</v>
      </c>
      <c r="V227" s="227"/>
      <c r="W227" s="96" t="s">
        <v>158</v>
      </c>
      <c r="X227" s="96" t="s">
        <v>159</v>
      </c>
      <c r="Y227" s="95" t="s">
        <v>160</v>
      </c>
      <c r="Z227" s="206"/>
      <c r="AA227" s="94" t="s">
        <v>161</v>
      </c>
      <c r="AB227" s="97" t="s">
        <v>162</v>
      </c>
      <c r="AC227" s="231"/>
      <c r="AD227" s="232"/>
    </row>
    <row r="228" spans="1:30" x14ac:dyDescent="0.2">
      <c r="C228" s="79" t="s">
        <v>163</v>
      </c>
      <c r="D228" s="86" t="s">
        <v>164</v>
      </c>
      <c r="E228" s="87" t="s">
        <v>165</v>
      </c>
      <c r="F228" s="87"/>
      <c r="G228" s="103"/>
      <c r="H228" s="98">
        <v>2000000</v>
      </c>
      <c r="I228" s="211">
        <v>3.5000000000000001E-3</v>
      </c>
      <c r="J228" s="81">
        <f>$H228*$I228</f>
        <v>7000</v>
      </c>
      <c r="K228" s="81">
        <v>0</v>
      </c>
      <c r="L228" s="228">
        <v>0</v>
      </c>
      <c r="M228" s="81">
        <f>$K228*$L228</f>
        <v>0</v>
      </c>
      <c r="N228" s="81">
        <v>2120</v>
      </c>
      <c r="O228" s="81">
        <v>990</v>
      </c>
      <c r="P228" s="81">
        <f>IF($E228="以上",200,0)</f>
        <v>200</v>
      </c>
      <c r="Q228" s="106">
        <f>$J228+$M228+$N228+$O228+$P228</f>
        <v>10310</v>
      </c>
      <c r="R228" s="213"/>
      <c r="S228" s="81">
        <f>$N228*$R228/10</f>
        <v>0</v>
      </c>
      <c r="T228" s="81">
        <f>$O228*$R228/10</f>
        <v>0</v>
      </c>
      <c r="U228" s="81">
        <f>$P228*$R228/10</f>
        <v>0</v>
      </c>
      <c r="V228" s="81">
        <f>IF(F228="○",($N228-$S228)/2,0)</f>
        <v>0</v>
      </c>
      <c r="W228" s="81">
        <f>IF($G228="○",$J228*4/12,0)</f>
        <v>0</v>
      </c>
      <c r="X228" s="81">
        <f>IF($G228="○",IF($R228="",$N228*4/12,($N228-$S228)*4/12),0)</f>
        <v>0</v>
      </c>
      <c r="Y228" s="81">
        <f>IF($G228="○",IF($R228="",$P228*4/12,($P228-$U228)*4/12),0)</f>
        <v>0</v>
      </c>
      <c r="Z228" s="81">
        <f>IF(E228="未満",N228-S228-V228-X228,0)</f>
        <v>0</v>
      </c>
      <c r="AA228" s="81">
        <f>Q228-S228-T228-U228-V228-W228-X228-Y228-Z228</f>
        <v>10310</v>
      </c>
      <c r="AB228" s="215">
        <f>SUM(AA228:AA230)</f>
        <v>14189</v>
      </c>
      <c r="AC228" s="217">
        <f>IF(AB228-56000&lt;0,0,AB228-56000)</f>
        <v>0</v>
      </c>
      <c r="AD228" s="233">
        <f>AB228-AC228</f>
        <v>14189</v>
      </c>
    </row>
    <row r="229" spans="1:30" ht="13.5" customHeight="1" x14ac:dyDescent="0.2">
      <c r="C229" s="79" t="s">
        <v>166</v>
      </c>
      <c r="D229" s="86"/>
      <c r="E229" s="87" t="s">
        <v>165</v>
      </c>
      <c r="F229" s="87"/>
      <c r="G229" s="103" t="s">
        <v>164</v>
      </c>
      <c r="H229" s="98">
        <v>1000000</v>
      </c>
      <c r="I229" s="211"/>
      <c r="J229" s="81">
        <f>$H229*$I228</f>
        <v>3500</v>
      </c>
      <c r="K229" s="81">
        <v>0</v>
      </c>
      <c r="L229" s="228"/>
      <c r="M229" s="81">
        <f>$K229*$L228</f>
        <v>0</v>
      </c>
      <c r="N229" s="81">
        <v>2120</v>
      </c>
      <c r="O229" s="99"/>
      <c r="P229" s="81">
        <f>IF($E229="以上",200,0)</f>
        <v>200</v>
      </c>
      <c r="Q229" s="106">
        <f>$J229+$M229+$N229+$O229+$P229</f>
        <v>5820</v>
      </c>
      <c r="R229" s="213"/>
      <c r="S229" s="81">
        <f>$N229*$R228/10</f>
        <v>0</v>
      </c>
      <c r="T229" s="99"/>
      <c r="U229" s="81">
        <f>$P229*$R228/10</f>
        <v>0</v>
      </c>
      <c r="V229" s="81">
        <f t="shared" ref="V229:V230" si="24">IF(F229="○",($N229-$S229)/2,0)</f>
        <v>0</v>
      </c>
      <c r="W229" s="81">
        <f>IF($G229="○",ROUNDUP($J229*4/12,0),0)</f>
        <v>1167</v>
      </c>
      <c r="X229" s="81">
        <f>IF($G229="○",IF($R228="",ROUNDUP($N229*4/12,0),ROUNDUP(($N229-$S229)*4/12,0)),0)</f>
        <v>707</v>
      </c>
      <c r="Y229" s="81">
        <f>IF($G229="○",IF($R228="",ROUNDUP($P229*4/12,0),ROUNDUP(($P229-$U229)*4/12,0)),0)</f>
        <v>67</v>
      </c>
      <c r="Z229" s="81">
        <f t="shared" ref="Z229:Z230" si="25">IF(E229="未満",N229-S229-V229-X229,0)</f>
        <v>0</v>
      </c>
      <c r="AA229" s="81">
        <f t="shared" ref="AA229:AA230" si="26">Q229-S229-T229-U229-V229-W229-X229-Y229-Z229</f>
        <v>3879</v>
      </c>
      <c r="AB229" s="215"/>
      <c r="AC229" s="217"/>
      <c r="AD229" s="233"/>
    </row>
    <row r="230" spans="1:30" ht="14.25" customHeight="1" thickBot="1" x14ac:dyDescent="0.25">
      <c r="C230" s="79" t="s">
        <v>167</v>
      </c>
      <c r="D230" s="86"/>
      <c r="E230" s="87" t="s">
        <v>168</v>
      </c>
      <c r="F230" s="87"/>
      <c r="G230" s="103"/>
      <c r="H230" s="100">
        <v>0</v>
      </c>
      <c r="I230" s="212"/>
      <c r="J230" s="101">
        <f>$H230*$I228</f>
        <v>0</v>
      </c>
      <c r="K230" s="101">
        <v>0</v>
      </c>
      <c r="L230" s="229"/>
      <c r="M230" s="101">
        <f>$K230*$L228</f>
        <v>0</v>
      </c>
      <c r="N230" s="101">
        <v>2120</v>
      </c>
      <c r="O230" s="102"/>
      <c r="P230" s="101">
        <f>IF($E230="以上",200,0)</f>
        <v>0</v>
      </c>
      <c r="Q230" s="107">
        <f>$J230+$M230+$N230+$O230+$P230</f>
        <v>2120</v>
      </c>
      <c r="R230" s="214"/>
      <c r="S230" s="101">
        <f>$N230*$R228/10</f>
        <v>0</v>
      </c>
      <c r="T230" s="102"/>
      <c r="U230" s="101">
        <f>$P230*$R228/10</f>
        <v>0</v>
      </c>
      <c r="V230" s="101">
        <f t="shared" si="24"/>
        <v>0</v>
      </c>
      <c r="W230" s="101">
        <f>IF($G230="○",$J230*4/12,0)</f>
        <v>0</v>
      </c>
      <c r="X230" s="101">
        <f>IF($G230="○",IF($R228="",$N230*4/12,($N230-$S230)*4/12),0)</f>
        <v>0</v>
      </c>
      <c r="Y230" s="101">
        <f>IF($G230="○",IF($R228="",$P230*4/12,($P230-$U230)*4/12),0)</f>
        <v>0</v>
      </c>
      <c r="Z230" s="101">
        <f t="shared" si="25"/>
        <v>2120</v>
      </c>
      <c r="AA230" s="101">
        <f t="shared" si="26"/>
        <v>0</v>
      </c>
      <c r="AB230" s="216"/>
      <c r="AC230" s="218"/>
      <c r="AD230" s="234"/>
    </row>
    <row r="233" spans="1:30" x14ac:dyDescent="0.2">
      <c r="C233" s="75" t="s">
        <v>122</v>
      </c>
    </row>
    <row r="234" spans="1:30" x14ac:dyDescent="0.2">
      <c r="C234" s="54" t="s">
        <v>188</v>
      </c>
    </row>
    <row r="237" spans="1:30" x14ac:dyDescent="0.2">
      <c r="A237" s="77"/>
      <c r="B237" s="78"/>
      <c r="C237" s="77"/>
      <c r="D237" s="78"/>
      <c r="E237" s="78"/>
      <c r="F237" s="78"/>
      <c r="G237" s="78"/>
      <c r="H237" s="77"/>
      <c r="I237" s="77"/>
      <c r="J237" s="77"/>
      <c r="K237" s="77"/>
      <c r="L237" s="77"/>
      <c r="M237" s="77"/>
      <c r="N237" s="77"/>
      <c r="O237" s="77"/>
      <c r="P237" s="77"/>
      <c r="Q237" s="77"/>
      <c r="R237" s="77"/>
      <c r="S237" s="77"/>
      <c r="T237" s="77"/>
      <c r="U237" s="77"/>
      <c r="V237" s="77"/>
      <c r="W237" s="77"/>
      <c r="X237" s="77"/>
      <c r="Y237" s="77"/>
      <c r="Z237" s="77"/>
      <c r="AA237" s="77"/>
      <c r="AB237" s="77"/>
      <c r="AC237" s="77"/>
      <c r="AD237" s="77"/>
    </row>
    <row r="238" spans="1:30" x14ac:dyDescent="0.25">
      <c r="B238" s="51" t="s">
        <v>206</v>
      </c>
      <c r="C238" s="51"/>
      <c r="D238" s="52"/>
      <c r="E238" s="52"/>
      <c r="F238" s="52"/>
      <c r="G238" s="52"/>
      <c r="H238" s="52"/>
      <c r="I238" s="52"/>
      <c r="J238" s="52"/>
      <c r="K238" s="52"/>
      <c r="L238" s="52"/>
      <c r="M238" s="52"/>
      <c r="N238" s="52"/>
      <c r="O238" s="52"/>
      <c r="P238" s="52"/>
    </row>
    <row r="239" spans="1:30" x14ac:dyDescent="0.25">
      <c r="C239" s="51" t="s">
        <v>209</v>
      </c>
      <c r="D239" s="52"/>
      <c r="E239" s="52"/>
      <c r="F239" s="52"/>
      <c r="G239" s="52"/>
      <c r="H239" s="52"/>
      <c r="I239" s="52"/>
      <c r="J239" s="52"/>
      <c r="K239" s="52"/>
      <c r="L239" s="52"/>
      <c r="M239" s="52"/>
      <c r="N239" s="52"/>
      <c r="O239" s="52"/>
      <c r="P239" s="52"/>
    </row>
    <row r="240" spans="1:30" x14ac:dyDescent="0.2">
      <c r="A240" s="76"/>
      <c r="B240" s="76"/>
      <c r="C240" s="76"/>
      <c r="D240" s="105"/>
      <c r="E240" s="105"/>
      <c r="F240" s="105"/>
      <c r="G240" s="105"/>
      <c r="H240" s="76"/>
      <c r="I240" s="76"/>
      <c r="J240" s="76"/>
      <c r="K240" s="76"/>
      <c r="L240" s="76"/>
      <c r="M240" s="76"/>
      <c r="N240" s="76"/>
      <c r="O240" s="76"/>
      <c r="P240" s="76"/>
      <c r="Q240" s="76"/>
      <c r="R240" s="76"/>
      <c r="S240" s="76"/>
      <c r="T240" s="76"/>
      <c r="U240" s="76"/>
      <c r="V240" s="76"/>
      <c r="W240" s="76"/>
      <c r="X240" s="76"/>
      <c r="Y240" s="76"/>
      <c r="Z240" s="76"/>
      <c r="AA240" s="76"/>
      <c r="AB240" s="76"/>
      <c r="AC240" s="76"/>
      <c r="AD240" s="76"/>
    </row>
    <row r="241" spans="1:30" x14ac:dyDescent="0.2">
      <c r="A241" s="76"/>
      <c r="B241" s="76"/>
      <c r="C241" s="76" t="s">
        <v>127</v>
      </c>
      <c r="D241" s="105"/>
      <c r="E241" s="105"/>
      <c r="F241" s="105"/>
      <c r="G241" s="105"/>
      <c r="H241" s="76"/>
      <c r="I241" s="76"/>
      <c r="J241" s="76"/>
      <c r="K241" s="76"/>
      <c r="L241" s="76"/>
      <c r="M241" s="76"/>
      <c r="N241" s="76"/>
      <c r="O241" s="76"/>
      <c r="P241" s="76"/>
      <c r="Q241" s="76"/>
      <c r="R241" s="76"/>
      <c r="S241" s="76"/>
      <c r="T241" s="76"/>
      <c r="U241" s="76"/>
      <c r="V241" s="76"/>
      <c r="W241" s="76"/>
      <c r="X241" s="76"/>
      <c r="Y241" s="76"/>
      <c r="Z241" s="76"/>
      <c r="AA241" s="76"/>
      <c r="AB241" s="76"/>
      <c r="AC241" s="76"/>
      <c r="AD241" s="76"/>
    </row>
    <row r="242" spans="1:30" x14ac:dyDescent="0.2">
      <c r="C242" s="54" t="s">
        <v>128</v>
      </c>
    </row>
    <row r="243" spans="1:30" x14ac:dyDescent="0.2">
      <c r="C243" s="54" t="s">
        <v>208</v>
      </c>
    </row>
    <row r="244" spans="1:30" x14ac:dyDescent="0.2">
      <c r="C244" s="54" t="s">
        <v>191</v>
      </c>
    </row>
    <row r="245" spans="1:30" ht="13.2" thickBot="1" x14ac:dyDescent="0.25">
      <c r="W245" s="54" t="s">
        <v>130</v>
      </c>
      <c r="AC245" s="54" t="s">
        <v>178</v>
      </c>
    </row>
    <row r="246" spans="1:30" ht="24" customHeight="1" thickBot="1" x14ac:dyDescent="0.25">
      <c r="C246" s="221" t="s">
        <v>132</v>
      </c>
      <c r="D246" s="221"/>
      <c r="E246" s="221"/>
      <c r="F246" s="221"/>
      <c r="G246" s="221"/>
      <c r="H246" s="223" t="s">
        <v>133</v>
      </c>
      <c r="I246" s="223"/>
      <c r="J246" s="223"/>
      <c r="K246" s="224" t="s">
        <v>134</v>
      </c>
      <c r="L246" s="224"/>
      <c r="M246" s="224"/>
      <c r="N246" s="83" t="s">
        <v>135</v>
      </c>
      <c r="O246" s="83" t="s">
        <v>136</v>
      </c>
      <c r="P246" s="84" t="s">
        <v>137</v>
      </c>
      <c r="Q246" s="225" t="s">
        <v>138</v>
      </c>
      <c r="R246" s="226" t="s">
        <v>139</v>
      </c>
      <c r="S246" s="226"/>
      <c r="T246" s="226"/>
      <c r="U246" s="226"/>
      <c r="V246" s="227" t="s">
        <v>140</v>
      </c>
      <c r="W246" s="227" t="s">
        <v>141</v>
      </c>
      <c r="X246" s="227"/>
      <c r="Y246" s="227"/>
      <c r="Z246" s="206" t="s">
        <v>142</v>
      </c>
      <c r="AA246" s="206" t="s">
        <v>143</v>
      </c>
      <c r="AB246" s="207"/>
      <c r="AC246" s="208" t="s">
        <v>144</v>
      </c>
      <c r="AD246" s="210" t="s">
        <v>145</v>
      </c>
    </row>
    <row r="247" spans="1:30" ht="37.799999999999997" x14ac:dyDescent="0.2">
      <c r="C247" s="82" t="s">
        <v>146</v>
      </c>
      <c r="D247" s="86" t="s">
        <v>147</v>
      </c>
      <c r="E247" s="87">
        <v>18</v>
      </c>
      <c r="F247" s="87" t="s">
        <v>148</v>
      </c>
      <c r="G247" s="103" t="s">
        <v>149</v>
      </c>
      <c r="H247" s="89" t="s">
        <v>150</v>
      </c>
      <c r="I247" s="90" t="s">
        <v>151</v>
      </c>
      <c r="J247" s="91" t="s">
        <v>152</v>
      </c>
      <c r="K247" s="91" t="s">
        <v>150</v>
      </c>
      <c r="L247" s="90" t="s">
        <v>151</v>
      </c>
      <c r="M247" s="91" t="s">
        <v>153</v>
      </c>
      <c r="N247" s="90" t="s">
        <v>151</v>
      </c>
      <c r="O247" s="90" t="s">
        <v>151</v>
      </c>
      <c r="P247" s="92" t="s">
        <v>151</v>
      </c>
      <c r="Q247" s="225"/>
      <c r="R247" s="93" t="s">
        <v>154</v>
      </c>
      <c r="S247" s="94" t="s">
        <v>155</v>
      </c>
      <c r="T247" s="94" t="s">
        <v>156</v>
      </c>
      <c r="U247" s="95" t="s">
        <v>157</v>
      </c>
      <c r="V247" s="227"/>
      <c r="W247" s="96" t="s">
        <v>158</v>
      </c>
      <c r="X247" s="96" t="s">
        <v>159</v>
      </c>
      <c r="Y247" s="95" t="s">
        <v>160</v>
      </c>
      <c r="Z247" s="206"/>
      <c r="AA247" s="94" t="s">
        <v>161</v>
      </c>
      <c r="AB247" s="97" t="s">
        <v>162</v>
      </c>
      <c r="AC247" s="209"/>
      <c r="AD247" s="210"/>
    </row>
    <row r="248" spans="1:30" x14ac:dyDescent="0.2">
      <c r="C248" s="79" t="s">
        <v>163</v>
      </c>
      <c r="D248" s="86" t="s">
        <v>164</v>
      </c>
      <c r="E248" s="87" t="s">
        <v>165</v>
      </c>
      <c r="F248" s="87"/>
      <c r="G248" s="103"/>
      <c r="H248" s="98">
        <v>2000000</v>
      </c>
      <c r="I248" s="211">
        <v>3.5000000000000001E-3</v>
      </c>
      <c r="J248" s="81">
        <f>$H248*$I248</f>
        <v>7000</v>
      </c>
      <c r="K248" s="81">
        <v>0</v>
      </c>
      <c r="L248" s="228">
        <v>0</v>
      </c>
      <c r="M248" s="81">
        <f>$K248*$L248</f>
        <v>0</v>
      </c>
      <c r="N248" s="81">
        <v>2120</v>
      </c>
      <c r="O248" s="81">
        <v>990</v>
      </c>
      <c r="P248" s="81">
        <f>IF($E248="以上",200,0)</f>
        <v>200</v>
      </c>
      <c r="Q248" s="80">
        <f>$J248+$M248+$N248+$O248+$P248</f>
        <v>10310</v>
      </c>
      <c r="R248" s="213"/>
      <c r="S248" s="81">
        <f>$N248*$R248/10</f>
        <v>0</v>
      </c>
      <c r="T248" s="81">
        <f>$O248*$R248/10</f>
        <v>0</v>
      </c>
      <c r="U248" s="81">
        <f>$P248*$R248/10</f>
        <v>0</v>
      </c>
      <c r="V248" s="81">
        <f>IF(F248="○",($N248-$S248)/2,0)</f>
        <v>0</v>
      </c>
      <c r="W248" s="81">
        <f>IF($G248="○",$J248*4/12,0)</f>
        <v>0</v>
      </c>
      <c r="X248" s="81">
        <f>IF($G248="○",IF($R248="",$N248*4/12,($N248-$S248)*4/12),0)</f>
        <v>0</v>
      </c>
      <c r="Y248" s="81">
        <f>IF($G248="○",IF($R248="",$P248*4/12,($P248-$U248)*4/12),0)</f>
        <v>0</v>
      </c>
      <c r="Z248" s="81">
        <f>IF(E248="未満",N248-S248-V248-X248,0)</f>
        <v>0</v>
      </c>
      <c r="AA248" s="81">
        <f>Q248-S248-T248-U248-V248-W248-X248-Y248-Z248</f>
        <v>10310</v>
      </c>
      <c r="AB248" s="215">
        <f>SUM(AA248:AA250)</f>
        <v>18463</v>
      </c>
      <c r="AC248" s="217">
        <f>IF(AB248-56000&lt;0,0,AB248-56000)</f>
        <v>0</v>
      </c>
      <c r="AD248" s="219">
        <f>AB248-AC248</f>
        <v>18463</v>
      </c>
    </row>
    <row r="249" spans="1:30" ht="13.5" customHeight="1" x14ac:dyDescent="0.2">
      <c r="C249" s="79" t="s">
        <v>166</v>
      </c>
      <c r="D249" s="86"/>
      <c r="E249" s="87" t="s">
        <v>165</v>
      </c>
      <c r="F249" s="87"/>
      <c r="G249" s="103"/>
      <c r="H249" s="98">
        <v>1000000</v>
      </c>
      <c r="I249" s="211"/>
      <c r="J249" s="81">
        <f>$H249*$I248</f>
        <v>3500</v>
      </c>
      <c r="K249" s="81">
        <v>0</v>
      </c>
      <c r="L249" s="228"/>
      <c r="M249" s="81">
        <f>$K249*$L248</f>
        <v>0</v>
      </c>
      <c r="N249" s="81">
        <v>2120</v>
      </c>
      <c r="O249" s="99"/>
      <c r="P249" s="81">
        <f>IF($E249="以上",200,0)</f>
        <v>200</v>
      </c>
      <c r="Q249" s="80">
        <f>$J249+$M249+$N249+$O249+$P249</f>
        <v>5820</v>
      </c>
      <c r="R249" s="213"/>
      <c r="S249" s="81">
        <f>$N249*$R248/10</f>
        <v>0</v>
      </c>
      <c r="T249" s="99"/>
      <c r="U249" s="81">
        <f>$P249*$R248/10</f>
        <v>0</v>
      </c>
      <c r="V249" s="81">
        <f t="shared" ref="V249:V250" si="27">IF(F249="○",($N249-$S249)/2,0)</f>
        <v>0</v>
      </c>
      <c r="W249" s="81">
        <f>IF($G249="○",$J249*4/12,0)</f>
        <v>0</v>
      </c>
      <c r="X249" s="81">
        <f>IF($G249="○",IF($R248="",$N249*4/12,($N249-$S249)*4/12),0)</f>
        <v>0</v>
      </c>
      <c r="Y249" s="81">
        <f>IF($G249="○",IF($R248="",$P249*4/12,($P249-$U249)*4/12),0)</f>
        <v>0</v>
      </c>
      <c r="Z249" s="81">
        <f t="shared" ref="Z249" si="28">IF(E249="未満",N249-S249-V249-X249,0)</f>
        <v>0</v>
      </c>
      <c r="AA249" s="81">
        <f t="shared" ref="AA249:AA250" si="29">Q249-S249-T249-U249-V249-W249-X249-Y249-Z249</f>
        <v>5820</v>
      </c>
      <c r="AB249" s="215"/>
      <c r="AC249" s="217"/>
      <c r="AD249" s="219"/>
    </row>
    <row r="250" spans="1:30" ht="14.25" customHeight="1" thickBot="1" x14ac:dyDescent="0.25">
      <c r="C250" s="79" t="s">
        <v>167</v>
      </c>
      <c r="D250" s="86"/>
      <c r="E250" s="87" t="s">
        <v>168</v>
      </c>
      <c r="F250" s="87"/>
      <c r="G250" s="103" t="s">
        <v>164</v>
      </c>
      <c r="H250" s="100">
        <v>1000000</v>
      </c>
      <c r="I250" s="212"/>
      <c r="J250" s="101">
        <f>$H250*$I248</f>
        <v>3500</v>
      </c>
      <c r="K250" s="101">
        <v>0</v>
      </c>
      <c r="L250" s="229"/>
      <c r="M250" s="101">
        <f>$K250*$L248</f>
        <v>0</v>
      </c>
      <c r="N250" s="101">
        <v>2120</v>
      </c>
      <c r="O250" s="102"/>
      <c r="P250" s="101">
        <f>IF($E250="以上",200,0)</f>
        <v>0</v>
      </c>
      <c r="Q250" s="85">
        <f>$J250+$M250+$N250+$O250+$P250</f>
        <v>5620</v>
      </c>
      <c r="R250" s="214"/>
      <c r="S250" s="101">
        <f>$N250*$R248/10</f>
        <v>0</v>
      </c>
      <c r="T250" s="102"/>
      <c r="U250" s="101">
        <f>$P250*$R248/10</f>
        <v>0</v>
      </c>
      <c r="V250" s="101">
        <f t="shared" si="27"/>
        <v>0</v>
      </c>
      <c r="W250" s="101">
        <f>IF($G250="○",ROUNDUP($J250*4/12,0),0)</f>
        <v>1167</v>
      </c>
      <c r="X250" s="101">
        <f>IF($G250="○",IF($R248="",ROUNDUP($N250*4/12,0),ROUNDUP(($N250-$S250)*4/12,0)),0)</f>
        <v>707</v>
      </c>
      <c r="Y250" s="101">
        <f>IF($G250="○",IF($R248="",$P250*4/12,($P250-$U250)*4/12),0)</f>
        <v>0</v>
      </c>
      <c r="Z250" s="101">
        <f>IF(E250="未満",N250-S250-V250-X250,0)</f>
        <v>1413</v>
      </c>
      <c r="AA250" s="101">
        <f t="shared" si="29"/>
        <v>2333</v>
      </c>
      <c r="AB250" s="216"/>
      <c r="AC250" s="218"/>
      <c r="AD250" s="220"/>
    </row>
    <row r="253" spans="1:30" x14ac:dyDescent="0.2">
      <c r="C253" s="75" t="s">
        <v>122</v>
      </c>
    </row>
    <row r="254" spans="1:30" x14ac:dyDescent="0.2">
      <c r="C254" s="54" t="s">
        <v>210</v>
      </c>
    </row>
    <row r="257" spans="1:30" x14ac:dyDescent="0.2">
      <c r="A257" s="77"/>
      <c r="B257" s="78"/>
      <c r="C257" s="77"/>
      <c r="D257" s="78"/>
      <c r="E257" s="78"/>
      <c r="F257" s="78"/>
      <c r="G257" s="78"/>
      <c r="H257" s="77"/>
      <c r="I257" s="77"/>
      <c r="J257" s="77"/>
      <c r="K257" s="77"/>
      <c r="L257" s="77"/>
      <c r="M257" s="77"/>
      <c r="N257" s="77"/>
      <c r="O257" s="77"/>
      <c r="P257" s="77"/>
      <c r="Q257" s="77"/>
      <c r="R257" s="77"/>
      <c r="S257" s="77"/>
      <c r="T257" s="77"/>
      <c r="U257" s="77"/>
      <c r="V257" s="77"/>
      <c r="W257" s="77"/>
      <c r="X257" s="77"/>
      <c r="Y257" s="77"/>
      <c r="Z257" s="77"/>
      <c r="AA257" s="77"/>
      <c r="AB257" s="77"/>
      <c r="AC257" s="77"/>
      <c r="AD257" s="77"/>
    </row>
    <row r="258" spans="1:30" x14ac:dyDescent="0.25">
      <c r="B258" s="51" t="s">
        <v>206</v>
      </c>
      <c r="C258" s="51"/>
      <c r="D258" s="52"/>
      <c r="E258" s="52"/>
      <c r="F258" s="52"/>
      <c r="G258" s="52"/>
      <c r="H258" s="52"/>
      <c r="I258" s="52"/>
      <c r="J258" s="52"/>
      <c r="K258" s="52"/>
      <c r="L258" s="52"/>
      <c r="M258" s="52"/>
      <c r="N258" s="52"/>
      <c r="O258" s="52"/>
      <c r="P258" s="52"/>
    </row>
    <row r="259" spans="1:30" x14ac:dyDescent="0.25">
      <c r="C259" s="51" t="s">
        <v>211</v>
      </c>
      <c r="D259" s="52"/>
      <c r="E259" s="52"/>
      <c r="F259" s="52"/>
      <c r="G259" s="52"/>
      <c r="H259" s="52"/>
      <c r="I259" s="52"/>
      <c r="J259" s="52"/>
      <c r="K259" s="52"/>
      <c r="L259" s="52"/>
      <c r="M259" s="52"/>
      <c r="N259" s="52"/>
      <c r="O259" s="52"/>
      <c r="P259" s="52"/>
    </row>
    <row r="261" spans="1:30" x14ac:dyDescent="0.2">
      <c r="A261" s="76"/>
      <c r="B261" s="76"/>
      <c r="C261" s="76" t="s">
        <v>127</v>
      </c>
      <c r="D261" s="105"/>
      <c r="E261" s="105"/>
      <c r="F261" s="105"/>
      <c r="G261" s="105"/>
      <c r="H261" s="76"/>
      <c r="I261" s="76"/>
      <c r="J261" s="76"/>
      <c r="K261" s="76"/>
      <c r="L261" s="76"/>
      <c r="M261" s="76"/>
      <c r="N261" s="76"/>
      <c r="O261" s="76"/>
      <c r="P261" s="76"/>
      <c r="Q261" s="76"/>
      <c r="R261" s="76"/>
      <c r="S261" s="76"/>
      <c r="T261" s="76"/>
      <c r="U261" s="76"/>
      <c r="V261" s="76"/>
      <c r="W261" s="76"/>
      <c r="X261" s="76"/>
      <c r="Y261" s="76"/>
      <c r="Z261" s="76"/>
      <c r="AA261" s="76"/>
      <c r="AB261" s="76"/>
      <c r="AC261" s="76"/>
      <c r="AD261" s="76"/>
    </row>
    <row r="262" spans="1:30" x14ac:dyDescent="0.2">
      <c r="A262" s="76"/>
      <c r="B262" s="76"/>
      <c r="C262" s="76" t="s">
        <v>128</v>
      </c>
      <c r="D262" s="105"/>
      <c r="E262" s="105"/>
      <c r="F262" s="105"/>
      <c r="G262" s="105"/>
      <c r="H262" s="76"/>
      <c r="I262" s="76"/>
      <c r="J262" s="76"/>
      <c r="K262" s="76"/>
      <c r="L262" s="76"/>
      <c r="M262" s="76"/>
      <c r="N262" s="76"/>
      <c r="O262" s="76"/>
      <c r="P262" s="76"/>
      <c r="Q262" s="76"/>
      <c r="R262" s="76"/>
      <c r="S262" s="76"/>
      <c r="T262" s="76"/>
      <c r="U262" s="76"/>
      <c r="V262" s="76"/>
      <c r="W262" s="76"/>
      <c r="X262" s="76"/>
      <c r="Y262" s="76"/>
      <c r="Z262" s="76"/>
      <c r="AA262" s="76"/>
      <c r="AB262" s="76"/>
      <c r="AC262" s="76"/>
      <c r="AD262" s="76"/>
    </row>
    <row r="263" spans="1:30" x14ac:dyDescent="0.2">
      <c r="A263" s="76"/>
      <c r="B263" s="76"/>
      <c r="C263" s="76" t="s">
        <v>181</v>
      </c>
      <c r="D263" s="105"/>
      <c r="E263" s="105"/>
      <c r="F263" s="105"/>
      <c r="G263" s="105"/>
      <c r="H263" s="76"/>
      <c r="I263" s="76"/>
      <c r="J263" s="76"/>
      <c r="K263" s="76"/>
      <c r="L263" s="76"/>
      <c r="M263" s="76"/>
      <c r="N263" s="76"/>
      <c r="O263" s="76"/>
      <c r="P263" s="76"/>
      <c r="Q263" s="76"/>
      <c r="R263" s="76"/>
      <c r="S263" s="76"/>
      <c r="T263" s="76"/>
      <c r="U263" s="76"/>
      <c r="V263" s="76"/>
      <c r="W263" s="76"/>
      <c r="X263" s="76"/>
      <c r="Y263" s="76"/>
      <c r="Z263" s="76"/>
      <c r="AA263" s="76"/>
      <c r="AB263" s="76"/>
      <c r="AC263" s="76"/>
      <c r="AD263" s="76"/>
    </row>
    <row r="264" spans="1:30" x14ac:dyDescent="0.2">
      <c r="C264" s="54" t="s">
        <v>191</v>
      </c>
      <c r="D264" s="109"/>
    </row>
    <row r="265" spans="1:30" x14ac:dyDescent="0.2">
      <c r="D265" s="110" t="s">
        <v>212</v>
      </c>
    </row>
    <row r="266" spans="1:30" ht="13.2" thickBot="1" x14ac:dyDescent="0.25">
      <c r="W266" s="54" t="s">
        <v>130</v>
      </c>
      <c r="AC266" s="54" t="s">
        <v>178</v>
      </c>
    </row>
    <row r="267" spans="1:30" ht="24" customHeight="1" thickBot="1" x14ac:dyDescent="0.25">
      <c r="C267" s="221" t="s">
        <v>132</v>
      </c>
      <c r="D267" s="221"/>
      <c r="E267" s="221"/>
      <c r="F267" s="221"/>
      <c r="G267" s="221"/>
      <c r="H267" s="223" t="s">
        <v>133</v>
      </c>
      <c r="I267" s="223"/>
      <c r="J267" s="223"/>
      <c r="K267" s="224" t="s">
        <v>134</v>
      </c>
      <c r="L267" s="224"/>
      <c r="M267" s="224"/>
      <c r="N267" s="83" t="s">
        <v>135</v>
      </c>
      <c r="O267" s="83" t="s">
        <v>136</v>
      </c>
      <c r="P267" s="84" t="s">
        <v>137</v>
      </c>
      <c r="Q267" s="225" t="s">
        <v>138</v>
      </c>
      <c r="R267" s="226" t="s">
        <v>139</v>
      </c>
      <c r="S267" s="226"/>
      <c r="T267" s="226"/>
      <c r="U267" s="226"/>
      <c r="V267" s="227" t="s">
        <v>140</v>
      </c>
      <c r="W267" s="227" t="s">
        <v>141</v>
      </c>
      <c r="X267" s="227"/>
      <c r="Y267" s="227"/>
      <c r="Z267" s="206" t="s">
        <v>142</v>
      </c>
      <c r="AA267" s="206" t="s">
        <v>143</v>
      </c>
      <c r="AB267" s="207"/>
      <c r="AC267" s="208" t="s">
        <v>144</v>
      </c>
      <c r="AD267" s="210" t="s">
        <v>145</v>
      </c>
    </row>
    <row r="268" spans="1:30" ht="37.799999999999997" x14ac:dyDescent="0.2">
      <c r="C268" s="82" t="s">
        <v>146</v>
      </c>
      <c r="D268" s="86" t="s">
        <v>147</v>
      </c>
      <c r="E268" s="87">
        <v>18</v>
      </c>
      <c r="F268" s="87" t="s">
        <v>148</v>
      </c>
      <c r="G268" s="103" t="s">
        <v>149</v>
      </c>
      <c r="H268" s="89" t="s">
        <v>150</v>
      </c>
      <c r="I268" s="90" t="s">
        <v>151</v>
      </c>
      <c r="J268" s="91" t="s">
        <v>152</v>
      </c>
      <c r="K268" s="91" t="s">
        <v>150</v>
      </c>
      <c r="L268" s="90" t="s">
        <v>151</v>
      </c>
      <c r="M268" s="91" t="s">
        <v>153</v>
      </c>
      <c r="N268" s="90" t="s">
        <v>151</v>
      </c>
      <c r="O268" s="90" t="s">
        <v>151</v>
      </c>
      <c r="P268" s="92" t="s">
        <v>151</v>
      </c>
      <c r="Q268" s="225"/>
      <c r="R268" s="93" t="s">
        <v>154</v>
      </c>
      <c r="S268" s="94" t="s">
        <v>155</v>
      </c>
      <c r="T268" s="94" t="s">
        <v>156</v>
      </c>
      <c r="U268" s="95" t="s">
        <v>157</v>
      </c>
      <c r="V268" s="227"/>
      <c r="W268" s="96" t="s">
        <v>158</v>
      </c>
      <c r="X268" s="96" t="s">
        <v>159</v>
      </c>
      <c r="Y268" s="95" t="s">
        <v>160</v>
      </c>
      <c r="Z268" s="206"/>
      <c r="AA268" s="94" t="s">
        <v>161</v>
      </c>
      <c r="AB268" s="97" t="s">
        <v>162</v>
      </c>
      <c r="AC268" s="209"/>
      <c r="AD268" s="210"/>
    </row>
    <row r="269" spans="1:30" x14ac:dyDescent="0.2">
      <c r="C269" s="79" t="s">
        <v>163</v>
      </c>
      <c r="D269" s="86" t="s">
        <v>164</v>
      </c>
      <c r="E269" s="87" t="s">
        <v>165</v>
      </c>
      <c r="F269" s="87"/>
      <c r="G269" s="103"/>
      <c r="H269" s="98">
        <v>2000000</v>
      </c>
      <c r="I269" s="211">
        <v>3.5000000000000001E-3</v>
      </c>
      <c r="J269" s="81">
        <f>$H269*$I269</f>
        <v>7000</v>
      </c>
      <c r="K269" s="81">
        <v>0</v>
      </c>
      <c r="L269" s="228">
        <v>0</v>
      </c>
      <c r="M269" s="81">
        <f>$K269*$L269</f>
        <v>0</v>
      </c>
      <c r="N269" s="81">
        <v>2120</v>
      </c>
      <c r="O269" s="81">
        <v>990</v>
      </c>
      <c r="P269" s="81">
        <f>IF($E269="以上",200,0)</f>
        <v>200</v>
      </c>
      <c r="Q269" s="80">
        <f>$J269+$M269+$N269+$O269+$P269</f>
        <v>10310</v>
      </c>
      <c r="R269" s="213"/>
      <c r="S269" s="81">
        <f>$N269*$R269/10</f>
        <v>0</v>
      </c>
      <c r="T269" s="81">
        <f>$O269*$R269/10</f>
        <v>0</v>
      </c>
      <c r="U269" s="81">
        <f>$P269*$R269/10</f>
        <v>0</v>
      </c>
      <c r="V269" s="81">
        <f>IF(F269="○",($N269-$S269)/2,0)</f>
        <v>0</v>
      </c>
      <c r="W269" s="81">
        <f>IF($G269="○",$J269*4/12,0)</f>
        <v>0</v>
      </c>
      <c r="X269" s="81">
        <f>IF($G269="○",IF($R269="",$N269*4/12,($N269-$S269)*4/12),0)</f>
        <v>0</v>
      </c>
      <c r="Y269" s="81">
        <f>IF($G269="○",IF($R269="",$P269*4/12,($P269-$U269)*4/12),0)</f>
        <v>0</v>
      </c>
      <c r="Z269" s="81">
        <f>IF(E269="未満",N269-S269-V269-X269,0)</f>
        <v>0</v>
      </c>
      <c r="AA269" s="81">
        <f>Q269-S269-T269-U269-V269-W269-X269-Y269-Z269</f>
        <v>10310</v>
      </c>
      <c r="AB269" s="215">
        <f>SUM(AA269:AA271)</f>
        <v>18463</v>
      </c>
      <c r="AC269" s="217">
        <f>IF(AB269-56000&lt;0,0,AB269-56000)</f>
        <v>0</v>
      </c>
      <c r="AD269" s="219">
        <f>AB269-AC269</f>
        <v>18463</v>
      </c>
    </row>
    <row r="270" spans="1:30" ht="13.5" customHeight="1" x14ac:dyDescent="0.2">
      <c r="C270" s="79" t="s">
        <v>166</v>
      </c>
      <c r="D270" s="86"/>
      <c r="E270" s="87" t="s">
        <v>165</v>
      </c>
      <c r="F270" s="87"/>
      <c r="G270" s="103"/>
      <c r="H270" s="98">
        <v>1000000</v>
      </c>
      <c r="I270" s="211"/>
      <c r="J270" s="81">
        <f>$H270*$I269</f>
        <v>3500</v>
      </c>
      <c r="K270" s="81">
        <v>0</v>
      </c>
      <c r="L270" s="228"/>
      <c r="M270" s="81">
        <f>$K270*$L269</f>
        <v>0</v>
      </c>
      <c r="N270" s="81">
        <v>2120</v>
      </c>
      <c r="O270" s="99"/>
      <c r="P270" s="81">
        <f>IF($E270="以上",200,0)</f>
        <v>200</v>
      </c>
      <c r="Q270" s="80">
        <f>$J270+$M270+$N270+$O270+$P270</f>
        <v>5820</v>
      </c>
      <c r="R270" s="213"/>
      <c r="S270" s="81">
        <f>$N270*$R269/10</f>
        <v>0</v>
      </c>
      <c r="T270" s="99"/>
      <c r="U270" s="81">
        <f>$P270*$R269/10</f>
        <v>0</v>
      </c>
      <c r="V270" s="81">
        <f t="shared" ref="V270:V271" si="30">IF(F270="○",($N270-$S270)/2,0)</f>
        <v>0</v>
      </c>
      <c r="W270" s="81">
        <f>IF($G270="○",$J270*4/12,0)</f>
        <v>0</v>
      </c>
      <c r="X270" s="81">
        <f>IF($G270="○",IF($R269="",$N270*4/12,($N270-$S270)*4/12),0)</f>
        <v>0</v>
      </c>
      <c r="Y270" s="81">
        <f>IF($G270="○",IF($R269="",$P270*4/12,($P270-$U270)*4/12),0)</f>
        <v>0</v>
      </c>
      <c r="Z270" s="81">
        <f t="shared" ref="Z270" si="31">IF(E270="未満",N270-S270-V270-X270,0)</f>
        <v>0</v>
      </c>
      <c r="AA270" s="81">
        <f t="shared" ref="AA270:AA271" si="32">Q270-S270-T270-U270-V270-W270-X270-Y270-Z270</f>
        <v>5820</v>
      </c>
      <c r="AB270" s="215"/>
      <c r="AC270" s="217"/>
      <c r="AD270" s="219"/>
    </row>
    <row r="271" spans="1:30" ht="14.25" customHeight="1" thickBot="1" x14ac:dyDescent="0.25">
      <c r="C271" s="79" t="s">
        <v>167</v>
      </c>
      <c r="D271" s="86"/>
      <c r="E271" s="87" t="s">
        <v>168</v>
      </c>
      <c r="F271" s="87" t="s">
        <v>164</v>
      </c>
      <c r="G271" s="103" t="s">
        <v>164</v>
      </c>
      <c r="H271" s="100">
        <v>1000000</v>
      </c>
      <c r="I271" s="212"/>
      <c r="J271" s="101">
        <f>$H271*$I269</f>
        <v>3500</v>
      </c>
      <c r="K271" s="101">
        <v>0</v>
      </c>
      <c r="L271" s="229"/>
      <c r="M271" s="101">
        <f>$K271*$L269</f>
        <v>0</v>
      </c>
      <c r="N271" s="101">
        <v>2120</v>
      </c>
      <c r="O271" s="102"/>
      <c r="P271" s="101">
        <f>IF($E271="以上",200,0)</f>
        <v>0</v>
      </c>
      <c r="Q271" s="85">
        <f>$J271+$M271+$N271+$O271+$P271</f>
        <v>5620</v>
      </c>
      <c r="R271" s="214"/>
      <c r="S271" s="101">
        <f>$N271*$R269/10</f>
        <v>0</v>
      </c>
      <c r="T271" s="102"/>
      <c r="U271" s="101">
        <f>$P271*$R269/10</f>
        <v>0</v>
      </c>
      <c r="V271" s="101">
        <f t="shared" si="30"/>
        <v>1060</v>
      </c>
      <c r="W271" s="101">
        <f>IF($G271="○",ROUNDUP($J271*4/12,0),0)</f>
        <v>1167</v>
      </c>
      <c r="X271" s="101">
        <f>IF($G271="○",IF($R269="",ROUNDUP(($N271-V271)*4/12,0),ROUNDUP(($N271-$S271-V271)*4/12,0)),0)</f>
        <v>354</v>
      </c>
      <c r="Y271" s="101">
        <f>IF($G271="○",IF($R269="",$P271*4/12,($P271-$U271)*4/12),0)</f>
        <v>0</v>
      </c>
      <c r="Z271" s="101">
        <f>IF(E271="未満",N271-S271-V271-X271,0)</f>
        <v>706</v>
      </c>
      <c r="AA271" s="101">
        <f t="shared" si="32"/>
        <v>2333</v>
      </c>
      <c r="AB271" s="216"/>
      <c r="AC271" s="218"/>
      <c r="AD271" s="220"/>
    </row>
    <row r="274" spans="1:30" x14ac:dyDescent="0.2">
      <c r="C274" s="75" t="s">
        <v>122</v>
      </c>
    </row>
    <row r="275" spans="1:30" x14ac:dyDescent="0.2">
      <c r="C275" s="54" t="s">
        <v>213</v>
      </c>
    </row>
    <row r="278" spans="1:30" x14ac:dyDescent="0.2">
      <c r="A278" s="77"/>
      <c r="B278" s="78"/>
      <c r="C278" s="77"/>
      <c r="D278" s="78"/>
      <c r="E278" s="78"/>
      <c r="F278" s="78"/>
      <c r="G278" s="78"/>
      <c r="H278" s="77"/>
      <c r="I278" s="77"/>
      <c r="J278" s="77"/>
      <c r="K278" s="77"/>
      <c r="L278" s="77"/>
      <c r="M278" s="77"/>
      <c r="N278" s="77"/>
      <c r="O278" s="77"/>
      <c r="P278" s="77"/>
      <c r="Q278" s="77"/>
      <c r="R278" s="77"/>
      <c r="S278" s="77"/>
      <c r="T278" s="77"/>
      <c r="U278" s="77"/>
      <c r="V278" s="77"/>
      <c r="W278" s="77"/>
      <c r="X278" s="77"/>
      <c r="Y278" s="77"/>
      <c r="Z278" s="77"/>
      <c r="AA278" s="77"/>
      <c r="AB278" s="77"/>
      <c r="AC278" s="77"/>
      <c r="AD278" s="77"/>
    </row>
    <row r="279" spans="1:30" x14ac:dyDescent="0.25">
      <c r="B279" s="51" t="s">
        <v>214</v>
      </c>
      <c r="C279" s="51"/>
      <c r="D279" s="52"/>
      <c r="E279" s="52"/>
      <c r="F279" s="52"/>
      <c r="G279" s="52"/>
      <c r="H279" s="52"/>
      <c r="I279" s="52"/>
      <c r="J279" s="52"/>
      <c r="K279" s="52"/>
      <c r="L279" s="52"/>
      <c r="M279" s="52"/>
      <c r="N279" s="52"/>
      <c r="O279" s="52"/>
      <c r="P279" s="52"/>
    </row>
    <row r="280" spans="1:30" x14ac:dyDescent="0.25">
      <c r="C280" s="51"/>
      <c r="D280" s="52"/>
      <c r="E280" s="52"/>
      <c r="F280" s="52"/>
      <c r="G280" s="52"/>
      <c r="H280" s="52"/>
      <c r="I280" s="52"/>
      <c r="J280" s="52"/>
      <c r="K280" s="52"/>
      <c r="L280" s="52"/>
      <c r="M280" s="52"/>
      <c r="N280" s="52"/>
      <c r="O280" s="52"/>
      <c r="P280" s="52"/>
    </row>
    <row r="281" spans="1:30" x14ac:dyDescent="0.2">
      <c r="C281" s="54" t="s">
        <v>127</v>
      </c>
    </row>
    <row r="282" spans="1:30" x14ac:dyDescent="0.2">
      <c r="C282" s="54" t="s">
        <v>215</v>
      </c>
    </row>
    <row r="283" spans="1:30" x14ac:dyDescent="0.2">
      <c r="C283" s="54" t="s">
        <v>216</v>
      </c>
    </row>
    <row r="284" spans="1:30" ht="13.2" thickBot="1" x14ac:dyDescent="0.25">
      <c r="O284" s="54" t="s">
        <v>217</v>
      </c>
      <c r="W284" s="54" t="s">
        <v>130</v>
      </c>
      <c r="AC284" s="54" t="s">
        <v>178</v>
      </c>
    </row>
    <row r="285" spans="1:30" ht="24" customHeight="1" thickBot="1" x14ac:dyDescent="0.25">
      <c r="C285" s="221" t="s">
        <v>132</v>
      </c>
      <c r="D285" s="221"/>
      <c r="E285" s="221"/>
      <c r="F285" s="221"/>
      <c r="G285" s="221"/>
      <c r="H285" s="223" t="s">
        <v>133</v>
      </c>
      <c r="I285" s="223"/>
      <c r="J285" s="223"/>
      <c r="K285" s="224" t="s">
        <v>134</v>
      </c>
      <c r="L285" s="224"/>
      <c r="M285" s="224"/>
      <c r="N285" s="83" t="s">
        <v>135</v>
      </c>
      <c r="O285" s="83" t="s">
        <v>136</v>
      </c>
      <c r="P285" s="84" t="s">
        <v>137</v>
      </c>
      <c r="Q285" s="225" t="s">
        <v>138</v>
      </c>
      <c r="R285" s="226" t="s">
        <v>139</v>
      </c>
      <c r="S285" s="226"/>
      <c r="T285" s="226"/>
      <c r="U285" s="226"/>
      <c r="V285" s="227" t="s">
        <v>140</v>
      </c>
      <c r="W285" s="227" t="s">
        <v>141</v>
      </c>
      <c r="X285" s="227"/>
      <c r="Y285" s="227"/>
      <c r="Z285" s="206" t="s">
        <v>142</v>
      </c>
      <c r="AA285" s="206" t="s">
        <v>143</v>
      </c>
      <c r="AB285" s="207"/>
      <c r="AC285" s="208" t="s">
        <v>144</v>
      </c>
      <c r="AD285" s="210" t="s">
        <v>145</v>
      </c>
    </row>
    <row r="286" spans="1:30" ht="37.799999999999997" x14ac:dyDescent="0.2">
      <c r="C286" s="82" t="s">
        <v>146</v>
      </c>
      <c r="D286" s="86" t="s">
        <v>147</v>
      </c>
      <c r="E286" s="87">
        <v>18</v>
      </c>
      <c r="F286" s="87" t="s">
        <v>148</v>
      </c>
      <c r="G286" s="103" t="s">
        <v>149</v>
      </c>
      <c r="H286" s="89" t="s">
        <v>150</v>
      </c>
      <c r="I286" s="90" t="s">
        <v>151</v>
      </c>
      <c r="J286" s="91" t="s">
        <v>152</v>
      </c>
      <c r="K286" s="91" t="s">
        <v>150</v>
      </c>
      <c r="L286" s="90" t="s">
        <v>151</v>
      </c>
      <c r="M286" s="91" t="s">
        <v>153</v>
      </c>
      <c r="N286" s="90" t="s">
        <v>151</v>
      </c>
      <c r="O286" s="90" t="s">
        <v>151</v>
      </c>
      <c r="P286" s="92" t="s">
        <v>151</v>
      </c>
      <c r="Q286" s="225"/>
      <c r="R286" s="93" t="s">
        <v>154</v>
      </c>
      <c r="S286" s="94" t="s">
        <v>155</v>
      </c>
      <c r="T286" s="94" t="s">
        <v>156</v>
      </c>
      <c r="U286" s="95" t="s">
        <v>157</v>
      </c>
      <c r="V286" s="227"/>
      <c r="W286" s="96" t="s">
        <v>158</v>
      </c>
      <c r="X286" s="96" t="s">
        <v>159</v>
      </c>
      <c r="Y286" s="95" t="s">
        <v>160</v>
      </c>
      <c r="Z286" s="206"/>
      <c r="AA286" s="94" t="s">
        <v>161</v>
      </c>
      <c r="AB286" s="97" t="s">
        <v>162</v>
      </c>
      <c r="AC286" s="209"/>
      <c r="AD286" s="210"/>
    </row>
    <row r="287" spans="1:30" x14ac:dyDescent="0.2">
      <c r="C287" s="79" t="s">
        <v>163</v>
      </c>
      <c r="D287" s="86" t="s">
        <v>164</v>
      </c>
      <c r="E287" s="87" t="s">
        <v>165</v>
      </c>
      <c r="F287" s="87"/>
      <c r="G287" s="103"/>
      <c r="H287" s="98">
        <v>2000000</v>
      </c>
      <c r="I287" s="211">
        <v>3.5000000000000001E-3</v>
      </c>
      <c r="J287" s="81">
        <f>$H287*$I287</f>
        <v>7000</v>
      </c>
      <c r="K287" s="81">
        <v>0</v>
      </c>
      <c r="L287" s="228">
        <v>0</v>
      </c>
      <c r="M287" s="81">
        <f>$K287*$L287</f>
        <v>0</v>
      </c>
      <c r="N287" s="81">
        <v>2120</v>
      </c>
      <c r="O287" s="81">
        <v>495</v>
      </c>
      <c r="P287" s="81">
        <f>IF($E287="以上",200,0)</f>
        <v>200</v>
      </c>
      <c r="Q287" s="80">
        <f>$J287+$M287+$N287+$O287+$P287</f>
        <v>9815</v>
      </c>
      <c r="R287" s="213"/>
      <c r="S287" s="81">
        <f>$N287*$R287/10</f>
        <v>0</v>
      </c>
      <c r="T287" s="81">
        <f>$O287*$R287/10</f>
        <v>0</v>
      </c>
      <c r="U287" s="81">
        <f>$P287*$R287/10</f>
        <v>0</v>
      </c>
      <c r="V287" s="81">
        <f>IF(F287="○",($N287-$S287)/2,0)</f>
        <v>0</v>
      </c>
      <c r="W287" s="81">
        <f>IF($G287="○",$J287*4/12,0)</f>
        <v>0</v>
      </c>
      <c r="X287" s="81">
        <f>IF($G287="○",IF($R287="",$N287*4/12,($N287-$S287)*4/12),0)</f>
        <v>0</v>
      </c>
      <c r="Y287" s="81">
        <f>IF($G287="○",IF($R287="",$P287*4/12,($P287-$U287)*4/12),0)</f>
        <v>0</v>
      </c>
      <c r="Z287" s="81">
        <f>IF(E287="未満",N287-S287-V287-X287,0)</f>
        <v>0</v>
      </c>
      <c r="AA287" s="81">
        <f>Q287-S287-T287-U287-V287-W287-X287-Y287-Z287</f>
        <v>9815</v>
      </c>
      <c r="AB287" s="215">
        <f>SUM(AA287:AA289)</f>
        <v>9815</v>
      </c>
      <c r="AC287" s="217">
        <f>IF(AB287-56000&lt;0,0,AB287-56000)</f>
        <v>0</v>
      </c>
      <c r="AD287" s="219">
        <f>AB287-AC287</f>
        <v>9815</v>
      </c>
    </row>
    <row r="288" spans="1:30" ht="13.5" customHeight="1" x14ac:dyDescent="0.2">
      <c r="C288" s="79"/>
      <c r="D288" s="86"/>
      <c r="E288" s="87"/>
      <c r="F288" s="87"/>
      <c r="G288" s="103"/>
      <c r="H288" s="98"/>
      <c r="I288" s="211"/>
      <c r="J288" s="81"/>
      <c r="K288" s="81"/>
      <c r="L288" s="228"/>
      <c r="M288" s="81"/>
      <c r="N288" s="81"/>
      <c r="O288" s="99"/>
      <c r="P288" s="81"/>
      <c r="Q288" s="80"/>
      <c r="R288" s="213"/>
      <c r="S288" s="81"/>
      <c r="T288" s="99"/>
      <c r="U288" s="81"/>
      <c r="V288" s="81"/>
      <c r="W288" s="81"/>
      <c r="X288" s="81"/>
      <c r="Y288" s="81"/>
      <c r="Z288" s="81"/>
      <c r="AA288" s="81"/>
      <c r="AB288" s="215"/>
      <c r="AC288" s="217"/>
      <c r="AD288" s="219"/>
    </row>
    <row r="289" spans="1:30" ht="14.25" customHeight="1" thickBot="1" x14ac:dyDescent="0.25">
      <c r="C289" s="79"/>
      <c r="D289" s="86"/>
      <c r="E289" s="87"/>
      <c r="F289" s="87"/>
      <c r="G289" s="103"/>
      <c r="H289" s="100"/>
      <c r="I289" s="212"/>
      <c r="J289" s="101"/>
      <c r="K289" s="101"/>
      <c r="L289" s="229"/>
      <c r="M289" s="101"/>
      <c r="N289" s="101"/>
      <c r="O289" s="102"/>
      <c r="P289" s="101"/>
      <c r="Q289" s="85"/>
      <c r="R289" s="214"/>
      <c r="S289" s="101"/>
      <c r="T289" s="102"/>
      <c r="U289" s="101"/>
      <c r="V289" s="101"/>
      <c r="W289" s="101"/>
      <c r="X289" s="101"/>
      <c r="Y289" s="101"/>
      <c r="Z289" s="101"/>
      <c r="AA289" s="101"/>
      <c r="AB289" s="216"/>
      <c r="AC289" s="218"/>
      <c r="AD289" s="220"/>
    </row>
    <row r="292" spans="1:30" x14ac:dyDescent="0.2">
      <c r="C292" s="75" t="s">
        <v>122</v>
      </c>
    </row>
    <row r="293" spans="1:30" x14ac:dyDescent="0.2">
      <c r="C293" s="54" t="s">
        <v>218</v>
      </c>
    </row>
    <row r="295" spans="1:30" x14ac:dyDescent="0.2">
      <c r="A295" s="77"/>
      <c r="B295" s="78"/>
      <c r="C295" s="77"/>
      <c r="D295" s="78"/>
      <c r="E295" s="78"/>
      <c r="F295" s="78"/>
      <c r="G295" s="78"/>
      <c r="H295" s="77"/>
      <c r="I295" s="77"/>
      <c r="J295" s="77"/>
      <c r="K295" s="77"/>
      <c r="L295" s="77"/>
      <c r="M295" s="77"/>
      <c r="N295" s="77"/>
      <c r="O295" s="77"/>
      <c r="P295" s="77"/>
      <c r="Q295" s="77"/>
      <c r="R295" s="77"/>
      <c r="S295" s="77"/>
      <c r="T295" s="77"/>
      <c r="U295" s="77"/>
      <c r="V295" s="77"/>
      <c r="W295" s="77"/>
      <c r="X295" s="77"/>
      <c r="Y295" s="77"/>
      <c r="Z295" s="77"/>
      <c r="AA295" s="77"/>
      <c r="AB295" s="77"/>
      <c r="AC295" s="77"/>
      <c r="AD295" s="77"/>
    </row>
    <row r="296" spans="1:30" x14ac:dyDescent="0.25">
      <c r="B296" s="51" t="s">
        <v>219</v>
      </c>
      <c r="C296" s="51"/>
      <c r="D296" s="52"/>
      <c r="E296" s="52"/>
      <c r="F296" s="52"/>
      <c r="G296" s="52"/>
      <c r="H296" s="52"/>
      <c r="I296" s="52"/>
      <c r="J296" s="52"/>
      <c r="K296" s="52"/>
      <c r="L296" s="52"/>
      <c r="M296" s="52"/>
      <c r="N296" s="52"/>
      <c r="O296" s="52"/>
      <c r="P296" s="52"/>
    </row>
    <row r="297" spans="1:30" x14ac:dyDescent="0.25">
      <c r="C297" s="51"/>
      <c r="D297" s="52"/>
      <c r="E297" s="52"/>
      <c r="F297" s="52"/>
      <c r="G297" s="52"/>
      <c r="H297" s="52"/>
      <c r="I297" s="52"/>
      <c r="J297" s="52"/>
      <c r="K297" s="52"/>
      <c r="L297" s="52"/>
      <c r="M297" s="52"/>
      <c r="N297" s="52"/>
      <c r="O297" s="52"/>
      <c r="P297" s="52"/>
    </row>
    <row r="298" spans="1:30" x14ac:dyDescent="0.2">
      <c r="C298" s="54" t="s">
        <v>127</v>
      </c>
    </row>
    <row r="299" spans="1:30" x14ac:dyDescent="0.2">
      <c r="C299" s="54" t="s">
        <v>185</v>
      </c>
    </row>
    <row r="300" spans="1:30" x14ac:dyDescent="0.2">
      <c r="C300" s="54" t="s">
        <v>220</v>
      </c>
    </row>
    <row r="301" spans="1:30" ht="13.2" thickBot="1" x14ac:dyDescent="0.25">
      <c r="W301" s="54" t="s">
        <v>130</v>
      </c>
      <c r="AC301" s="54" t="s">
        <v>178</v>
      </c>
    </row>
    <row r="302" spans="1:30" ht="24" customHeight="1" thickBot="1" x14ac:dyDescent="0.25">
      <c r="C302" s="221" t="s">
        <v>132</v>
      </c>
      <c r="D302" s="221"/>
      <c r="E302" s="221"/>
      <c r="F302" s="221"/>
      <c r="G302" s="221"/>
      <c r="H302" s="223" t="s">
        <v>133</v>
      </c>
      <c r="I302" s="223"/>
      <c r="J302" s="223"/>
      <c r="K302" s="224" t="s">
        <v>134</v>
      </c>
      <c r="L302" s="224"/>
      <c r="M302" s="224"/>
      <c r="N302" s="83" t="s">
        <v>135</v>
      </c>
      <c r="O302" s="83" t="s">
        <v>136</v>
      </c>
      <c r="P302" s="84" t="s">
        <v>137</v>
      </c>
      <c r="Q302" s="225" t="s">
        <v>138</v>
      </c>
      <c r="R302" s="226" t="s">
        <v>139</v>
      </c>
      <c r="S302" s="226"/>
      <c r="T302" s="226"/>
      <c r="U302" s="226"/>
      <c r="V302" s="227" t="s">
        <v>140</v>
      </c>
      <c r="W302" s="227" t="s">
        <v>141</v>
      </c>
      <c r="X302" s="227"/>
      <c r="Y302" s="227"/>
      <c r="Z302" s="206" t="s">
        <v>142</v>
      </c>
      <c r="AA302" s="206" t="s">
        <v>143</v>
      </c>
      <c r="AB302" s="207"/>
      <c r="AC302" s="208" t="s">
        <v>144</v>
      </c>
      <c r="AD302" s="210" t="s">
        <v>145</v>
      </c>
    </row>
    <row r="303" spans="1:30" ht="37.799999999999997" x14ac:dyDescent="0.2">
      <c r="C303" s="82" t="s">
        <v>146</v>
      </c>
      <c r="D303" s="86" t="s">
        <v>147</v>
      </c>
      <c r="E303" s="87">
        <v>18</v>
      </c>
      <c r="F303" s="87" t="s">
        <v>148</v>
      </c>
      <c r="G303" s="103" t="s">
        <v>149</v>
      </c>
      <c r="H303" s="89" t="s">
        <v>150</v>
      </c>
      <c r="I303" s="90" t="s">
        <v>151</v>
      </c>
      <c r="J303" s="91" t="s">
        <v>152</v>
      </c>
      <c r="K303" s="91" t="s">
        <v>150</v>
      </c>
      <c r="L303" s="90" t="s">
        <v>151</v>
      </c>
      <c r="M303" s="91" t="s">
        <v>153</v>
      </c>
      <c r="N303" s="90" t="s">
        <v>151</v>
      </c>
      <c r="O303" s="90" t="s">
        <v>151</v>
      </c>
      <c r="P303" s="92" t="s">
        <v>151</v>
      </c>
      <c r="Q303" s="225"/>
      <c r="R303" s="93" t="s">
        <v>154</v>
      </c>
      <c r="S303" s="94" t="s">
        <v>155</v>
      </c>
      <c r="T303" s="94" t="s">
        <v>156</v>
      </c>
      <c r="U303" s="95" t="s">
        <v>157</v>
      </c>
      <c r="V303" s="227"/>
      <c r="W303" s="96" t="s">
        <v>158</v>
      </c>
      <c r="X303" s="96" t="s">
        <v>159</v>
      </c>
      <c r="Y303" s="95" t="s">
        <v>160</v>
      </c>
      <c r="Z303" s="206"/>
      <c r="AA303" s="94" t="s">
        <v>161</v>
      </c>
      <c r="AB303" s="97" t="s">
        <v>162</v>
      </c>
      <c r="AC303" s="209"/>
      <c r="AD303" s="210"/>
    </row>
    <row r="304" spans="1:30" x14ac:dyDescent="0.2">
      <c r="C304" s="79" t="s">
        <v>163</v>
      </c>
      <c r="D304" s="86" t="s">
        <v>164</v>
      </c>
      <c r="E304" s="87" t="s">
        <v>168</v>
      </c>
      <c r="F304" s="87"/>
      <c r="G304" s="103"/>
      <c r="H304" s="98">
        <v>0</v>
      </c>
      <c r="I304" s="211">
        <v>3.5000000000000001E-3</v>
      </c>
      <c r="J304" s="81">
        <f>$H304*$I304</f>
        <v>0</v>
      </c>
      <c r="K304" s="81">
        <v>0</v>
      </c>
      <c r="L304" s="228">
        <v>0</v>
      </c>
      <c r="M304" s="81">
        <f>$K304*$L304</f>
        <v>0</v>
      </c>
      <c r="N304" s="81">
        <v>2120</v>
      </c>
      <c r="O304" s="81">
        <v>990</v>
      </c>
      <c r="P304" s="81">
        <f>IF($E304="以上",200,0)</f>
        <v>0</v>
      </c>
      <c r="Q304" s="80">
        <f>$J304+$M304+$N304+$O304+$P304</f>
        <v>3110</v>
      </c>
      <c r="R304" s="213"/>
      <c r="S304" s="81">
        <f>$N304*$R304/10</f>
        <v>0</v>
      </c>
      <c r="T304" s="81">
        <f>$O304*$R304/10</f>
        <v>0</v>
      </c>
      <c r="U304" s="81">
        <f>$P304*$R304/10</f>
        <v>0</v>
      </c>
      <c r="V304" s="81">
        <f>IF(F304="○",($N304-$S304)/2,0)</f>
        <v>0</v>
      </c>
      <c r="W304" s="81">
        <f>IF($G304="○",$J304*4/12,0)</f>
        <v>0</v>
      </c>
      <c r="X304" s="81">
        <f>IF($G304="○",IF($R304="",$N304*4/12,($N304-$S304)*4/12),0)</f>
        <v>0</v>
      </c>
      <c r="Y304" s="81">
        <f>IF($G304="○",IF($R304="",$P304*4/12,($P304-$U304)*4/12),0)</f>
        <v>0</v>
      </c>
      <c r="Z304" s="81">
        <f>IF(E304="未満",N304-S304-V304-X304,0)</f>
        <v>2120</v>
      </c>
      <c r="AA304" s="81">
        <f>Q304-S304-T304-U304-V304-W304-X304-Y304-Z304</f>
        <v>990</v>
      </c>
      <c r="AB304" s="215">
        <f>SUM(AA304:AA306)</f>
        <v>990</v>
      </c>
      <c r="AC304" s="217">
        <f>IF(AB304-56000&lt;0,0,AB304-56000)</f>
        <v>0</v>
      </c>
      <c r="AD304" s="219">
        <f>AB304-AC304</f>
        <v>990</v>
      </c>
    </row>
    <row r="305" spans="1:30" ht="13.5" customHeight="1" x14ac:dyDescent="0.2">
      <c r="C305" s="79" t="s">
        <v>166</v>
      </c>
      <c r="D305" s="86"/>
      <c r="E305" s="87" t="s">
        <v>168</v>
      </c>
      <c r="F305" s="87"/>
      <c r="G305" s="103"/>
      <c r="H305" s="98">
        <v>0</v>
      </c>
      <c r="I305" s="211"/>
      <c r="J305" s="81">
        <f>$H305*$I304</f>
        <v>0</v>
      </c>
      <c r="K305" s="81">
        <v>0</v>
      </c>
      <c r="L305" s="228"/>
      <c r="M305" s="81">
        <f>$K305*$L304</f>
        <v>0</v>
      </c>
      <c r="N305" s="81">
        <v>2120</v>
      </c>
      <c r="O305" s="99"/>
      <c r="P305" s="81">
        <f>IF($E305="以上",200,0)</f>
        <v>0</v>
      </c>
      <c r="Q305" s="80">
        <f>$J305+$M305+$N305+$O305+$P305</f>
        <v>2120</v>
      </c>
      <c r="R305" s="213"/>
      <c r="S305" s="81">
        <f>$N305*$R304/10</f>
        <v>0</v>
      </c>
      <c r="T305" s="99"/>
      <c r="U305" s="81">
        <f>$P305*$R304/10</f>
        <v>0</v>
      </c>
      <c r="V305" s="81">
        <f>IF(F305="○",($N305-$S305)/2,0)</f>
        <v>0</v>
      </c>
      <c r="W305" s="81">
        <f>IF($G305="○",$J305*4/12,0)</f>
        <v>0</v>
      </c>
      <c r="X305" s="81">
        <f>IF($G305="○",IF($R304="",$N305*4/12,($N305-$S305)*4/12),0)</f>
        <v>0</v>
      </c>
      <c r="Y305" s="81">
        <f>IF($G305="○",IF($R304="",$P305*4/12,($P305-$U305)*4/12),0)</f>
        <v>0</v>
      </c>
      <c r="Z305" s="81">
        <f t="shared" ref="Z305" si="33">IF(E305="未満",N305-S305-V305-X305,0)</f>
        <v>2120</v>
      </c>
      <c r="AA305" s="81">
        <f t="shared" ref="AA305" si="34">Q305-S305-T305-U305-V305-W305-X305-Y305-Z305</f>
        <v>0</v>
      </c>
      <c r="AB305" s="215"/>
      <c r="AC305" s="217"/>
      <c r="AD305" s="219"/>
    </row>
    <row r="306" spans="1:30" ht="14.25" customHeight="1" thickBot="1" x14ac:dyDescent="0.25">
      <c r="C306" s="79"/>
      <c r="D306" s="86"/>
      <c r="E306" s="87"/>
      <c r="F306" s="87"/>
      <c r="G306" s="103"/>
      <c r="H306" s="100"/>
      <c r="I306" s="212"/>
      <c r="J306" s="101"/>
      <c r="K306" s="101"/>
      <c r="L306" s="229"/>
      <c r="M306" s="101"/>
      <c r="N306" s="101"/>
      <c r="O306" s="102"/>
      <c r="P306" s="101"/>
      <c r="Q306" s="85"/>
      <c r="R306" s="214"/>
      <c r="S306" s="101"/>
      <c r="T306" s="102"/>
      <c r="U306" s="101"/>
      <c r="V306" s="101"/>
      <c r="W306" s="101"/>
      <c r="X306" s="101"/>
      <c r="Y306" s="101"/>
      <c r="Z306" s="101"/>
      <c r="AA306" s="101"/>
      <c r="AB306" s="216"/>
      <c r="AC306" s="218"/>
      <c r="AD306" s="220"/>
    </row>
    <row r="309" spans="1:30" x14ac:dyDescent="0.2">
      <c r="C309" s="75" t="s">
        <v>122</v>
      </c>
    </row>
    <row r="310" spans="1:30" x14ac:dyDescent="0.2">
      <c r="C310" s="54" t="s">
        <v>221</v>
      </c>
    </row>
    <row r="312" spans="1:30" x14ac:dyDescent="0.2">
      <c r="A312" s="77"/>
      <c r="B312" s="78"/>
      <c r="C312" s="77"/>
      <c r="D312" s="78"/>
      <c r="E312" s="78"/>
      <c r="F312" s="78"/>
      <c r="G312" s="78"/>
      <c r="H312" s="77"/>
      <c r="I312" s="77"/>
      <c r="J312" s="77"/>
      <c r="K312" s="77"/>
      <c r="L312" s="77"/>
      <c r="M312" s="77"/>
      <c r="N312" s="77"/>
      <c r="O312" s="77"/>
      <c r="P312" s="77"/>
      <c r="Q312" s="77"/>
      <c r="R312" s="77"/>
      <c r="S312" s="77"/>
      <c r="T312" s="77"/>
      <c r="U312" s="77"/>
      <c r="V312" s="77"/>
      <c r="W312" s="77"/>
      <c r="X312" s="77"/>
      <c r="Y312" s="77"/>
      <c r="Z312" s="77"/>
      <c r="AA312" s="77"/>
      <c r="AB312" s="77"/>
      <c r="AC312" s="77"/>
      <c r="AD312" s="77"/>
    </row>
    <row r="313" spans="1:30" x14ac:dyDescent="0.25">
      <c r="B313" s="51" t="s">
        <v>222</v>
      </c>
      <c r="C313" s="51"/>
      <c r="D313" s="52"/>
      <c r="E313" s="52"/>
      <c r="F313" s="52"/>
      <c r="G313" s="52"/>
      <c r="H313" s="52"/>
      <c r="I313" s="52"/>
      <c r="J313" s="52"/>
      <c r="K313" s="52"/>
      <c r="L313" s="52"/>
      <c r="M313" s="52"/>
      <c r="N313" s="52"/>
      <c r="O313" s="52"/>
      <c r="P313" s="52"/>
    </row>
    <row r="314" spans="1:30" x14ac:dyDescent="0.25">
      <c r="C314" s="51" t="s">
        <v>223</v>
      </c>
      <c r="D314" s="52"/>
      <c r="E314" s="52"/>
      <c r="F314" s="52"/>
      <c r="G314" s="52"/>
      <c r="H314" s="52"/>
      <c r="I314" s="52"/>
      <c r="J314" s="52"/>
      <c r="K314" s="52"/>
      <c r="L314" s="52"/>
      <c r="M314" s="52"/>
      <c r="N314" s="52"/>
      <c r="O314" s="52"/>
      <c r="P314" s="52"/>
    </row>
    <row r="316" spans="1:30" x14ac:dyDescent="0.2">
      <c r="C316" s="54" t="s">
        <v>127</v>
      </c>
    </row>
    <row r="317" spans="1:30" x14ac:dyDescent="0.2">
      <c r="A317" s="76"/>
      <c r="B317" s="76"/>
      <c r="C317" s="76" t="s">
        <v>128</v>
      </c>
      <c r="D317" s="105"/>
      <c r="E317" s="105"/>
      <c r="F317" s="105"/>
      <c r="G317" s="105"/>
      <c r="H317" s="76"/>
      <c r="I317" s="76"/>
      <c r="J317" s="76"/>
      <c r="K317" s="76"/>
      <c r="L317" s="76"/>
      <c r="M317" s="76"/>
      <c r="N317" s="76"/>
      <c r="O317" s="76"/>
      <c r="P317" s="76"/>
      <c r="Q317" s="76"/>
      <c r="R317" s="76"/>
      <c r="S317" s="76"/>
      <c r="T317" s="76"/>
      <c r="U317" s="76"/>
      <c r="V317" s="76"/>
      <c r="W317" s="76"/>
      <c r="X317" s="76"/>
      <c r="Y317" s="76"/>
      <c r="Z317" s="76"/>
      <c r="AA317" s="76"/>
      <c r="AB317" s="76"/>
      <c r="AC317" s="76"/>
      <c r="AD317" s="76"/>
    </row>
    <row r="318" spans="1:30" x14ac:dyDescent="0.2">
      <c r="A318" s="76"/>
      <c r="B318" s="76"/>
      <c r="C318" s="76" t="s">
        <v>129</v>
      </c>
      <c r="D318" s="105"/>
      <c r="E318" s="105"/>
      <c r="F318" s="105"/>
      <c r="G318" s="105"/>
      <c r="H318" s="76"/>
      <c r="I318" s="76"/>
      <c r="J318" s="76"/>
      <c r="K318" s="76"/>
      <c r="L318" s="76"/>
      <c r="M318" s="76"/>
      <c r="N318" s="76"/>
      <c r="O318" s="76"/>
      <c r="P318" s="76"/>
      <c r="Q318" s="76"/>
      <c r="R318" s="76"/>
      <c r="S318" s="76"/>
      <c r="T318" s="76"/>
      <c r="U318" s="76"/>
      <c r="V318" s="76"/>
      <c r="W318" s="76"/>
      <c r="X318" s="76"/>
      <c r="Y318" s="76"/>
      <c r="Z318" s="76"/>
      <c r="AA318" s="76"/>
      <c r="AB318" s="76"/>
      <c r="AC318" s="76"/>
      <c r="AD318" s="76"/>
    </row>
    <row r="319" spans="1:30" x14ac:dyDescent="0.2">
      <c r="C319" s="54" t="s">
        <v>224</v>
      </c>
    </row>
    <row r="320" spans="1:30" ht="13.2" thickBot="1" x14ac:dyDescent="0.25">
      <c r="W320" s="54" t="s">
        <v>130</v>
      </c>
      <c r="AC320" s="54" t="s">
        <v>178</v>
      </c>
    </row>
    <row r="321" spans="3:30" ht="24" customHeight="1" thickBot="1" x14ac:dyDescent="0.25">
      <c r="C321" s="221" t="s">
        <v>132</v>
      </c>
      <c r="D321" s="221"/>
      <c r="E321" s="221"/>
      <c r="F321" s="221"/>
      <c r="G321" s="221"/>
      <c r="H321" s="223" t="s">
        <v>133</v>
      </c>
      <c r="I321" s="223"/>
      <c r="J321" s="223"/>
      <c r="K321" s="224" t="s">
        <v>134</v>
      </c>
      <c r="L321" s="224"/>
      <c r="M321" s="224"/>
      <c r="N321" s="83" t="s">
        <v>135</v>
      </c>
      <c r="O321" s="83" t="s">
        <v>136</v>
      </c>
      <c r="P321" s="84" t="s">
        <v>137</v>
      </c>
      <c r="Q321" s="225" t="s">
        <v>138</v>
      </c>
      <c r="R321" s="226" t="s">
        <v>139</v>
      </c>
      <c r="S321" s="226"/>
      <c r="T321" s="226"/>
      <c r="U321" s="226"/>
      <c r="V321" s="227" t="s">
        <v>140</v>
      </c>
      <c r="W321" s="227" t="s">
        <v>141</v>
      </c>
      <c r="X321" s="227"/>
      <c r="Y321" s="227"/>
      <c r="Z321" s="206" t="s">
        <v>142</v>
      </c>
      <c r="AA321" s="206" t="s">
        <v>143</v>
      </c>
      <c r="AB321" s="207"/>
      <c r="AC321" s="208" t="s">
        <v>144</v>
      </c>
      <c r="AD321" s="210" t="s">
        <v>145</v>
      </c>
    </row>
    <row r="322" spans="3:30" ht="37.799999999999997" x14ac:dyDescent="0.2">
      <c r="C322" s="82" t="s">
        <v>146</v>
      </c>
      <c r="D322" s="86" t="s">
        <v>147</v>
      </c>
      <c r="E322" s="87">
        <v>18</v>
      </c>
      <c r="F322" s="87" t="s">
        <v>148</v>
      </c>
      <c r="G322" s="103" t="s">
        <v>149</v>
      </c>
      <c r="H322" s="89" t="s">
        <v>150</v>
      </c>
      <c r="I322" s="90" t="s">
        <v>151</v>
      </c>
      <c r="J322" s="91" t="s">
        <v>152</v>
      </c>
      <c r="K322" s="91" t="s">
        <v>150</v>
      </c>
      <c r="L322" s="90" t="s">
        <v>151</v>
      </c>
      <c r="M322" s="91" t="s">
        <v>153</v>
      </c>
      <c r="N322" s="90" t="s">
        <v>151</v>
      </c>
      <c r="O322" s="90" t="s">
        <v>151</v>
      </c>
      <c r="P322" s="92" t="s">
        <v>151</v>
      </c>
      <c r="Q322" s="225"/>
      <c r="R322" s="93" t="s">
        <v>154</v>
      </c>
      <c r="S322" s="94" t="s">
        <v>155</v>
      </c>
      <c r="T322" s="94" t="s">
        <v>156</v>
      </c>
      <c r="U322" s="95" t="s">
        <v>157</v>
      </c>
      <c r="V322" s="227"/>
      <c r="W322" s="96" t="s">
        <v>158</v>
      </c>
      <c r="X322" s="96" t="s">
        <v>159</v>
      </c>
      <c r="Y322" s="95" t="s">
        <v>160</v>
      </c>
      <c r="Z322" s="206"/>
      <c r="AA322" s="94" t="s">
        <v>161</v>
      </c>
      <c r="AB322" s="97" t="s">
        <v>162</v>
      </c>
      <c r="AC322" s="209"/>
      <c r="AD322" s="210"/>
    </row>
    <row r="323" spans="3:30" x14ac:dyDescent="0.2">
      <c r="C323" s="79" t="s">
        <v>163</v>
      </c>
      <c r="D323" s="86" t="s">
        <v>164</v>
      </c>
      <c r="E323" s="87" t="s">
        <v>165</v>
      </c>
      <c r="F323" s="87"/>
      <c r="G323" s="103"/>
      <c r="H323" s="98">
        <v>8000000</v>
      </c>
      <c r="I323" s="211">
        <v>3.5000000000000001E-3</v>
      </c>
      <c r="J323" s="81">
        <f>$H323*$I323</f>
        <v>28000</v>
      </c>
      <c r="K323" s="81">
        <v>0</v>
      </c>
      <c r="L323" s="228">
        <v>0</v>
      </c>
      <c r="M323" s="81">
        <f>$K323*$L323</f>
        <v>0</v>
      </c>
      <c r="N323" s="81">
        <v>2120</v>
      </c>
      <c r="O323" s="81">
        <v>990</v>
      </c>
      <c r="P323" s="81">
        <f>IF($E323="以上",200,0)</f>
        <v>200</v>
      </c>
      <c r="Q323" s="80">
        <f>$J323+$M323+$N323+$O323+$P323</f>
        <v>31310</v>
      </c>
      <c r="R323" s="213"/>
      <c r="S323" s="81">
        <f>$N323*$R323/10</f>
        <v>0</v>
      </c>
      <c r="T323" s="81">
        <f>$O323*$R323/10</f>
        <v>0</v>
      </c>
      <c r="U323" s="81">
        <f>$P323*$R323/10</f>
        <v>0</v>
      </c>
      <c r="V323" s="81">
        <f>IF(F323="○",($N323-$S323)/2,0)</f>
        <v>0</v>
      </c>
      <c r="W323" s="81">
        <f>IF($G323="○",$J323*4/12,0)</f>
        <v>0</v>
      </c>
      <c r="X323" s="81">
        <f>IF($G323="○",IF($R323="",$N323*4/12,($N323-$S323)*4/12),0)</f>
        <v>0</v>
      </c>
      <c r="Y323" s="81">
        <f>IF($G323="○",IF($R323="",$P323*4/12,($P323-$U323)*4/12),0)</f>
        <v>0</v>
      </c>
      <c r="Z323" s="81">
        <f>IF(E323="未満",N323-S323-V323-X323,0)</f>
        <v>0</v>
      </c>
      <c r="AA323" s="81">
        <f>Q323-S323-T323-U323-V323-W323-X323-Y323-Z323</f>
        <v>31310</v>
      </c>
      <c r="AB323" s="215">
        <f>SUM(AA323:AA325)</f>
        <v>61630</v>
      </c>
      <c r="AC323" s="217">
        <f>IF(AB323-56000&lt;0,0,AB323-56000)</f>
        <v>5630</v>
      </c>
      <c r="AD323" s="219">
        <f>AB323-AC323</f>
        <v>56000</v>
      </c>
    </row>
    <row r="324" spans="3:30" ht="13.5" customHeight="1" x14ac:dyDescent="0.2">
      <c r="C324" s="79" t="s">
        <v>166</v>
      </c>
      <c r="D324" s="86"/>
      <c r="E324" s="87" t="s">
        <v>165</v>
      </c>
      <c r="F324" s="87"/>
      <c r="G324" s="103"/>
      <c r="H324" s="98">
        <v>8000000</v>
      </c>
      <c r="I324" s="211"/>
      <c r="J324" s="81">
        <f>$H324*$I323</f>
        <v>28000</v>
      </c>
      <c r="K324" s="81">
        <v>0</v>
      </c>
      <c r="L324" s="228"/>
      <c r="M324" s="81">
        <f>$K324*$L323</f>
        <v>0</v>
      </c>
      <c r="N324" s="81">
        <v>2120</v>
      </c>
      <c r="O324" s="99"/>
      <c r="P324" s="81">
        <f>IF($E324="以上",200,0)</f>
        <v>200</v>
      </c>
      <c r="Q324" s="80">
        <f>$J324+$M324+$N324+$O324+$P324</f>
        <v>30320</v>
      </c>
      <c r="R324" s="213"/>
      <c r="S324" s="81">
        <f>$N324*$R323/10</f>
        <v>0</v>
      </c>
      <c r="T324" s="99"/>
      <c r="U324" s="81">
        <f>$P324*$R323/10</f>
        <v>0</v>
      </c>
      <c r="V324" s="81">
        <f t="shared" ref="V324:V325" si="35">IF(F324="○",($N324-$S324)/2,0)</f>
        <v>0</v>
      </c>
      <c r="W324" s="81">
        <f>IF($G324="○",$J324*4/12,0)</f>
        <v>0</v>
      </c>
      <c r="X324" s="81">
        <f>IF($G324="○",IF($R323="",$N324*4/12,($N324-$S324)*4/12),0)</f>
        <v>0</v>
      </c>
      <c r="Y324" s="81">
        <f>IF($G324="○",IF($R323="",$P324*4/12,($P324-$U324)*4/12),0)</f>
        <v>0</v>
      </c>
      <c r="Z324" s="81">
        <f t="shared" ref="Z324:Z325" si="36">IF(E324="未満",N324-S324-V324-X324,0)</f>
        <v>0</v>
      </c>
      <c r="AA324" s="81">
        <f t="shared" ref="AA324:AA325" si="37">Q324-S324-T324-U324-V324-W324-X324-Y324-Z324</f>
        <v>30320</v>
      </c>
      <c r="AB324" s="215"/>
      <c r="AC324" s="217"/>
      <c r="AD324" s="219"/>
    </row>
    <row r="325" spans="3:30" ht="14.25" customHeight="1" thickBot="1" x14ac:dyDescent="0.25">
      <c r="C325" s="79" t="s">
        <v>167</v>
      </c>
      <c r="D325" s="86"/>
      <c r="E325" s="87" t="s">
        <v>168</v>
      </c>
      <c r="F325" s="87"/>
      <c r="G325" s="103"/>
      <c r="H325" s="100">
        <v>0</v>
      </c>
      <c r="I325" s="212"/>
      <c r="J325" s="101">
        <f>$H325*$I323</f>
        <v>0</v>
      </c>
      <c r="K325" s="101">
        <v>0</v>
      </c>
      <c r="L325" s="229"/>
      <c r="M325" s="101">
        <f>$K325*$L323</f>
        <v>0</v>
      </c>
      <c r="N325" s="101">
        <v>2120</v>
      </c>
      <c r="O325" s="102"/>
      <c r="P325" s="101">
        <f>IF($E325="以上",200,0)</f>
        <v>0</v>
      </c>
      <c r="Q325" s="85">
        <f>$J325+$M325+$N325+$O325+$P325</f>
        <v>2120</v>
      </c>
      <c r="R325" s="214"/>
      <c r="S325" s="101">
        <f>$N325*$R323/10</f>
        <v>0</v>
      </c>
      <c r="T325" s="102"/>
      <c r="U325" s="101">
        <f>$P325*$R323/10</f>
        <v>0</v>
      </c>
      <c r="V325" s="101">
        <f t="shared" si="35"/>
        <v>0</v>
      </c>
      <c r="W325" s="101">
        <f>IF($G325="○",$J325*4/12,0)</f>
        <v>0</v>
      </c>
      <c r="X325" s="101">
        <f>IF($G325="○",IF($R323="",$N325*4/12,($N325-$S325)*4/12),0)</f>
        <v>0</v>
      </c>
      <c r="Y325" s="101">
        <f>IF($G325="○",IF($R323="",$P325*4/12,($P325-$U325)*4/12),0)</f>
        <v>0</v>
      </c>
      <c r="Z325" s="101">
        <f t="shared" si="36"/>
        <v>2120</v>
      </c>
      <c r="AA325" s="101">
        <f t="shared" si="37"/>
        <v>0</v>
      </c>
      <c r="AB325" s="216"/>
      <c r="AC325" s="218"/>
      <c r="AD325" s="220"/>
    </row>
    <row r="328" spans="3:30" ht="13.2" thickBot="1" x14ac:dyDescent="0.25">
      <c r="C328" s="76" t="s">
        <v>225</v>
      </c>
      <c r="D328" s="105"/>
      <c r="E328" s="105"/>
      <c r="F328" s="76"/>
      <c r="G328" s="76"/>
      <c r="H328" s="76"/>
      <c r="I328" s="76"/>
      <c r="L328" s="76" t="s">
        <v>226</v>
      </c>
      <c r="M328" s="76"/>
      <c r="N328" s="105"/>
      <c r="O328" s="105"/>
      <c r="P328" s="76"/>
      <c r="Q328" s="76"/>
      <c r="R328" s="76"/>
      <c r="S328" s="76"/>
      <c r="T328" s="76"/>
      <c r="U328" s="76"/>
      <c r="V328" s="76"/>
      <c r="W328" s="76"/>
      <c r="X328" s="76"/>
      <c r="Y328" s="76"/>
      <c r="Z328" s="76"/>
      <c r="AA328" s="76"/>
      <c r="AB328" s="76"/>
    </row>
    <row r="329" spans="3:30" x14ac:dyDescent="0.2">
      <c r="C329" s="111" t="s">
        <v>227</v>
      </c>
      <c r="D329" s="112"/>
      <c r="E329" s="113"/>
      <c r="F329" s="114"/>
      <c r="G329" s="114"/>
      <c r="H329" s="114"/>
      <c r="I329" s="114"/>
      <c r="J329" s="115"/>
      <c r="L329" s="111"/>
      <c r="M329" s="114"/>
      <c r="N329" s="112"/>
      <c r="O329" s="112"/>
      <c r="P329" s="114"/>
      <c r="Q329" s="114"/>
      <c r="R329" s="114"/>
      <c r="S329" s="114"/>
      <c r="T329" s="114"/>
      <c r="U329" s="114"/>
      <c r="V329" s="114"/>
      <c r="W329" s="114"/>
      <c r="X329" s="114"/>
      <c r="Y329" s="114"/>
      <c r="Z329" s="114"/>
      <c r="AA329" s="114"/>
      <c r="AB329" s="116"/>
    </row>
    <row r="330" spans="3:30" x14ac:dyDescent="0.2">
      <c r="C330" s="118" t="s">
        <v>228</v>
      </c>
      <c r="D330" s="105"/>
      <c r="E330" s="110"/>
      <c r="F330" s="119"/>
      <c r="G330" s="76"/>
      <c r="H330" s="120">
        <f>ROUNDUP(56000/12,0)</f>
        <v>4667</v>
      </c>
      <c r="I330" s="76"/>
      <c r="J330" s="121"/>
      <c r="L330" s="118"/>
      <c r="M330" s="76"/>
      <c r="N330" s="105"/>
      <c r="O330" s="105"/>
      <c r="P330" s="76"/>
      <c r="Q330" s="76"/>
      <c r="R330" s="76"/>
      <c r="S330" s="76"/>
      <c r="T330" s="76"/>
      <c r="U330" s="76"/>
      <c r="V330" s="76"/>
      <c r="W330" s="76"/>
      <c r="X330" s="76"/>
      <c r="Y330" s="76"/>
      <c r="Z330" s="76"/>
      <c r="AA330" s="76"/>
      <c r="AB330" s="122"/>
    </row>
    <row r="331" spans="3:30" x14ac:dyDescent="0.2">
      <c r="C331" s="118"/>
      <c r="D331" s="105"/>
      <c r="E331" s="110"/>
      <c r="F331" s="76"/>
      <c r="G331" s="76"/>
      <c r="H331" s="120"/>
      <c r="I331" s="76"/>
      <c r="J331" s="121"/>
      <c r="L331" s="118"/>
      <c r="M331" s="76"/>
      <c r="N331" s="105"/>
      <c r="O331" s="105"/>
      <c r="P331" s="76"/>
      <c r="Q331" s="76"/>
      <c r="R331" s="76"/>
      <c r="S331" s="76"/>
      <c r="T331" s="76"/>
      <c r="U331" s="76"/>
      <c r="V331" s="76"/>
      <c r="W331" s="76"/>
      <c r="X331" s="76"/>
      <c r="Y331" s="76"/>
      <c r="Z331" s="76"/>
      <c r="AA331" s="76"/>
      <c r="AB331" s="122"/>
    </row>
    <row r="332" spans="3:30" x14ac:dyDescent="0.2">
      <c r="C332" s="118" t="s">
        <v>229</v>
      </c>
      <c r="D332" s="105"/>
      <c r="E332" s="110"/>
      <c r="F332" s="76"/>
      <c r="G332" s="76"/>
      <c r="H332" s="120"/>
      <c r="I332" s="76"/>
      <c r="J332" s="121"/>
      <c r="L332" s="118"/>
      <c r="M332" s="76"/>
      <c r="N332" s="105"/>
      <c r="O332" s="105"/>
      <c r="P332" s="76"/>
      <c r="Q332" s="76"/>
      <c r="R332" s="76"/>
      <c r="S332" s="76"/>
      <c r="T332" s="76"/>
      <c r="U332" s="76"/>
      <c r="V332" s="76"/>
      <c r="W332" s="76"/>
      <c r="X332" s="76"/>
      <c r="Y332" s="76"/>
      <c r="Z332" s="76"/>
      <c r="AA332" s="76"/>
      <c r="AB332" s="122"/>
    </row>
    <row r="333" spans="3:30" x14ac:dyDescent="0.2">
      <c r="C333" s="118" t="s">
        <v>230</v>
      </c>
      <c r="D333" s="105"/>
      <c r="E333" s="110"/>
      <c r="F333" s="76"/>
      <c r="G333" s="76"/>
      <c r="H333" s="120">
        <f>ROUNDUP(2120/12,0)</f>
        <v>177</v>
      </c>
      <c r="I333" s="76"/>
      <c r="J333" s="121"/>
      <c r="L333" s="118"/>
      <c r="M333" s="76"/>
      <c r="N333" s="105"/>
      <c r="O333" s="105"/>
      <c r="P333" s="76"/>
      <c r="Q333" s="76"/>
      <c r="R333" s="76"/>
      <c r="S333" s="76"/>
      <c r="T333" s="76"/>
      <c r="U333" s="76"/>
      <c r="V333" s="76"/>
      <c r="W333" s="76"/>
      <c r="X333" s="76"/>
      <c r="Y333" s="76"/>
      <c r="Z333" s="76"/>
      <c r="AA333" s="76"/>
      <c r="AB333" s="122"/>
    </row>
    <row r="334" spans="3:30" x14ac:dyDescent="0.2">
      <c r="C334" s="118"/>
      <c r="D334" s="105"/>
      <c r="E334" s="110"/>
      <c r="F334" s="76"/>
      <c r="G334" s="76"/>
      <c r="H334" s="120"/>
      <c r="I334" s="76"/>
      <c r="J334" s="121"/>
      <c r="L334" s="118"/>
      <c r="M334" s="76"/>
      <c r="N334" s="105"/>
      <c r="O334" s="105"/>
      <c r="P334" s="76"/>
      <c r="Q334" s="76"/>
      <c r="R334" s="76"/>
      <c r="S334" s="76"/>
      <c r="T334" s="76"/>
      <c r="U334" s="76"/>
      <c r="V334" s="76"/>
      <c r="W334" s="76"/>
      <c r="X334" s="76"/>
      <c r="Y334" s="76"/>
      <c r="Z334" s="76"/>
      <c r="AA334" s="76"/>
      <c r="AB334" s="122"/>
    </row>
    <row r="335" spans="3:30" x14ac:dyDescent="0.2">
      <c r="C335" s="118" t="s">
        <v>231</v>
      </c>
      <c r="D335" s="105"/>
      <c r="E335" s="110"/>
      <c r="F335" s="76"/>
      <c r="G335" s="76"/>
      <c r="H335" s="120"/>
      <c r="I335" s="76"/>
      <c r="J335" s="121"/>
      <c r="L335" s="118"/>
      <c r="M335" s="76"/>
      <c r="N335" s="105"/>
      <c r="O335" s="105"/>
      <c r="P335" s="76"/>
      <c r="Q335" s="76"/>
      <c r="R335" s="76"/>
      <c r="S335" s="76"/>
      <c r="T335" s="76"/>
      <c r="U335" s="76"/>
      <c r="V335" s="76"/>
      <c r="W335" s="76"/>
      <c r="X335" s="76"/>
      <c r="Y335" s="76"/>
      <c r="Z335" s="76"/>
      <c r="AA335" s="76"/>
      <c r="AB335" s="122"/>
    </row>
    <row r="336" spans="3:30" x14ac:dyDescent="0.2">
      <c r="C336" s="118" t="s">
        <v>232</v>
      </c>
      <c r="D336" s="105"/>
      <c r="E336" s="110"/>
      <c r="F336" s="105"/>
      <c r="G336" s="76"/>
      <c r="H336" s="120">
        <f>ROUNDUP(56000/12,0)</f>
        <v>4667</v>
      </c>
      <c r="I336" s="76"/>
      <c r="J336" s="121"/>
      <c r="L336" s="118"/>
      <c r="M336" s="76"/>
      <c r="N336" s="105"/>
      <c r="O336" s="105"/>
      <c r="P336" s="76"/>
      <c r="Q336" s="76"/>
      <c r="R336" s="76"/>
      <c r="S336" s="76"/>
      <c r="T336" s="76"/>
      <c r="U336" s="76"/>
      <c r="V336" s="76"/>
      <c r="W336" s="76"/>
      <c r="X336" s="76"/>
      <c r="Y336" s="76"/>
      <c r="Z336" s="76"/>
      <c r="AA336" s="76"/>
      <c r="AB336" s="122"/>
    </row>
    <row r="337" spans="3:28" x14ac:dyDescent="0.2">
      <c r="C337" s="118"/>
      <c r="D337" s="105"/>
      <c r="E337" s="110"/>
      <c r="F337" s="105"/>
      <c r="G337" s="76"/>
      <c r="H337" s="76"/>
      <c r="I337" s="76"/>
      <c r="J337" s="121"/>
      <c r="L337" s="118"/>
      <c r="M337" s="76"/>
      <c r="N337" s="105"/>
      <c r="O337" s="105"/>
      <c r="P337" s="76"/>
      <c r="Q337" s="76"/>
      <c r="R337" s="76"/>
      <c r="S337" s="76"/>
      <c r="T337" s="76"/>
      <c r="U337" s="76"/>
      <c r="V337" s="76"/>
      <c r="W337" s="76"/>
      <c r="X337" s="76"/>
      <c r="Y337" s="76"/>
      <c r="Z337" s="76"/>
      <c r="AA337" s="76"/>
      <c r="AB337" s="122"/>
    </row>
    <row r="338" spans="3:28" x14ac:dyDescent="0.2">
      <c r="C338" s="118" t="s">
        <v>233</v>
      </c>
      <c r="D338" s="105"/>
      <c r="E338" s="110"/>
      <c r="F338" s="76"/>
      <c r="G338" s="76"/>
      <c r="H338" s="120"/>
      <c r="I338" s="76"/>
      <c r="J338" s="121"/>
      <c r="L338" s="118"/>
      <c r="M338" s="76"/>
      <c r="N338" s="105"/>
      <c r="O338" s="105"/>
      <c r="P338" s="76"/>
      <c r="Q338" s="76"/>
      <c r="R338" s="76"/>
      <c r="S338" s="76"/>
      <c r="T338" s="76"/>
      <c r="U338" s="76"/>
      <c r="V338" s="76"/>
      <c r="W338" s="76"/>
      <c r="X338" s="76"/>
      <c r="Y338" s="76"/>
      <c r="Z338" s="76"/>
      <c r="AA338" s="76"/>
      <c r="AB338" s="122"/>
    </row>
    <row r="339" spans="3:28" x14ac:dyDescent="0.2">
      <c r="C339" s="118" t="s">
        <v>234</v>
      </c>
      <c r="D339" s="105"/>
      <c r="E339" s="110"/>
      <c r="F339" s="105"/>
      <c r="G339" s="76"/>
      <c r="H339" s="120">
        <f>ROUNDUP(5630/12,0)</f>
        <v>470</v>
      </c>
      <c r="I339" s="76"/>
      <c r="J339" s="121"/>
      <c r="L339" s="118"/>
      <c r="M339" s="76"/>
      <c r="N339" s="110"/>
      <c r="O339" s="105"/>
      <c r="P339" s="105"/>
      <c r="Q339" s="76"/>
      <c r="R339" s="76"/>
      <c r="S339" s="76"/>
      <c r="T339" s="76"/>
      <c r="U339" s="76"/>
      <c r="V339" s="76"/>
      <c r="W339" s="76"/>
      <c r="X339" s="76"/>
      <c r="Y339" s="76"/>
      <c r="Z339" s="76"/>
      <c r="AA339" s="76"/>
      <c r="AB339" s="122"/>
    </row>
    <row r="340" spans="3:28" x14ac:dyDescent="0.2">
      <c r="C340" s="118"/>
      <c r="D340" s="76"/>
      <c r="E340" s="110"/>
      <c r="F340" s="123"/>
      <c r="G340" s="76"/>
      <c r="H340" s="76"/>
      <c r="I340" s="76"/>
      <c r="J340" s="121"/>
      <c r="L340" s="118"/>
      <c r="M340" s="76"/>
      <c r="N340" s="105"/>
      <c r="O340" s="105"/>
      <c r="P340" s="76"/>
      <c r="Q340" s="76"/>
      <c r="R340" s="76"/>
      <c r="S340" s="76"/>
      <c r="T340" s="76"/>
      <c r="U340" s="76"/>
      <c r="V340" s="76"/>
      <c r="W340" s="76"/>
      <c r="X340" s="76"/>
      <c r="Y340" s="76"/>
      <c r="Z340" s="76"/>
      <c r="AA340" s="76"/>
      <c r="AB340" s="122"/>
    </row>
    <row r="341" spans="3:28" x14ac:dyDescent="0.2">
      <c r="C341" s="118"/>
      <c r="D341" s="76"/>
      <c r="E341" s="110"/>
      <c r="F341" s="123"/>
      <c r="G341" s="76"/>
      <c r="H341" s="76"/>
      <c r="I341" s="76"/>
      <c r="J341" s="121"/>
      <c r="L341" s="118"/>
      <c r="M341" s="76"/>
      <c r="N341" s="105"/>
      <c r="O341" s="105"/>
      <c r="P341" s="76"/>
      <c r="Q341" s="76"/>
      <c r="R341" s="76"/>
      <c r="S341" s="76"/>
      <c r="T341" s="76"/>
      <c r="U341" s="76"/>
      <c r="V341" s="76"/>
      <c r="W341" s="76"/>
      <c r="X341" s="76"/>
      <c r="Y341" s="76"/>
      <c r="Z341" s="76"/>
      <c r="AA341" s="76"/>
      <c r="AB341" s="122"/>
    </row>
    <row r="342" spans="3:28" x14ac:dyDescent="0.2">
      <c r="C342" s="118"/>
      <c r="D342" s="110"/>
      <c r="E342" s="110"/>
      <c r="F342" s="123"/>
      <c r="G342" s="76"/>
      <c r="H342" s="76"/>
      <c r="I342" s="76"/>
      <c r="J342" s="121"/>
      <c r="L342" s="118"/>
      <c r="M342" s="76"/>
      <c r="N342" s="105"/>
      <c r="O342" s="105"/>
      <c r="P342" s="76"/>
      <c r="Q342" s="76"/>
      <c r="R342" s="76"/>
      <c r="S342" s="76"/>
      <c r="T342" s="76"/>
      <c r="U342" s="76"/>
      <c r="V342" s="76"/>
      <c r="W342" s="76"/>
      <c r="X342" s="76"/>
      <c r="Y342" s="76"/>
      <c r="Z342" s="76"/>
      <c r="AA342" s="76"/>
      <c r="AB342" s="122"/>
    </row>
    <row r="343" spans="3:28" x14ac:dyDescent="0.2">
      <c r="C343" s="118"/>
      <c r="D343" s="110"/>
      <c r="E343" s="110"/>
      <c r="F343" s="123"/>
      <c r="G343" s="76"/>
      <c r="H343" s="76"/>
      <c r="I343" s="76"/>
      <c r="J343" s="121"/>
      <c r="L343" s="118"/>
      <c r="M343" s="76"/>
      <c r="N343" s="105"/>
      <c r="O343" s="105"/>
      <c r="P343" s="76"/>
      <c r="Q343" s="76"/>
      <c r="R343" s="76"/>
      <c r="S343" s="76"/>
      <c r="T343" s="76"/>
      <c r="U343" s="76"/>
      <c r="V343" s="76"/>
      <c r="W343" s="76"/>
      <c r="X343" s="76"/>
      <c r="Y343" s="76"/>
      <c r="Z343" s="76"/>
      <c r="AA343" s="76"/>
      <c r="AB343" s="122"/>
    </row>
    <row r="344" spans="3:28" x14ac:dyDescent="0.2">
      <c r="C344" s="118"/>
      <c r="D344" s="110"/>
      <c r="E344" s="110"/>
      <c r="F344" s="123"/>
      <c r="G344" s="76"/>
      <c r="H344" s="76"/>
      <c r="I344" s="76"/>
      <c r="J344" s="121"/>
      <c r="L344" s="118"/>
      <c r="M344" s="76"/>
      <c r="N344" s="105"/>
      <c r="O344" s="105"/>
      <c r="P344" s="76"/>
      <c r="Q344" s="76"/>
      <c r="R344" s="76"/>
      <c r="S344" s="76"/>
      <c r="T344" s="76"/>
      <c r="U344" s="76"/>
      <c r="V344" s="76"/>
      <c r="W344" s="76"/>
      <c r="X344" s="76"/>
      <c r="Y344" s="76"/>
      <c r="Z344" s="76"/>
      <c r="AA344" s="76"/>
      <c r="AB344" s="122"/>
    </row>
    <row r="345" spans="3:28" x14ac:dyDescent="0.2">
      <c r="C345" s="118"/>
      <c r="D345" s="105"/>
      <c r="E345" s="110"/>
      <c r="F345" s="76"/>
      <c r="G345" s="76"/>
      <c r="H345" s="76"/>
      <c r="I345" s="76"/>
      <c r="J345" s="121"/>
      <c r="L345" s="118"/>
      <c r="M345" s="76"/>
      <c r="N345" s="105"/>
      <c r="O345" s="105"/>
      <c r="P345" s="76"/>
      <c r="Q345" s="76"/>
      <c r="R345" s="76"/>
      <c r="S345" s="76"/>
      <c r="T345" s="76"/>
      <c r="U345" s="76"/>
      <c r="V345" s="76"/>
      <c r="W345" s="76"/>
      <c r="X345" s="76"/>
      <c r="Y345" s="76"/>
      <c r="Z345" s="76"/>
      <c r="AA345" s="76"/>
      <c r="AB345" s="122"/>
    </row>
    <row r="346" spans="3:28" x14ac:dyDescent="0.2">
      <c r="C346" s="118"/>
      <c r="D346" s="105"/>
      <c r="E346" s="105"/>
      <c r="F346" s="76"/>
      <c r="G346" s="76"/>
      <c r="H346" s="76"/>
      <c r="I346" s="76"/>
      <c r="J346" s="121"/>
      <c r="L346" s="118"/>
      <c r="M346" s="76"/>
      <c r="N346" s="105"/>
      <c r="O346" s="105"/>
      <c r="P346" s="124" t="s">
        <v>235</v>
      </c>
      <c r="Q346" s="124" t="s">
        <v>236</v>
      </c>
      <c r="R346" s="124" t="s">
        <v>237</v>
      </c>
      <c r="S346" s="124" t="s">
        <v>238</v>
      </c>
      <c r="T346" s="124" t="s">
        <v>239</v>
      </c>
      <c r="U346" s="124" t="s">
        <v>240</v>
      </c>
      <c r="V346" s="124" t="s">
        <v>241</v>
      </c>
      <c r="W346" s="124" t="s">
        <v>242</v>
      </c>
      <c r="X346" s="124" t="s">
        <v>243</v>
      </c>
      <c r="Y346" s="124" t="s">
        <v>244</v>
      </c>
      <c r="Z346" s="124" t="s">
        <v>245</v>
      </c>
      <c r="AA346" s="124" t="s">
        <v>246</v>
      </c>
      <c r="AB346" s="122"/>
    </row>
    <row r="347" spans="3:28" x14ac:dyDescent="0.2">
      <c r="C347" s="118"/>
      <c r="D347" s="105"/>
      <c r="E347" s="105"/>
      <c r="F347" s="76"/>
      <c r="G347" s="76"/>
      <c r="H347" s="76"/>
      <c r="I347" s="76"/>
      <c r="J347" s="121"/>
      <c r="L347" s="118"/>
      <c r="M347" s="76"/>
      <c r="N347" s="236" t="s">
        <v>247</v>
      </c>
      <c r="O347" s="236"/>
      <c r="P347" s="125">
        <v>470</v>
      </c>
      <c r="Q347" s="125">
        <v>470</v>
      </c>
      <c r="R347" s="125">
        <v>470</v>
      </c>
      <c r="S347" s="125">
        <v>470</v>
      </c>
      <c r="T347" s="125">
        <v>470</v>
      </c>
      <c r="U347" s="125">
        <v>470</v>
      </c>
      <c r="V347" s="125">
        <v>470</v>
      </c>
      <c r="W347" s="125">
        <v>470</v>
      </c>
      <c r="X347" s="125">
        <v>470</v>
      </c>
      <c r="Y347" s="125">
        <v>470</v>
      </c>
      <c r="Z347" s="125">
        <v>470</v>
      </c>
      <c r="AA347" s="125">
        <v>470</v>
      </c>
      <c r="AB347" s="122"/>
    </row>
    <row r="348" spans="3:28" x14ac:dyDescent="0.2">
      <c r="C348" s="118"/>
      <c r="D348" s="110"/>
      <c r="E348" s="110"/>
      <c r="F348" s="123"/>
      <c r="G348" s="76"/>
      <c r="H348" s="76"/>
      <c r="I348" s="76"/>
      <c r="J348" s="121"/>
      <c r="L348" s="118"/>
      <c r="M348" s="76"/>
      <c r="N348" s="236" t="s">
        <v>248</v>
      </c>
      <c r="O348" s="236"/>
      <c r="P348" s="125">
        <v>0</v>
      </c>
      <c r="Q348" s="125">
        <v>0</v>
      </c>
      <c r="R348" s="125">
        <v>0</v>
      </c>
      <c r="S348" s="125">
        <v>0</v>
      </c>
      <c r="T348" s="125">
        <v>0</v>
      </c>
      <c r="U348" s="125">
        <v>0</v>
      </c>
      <c r="V348" s="125">
        <v>0</v>
      </c>
      <c r="W348" s="125">
        <v>0</v>
      </c>
      <c r="X348" s="125">
        <v>0</v>
      </c>
      <c r="Y348" s="125">
        <v>0</v>
      </c>
      <c r="Z348" s="125">
        <v>0</v>
      </c>
      <c r="AA348" s="125">
        <v>0</v>
      </c>
      <c r="AB348" s="122"/>
    </row>
    <row r="349" spans="3:28" x14ac:dyDescent="0.2">
      <c r="C349" s="118"/>
      <c r="D349" s="76"/>
      <c r="E349" s="110"/>
      <c r="F349" s="123"/>
      <c r="G349" s="76"/>
      <c r="H349" s="76"/>
      <c r="I349" s="76"/>
      <c r="J349" s="121"/>
      <c r="L349" s="118"/>
      <c r="M349" s="76"/>
      <c r="N349" s="236" t="s">
        <v>249</v>
      </c>
      <c r="O349" s="236"/>
      <c r="P349" s="125">
        <v>0</v>
      </c>
      <c r="Q349" s="125">
        <v>0</v>
      </c>
      <c r="R349" s="125">
        <v>0</v>
      </c>
      <c r="S349" s="125">
        <v>0</v>
      </c>
      <c r="T349" s="125">
        <v>0</v>
      </c>
      <c r="U349" s="125">
        <v>0</v>
      </c>
      <c r="V349" s="125">
        <v>0</v>
      </c>
      <c r="W349" s="125">
        <v>0</v>
      </c>
      <c r="X349" s="125">
        <v>0</v>
      </c>
      <c r="Y349" s="125">
        <v>0</v>
      </c>
      <c r="Z349" s="125">
        <v>0</v>
      </c>
      <c r="AA349" s="125"/>
      <c r="AB349" s="122"/>
    </row>
    <row r="350" spans="3:28" x14ac:dyDescent="0.2">
      <c r="C350" s="118"/>
      <c r="D350" s="76"/>
      <c r="E350" s="110"/>
      <c r="F350" s="123"/>
      <c r="G350" s="76"/>
      <c r="H350" s="76"/>
      <c r="I350" s="76"/>
      <c r="J350" s="121"/>
      <c r="L350" s="118"/>
      <c r="M350" s="76"/>
      <c r="N350" s="236" t="s">
        <v>250</v>
      </c>
      <c r="O350" s="236"/>
      <c r="P350" s="125">
        <v>177</v>
      </c>
      <c r="Q350" s="125">
        <v>177</v>
      </c>
      <c r="R350" s="125">
        <v>177</v>
      </c>
      <c r="S350" s="125">
        <v>177</v>
      </c>
      <c r="T350" s="125">
        <v>177</v>
      </c>
      <c r="U350" s="125">
        <v>177</v>
      </c>
      <c r="V350" s="125">
        <v>177</v>
      </c>
      <c r="W350" s="125">
        <v>177</v>
      </c>
      <c r="X350" s="125">
        <v>177</v>
      </c>
      <c r="Y350" s="125">
        <v>177</v>
      </c>
      <c r="Z350" s="125">
        <v>177</v>
      </c>
      <c r="AA350" s="125">
        <v>177</v>
      </c>
      <c r="AB350" s="122"/>
    </row>
    <row r="351" spans="3:28" x14ac:dyDescent="0.2">
      <c r="C351" s="118"/>
      <c r="D351" s="110"/>
      <c r="E351" s="110"/>
      <c r="F351" s="123"/>
      <c r="G351" s="76"/>
      <c r="H351" s="76"/>
      <c r="I351" s="76"/>
      <c r="J351" s="121"/>
      <c r="L351" s="118"/>
      <c r="M351" s="76"/>
      <c r="N351" s="236" t="s">
        <v>251</v>
      </c>
      <c r="O351" s="236"/>
      <c r="P351" s="125">
        <v>4667</v>
      </c>
      <c r="Q351" s="125">
        <v>4667</v>
      </c>
      <c r="R351" s="125">
        <v>4667</v>
      </c>
      <c r="S351" s="125">
        <v>4667</v>
      </c>
      <c r="T351" s="125">
        <v>4667</v>
      </c>
      <c r="U351" s="125">
        <v>4667</v>
      </c>
      <c r="V351" s="125">
        <v>4667</v>
      </c>
      <c r="W351" s="125">
        <v>4667</v>
      </c>
      <c r="X351" s="125">
        <v>4667</v>
      </c>
      <c r="Y351" s="125">
        <v>4667</v>
      </c>
      <c r="Z351" s="125">
        <v>4667</v>
      </c>
      <c r="AA351" s="125">
        <v>4667</v>
      </c>
      <c r="AB351" s="122"/>
    </row>
    <row r="352" spans="3:28" x14ac:dyDescent="0.2">
      <c r="C352" s="118"/>
      <c r="D352" s="110"/>
      <c r="E352" s="110"/>
      <c r="F352" s="123"/>
      <c r="G352" s="76"/>
      <c r="H352" s="76"/>
      <c r="I352" s="76"/>
      <c r="J352" s="121"/>
      <c r="L352" s="118"/>
      <c r="M352" s="76"/>
      <c r="N352" s="105"/>
      <c r="O352" s="105"/>
      <c r="P352" s="76"/>
      <c r="Q352" s="76"/>
      <c r="R352" s="76"/>
      <c r="S352" s="76"/>
      <c r="T352" s="76"/>
      <c r="U352" s="76"/>
      <c r="V352" s="76"/>
      <c r="W352" s="76"/>
      <c r="X352" s="76"/>
      <c r="Y352" s="76"/>
      <c r="Z352" s="76"/>
      <c r="AA352" s="76"/>
      <c r="AB352" s="122"/>
    </row>
    <row r="353" spans="1:30" x14ac:dyDescent="0.2">
      <c r="C353" s="118" t="s">
        <v>252</v>
      </c>
      <c r="D353" s="110"/>
      <c r="E353" s="110"/>
      <c r="F353" s="123"/>
      <c r="G353" s="76"/>
      <c r="H353" s="76"/>
      <c r="I353" s="76"/>
      <c r="J353" s="121"/>
      <c r="L353" s="118"/>
      <c r="M353" s="76"/>
      <c r="N353" s="235"/>
      <c r="O353" s="235"/>
      <c r="P353" s="126"/>
      <c r="Q353" s="126"/>
      <c r="R353" s="126"/>
      <c r="S353" s="126"/>
      <c r="T353" s="126"/>
      <c r="U353" s="126"/>
      <c r="V353" s="126"/>
      <c r="W353" s="126"/>
      <c r="X353" s="126"/>
      <c r="Y353" s="126"/>
      <c r="Z353" s="126"/>
      <c r="AA353" s="126"/>
      <c r="AB353" s="122"/>
    </row>
    <row r="354" spans="1:30" ht="13.2" thickBot="1" x14ac:dyDescent="0.25">
      <c r="C354" s="127" t="s">
        <v>253</v>
      </c>
      <c r="D354" s="128"/>
      <c r="E354" s="128"/>
      <c r="F354" s="128"/>
      <c r="G354" s="128"/>
      <c r="H354" s="129"/>
      <c r="I354" s="129"/>
      <c r="J354" s="130"/>
      <c r="L354" s="131"/>
      <c r="M354" s="129"/>
      <c r="N354" s="129"/>
      <c r="O354" s="129"/>
      <c r="P354" s="129"/>
      <c r="Q354" s="129"/>
      <c r="R354" s="129"/>
      <c r="S354" s="129"/>
      <c r="T354" s="129"/>
      <c r="U354" s="129"/>
      <c r="V354" s="129"/>
      <c r="W354" s="129"/>
      <c r="X354" s="129"/>
      <c r="Y354" s="129"/>
      <c r="Z354" s="129"/>
      <c r="AA354" s="129"/>
      <c r="AB354" s="132"/>
    </row>
    <row r="356" spans="1:30" x14ac:dyDescent="0.2">
      <c r="C356" s="75" t="s">
        <v>122</v>
      </c>
    </row>
    <row r="357" spans="1:30" x14ac:dyDescent="0.2">
      <c r="C357" s="54" t="s">
        <v>254</v>
      </c>
    </row>
    <row r="359" spans="1:30" x14ac:dyDescent="0.2">
      <c r="A359" s="77"/>
      <c r="B359" s="78"/>
      <c r="C359" s="77"/>
      <c r="D359" s="78"/>
      <c r="E359" s="78"/>
      <c r="F359" s="78"/>
      <c r="G359" s="78"/>
      <c r="H359" s="77"/>
      <c r="I359" s="77"/>
      <c r="J359" s="77"/>
      <c r="K359" s="77"/>
      <c r="L359" s="77"/>
      <c r="M359" s="77"/>
      <c r="N359" s="77"/>
      <c r="O359" s="77"/>
      <c r="P359" s="77"/>
      <c r="Q359" s="77"/>
      <c r="R359" s="77"/>
      <c r="S359" s="77"/>
      <c r="T359" s="77"/>
      <c r="U359" s="77"/>
      <c r="V359" s="77"/>
      <c r="W359" s="77"/>
      <c r="X359" s="77"/>
      <c r="Y359" s="77"/>
      <c r="Z359" s="77"/>
      <c r="AA359" s="77"/>
      <c r="AB359" s="77"/>
      <c r="AC359" s="77"/>
      <c r="AD359" s="77"/>
    </row>
    <row r="360" spans="1:30" x14ac:dyDescent="0.25">
      <c r="B360" s="51" t="s">
        <v>222</v>
      </c>
      <c r="C360" s="51"/>
      <c r="D360" s="52"/>
      <c r="E360" s="52"/>
      <c r="F360" s="52"/>
      <c r="G360" s="52"/>
      <c r="H360" s="52"/>
      <c r="I360" s="52"/>
      <c r="J360" s="52"/>
      <c r="K360" s="52"/>
      <c r="L360" s="52"/>
      <c r="M360" s="52"/>
      <c r="N360" s="52"/>
      <c r="O360" s="52"/>
      <c r="P360" s="52"/>
    </row>
    <row r="361" spans="1:30" x14ac:dyDescent="0.25">
      <c r="C361" s="51" t="s">
        <v>255</v>
      </c>
      <c r="D361" s="52"/>
      <c r="E361" s="52"/>
      <c r="F361" s="52"/>
      <c r="G361" s="52"/>
      <c r="H361" s="52"/>
      <c r="I361" s="52"/>
      <c r="J361" s="52"/>
      <c r="K361" s="52"/>
      <c r="L361" s="52"/>
      <c r="M361" s="52"/>
      <c r="N361" s="52"/>
      <c r="O361" s="52"/>
      <c r="P361" s="52"/>
    </row>
    <row r="363" spans="1:30" x14ac:dyDescent="0.2">
      <c r="A363" s="76"/>
      <c r="B363" s="76"/>
      <c r="C363" s="76" t="s">
        <v>127</v>
      </c>
      <c r="D363" s="105"/>
      <c r="E363" s="105"/>
      <c r="F363" s="105"/>
      <c r="G363" s="105"/>
      <c r="H363" s="76"/>
      <c r="I363" s="76"/>
      <c r="J363" s="76"/>
      <c r="K363" s="76"/>
      <c r="L363" s="76"/>
      <c r="M363" s="76"/>
      <c r="N363" s="76"/>
      <c r="O363" s="76"/>
      <c r="P363" s="76"/>
      <c r="Q363" s="76"/>
      <c r="R363" s="76"/>
      <c r="S363" s="76"/>
      <c r="T363" s="76"/>
      <c r="U363" s="76"/>
      <c r="V363" s="76"/>
      <c r="W363" s="76"/>
      <c r="X363" s="76"/>
      <c r="Y363" s="76"/>
      <c r="Z363" s="76"/>
      <c r="AA363" s="76"/>
      <c r="AB363" s="76"/>
      <c r="AC363" s="76"/>
      <c r="AD363" s="76"/>
    </row>
    <row r="364" spans="1:30" x14ac:dyDescent="0.2">
      <c r="C364" s="54" t="s">
        <v>128</v>
      </c>
    </row>
    <row r="365" spans="1:30" x14ac:dyDescent="0.2">
      <c r="C365" s="54" t="s">
        <v>129</v>
      </c>
    </row>
    <row r="366" spans="1:30" ht="13.2" thickBot="1" x14ac:dyDescent="0.25">
      <c r="W366" s="54" t="s">
        <v>130</v>
      </c>
      <c r="AC366" s="54" t="s">
        <v>178</v>
      </c>
    </row>
    <row r="367" spans="1:30" ht="24" customHeight="1" thickBot="1" x14ac:dyDescent="0.25">
      <c r="C367" s="221" t="s">
        <v>132</v>
      </c>
      <c r="D367" s="221"/>
      <c r="E367" s="221"/>
      <c r="F367" s="221"/>
      <c r="G367" s="221"/>
      <c r="H367" s="223" t="s">
        <v>133</v>
      </c>
      <c r="I367" s="223"/>
      <c r="J367" s="223"/>
      <c r="K367" s="224" t="s">
        <v>134</v>
      </c>
      <c r="L367" s="224"/>
      <c r="M367" s="224"/>
      <c r="N367" s="83" t="s">
        <v>135</v>
      </c>
      <c r="O367" s="83" t="s">
        <v>136</v>
      </c>
      <c r="P367" s="84" t="s">
        <v>137</v>
      </c>
      <c r="Q367" s="225" t="s">
        <v>138</v>
      </c>
      <c r="R367" s="226" t="s">
        <v>139</v>
      </c>
      <c r="S367" s="226"/>
      <c r="T367" s="226"/>
      <c r="U367" s="226"/>
      <c r="V367" s="227" t="s">
        <v>140</v>
      </c>
      <c r="W367" s="227" t="s">
        <v>141</v>
      </c>
      <c r="X367" s="227"/>
      <c r="Y367" s="227"/>
      <c r="Z367" s="206" t="s">
        <v>142</v>
      </c>
      <c r="AA367" s="206" t="s">
        <v>143</v>
      </c>
      <c r="AB367" s="207"/>
      <c r="AC367" s="208" t="s">
        <v>144</v>
      </c>
      <c r="AD367" s="210" t="s">
        <v>145</v>
      </c>
    </row>
    <row r="368" spans="1:30" ht="37.799999999999997" x14ac:dyDescent="0.2">
      <c r="C368" s="82" t="s">
        <v>146</v>
      </c>
      <c r="D368" s="86" t="s">
        <v>147</v>
      </c>
      <c r="E368" s="87">
        <v>18</v>
      </c>
      <c r="F368" s="87" t="s">
        <v>148</v>
      </c>
      <c r="G368" s="103" t="s">
        <v>149</v>
      </c>
      <c r="H368" s="89" t="s">
        <v>150</v>
      </c>
      <c r="I368" s="90" t="s">
        <v>151</v>
      </c>
      <c r="J368" s="91" t="s">
        <v>152</v>
      </c>
      <c r="K368" s="91" t="s">
        <v>150</v>
      </c>
      <c r="L368" s="90" t="s">
        <v>151</v>
      </c>
      <c r="M368" s="91" t="s">
        <v>153</v>
      </c>
      <c r="N368" s="90" t="s">
        <v>151</v>
      </c>
      <c r="O368" s="90" t="s">
        <v>151</v>
      </c>
      <c r="P368" s="92" t="s">
        <v>151</v>
      </c>
      <c r="Q368" s="225"/>
      <c r="R368" s="93" t="s">
        <v>154</v>
      </c>
      <c r="S368" s="94" t="s">
        <v>155</v>
      </c>
      <c r="T368" s="94" t="s">
        <v>156</v>
      </c>
      <c r="U368" s="95" t="s">
        <v>157</v>
      </c>
      <c r="V368" s="227"/>
      <c r="W368" s="96" t="s">
        <v>158</v>
      </c>
      <c r="X368" s="96" t="s">
        <v>159</v>
      </c>
      <c r="Y368" s="95" t="s">
        <v>160</v>
      </c>
      <c r="Z368" s="206"/>
      <c r="AA368" s="94" t="s">
        <v>161</v>
      </c>
      <c r="AB368" s="97" t="s">
        <v>162</v>
      </c>
      <c r="AC368" s="209"/>
      <c r="AD368" s="210"/>
    </row>
    <row r="369" spans="3:30" x14ac:dyDescent="0.2">
      <c r="C369" s="79" t="s">
        <v>163</v>
      </c>
      <c r="D369" s="86" t="s">
        <v>164</v>
      </c>
      <c r="E369" s="87" t="s">
        <v>165</v>
      </c>
      <c r="F369" s="87"/>
      <c r="G369" s="103"/>
      <c r="H369" s="98">
        <v>8000000</v>
      </c>
      <c r="I369" s="211">
        <v>3.5000000000000001E-3</v>
      </c>
      <c r="J369" s="81">
        <f>$H369*$I369</f>
        <v>28000</v>
      </c>
      <c r="K369" s="81">
        <v>0</v>
      </c>
      <c r="L369" s="228">
        <v>0</v>
      </c>
      <c r="M369" s="81">
        <f>$K369*$L369</f>
        <v>0</v>
      </c>
      <c r="N369" s="81">
        <v>2120</v>
      </c>
      <c r="O369" s="81">
        <v>990</v>
      </c>
      <c r="P369" s="81">
        <f>IF($E369="以上",200,0)</f>
        <v>200</v>
      </c>
      <c r="Q369" s="80">
        <f>$J369+$M369+$N369+$O369+$P369</f>
        <v>31310</v>
      </c>
      <c r="R369" s="213"/>
      <c r="S369" s="81">
        <f>$N369*$R369/10</f>
        <v>0</v>
      </c>
      <c r="T369" s="81">
        <f>$O369*$R369/10</f>
        <v>0</v>
      </c>
      <c r="U369" s="81">
        <f>$P369*$R369/10</f>
        <v>0</v>
      </c>
      <c r="V369" s="81">
        <f>IF(F369="○",($N369-$S369)/2,0)</f>
        <v>0</v>
      </c>
      <c r="W369" s="81">
        <f>IF($G369="○",$J369*4/12,0)</f>
        <v>0</v>
      </c>
      <c r="X369" s="81">
        <f>IF($G369="○",IF($R369="",$N369*4/12,($N369-$S369)*4/12),0)</f>
        <v>0</v>
      </c>
      <c r="Y369" s="81">
        <f>IF($G369="○",IF($R369="",$P369*4/12,($P369-$U369)*4/12),0)</f>
        <v>0</v>
      </c>
      <c r="Z369" s="81">
        <f>IF(E369="未満",N369-S369-V369-X369,0)</f>
        <v>0</v>
      </c>
      <c r="AA369" s="81">
        <f>Q369-S369-T369-U369-V369-W369-X369-Y369-Z369</f>
        <v>31310</v>
      </c>
      <c r="AB369" s="215">
        <f>SUM(AA369:AA371)</f>
        <v>54630</v>
      </c>
      <c r="AC369" s="217">
        <f>IF(AB369-56000&lt;0,0,AB369-56000)</f>
        <v>0</v>
      </c>
      <c r="AD369" s="219">
        <f>AB369-AC369</f>
        <v>54630</v>
      </c>
    </row>
    <row r="370" spans="3:30" ht="13.5" customHeight="1" x14ac:dyDescent="0.2">
      <c r="C370" s="79" t="s">
        <v>166</v>
      </c>
      <c r="D370" s="86"/>
      <c r="E370" s="87" t="s">
        <v>165</v>
      </c>
      <c r="F370" s="87"/>
      <c r="G370" s="103"/>
      <c r="H370" s="98">
        <v>6000000</v>
      </c>
      <c r="I370" s="211"/>
      <c r="J370" s="81">
        <f>$H370*$I369</f>
        <v>21000</v>
      </c>
      <c r="K370" s="81">
        <v>0</v>
      </c>
      <c r="L370" s="228"/>
      <c r="M370" s="81">
        <f>$K370*$L369</f>
        <v>0</v>
      </c>
      <c r="N370" s="81">
        <v>2120</v>
      </c>
      <c r="O370" s="99"/>
      <c r="P370" s="81">
        <f>IF($E370="以上",200,0)</f>
        <v>200</v>
      </c>
      <c r="Q370" s="80">
        <f>$J370+$M370+$N370+$O370+$P370</f>
        <v>23320</v>
      </c>
      <c r="R370" s="213"/>
      <c r="S370" s="81">
        <f>$N370*$R369/10</f>
        <v>0</v>
      </c>
      <c r="T370" s="99"/>
      <c r="U370" s="81">
        <f>$P370*$R369/10</f>
        <v>0</v>
      </c>
      <c r="V370" s="81">
        <f t="shared" ref="V370:V371" si="38">IF(F370="○",($N370-$S370)/2,0)</f>
        <v>0</v>
      </c>
      <c r="W370" s="81">
        <f>IF($G370="○",$J370*4/12,0)</f>
        <v>0</v>
      </c>
      <c r="X370" s="81">
        <f>IF($G370="○",IF($R369="",$N370*4/12,($N370-$S370)*4/12),0)</f>
        <v>0</v>
      </c>
      <c r="Y370" s="81">
        <f>IF($G370="○",IF($R369="",$P370*4/12,($P370-$U370)*4/12),0)</f>
        <v>0</v>
      </c>
      <c r="Z370" s="81">
        <f t="shared" ref="Z370:Z371" si="39">IF(E370="未満",N370-S370-V370-X370,0)</f>
        <v>0</v>
      </c>
      <c r="AA370" s="81">
        <f t="shared" ref="AA370:AA371" si="40">Q370-S370-T370-U370-V370-W370-X370-Y370-Z370</f>
        <v>23320</v>
      </c>
      <c r="AB370" s="215"/>
      <c r="AC370" s="217"/>
      <c r="AD370" s="219"/>
    </row>
    <row r="371" spans="3:30" ht="14.25" customHeight="1" thickBot="1" x14ac:dyDescent="0.25">
      <c r="C371" s="79" t="s">
        <v>167</v>
      </c>
      <c r="D371" s="86"/>
      <c r="E371" s="87" t="s">
        <v>168</v>
      </c>
      <c r="F371" s="87"/>
      <c r="G371" s="103"/>
      <c r="H371" s="100">
        <v>0</v>
      </c>
      <c r="I371" s="212"/>
      <c r="J371" s="101">
        <f>$H371*$I369</f>
        <v>0</v>
      </c>
      <c r="K371" s="101">
        <v>0</v>
      </c>
      <c r="L371" s="229"/>
      <c r="M371" s="101">
        <f>$K371*$L369</f>
        <v>0</v>
      </c>
      <c r="N371" s="101">
        <v>2120</v>
      </c>
      <c r="O371" s="102"/>
      <c r="P371" s="101">
        <f>IF($E371="以上",200,0)</f>
        <v>0</v>
      </c>
      <c r="Q371" s="85">
        <f>$J371+$M371+$N371+$O371+$P371</f>
        <v>2120</v>
      </c>
      <c r="R371" s="214"/>
      <c r="S371" s="101">
        <f>$N371*$R369/10</f>
        <v>0</v>
      </c>
      <c r="T371" s="102"/>
      <c r="U371" s="101">
        <f>$P371*$R369/10</f>
        <v>0</v>
      </c>
      <c r="V371" s="101">
        <f t="shared" si="38"/>
        <v>0</v>
      </c>
      <c r="W371" s="101">
        <f>IF($G371="○",$J371*4/12,0)</f>
        <v>0</v>
      </c>
      <c r="X371" s="101">
        <f>IF($G371="○",IF($R369="",$N371*4/12,($N371-$S371)*4/12),0)</f>
        <v>0</v>
      </c>
      <c r="Y371" s="101">
        <f>IF($G371="○",IF($R369="",$P371*4/12,($P371-$U371)*4/12),0)</f>
        <v>0</v>
      </c>
      <c r="Z371" s="101">
        <f t="shared" si="39"/>
        <v>2120</v>
      </c>
      <c r="AA371" s="101">
        <f t="shared" si="40"/>
        <v>0</v>
      </c>
      <c r="AB371" s="216"/>
      <c r="AC371" s="218"/>
      <c r="AD371" s="220"/>
    </row>
    <row r="374" spans="3:30" ht="13.2" thickBot="1" x14ac:dyDescent="0.25">
      <c r="C374" s="76" t="s">
        <v>225</v>
      </c>
      <c r="D374" s="105"/>
      <c r="E374" s="105"/>
      <c r="F374" s="76"/>
      <c r="G374" s="76"/>
      <c r="H374" s="76"/>
      <c r="I374" s="126"/>
      <c r="L374" s="76" t="s">
        <v>226</v>
      </c>
      <c r="M374" s="76"/>
      <c r="N374" s="105"/>
      <c r="O374" s="105"/>
      <c r="P374" s="76"/>
      <c r="Q374" s="76"/>
      <c r="R374" s="76"/>
      <c r="S374" s="76"/>
      <c r="T374" s="76"/>
      <c r="U374" s="76"/>
      <c r="V374" s="76"/>
      <c r="W374" s="76"/>
      <c r="X374" s="76"/>
      <c r="Y374" s="76"/>
      <c r="Z374" s="76"/>
      <c r="AA374" s="76"/>
      <c r="AB374" s="76"/>
    </row>
    <row r="375" spans="3:30" x14ac:dyDescent="0.2">
      <c r="C375" s="111" t="s">
        <v>227</v>
      </c>
      <c r="D375" s="112"/>
      <c r="E375" s="113"/>
      <c r="F375" s="114"/>
      <c r="G375" s="114"/>
      <c r="H375" s="114"/>
      <c r="I375" s="114"/>
      <c r="J375" s="115"/>
      <c r="L375" s="111"/>
      <c r="M375" s="114"/>
      <c r="N375" s="112"/>
      <c r="O375" s="112"/>
      <c r="P375" s="114"/>
      <c r="Q375" s="114"/>
      <c r="R375" s="114"/>
      <c r="S375" s="114"/>
      <c r="T375" s="114"/>
      <c r="U375" s="114"/>
      <c r="V375" s="114"/>
      <c r="W375" s="114"/>
      <c r="X375" s="114"/>
      <c r="Y375" s="114"/>
      <c r="Z375" s="114"/>
      <c r="AA375" s="114"/>
      <c r="AB375" s="116"/>
    </row>
    <row r="376" spans="3:30" x14ac:dyDescent="0.2">
      <c r="C376" s="118" t="s">
        <v>256</v>
      </c>
      <c r="D376" s="105"/>
      <c r="E376" s="110"/>
      <c r="F376" s="119"/>
      <c r="G376" s="76"/>
      <c r="H376" s="120">
        <f>ROUNDUP(54630/12,0)</f>
        <v>4553</v>
      </c>
      <c r="I376" s="76"/>
      <c r="J376" s="121"/>
      <c r="L376" s="118"/>
      <c r="M376" s="76"/>
      <c r="N376" s="105"/>
      <c r="O376" s="105"/>
      <c r="P376" s="76"/>
      <c r="Q376" s="76"/>
      <c r="R376" s="76"/>
      <c r="S376" s="76"/>
      <c r="T376" s="76"/>
      <c r="U376" s="76"/>
      <c r="V376" s="76"/>
      <c r="W376" s="76"/>
      <c r="X376" s="76"/>
      <c r="Y376" s="76"/>
      <c r="Z376" s="76"/>
      <c r="AA376" s="76"/>
      <c r="AB376" s="122"/>
    </row>
    <row r="377" spans="3:30" x14ac:dyDescent="0.2">
      <c r="C377" s="118"/>
      <c r="D377" s="105"/>
      <c r="E377" s="110"/>
      <c r="F377" s="76"/>
      <c r="G377" s="76"/>
      <c r="H377" s="120"/>
      <c r="I377" s="76"/>
      <c r="J377" s="121"/>
      <c r="L377" s="118"/>
      <c r="M377" s="76"/>
      <c r="N377" s="105"/>
      <c r="O377" s="105"/>
      <c r="P377" s="76"/>
      <c r="Q377" s="76"/>
      <c r="R377" s="76"/>
      <c r="S377" s="76"/>
      <c r="T377" s="76"/>
      <c r="U377" s="76"/>
      <c r="V377" s="76"/>
      <c r="W377" s="76"/>
      <c r="X377" s="76"/>
      <c r="Y377" s="76"/>
      <c r="Z377" s="76"/>
      <c r="AA377" s="76"/>
      <c r="AB377" s="122"/>
    </row>
    <row r="378" spans="3:30" x14ac:dyDescent="0.2">
      <c r="C378" s="118" t="s">
        <v>229</v>
      </c>
      <c r="D378" s="105"/>
      <c r="E378" s="110"/>
      <c r="F378" s="76"/>
      <c r="G378" s="76"/>
      <c r="H378" s="120"/>
      <c r="I378" s="76"/>
      <c r="J378" s="121"/>
      <c r="L378" s="118"/>
      <c r="M378" s="76"/>
      <c r="N378" s="105"/>
      <c r="O378" s="105"/>
      <c r="P378" s="76"/>
      <c r="Q378" s="76"/>
      <c r="R378" s="76"/>
      <c r="S378" s="76"/>
      <c r="T378" s="76"/>
      <c r="U378" s="76"/>
      <c r="V378" s="76"/>
      <c r="W378" s="76"/>
      <c r="X378" s="76"/>
      <c r="Y378" s="76"/>
      <c r="Z378" s="76"/>
      <c r="AA378" s="76"/>
      <c r="AB378" s="122"/>
    </row>
    <row r="379" spans="3:30" x14ac:dyDescent="0.2">
      <c r="C379" s="118" t="s">
        <v>230</v>
      </c>
      <c r="D379" s="105"/>
      <c r="E379" s="110"/>
      <c r="F379" s="76"/>
      <c r="G379" s="76"/>
      <c r="H379" s="120">
        <f>ROUNDUP(2120/12,0)</f>
        <v>177</v>
      </c>
      <c r="I379" s="76"/>
      <c r="J379" s="121"/>
      <c r="L379" s="118"/>
      <c r="M379" s="76"/>
      <c r="N379" s="105"/>
      <c r="O379" s="105"/>
      <c r="P379" s="76"/>
      <c r="Q379" s="76"/>
      <c r="R379" s="76"/>
      <c r="S379" s="76"/>
      <c r="T379" s="76"/>
      <c r="U379" s="76"/>
      <c r="V379" s="76"/>
      <c r="W379" s="76"/>
      <c r="X379" s="76"/>
      <c r="Y379" s="76"/>
      <c r="Z379" s="76"/>
      <c r="AA379" s="76"/>
      <c r="AB379" s="122"/>
    </row>
    <row r="380" spans="3:30" x14ac:dyDescent="0.2">
      <c r="C380" s="118"/>
      <c r="D380" s="105"/>
      <c r="E380" s="110"/>
      <c r="F380" s="76"/>
      <c r="G380" s="76"/>
      <c r="H380" s="120"/>
      <c r="I380" s="76"/>
      <c r="J380" s="121"/>
      <c r="L380" s="118"/>
      <c r="M380" s="76"/>
      <c r="N380" s="105"/>
      <c r="O380" s="105"/>
      <c r="P380" s="76"/>
      <c r="Q380" s="76"/>
      <c r="R380" s="76"/>
      <c r="S380" s="76"/>
      <c r="T380" s="76"/>
      <c r="U380" s="76"/>
      <c r="V380" s="76"/>
      <c r="W380" s="76"/>
      <c r="X380" s="76"/>
      <c r="Y380" s="76"/>
      <c r="Z380" s="76"/>
      <c r="AA380" s="76"/>
      <c r="AB380" s="122"/>
    </row>
    <row r="381" spans="3:30" x14ac:dyDescent="0.2">
      <c r="C381" s="118" t="s">
        <v>231</v>
      </c>
      <c r="D381" s="105"/>
      <c r="E381" s="110"/>
      <c r="F381" s="76"/>
      <c r="G381" s="76"/>
      <c r="H381" s="120"/>
      <c r="I381" s="76"/>
      <c r="J381" s="121"/>
      <c r="L381" s="118"/>
      <c r="M381" s="76"/>
      <c r="N381" s="105"/>
      <c r="O381" s="105"/>
      <c r="P381" s="76"/>
      <c r="Q381" s="76"/>
      <c r="R381" s="76"/>
      <c r="S381" s="76"/>
      <c r="T381" s="76"/>
      <c r="U381" s="76"/>
      <c r="V381" s="76"/>
      <c r="W381" s="76"/>
      <c r="X381" s="76"/>
      <c r="Y381" s="76"/>
      <c r="Z381" s="76"/>
      <c r="AA381" s="76"/>
      <c r="AB381" s="122"/>
    </row>
    <row r="382" spans="3:30" x14ac:dyDescent="0.2">
      <c r="C382" s="118" t="s">
        <v>232</v>
      </c>
      <c r="D382" s="105"/>
      <c r="E382" s="110"/>
      <c r="F382" s="105"/>
      <c r="G382" s="76"/>
      <c r="H382" s="120">
        <f>ROUNDUP(56000/12,0)</f>
        <v>4667</v>
      </c>
      <c r="I382" s="76"/>
      <c r="J382" s="121"/>
      <c r="L382" s="118"/>
      <c r="M382" s="76"/>
      <c r="N382" s="105"/>
      <c r="O382" s="105"/>
      <c r="P382" s="76"/>
      <c r="Q382" s="76"/>
      <c r="R382" s="76"/>
      <c r="S382" s="76"/>
      <c r="T382" s="76"/>
      <c r="U382" s="76"/>
      <c r="V382" s="76"/>
      <c r="W382" s="76"/>
      <c r="X382" s="76"/>
      <c r="Y382" s="76"/>
      <c r="Z382" s="76"/>
      <c r="AA382" s="76"/>
      <c r="AB382" s="122"/>
    </row>
    <row r="383" spans="3:30" x14ac:dyDescent="0.2">
      <c r="C383" s="118"/>
      <c r="D383" s="105"/>
      <c r="E383" s="110"/>
      <c r="F383" s="105"/>
      <c r="G383" s="76"/>
      <c r="H383" s="76"/>
      <c r="I383" s="76"/>
      <c r="J383" s="121"/>
      <c r="L383" s="118"/>
      <c r="M383" s="76"/>
      <c r="N383" s="105"/>
      <c r="O383" s="105"/>
      <c r="P383" s="76"/>
      <c r="Q383" s="76"/>
      <c r="R383" s="76"/>
      <c r="S383" s="76"/>
      <c r="T383" s="76"/>
      <c r="U383" s="76"/>
      <c r="V383" s="76"/>
      <c r="W383" s="76"/>
      <c r="X383" s="76"/>
      <c r="Y383" s="76"/>
      <c r="Z383" s="76"/>
      <c r="AA383" s="76"/>
      <c r="AB383" s="122"/>
    </row>
    <row r="384" spans="3:30" x14ac:dyDescent="0.2">
      <c r="C384" s="118" t="s">
        <v>233</v>
      </c>
      <c r="D384" s="105"/>
      <c r="E384" s="110"/>
      <c r="F384" s="76"/>
      <c r="G384" s="76"/>
      <c r="H384" s="120"/>
      <c r="I384" s="76"/>
      <c r="J384" s="121"/>
      <c r="L384" s="118"/>
      <c r="M384" s="76"/>
      <c r="N384" s="105"/>
      <c r="O384" s="105"/>
      <c r="P384" s="76"/>
      <c r="Q384" s="76"/>
      <c r="R384" s="76"/>
      <c r="S384" s="76"/>
      <c r="T384" s="76"/>
      <c r="U384" s="76"/>
      <c r="V384" s="76"/>
      <c r="W384" s="76"/>
      <c r="X384" s="76"/>
      <c r="Y384" s="76"/>
      <c r="Z384" s="76"/>
      <c r="AA384" s="76"/>
      <c r="AB384" s="122"/>
    </row>
    <row r="385" spans="3:28" x14ac:dyDescent="0.2">
      <c r="C385" s="118" t="s">
        <v>257</v>
      </c>
      <c r="D385" s="105"/>
      <c r="E385" s="110"/>
      <c r="F385" s="105"/>
      <c r="G385" s="76"/>
      <c r="H385" s="120">
        <v>0</v>
      </c>
      <c r="I385" s="76"/>
      <c r="J385" s="121"/>
      <c r="L385" s="118"/>
      <c r="M385" s="76"/>
      <c r="N385" s="110"/>
      <c r="O385" s="105"/>
      <c r="P385" s="105"/>
      <c r="Q385" s="76"/>
      <c r="R385" s="76"/>
      <c r="S385" s="76"/>
      <c r="T385" s="76"/>
      <c r="U385" s="76"/>
      <c r="V385" s="76"/>
      <c r="W385" s="76"/>
      <c r="X385" s="76"/>
      <c r="Y385" s="76"/>
      <c r="Z385" s="76"/>
      <c r="AA385" s="76"/>
      <c r="AB385" s="122"/>
    </row>
    <row r="386" spans="3:28" x14ac:dyDescent="0.2">
      <c r="C386" s="118"/>
      <c r="D386" s="76"/>
      <c r="E386" s="110"/>
      <c r="F386" s="123"/>
      <c r="G386" s="76"/>
      <c r="H386" s="76"/>
      <c r="I386" s="76"/>
      <c r="J386" s="121"/>
      <c r="L386" s="118"/>
      <c r="M386" s="76"/>
      <c r="N386" s="105"/>
      <c r="O386" s="105"/>
      <c r="P386" s="76"/>
      <c r="Q386" s="76"/>
      <c r="R386" s="76"/>
      <c r="S386" s="76"/>
      <c r="T386" s="76"/>
      <c r="U386" s="76"/>
      <c r="V386" s="76"/>
      <c r="W386" s="76"/>
      <c r="X386" s="76"/>
      <c r="Y386" s="76"/>
      <c r="Z386" s="76"/>
      <c r="AA386" s="76"/>
      <c r="AB386" s="122"/>
    </row>
    <row r="387" spans="3:28" x14ac:dyDescent="0.2">
      <c r="C387" s="118"/>
      <c r="D387" s="76"/>
      <c r="E387" s="110"/>
      <c r="F387" s="123"/>
      <c r="G387" s="76"/>
      <c r="H387" s="76"/>
      <c r="I387" s="76"/>
      <c r="J387" s="121"/>
      <c r="L387" s="118"/>
      <c r="M387" s="76"/>
      <c r="N387" s="105"/>
      <c r="O387" s="105"/>
      <c r="P387" s="76"/>
      <c r="Q387" s="76"/>
      <c r="R387" s="76"/>
      <c r="S387" s="76"/>
      <c r="T387" s="76"/>
      <c r="U387" s="76"/>
      <c r="V387" s="76"/>
      <c r="W387" s="76"/>
      <c r="X387" s="76"/>
      <c r="Y387" s="76"/>
      <c r="Z387" s="76"/>
      <c r="AA387" s="76"/>
      <c r="AB387" s="122"/>
    </row>
    <row r="388" spans="3:28" x14ac:dyDescent="0.2">
      <c r="C388" s="118"/>
      <c r="D388" s="110"/>
      <c r="E388" s="110"/>
      <c r="F388" s="123"/>
      <c r="G388" s="76"/>
      <c r="H388" s="76"/>
      <c r="I388" s="76"/>
      <c r="J388" s="121"/>
      <c r="L388" s="118"/>
      <c r="M388" s="76"/>
      <c r="N388" s="105"/>
      <c r="O388" s="105"/>
      <c r="P388" s="76"/>
      <c r="Q388" s="76"/>
      <c r="R388" s="76"/>
      <c r="S388" s="76"/>
      <c r="T388" s="76"/>
      <c r="U388" s="76"/>
      <c r="V388" s="76"/>
      <c r="W388" s="76"/>
      <c r="X388" s="76"/>
      <c r="Y388" s="76"/>
      <c r="Z388" s="76"/>
      <c r="AA388" s="76"/>
      <c r="AB388" s="122"/>
    </row>
    <row r="389" spans="3:28" x14ac:dyDescent="0.2">
      <c r="C389" s="118"/>
      <c r="D389" s="110"/>
      <c r="E389" s="110"/>
      <c r="F389" s="123"/>
      <c r="G389" s="76"/>
      <c r="H389" s="76"/>
      <c r="I389" s="76"/>
      <c r="J389" s="121"/>
      <c r="L389" s="118"/>
      <c r="M389" s="76"/>
      <c r="N389" s="105"/>
      <c r="O389" s="105"/>
      <c r="P389" s="76"/>
      <c r="Q389" s="76"/>
      <c r="R389" s="76"/>
      <c r="S389" s="76"/>
      <c r="T389" s="76"/>
      <c r="U389" s="76"/>
      <c r="V389" s="76"/>
      <c r="W389" s="76"/>
      <c r="X389" s="76"/>
      <c r="Y389" s="76"/>
      <c r="Z389" s="76"/>
      <c r="AA389" s="76"/>
      <c r="AB389" s="122"/>
    </row>
    <row r="390" spans="3:28" x14ac:dyDescent="0.2">
      <c r="C390" s="118"/>
      <c r="D390" s="110"/>
      <c r="E390" s="110"/>
      <c r="F390" s="123"/>
      <c r="G390" s="76"/>
      <c r="H390" s="76"/>
      <c r="I390" s="76"/>
      <c r="J390" s="121"/>
      <c r="L390" s="118"/>
      <c r="M390" s="76"/>
      <c r="N390" s="105"/>
      <c r="O390" s="105"/>
      <c r="P390" s="76"/>
      <c r="Q390" s="76"/>
      <c r="R390" s="76"/>
      <c r="S390" s="76"/>
      <c r="T390" s="76"/>
      <c r="U390" s="76"/>
      <c r="V390" s="76"/>
      <c r="W390" s="76"/>
      <c r="X390" s="76"/>
      <c r="Y390" s="76"/>
      <c r="Z390" s="76"/>
      <c r="AA390" s="76"/>
      <c r="AB390" s="122"/>
    </row>
    <row r="391" spans="3:28" x14ac:dyDescent="0.2">
      <c r="C391" s="118"/>
      <c r="D391" s="105"/>
      <c r="E391" s="110"/>
      <c r="F391" s="76"/>
      <c r="G391" s="76"/>
      <c r="H391" s="76"/>
      <c r="I391" s="76"/>
      <c r="J391" s="121"/>
      <c r="L391" s="118"/>
      <c r="M391" s="76"/>
      <c r="N391" s="105"/>
      <c r="O391" s="105"/>
      <c r="P391" s="76"/>
      <c r="Q391" s="76"/>
      <c r="R391" s="76"/>
      <c r="S391" s="76"/>
      <c r="T391" s="76"/>
      <c r="U391" s="76"/>
      <c r="V391" s="76"/>
      <c r="W391" s="76"/>
      <c r="X391" s="76"/>
      <c r="Y391" s="76"/>
      <c r="Z391" s="76"/>
      <c r="AA391" s="76"/>
      <c r="AB391" s="122"/>
    </row>
    <row r="392" spans="3:28" x14ac:dyDescent="0.2">
      <c r="C392" s="118"/>
      <c r="D392" s="105"/>
      <c r="E392" s="105"/>
      <c r="F392" s="76"/>
      <c r="G392" s="76"/>
      <c r="H392" s="76"/>
      <c r="I392" s="76"/>
      <c r="J392" s="121"/>
      <c r="L392" s="118"/>
      <c r="M392" s="76"/>
      <c r="N392" s="105"/>
      <c r="O392" s="105"/>
      <c r="P392" s="124" t="s">
        <v>235</v>
      </c>
      <c r="Q392" s="124" t="s">
        <v>236</v>
      </c>
      <c r="R392" s="124" t="s">
        <v>237</v>
      </c>
      <c r="S392" s="124" t="s">
        <v>238</v>
      </c>
      <c r="T392" s="124" t="s">
        <v>239</v>
      </c>
      <c r="U392" s="124" t="s">
        <v>240</v>
      </c>
      <c r="V392" s="124" t="s">
        <v>241</v>
      </c>
      <c r="W392" s="124" t="s">
        <v>242</v>
      </c>
      <c r="X392" s="124" t="s">
        <v>243</v>
      </c>
      <c r="Y392" s="124" t="s">
        <v>244</v>
      </c>
      <c r="Z392" s="124" t="s">
        <v>245</v>
      </c>
      <c r="AA392" s="124" t="s">
        <v>246</v>
      </c>
      <c r="AB392" s="122"/>
    </row>
    <row r="393" spans="3:28" x14ac:dyDescent="0.2">
      <c r="C393" s="118"/>
      <c r="D393" s="105"/>
      <c r="E393" s="105"/>
      <c r="F393" s="76"/>
      <c r="G393" s="76"/>
      <c r="H393" s="76"/>
      <c r="I393" s="76"/>
      <c r="J393" s="121"/>
      <c r="L393" s="118"/>
      <c r="M393" s="76"/>
      <c r="N393" s="236" t="s">
        <v>247</v>
      </c>
      <c r="O393" s="236"/>
      <c r="P393" s="125">
        <v>0</v>
      </c>
      <c r="Q393" s="125">
        <v>0</v>
      </c>
      <c r="R393" s="125">
        <v>0</v>
      </c>
      <c r="S393" s="125">
        <v>0</v>
      </c>
      <c r="T393" s="125">
        <v>0</v>
      </c>
      <c r="U393" s="125">
        <v>0</v>
      </c>
      <c r="V393" s="125">
        <v>0</v>
      </c>
      <c r="W393" s="125">
        <v>0</v>
      </c>
      <c r="X393" s="125">
        <v>0</v>
      </c>
      <c r="Y393" s="125">
        <v>0</v>
      </c>
      <c r="Z393" s="125">
        <v>0</v>
      </c>
      <c r="AA393" s="125">
        <v>0</v>
      </c>
      <c r="AB393" s="122"/>
    </row>
    <row r="394" spans="3:28" x14ac:dyDescent="0.2">
      <c r="C394" s="118"/>
      <c r="D394" s="110"/>
      <c r="E394" s="110"/>
      <c r="F394" s="123"/>
      <c r="G394" s="76"/>
      <c r="H394" s="76"/>
      <c r="I394" s="76"/>
      <c r="J394" s="121"/>
      <c r="L394" s="118"/>
      <c r="M394" s="76"/>
      <c r="N394" s="236" t="s">
        <v>248</v>
      </c>
      <c r="O394" s="236"/>
      <c r="P394" s="125">
        <v>0</v>
      </c>
      <c r="Q394" s="125">
        <v>0</v>
      </c>
      <c r="R394" s="125">
        <v>0</v>
      </c>
      <c r="S394" s="125">
        <v>0</v>
      </c>
      <c r="T394" s="125">
        <v>0</v>
      </c>
      <c r="U394" s="125">
        <v>0</v>
      </c>
      <c r="V394" s="125">
        <v>0</v>
      </c>
      <c r="W394" s="125">
        <v>0</v>
      </c>
      <c r="X394" s="125">
        <v>0</v>
      </c>
      <c r="Y394" s="125">
        <v>0</v>
      </c>
      <c r="Z394" s="125">
        <v>0</v>
      </c>
      <c r="AA394" s="125">
        <v>0</v>
      </c>
      <c r="AB394" s="122"/>
    </row>
    <row r="395" spans="3:28" x14ac:dyDescent="0.2">
      <c r="C395" s="118"/>
      <c r="D395" s="76"/>
      <c r="E395" s="110"/>
      <c r="F395" s="123"/>
      <c r="G395" s="76"/>
      <c r="H395" s="76"/>
      <c r="I395" s="76"/>
      <c r="J395" s="121"/>
      <c r="L395" s="118"/>
      <c r="M395" s="76"/>
      <c r="N395" s="236" t="s">
        <v>249</v>
      </c>
      <c r="O395" s="236"/>
      <c r="P395" s="125">
        <v>0</v>
      </c>
      <c r="Q395" s="125">
        <v>0</v>
      </c>
      <c r="R395" s="125">
        <v>0</v>
      </c>
      <c r="S395" s="125">
        <v>0</v>
      </c>
      <c r="T395" s="125">
        <v>0</v>
      </c>
      <c r="U395" s="125">
        <v>0</v>
      </c>
      <c r="V395" s="125">
        <v>0</v>
      </c>
      <c r="W395" s="125">
        <v>0</v>
      </c>
      <c r="X395" s="125">
        <v>0</v>
      </c>
      <c r="Y395" s="125">
        <v>0</v>
      </c>
      <c r="Z395" s="125">
        <v>0</v>
      </c>
      <c r="AA395" s="125"/>
      <c r="AB395" s="122"/>
    </row>
    <row r="396" spans="3:28" x14ac:dyDescent="0.2">
      <c r="C396" s="118"/>
      <c r="D396" s="76"/>
      <c r="E396" s="110"/>
      <c r="F396" s="123"/>
      <c r="G396" s="76"/>
      <c r="H396" s="76"/>
      <c r="I396" s="76"/>
      <c r="J396" s="121"/>
      <c r="L396" s="118"/>
      <c r="M396" s="76"/>
      <c r="N396" s="236" t="s">
        <v>250</v>
      </c>
      <c r="O396" s="236"/>
      <c r="P396" s="125">
        <v>177</v>
      </c>
      <c r="Q396" s="125">
        <v>177</v>
      </c>
      <c r="R396" s="125">
        <v>177</v>
      </c>
      <c r="S396" s="125">
        <v>177</v>
      </c>
      <c r="T396" s="125">
        <v>177</v>
      </c>
      <c r="U396" s="125">
        <v>177</v>
      </c>
      <c r="V396" s="125">
        <v>177</v>
      </c>
      <c r="W396" s="125">
        <v>177</v>
      </c>
      <c r="X396" s="125">
        <v>177</v>
      </c>
      <c r="Y396" s="125">
        <v>177</v>
      </c>
      <c r="Z396" s="125">
        <v>177</v>
      </c>
      <c r="AA396" s="125">
        <v>177</v>
      </c>
      <c r="AB396" s="122"/>
    </row>
    <row r="397" spans="3:28" x14ac:dyDescent="0.2">
      <c r="C397" s="118"/>
      <c r="D397" s="110"/>
      <c r="E397" s="110"/>
      <c r="F397" s="123"/>
      <c r="G397" s="76"/>
      <c r="H397" s="76"/>
      <c r="I397" s="76"/>
      <c r="J397" s="121"/>
      <c r="L397" s="118"/>
      <c r="M397" s="76"/>
      <c r="N397" s="236" t="s">
        <v>251</v>
      </c>
      <c r="O397" s="236"/>
      <c r="P397" s="125">
        <v>4553</v>
      </c>
      <c r="Q397" s="125">
        <v>4553</v>
      </c>
      <c r="R397" s="125">
        <v>4553</v>
      </c>
      <c r="S397" s="125">
        <v>4553</v>
      </c>
      <c r="T397" s="125">
        <v>4553</v>
      </c>
      <c r="U397" s="125">
        <v>4553</v>
      </c>
      <c r="V397" s="125">
        <v>4553</v>
      </c>
      <c r="W397" s="125">
        <v>4553</v>
      </c>
      <c r="X397" s="125">
        <v>4553</v>
      </c>
      <c r="Y397" s="125">
        <v>4553</v>
      </c>
      <c r="Z397" s="125">
        <v>4553</v>
      </c>
      <c r="AA397" s="125">
        <v>4553</v>
      </c>
      <c r="AB397" s="122"/>
    </row>
    <row r="398" spans="3:28" x14ac:dyDescent="0.2">
      <c r="C398" s="118"/>
      <c r="D398" s="110"/>
      <c r="E398" s="110"/>
      <c r="F398" s="123"/>
      <c r="G398" s="76"/>
      <c r="H398" s="76"/>
      <c r="I398" s="76"/>
      <c r="J398" s="121"/>
      <c r="L398" s="118"/>
      <c r="M398" s="76"/>
      <c r="N398" s="105"/>
      <c r="O398" s="105"/>
      <c r="P398" s="76"/>
      <c r="Q398" s="76"/>
      <c r="R398" s="76"/>
      <c r="S398" s="76"/>
      <c r="T398" s="76"/>
      <c r="U398" s="76"/>
      <c r="V398" s="76"/>
      <c r="W398" s="76"/>
      <c r="X398" s="76"/>
      <c r="Y398" s="76"/>
      <c r="Z398" s="76"/>
      <c r="AA398" s="76"/>
      <c r="AB398" s="122"/>
    </row>
    <row r="399" spans="3:28" x14ac:dyDescent="0.2">
      <c r="C399" s="118" t="s">
        <v>252</v>
      </c>
      <c r="D399" s="110"/>
      <c r="E399" s="110"/>
      <c r="F399" s="123"/>
      <c r="G399" s="76"/>
      <c r="H399" s="76"/>
      <c r="I399" s="76"/>
      <c r="J399" s="121"/>
      <c r="L399" s="118"/>
      <c r="M399" s="76"/>
      <c r="N399" s="235"/>
      <c r="O399" s="235"/>
      <c r="P399" s="126"/>
      <c r="Q399" s="126"/>
      <c r="R399" s="126"/>
      <c r="S399" s="126"/>
      <c r="T399" s="126"/>
      <c r="U399" s="126"/>
      <c r="V399" s="126"/>
      <c r="W399" s="126"/>
      <c r="X399" s="126"/>
      <c r="Y399" s="126"/>
      <c r="Z399" s="126"/>
      <c r="AA399" s="126"/>
      <c r="AB399" s="122"/>
    </row>
    <row r="400" spans="3:28" ht="13.2" thickBot="1" x14ac:dyDescent="0.25">
      <c r="C400" s="127" t="s">
        <v>253</v>
      </c>
      <c r="D400" s="128"/>
      <c r="E400" s="128"/>
      <c r="F400" s="128"/>
      <c r="G400" s="128"/>
      <c r="H400" s="129"/>
      <c r="I400" s="129"/>
      <c r="J400" s="130"/>
      <c r="L400" s="131"/>
      <c r="M400" s="129"/>
      <c r="N400" s="129"/>
      <c r="O400" s="129"/>
      <c r="P400" s="129"/>
      <c r="Q400" s="129"/>
      <c r="R400" s="129"/>
      <c r="S400" s="129"/>
      <c r="T400" s="129"/>
      <c r="U400" s="129"/>
      <c r="V400" s="129"/>
      <c r="W400" s="129"/>
      <c r="X400" s="129"/>
      <c r="Y400" s="129"/>
      <c r="Z400" s="129"/>
      <c r="AA400" s="129"/>
      <c r="AB400" s="132"/>
    </row>
    <row r="402" spans="1:30" x14ac:dyDescent="0.2">
      <c r="C402" s="75" t="s">
        <v>122</v>
      </c>
    </row>
    <row r="403" spans="1:30" x14ac:dyDescent="0.2">
      <c r="C403" s="54" t="s">
        <v>258</v>
      </c>
    </row>
    <row r="404" spans="1:30" x14ac:dyDescent="0.2">
      <c r="C404" s="54" t="s">
        <v>259</v>
      </c>
    </row>
    <row r="405" spans="1:30" x14ac:dyDescent="0.2">
      <c r="A405" s="77"/>
      <c r="B405" s="78"/>
      <c r="C405" s="77"/>
      <c r="D405" s="78"/>
      <c r="E405" s="78"/>
      <c r="F405" s="78"/>
      <c r="G405" s="78"/>
      <c r="H405" s="77"/>
      <c r="I405" s="77"/>
      <c r="J405" s="77"/>
      <c r="K405" s="77"/>
      <c r="L405" s="77"/>
      <c r="M405" s="77"/>
      <c r="N405" s="77"/>
      <c r="O405" s="77"/>
      <c r="P405" s="77"/>
      <c r="Q405" s="77"/>
      <c r="R405" s="77"/>
      <c r="S405" s="77"/>
      <c r="T405" s="77"/>
      <c r="U405" s="77"/>
      <c r="V405" s="77"/>
      <c r="W405" s="77"/>
      <c r="X405" s="77"/>
      <c r="Y405" s="77"/>
      <c r="Z405" s="77"/>
      <c r="AA405" s="77"/>
      <c r="AB405" s="77"/>
      <c r="AC405" s="77"/>
      <c r="AD405" s="77"/>
    </row>
    <row r="406" spans="1:30" x14ac:dyDescent="0.25">
      <c r="A406" s="51" t="s">
        <v>260</v>
      </c>
    </row>
    <row r="407" spans="1:30" x14ac:dyDescent="0.25">
      <c r="B407" s="51" t="s">
        <v>261</v>
      </c>
    </row>
    <row r="408" spans="1:30" x14ac:dyDescent="0.25">
      <c r="B408" s="51"/>
      <c r="C408" s="51" t="s">
        <v>262</v>
      </c>
    </row>
    <row r="409" spans="1:30" x14ac:dyDescent="0.25">
      <c r="B409" s="51"/>
    </row>
    <row r="410" spans="1:30" x14ac:dyDescent="0.25">
      <c r="B410" s="51"/>
      <c r="C410" s="54" t="s">
        <v>127</v>
      </c>
    </row>
    <row r="411" spans="1:30" x14ac:dyDescent="0.25">
      <c r="B411" s="51"/>
      <c r="C411" s="54" t="s">
        <v>263</v>
      </c>
    </row>
    <row r="412" spans="1:30" x14ac:dyDescent="0.25">
      <c r="B412" s="51"/>
      <c r="C412" s="54" t="s">
        <v>264</v>
      </c>
    </row>
    <row r="413" spans="1:30" x14ac:dyDescent="0.25">
      <c r="C413" s="51"/>
      <c r="D413" s="52"/>
      <c r="E413" s="52"/>
      <c r="F413" s="52"/>
      <c r="G413" s="52"/>
      <c r="H413" s="52"/>
      <c r="I413" s="52"/>
      <c r="J413" s="52"/>
      <c r="K413" s="52"/>
      <c r="L413" s="52"/>
      <c r="M413" s="52"/>
      <c r="N413" s="52"/>
      <c r="O413" s="52"/>
      <c r="P413" s="52"/>
    </row>
    <row r="414" spans="1:30" x14ac:dyDescent="0.25">
      <c r="C414" s="51"/>
      <c r="D414" s="52"/>
      <c r="E414" s="52"/>
      <c r="F414" s="52"/>
      <c r="G414" s="52"/>
      <c r="H414" s="52"/>
      <c r="I414" s="52"/>
      <c r="J414" s="52"/>
      <c r="K414" s="52"/>
      <c r="L414" s="52"/>
      <c r="M414" s="52"/>
      <c r="N414" s="52"/>
      <c r="O414" s="52"/>
      <c r="P414" s="52"/>
    </row>
    <row r="415" spans="1:30" x14ac:dyDescent="0.2">
      <c r="C415" s="54" t="s">
        <v>265</v>
      </c>
    </row>
    <row r="416" spans="1:30" ht="13.2" thickBot="1" x14ac:dyDescent="0.25">
      <c r="W416" s="54" t="s">
        <v>130</v>
      </c>
      <c r="AC416" s="54" t="s">
        <v>178</v>
      </c>
    </row>
    <row r="417" spans="2:30" ht="24" customHeight="1" thickBot="1" x14ac:dyDescent="0.25">
      <c r="C417" s="221" t="s">
        <v>132</v>
      </c>
      <c r="D417" s="221"/>
      <c r="E417" s="221"/>
      <c r="F417" s="221"/>
      <c r="G417" s="221"/>
      <c r="H417" s="223" t="s">
        <v>133</v>
      </c>
      <c r="I417" s="223"/>
      <c r="J417" s="223"/>
      <c r="K417" s="224" t="s">
        <v>134</v>
      </c>
      <c r="L417" s="224"/>
      <c r="M417" s="224"/>
      <c r="N417" s="83" t="s">
        <v>135</v>
      </c>
      <c r="O417" s="83" t="s">
        <v>136</v>
      </c>
      <c r="P417" s="84" t="s">
        <v>137</v>
      </c>
      <c r="Q417" s="225" t="s">
        <v>138</v>
      </c>
      <c r="R417" s="226" t="s">
        <v>139</v>
      </c>
      <c r="S417" s="226"/>
      <c r="T417" s="226"/>
      <c r="U417" s="226"/>
      <c r="V417" s="227" t="s">
        <v>140</v>
      </c>
      <c r="W417" s="227" t="s">
        <v>141</v>
      </c>
      <c r="X417" s="227"/>
      <c r="Y417" s="227"/>
      <c r="Z417" s="206" t="s">
        <v>142</v>
      </c>
      <c r="AA417" s="206" t="s">
        <v>143</v>
      </c>
      <c r="AB417" s="207"/>
      <c r="AC417" s="208" t="s">
        <v>144</v>
      </c>
      <c r="AD417" s="210" t="s">
        <v>145</v>
      </c>
    </row>
    <row r="418" spans="2:30" ht="37.799999999999997" x14ac:dyDescent="0.2">
      <c r="C418" s="82" t="s">
        <v>146</v>
      </c>
      <c r="D418" s="86" t="s">
        <v>147</v>
      </c>
      <c r="E418" s="87">
        <v>18</v>
      </c>
      <c r="F418" s="87" t="s">
        <v>148</v>
      </c>
      <c r="G418" s="103" t="s">
        <v>149</v>
      </c>
      <c r="H418" s="89" t="s">
        <v>150</v>
      </c>
      <c r="I418" s="90" t="s">
        <v>151</v>
      </c>
      <c r="J418" s="91" t="s">
        <v>152</v>
      </c>
      <c r="K418" s="91" t="s">
        <v>150</v>
      </c>
      <c r="L418" s="90" t="s">
        <v>151</v>
      </c>
      <c r="M418" s="91" t="s">
        <v>153</v>
      </c>
      <c r="N418" s="90" t="s">
        <v>151</v>
      </c>
      <c r="O418" s="90" t="s">
        <v>151</v>
      </c>
      <c r="P418" s="92" t="s">
        <v>151</v>
      </c>
      <c r="Q418" s="225"/>
      <c r="R418" s="93" t="s">
        <v>154</v>
      </c>
      <c r="S418" s="94" t="s">
        <v>155</v>
      </c>
      <c r="T418" s="94" t="s">
        <v>156</v>
      </c>
      <c r="U418" s="95" t="s">
        <v>157</v>
      </c>
      <c r="V418" s="227"/>
      <c r="W418" s="96" t="s">
        <v>158</v>
      </c>
      <c r="X418" s="96" t="s">
        <v>159</v>
      </c>
      <c r="Y418" s="95" t="s">
        <v>160</v>
      </c>
      <c r="Z418" s="206"/>
      <c r="AA418" s="94" t="s">
        <v>161</v>
      </c>
      <c r="AB418" s="97" t="s">
        <v>162</v>
      </c>
      <c r="AC418" s="209"/>
      <c r="AD418" s="210"/>
    </row>
    <row r="419" spans="2:30" x14ac:dyDescent="0.2">
      <c r="C419" s="79" t="s">
        <v>163</v>
      </c>
      <c r="D419" s="86" t="s">
        <v>164</v>
      </c>
      <c r="E419" s="87" t="s">
        <v>165</v>
      </c>
      <c r="F419" s="87"/>
      <c r="G419" s="103"/>
      <c r="H419" s="98">
        <v>2000000</v>
      </c>
      <c r="I419" s="211">
        <v>3.5000000000000001E-3</v>
      </c>
      <c r="J419" s="81">
        <f>$H419*$I419</f>
        <v>7000</v>
      </c>
      <c r="K419" s="81">
        <v>0</v>
      </c>
      <c r="L419" s="228">
        <v>0</v>
      </c>
      <c r="M419" s="81">
        <f>$K419*$L419</f>
        <v>0</v>
      </c>
      <c r="N419" s="81">
        <v>2120</v>
      </c>
      <c r="O419" s="81">
        <v>990</v>
      </c>
      <c r="P419" s="81">
        <f>IF($E419="以上",200,0)</f>
        <v>200</v>
      </c>
      <c r="Q419" s="80">
        <f>$J419+$M419+$N419+$O419+$P419</f>
        <v>10310</v>
      </c>
      <c r="R419" s="213"/>
      <c r="S419" s="81">
        <f>$N419*$R419/10</f>
        <v>0</v>
      </c>
      <c r="T419" s="81">
        <f>$O419*$R419/10</f>
        <v>0</v>
      </c>
      <c r="U419" s="81">
        <f>$P419*$R419/10</f>
        <v>0</v>
      </c>
      <c r="V419" s="81">
        <f>IF(F419="○",($N419-$S419)/2,0)</f>
        <v>0</v>
      </c>
      <c r="W419" s="81">
        <f>IF($G419="○",$J419*4/12,0)</f>
        <v>0</v>
      </c>
      <c r="X419" s="81">
        <f>IF($G419="○",IF($R419="",$N419*4/12,($N419-$S419)*4/12),0)</f>
        <v>0</v>
      </c>
      <c r="Y419" s="81">
        <f>IF($G419="○",IF($R419="",$P419*4/12,($P419-$U419)*4/12),0)</f>
        <v>0</v>
      </c>
      <c r="Z419" s="81">
        <f>IF(E419="未満",N419-S419-V419-X419,0)</f>
        <v>0</v>
      </c>
      <c r="AA419" s="81">
        <f>Q419-S419-T419-U419-V419-W419-X419-Y419-Z419</f>
        <v>10310</v>
      </c>
      <c r="AB419" s="215">
        <f>SUM(AA419:AA421)</f>
        <v>10310</v>
      </c>
      <c r="AC419" s="217">
        <f>IF(AB419-56000&lt;0,0,AB419-56000)</f>
        <v>0</v>
      </c>
      <c r="AD419" s="219">
        <f>AB419-AC419</f>
        <v>10310</v>
      </c>
    </row>
    <row r="420" spans="2:30" ht="13.5" customHeight="1" x14ac:dyDescent="0.2">
      <c r="C420" s="79"/>
      <c r="D420" s="86"/>
      <c r="E420" s="87"/>
      <c r="F420" s="87"/>
      <c r="G420" s="103"/>
      <c r="H420" s="98"/>
      <c r="I420" s="211"/>
      <c r="J420" s="81"/>
      <c r="K420" s="81"/>
      <c r="L420" s="228"/>
      <c r="M420" s="81"/>
      <c r="N420" s="81"/>
      <c r="O420" s="99"/>
      <c r="P420" s="81"/>
      <c r="Q420" s="80"/>
      <c r="R420" s="213"/>
      <c r="S420" s="81">
        <f>$N420*$R419/10</f>
        <v>0</v>
      </c>
      <c r="T420" s="99"/>
      <c r="U420" s="81"/>
      <c r="V420" s="81"/>
      <c r="W420" s="81"/>
      <c r="X420" s="81"/>
      <c r="Y420" s="81"/>
      <c r="Z420" s="81"/>
      <c r="AA420" s="81"/>
      <c r="AB420" s="215"/>
      <c r="AC420" s="217"/>
      <c r="AD420" s="219"/>
    </row>
    <row r="421" spans="2:30" ht="14.25" customHeight="1" thickBot="1" x14ac:dyDescent="0.25">
      <c r="C421" s="79"/>
      <c r="D421" s="86"/>
      <c r="E421" s="87"/>
      <c r="F421" s="87"/>
      <c r="G421" s="103"/>
      <c r="H421" s="100"/>
      <c r="I421" s="212"/>
      <c r="J421" s="101"/>
      <c r="K421" s="101"/>
      <c r="L421" s="229"/>
      <c r="M421" s="101"/>
      <c r="N421" s="101"/>
      <c r="O421" s="102"/>
      <c r="P421" s="101"/>
      <c r="Q421" s="85"/>
      <c r="R421" s="214"/>
      <c r="S421" s="101">
        <f>$N421*$R419/10</f>
        <v>0</v>
      </c>
      <c r="T421" s="102"/>
      <c r="U421" s="101"/>
      <c r="V421" s="101"/>
      <c r="W421" s="101"/>
      <c r="X421" s="101"/>
      <c r="Y421" s="101"/>
      <c r="Z421" s="101"/>
      <c r="AA421" s="101"/>
      <c r="AB421" s="216"/>
      <c r="AC421" s="218"/>
      <c r="AD421" s="220"/>
    </row>
    <row r="424" spans="2:30" x14ac:dyDescent="0.2">
      <c r="C424" s="54" t="s">
        <v>266</v>
      </c>
    </row>
    <row r="425" spans="2:30" ht="13.2" thickBot="1" x14ac:dyDescent="0.25">
      <c r="C425" s="65" t="s">
        <v>267</v>
      </c>
      <c r="D425" s="65">
        <v>6</v>
      </c>
      <c r="E425" s="109" t="s">
        <v>268</v>
      </c>
      <c r="W425" s="54" t="s">
        <v>130</v>
      </c>
      <c r="AC425" s="54" t="s">
        <v>178</v>
      </c>
    </row>
    <row r="426" spans="2:30" ht="34.5" customHeight="1" thickBot="1" x14ac:dyDescent="0.25">
      <c r="C426" s="221" t="s">
        <v>132</v>
      </c>
      <c r="D426" s="221"/>
      <c r="E426" s="221"/>
      <c r="F426" s="221"/>
      <c r="G426" s="221"/>
      <c r="H426" s="239" t="s">
        <v>269</v>
      </c>
      <c r="I426" s="239"/>
      <c r="J426" s="239"/>
      <c r="K426" s="240" t="s">
        <v>270</v>
      </c>
      <c r="L426" s="240"/>
      <c r="M426" s="240"/>
      <c r="N426" s="133" t="s">
        <v>271</v>
      </c>
      <c r="O426" s="133" t="s">
        <v>272</v>
      </c>
      <c r="P426" s="133" t="s">
        <v>273</v>
      </c>
      <c r="Q426" s="225" t="s">
        <v>274</v>
      </c>
      <c r="R426" s="241" t="s">
        <v>275</v>
      </c>
      <c r="S426" s="241"/>
      <c r="T426" s="241"/>
      <c r="U426" s="241"/>
      <c r="V426" s="206" t="s">
        <v>276</v>
      </c>
      <c r="W426" s="206" t="s">
        <v>277</v>
      </c>
      <c r="X426" s="206"/>
      <c r="Y426" s="206"/>
      <c r="Z426" s="206" t="s">
        <v>278</v>
      </c>
      <c r="AA426" s="206" t="s">
        <v>279</v>
      </c>
      <c r="AB426" s="207"/>
      <c r="AC426" s="237" t="s">
        <v>280</v>
      </c>
      <c r="AD426" s="210" t="s">
        <v>281</v>
      </c>
    </row>
    <row r="427" spans="2:30" ht="37.799999999999997" x14ac:dyDescent="0.2">
      <c r="C427" s="82" t="s">
        <v>146</v>
      </c>
      <c r="D427" s="86" t="s">
        <v>147</v>
      </c>
      <c r="E427" s="87">
        <v>18</v>
      </c>
      <c r="F427" s="87" t="s">
        <v>148</v>
      </c>
      <c r="G427" s="103" t="s">
        <v>149</v>
      </c>
      <c r="H427" s="89" t="s">
        <v>150</v>
      </c>
      <c r="I427" s="90" t="s">
        <v>151</v>
      </c>
      <c r="J427" s="91" t="s">
        <v>152</v>
      </c>
      <c r="K427" s="91" t="s">
        <v>150</v>
      </c>
      <c r="L427" s="90" t="s">
        <v>151</v>
      </c>
      <c r="M427" s="91" t="s">
        <v>153</v>
      </c>
      <c r="N427" s="90" t="s">
        <v>151</v>
      </c>
      <c r="O427" s="90" t="s">
        <v>151</v>
      </c>
      <c r="P427" s="92" t="s">
        <v>151</v>
      </c>
      <c r="Q427" s="225"/>
      <c r="R427" s="93" t="s">
        <v>154</v>
      </c>
      <c r="S427" s="94" t="s">
        <v>155</v>
      </c>
      <c r="T427" s="94" t="s">
        <v>156</v>
      </c>
      <c r="U427" s="95" t="s">
        <v>157</v>
      </c>
      <c r="V427" s="206"/>
      <c r="W427" s="96" t="s">
        <v>158</v>
      </c>
      <c r="X427" s="96" t="s">
        <v>159</v>
      </c>
      <c r="Y427" s="95" t="s">
        <v>160</v>
      </c>
      <c r="Z427" s="206"/>
      <c r="AA427" s="94" t="s">
        <v>161</v>
      </c>
      <c r="AB427" s="97" t="s">
        <v>162</v>
      </c>
      <c r="AC427" s="238"/>
      <c r="AD427" s="210"/>
    </row>
    <row r="428" spans="2:30" x14ac:dyDescent="0.2">
      <c r="C428" s="79" t="s">
        <v>166</v>
      </c>
      <c r="D428" s="86"/>
      <c r="E428" s="87" t="s">
        <v>165</v>
      </c>
      <c r="F428" s="87"/>
      <c r="G428" s="103"/>
      <c r="H428" s="98">
        <v>1000000</v>
      </c>
      <c r="I428" s="211">
        <v>3.5000000000000001E-3</v>
      </c>
      <c r="J428" s="81">
        <f>($H428*$I428)*$D425/12</f>
        <v>1750</v>
      </c>
      <c r="K428" s="81">
        <v>0</v>
      </c>
      <c r="L428" s="228">
        <v>0</v>
      </c>
      <c r="M428" s="81">
        <f>($K428*$L428)*$D425/12</f>
        <v>0</v>
      </c>
      <c r="N428" s="81">
        <f>2120*$D425/12</f>
        <v>1060</v>
      </c>
      <c r="O428" s="81">
        <v>0</v>
      </c>
      <c r="P428" s="81">
        <f>IF($E428="以上",200*$D425/12,0)</f>
        <v>100</v>
      </c>
      <c r="Q428" s="80">
        <f>$J428+$M428+$N428+$O428+$P428</f>
        <v>2910</v>
      </c>
      <c r="R428" s="213"/>
      <c r="S428" s="81">
        <f>($N428*$R428/10)*$D425/12</f>
        <v>0</v>
      </c>
      <c r="T428" s="81">
        <f>($O428*$R428/10)*$D425/12</f>
        <v>0</v>
      </c>
      <c r="U428" s="81">
        <f>($P428*$R428/10)*$D425/12</f>
        <v>0</v>
      </c>
      <c r="V428" s="81">
        <f>IF(F428="○",(($N428-$S428)/2)*$D425/12,0)</f>
        <v>0</v>
      </c>
      <c r="W428" s="81">
        <f>IF($G428="○",$J428*4/12,0)</f>
        <v>0</v>
      </c>
      <c r="X428" s="81">
        <f>IF($G428="○",IF($R428="",$N428*4/12,($N428-$S428)*4/12),0)</f>
        <v>0</v>
      </c>
      <c r="Y428" s="81">
        <f>IF($G428="○",IF($R428="",$P428*4/12,($P428-$U428)*4/12),0)</f>
        <v>0</v>
      </c>
      <c r="Z428" s="81">
        <f>IF(E428="未満",N428-S428-V428-X428,0)</f>
        <v>0</v>
      </c>
      <c r="AA428" s="81">
        <f>Q428-S428-T428-U428-V428-W428-X428-Y428-Z428</f>
        <v>2910</v>
      </c>
      <c r="AB428" s="215">
        <f>SUM(AA428:AA430)</f>
        <v>2910</v>
      </c>
      <c r="AC428" s="217">
        <f>IF(AB428-56000&lt;0,0,AB428-56000)</f>
        <v>0</v>
      </c>
      <c r="AD428" s="219">
        <f>AB428-AC428</f>
        <v>2910</v>
      </c>
    </row>
    <row r="429" spans="2:30" x14ac:dyDescent="0.2">
      <c r="C429" s="79" t="s">
        <v>167</v>
      </c>
      <c r="D429" s="86"/>
      <c r="E429" s="87" t="s">
        <v>168</v>
      </c>
      <c r="F429" s="87"/>
      <c r="G429" s="103"/>
      <c r="H429" s="98">
        <v>0</v>
      </c>
      <c r="I429" s="211"/>
      <c r="J429" s="81">
        <f>($H429*$I428)*$D425/12</f>
        <v>0</v>
      </c>
      <c r="K429" s="81">
        <v>0</v>
      </c>
      <c r="L429" s="228"/>
      <c r="M429" s="81">
        <f>($K429*$L428)*$D425/12</f>
        <v>0</v>
      </c>
      <c r="N429" s="81">
        <f>2120*$D425/12</f>
        <v>1060</v>
      </c>
      <c r="O429" s="99"/>
      <c r="P429" s="81">
        <f>IF($E429="以上",200*$D425/12,0)</f>
        <v>0</v>
      </c>
      <c r="Q429" s="80">
        <f>$J429+$M429+$N429+$O429+$P429</f>
        <v>1060</v>
      </c>
      <c r="R429" s="213"/>
      <c r="S429" s="81">
        <f>($N429*$R428/10)*$D425/12</f>
        <v>0</v>
      </c>
      <c r="T429" s="99"/>
      <c r="U429" s="81">
        <f>($P429*$R428/10)*$D425/12</f>
        <v>0</v>
      </c>
      <c r="V429" s="81">
        <f>IF(F429="○",(($N429-$S429)/2)*$D425/12,0)</f>
        <v>0</v>
      </c>
      <c r="W429" s="81">
        <f>IF($G429="○",$J429*4/12,0)</f>
        <v>0</v>
      </c>
      <c r="X429" s="81">
        <f>IF($G429="○",IF($R428="",$N429*4/12,($N429-$S429)*4/12),0)</f>
        <v>0</v>
      </c>
      <c r="Y429" s="81">
        <f>IF($G429="○",IF($R428="",$P429*4/12,($P429-$U429)*4/12),0)</f>
        <v>0</v>
      </c>
      <c r="Z429" s="81">
        <f>IF(E429="未満",N429-S429-V429-X429,0)</f>
        <v>1060</v>
      </c>
      <c r="AA429" s="81">
        <f t="shared" ref="AA429:AA430" si="41">Q429-S429-T429-U429-V429-W429-X429-Y429-Z429</f>
        <v>0</v>
      </c>
      <c r="AB429" s="215"/>
      <c r="AC429" s="217"/>
      <c r="AD429" s="219"/>
    </row>
    <row r="430" spans="2:30" ht="13.2" thickBot="1" x14ac:dyDescent="0.3">
      <c r="B430" s="51"/>
      <c r="C430" s="79"/>
      <c r="D430" s="86"/>
      <c r="E430" s="87"/>
      <c r="F430" s="87"/>
      <c r="G430" s="103"/>
      <c r="H430" s="100"/>
      <c r="I430" s="212"/>
      <c r="J430" s="101"/>
      <c r="K430" s="101"/>
      <c r="L430" s="229"/>
      <c r="M430" s="101"/>
      <c r="N430" s="101"/>
      <c r="O430" s="102"/>
      <c r="P430" s="101"/>
      <c r="Q430" s="85">
        <f>$J430+$M430+$N430+$O430+$P430</f>
        <v>0</v>
      </c>
      <c r="R430" s="214"/>
      <c r="S430" s="101"/>
      <c r="T430" s="102"/>
      <c r="U430" s="101"/>
      <c r="V430" s="101"/>
      <c r="W430" s="101"/>
      <c r="X430" s="101"/>
      <c r="Y430" s="101"/>
      <c r="Z430" s="101">
        <f t="shared" ref="Z430" si="42">IF(E430="未満",N430-S430-V430-X430,0)</f>
        <v>0</v>
      </c>
      <c r="AA430" s="101">
        <f t="shared" si="41"/>
        <v>0</v>
      </c>
      <c r="AB430" s="216"/>
      <c r="AC430" s="218"/>
      <c r="AD430" s="220"/>
    </row>
    <row r="431" spans="2:30" x14ac:dyDescent="0.25">
      <c r="B431" s="51"/>
    </row>
    <row r="432" spans="2:30" x14ac:dyDescent="0.25">
      <c r="B432" s="51"/>
    </row>
    <row r="433" spans="1:30" x14ac:dyDescent="0.25">
      <c r="B433" s="51"/>
      <c r="C433" s="54" t="s">
        <v>282</v>
      </c>
    </row>
    <row r="434" spans="1:30" x14ac:dyDescent="0.25">
      <c r="B434" s="51"/>
      <c r="C434" s="54" t="s">
        <v>283</v>
      </c>
      <c r="H434" s="54" t="s">
        <v>284</v>
      </c>
    </row>
    <row r="435" spans="1:30" x14ac:dyDescent="0.25">
      <c r="B435" s="51"/>
      <c r="C435" s="54" t="s">
        <v>285</v>
      </c>
      <c r="H435" s="54" t="s">
        <v>286</v>
      </c>
    </row>
    <row r="436" spans="1:30" x14ac:dyDescent="0.25">
      <c r="B436" s="51"/>
      <c r="AD436" s="117"/>
    </row>
    <row r="437" spans="1:30" x14ac:dyDescent="0.25">
      <c r="B437" s="51"/>
      <c r="C437" s="134" t="s">
        <v>287</v>
      </c>
      <c r="D437" s="135"/>
      <c r="E437" s="135"/>
      <c r="F437" s="135"/>
    </row>
    <row r="438" spans="1:30" x14ac:dyDescent="0.25">
      <c r="B438" s="51"/>
    </row>
    <row r="439" spans="1:30" x14ac:dyDescent="0.25">
      <c r="B439" s="51"/>
    </row>
    <row r="440" spans="1:30" x14ac:dyDescent="0.25">
      <c r="B440" s="51"/>
      <c r="C440" s="75" t="s">
        <v>122</v>
      </c>
    </row>
    <row r="441" spans="1:30" x14ac:dyDescent="0.25">
      <c r="B441" s="51"/>
      <c r="C441" s="54" t="s">
        <v>288</v>
      </c>
    </row>
    <row r="442" spans="1:30" x14ac:dyDescent="0.25">
      <c r="B442" s="51"/>
      <c r="C442" s="54" t="s">
        <v>289</v>
      </c>
    </row>
    <row r="443" spans="1:30" x14ac:dyDescent="0.25">
      <c r="B443" s="51"/>
      <c r="C443" s="136" t="s">
        <v>290</v>
      </c>
    </row>
    <row r="444" spans="1:30" x14ac:dyDescent="0.25">
      <c r="B444" s="51"/>
      <c r="C444" s="136" t="s">
        <v>291</v>
      </c>
    </row>
    <row r="445" spans="1:30" x14ac:dyDescent="0.2">
      <c r="A445" s="77"/>
      <c r="B445" s="78"/>
      <c r="C445" s="77"/>
      <c r="D445" s="78"/>
      <c r="E445" s="78"/>
      <c r="F445" s="78"/>
      <c r="G445" s="78"/>
      <c r="H445" s="77"/>
      <c r="I445" s="77"/>
      <c r="J445" s="77"/>
      <c r="K445" s="77"/>
      <c r="L445" s="77"/>
      <c r="M445" s="77"/>
      <c r="N445" s="77"/>
      <c r="O445" s="77"/>
      <c r="P445" s="77"/>
      <c r="Q445" s="77"/>
      <c r="R445" s="77"/>
      <c r="S445" s="77"/>
      <c r="T445" s="77"/>
      <c r="U445" s="77"/>
      <c r="V445" s="77"/>
      <c r="W445" s="77"/>
      <c r="X445" s="77"/>
      <c r="Y445" s="77"/>
      <c r="Z445" s="77"/>
      <c r="AA445" s="77"/>
      <c r="AB445" s="77"/>
      <c r="AC445" s="77"/>
      <c r="AD445" s="77"/>
    </row>
    <row r="446" spans="1:30" x14ac:dyDescent="0.25">
      <c r="A446" s="51"/>
      <c r="B446" s="51" t="s">
        <v>261</v>
      </c>
    </row>
    <row r="447" spans="1:30" x14ac:dyDescent="0.25">
      <c r="B447" s="51"/>
      <c r="C447" s="51" t="s">
        <v>292</v>
      </c>
    </row>
    <row r="448" spans="1:30" x14ac:dyDescent="0.25">
      <c r="B448" s="51"/>
      <c r="C448" s="51"/>
    </row>
    <row r="449" spans="2:30" x14ac:dyDescent="0.25">
      <c r="B449" s="51"/>
    </row>
    <row r="450" spans="2:30" x14ac:dyDescent="0.25">
      <c r="B450" s="51"/>
      <c r="C450" s="54" t="s">
        <v>127</v>
      </c>
    </row>
    <row r="451" spans="2:30" x14ac:dyDescent="0.25">
      <c r="B451" s="51"/>
      <c r="C451" s="54" t="s">
        <v>263</v>
      </c>
    </row>
    <row r="452" spans="2:30" x14ac:dyDescent="0.25">
      <c r="B452" s="51"/>
      <c r="C452" s="54" t="s">
        <v>293</v>
      </c>
    </row>
    <row r="453" spans="2:30" x14ac:dyDescent="0.25">
      <c r="C453" s="51"/>
      <c r="D453" s="52"/>
      <c r="E453" s="52"/>
      <c r="F453" s="52"/>
      <c r="G453" s="52"/>
      <c r="H453" s="52"/>
      <c r="I453" s="52"/>
      <c r="J453" s="52"/>
      <c r="K453" s="52"/>
      <c r="L453" s="52"/>
      <c r="M453" s="52"/>
      <c r="N453" s="52"/>
      <c r="O453" s="52"/>
      <c r="P453" s="52"/>
    </row>
    <row r="454" spans="2:30" x14ac:dyDescent="0.25">
      <c r="C454" s="51"/>
      <c r="D454" s="52"/>
      <c r="E454" s="52"/>
      <c r="F454" s="52"/>
      <c r="G454" s="52"/>
      <c r="H454" s="52"/>
      <c r="I454" s="52"/>
      <c r="J454" s="52"/>
      <c r="K454" s="52"/>
      <c r="L454" s="52"/>
      <c r="M454" s="52"/>
      <c r="N454" s="52"/>
      <c r="O454" s="52"/>
      <c r="P454" s="52"/>
    </row>
    <row r="455" spans="2:30" x14ac:dyDescent="0.2">
      <c r="C455" s="54" t="s">
        <v>294</v>
      </c>
    </row>
    <row r="456" spans="2:30" ht="13.2" thickBot="1" x14ac:dyDescent="0.25">
      <c r="W456" s="54" t="s">
        <v>130</v>
      </c>
      <c r="AC456" s="54" t="s">
        <v>178</v>
      </c>
    </row>
    <row r="457" spans="2:30" ht="24" customHeight="1" thickBot="1" x14ac:dyDescent="0.25">
      <c r="C457" s="221" t="s">
        <v>132</v>
      </c>
      <c r="D457" s="221"/>
      <c r="E457" s="221"/>
      <c r="F457" s="221"/>
      <c r="G457" s="221"/>
      <c r="H457" s="223" t="s">
        <v>133</v>
      </c>
      <c r="I457" s="223"/>
      <c r="J457" s="223"/>
      <c r="K457" s="224" t="s">
        <v>134</v>
      </c>
      <c r="L457" s="224"/>
      <c r="M457" s="224"/>
      <c r="N457" s="83" t="s">
        <v>135</v>
      </c>
      <c r="O457" s="83" t="s">
        <v>136</v>
      </c>
      <c r="P457" s="84" t="s">
        <v>137</v>
      </c>
      <c r="Q457" s="225" t="s">
        <v>138</v>
      </c>
      <c r="R457" s="226" t="s">
        <v>139</v>
      </c>
      <c r="S457" s="226"/>
      <c r="T457" s="226"/>
      <c r="U457" s="226"/>
      <c r="V457" s="227" t="s">
        <v>140</v>
      </c>
      <c r="W457" s="227" t="s">
        <v>141</v>
      </c>
      <c r="X457" s="227"/>
      <c r="Y457" s="227"/>
      <c r="Z457" s="206" t="s">
        <v>142</v>
      </c>
      <c r="AA457" s="206" t="s">
        <v>143</v>
      </c>
      <c r="AB457" s="207"/>
      <c r="AC457" s="208" t="s">
        <v>144</v>
      </c>
      <c r="AD457" s="210" t="s">
        <v>145</v>
      </c>
    </row>
    <row r="458" spans="2:30" ht="37.799999999999997" x14ac:dyDescent="0.2">
      <c r="C458" s="82" t="s">
        <v>146</v>
      </c>
      <c r="D458" s="86" t="s">
        <v>147</v>
      </c>
      <c r="E458" s="87">
        <v>18</v>
      </c>
      <c r="F458" s="87" t="s">
        <v>148</v>
      </c>
      <c r="G458" s="103" t="s">
        <v>149</v>
      </c>
      <c r="H458" s="89" t="s">
        <v>150</v>
      </c>
      <c r="I458" s="90" t="s">
        <v>151</v>
      </c>
      <c r="J458" s="91" t="s">
        <v>152</v>
      </c>
      <c r="K458" s="91" t="s">
        <v>150</v>
      </c>
      <c r="L458" s="90" t="s">
        <v>151</v>
      </c>
      <c r="M458" s="91" t="s">
        <v>153</v>
      </c>
      <c r="N458" s="90" t="s">
        <v>151</v>
      </c>
      <c r="O458" s="90" t="s">
        <v>151</v>
      </c>
      <c r="P458" s="92" t="s">
        <v>151</v>
      </c>
      <c r="Q458" s="225"/>
      <c r="R458" s="93" t="s">
        <v>154</v>
      </c>
      <c r="S458" s="94" t="s">
        <v>155</v>
      </c>
      <c r="T458" s="94" t="s">
        <v>156</v>
      </c>
      <c r="U458" s="95" t="s">
        <v>157</v>
      </c>
      <c r="V458" s="227"/>
      <c r="W458" s="96" t="s">
        <v>158</v>
      </c>
      <c r="X458" s="96" t="s">
        <v>159</v>
      </c>
      <c r="Y458" s="95" t="s">
        <v>160</v>
      </c>
      <c r="Z458" s="206"/>
      <c r="AA458" s="94" t="s">
        <v>161</v>
      </c>
      <c r="AB458" s="97" t="s">
        <v>162</v>
      </c>
      <c r="AC458" s="209"/>
      <c r="AD458" s="210"/>
    </row>
    <row r="459" spans="2:30" x14ac:dyDescent="0.2">
      <c r="C459" s="79" t="s">
        <v>163</v>
      </c>
      <c r="D459" s="86" t="s">
        <v>164</v>
      </c>
      <c r="E459" s="87" t="s">
        <v>165</v>
      </c>
      <c r="F459" s="87"/>
      <c r="G459" s="103"/>
      <c r="H459" s="98">
        <v>2000000</v>
      </c>
      <c r="I459" s="211">
        <v>3.5000000000000001E-3</v>
      </c>
      <c r="J459" s="81">
        <f>$H459*$I459</f>
        <v>7000</v>
      </c>
      <c r="K459" s="81">
        <v>0</v>
      </c>
      <c r="L459" s="228">
        <v>0</v>
      </c>
      <c r="M459" s="81">
        <f>$K459*$L459</f>
        <v>0</v>
      </c>
      <c r="N459" s="81">
        <v>2120</v>
      </c>
      <c r="O459" s="81">
        <v>990</v>
      </c>
      <c r="P459" s="81">
        <f>IF($E459="以上",200,0)</f>
        <v>200</v>
      </c>
      <c r="Q459" s="80">
        <f>$J459+$M459+$N459+$O459+$P459</f>
        <v>10310</v>
      </c>
      <c r="R459" s="213"/>
      <c r="S459" s="81">
        <f>$N459*$R459/10</f>
        <v>0</v>
      </c>
      <c r="T459" s="81">
        <f>$O459*$R459/10</f>
        <v>0</v>
      </c>
      <c r="U459" s="81">
        <f>$P459*$R459/10</f>
        <v>0</v>
      </c>
      <c r="V459" s="81">
        <f>IF(F459="○",($N459-$S459)/2,0)</f>
        <v>0</v>
      </c>
      <c r="W459" s="81">
        <f>IF($G459="○",$J459*4/12,0)</f>
        <v>0</v>
      </c>
      <c r="X459" s="81">
        <f>IF($G459="○",IF($R459="",$N459*4/12,($N459-$S459)*4/12),0)</f>
        <v>0</v>
      </c>
      <c r="Y459" s="81">
        <f>IF($G459="○",IF($R459="",$P459*4/12,($P459-$U459)*4/12),0)</f>
        <v>0</v>
      </c>
      <c r="Z459" s="81">
        <f>IF(E459="未満",N459-S459-V459-X459,0)</f>
        <v>0</v>
      </c>
      <c r="AA459" s="81">
        <f>Q459-S459-T459-U459-V459-W459-X459-Y459-Z459</f>
        <v>10310</v>
      </c>
      <c r="AB459" s="215">
        <f>SUM(AA459:AA461)</f>
        <v>16130</v>
      </c>
      <c r="AC459" s="217">
        <f>IF(AB459-56000&lt;0,0,AB459-56000)</f>
        <v>0</v>
      </c>
      <c r="AD459" s="219">
        <f>AB459-AC459</f>
        <v>16130</v>
      </c>
    </row>
    <row r="460" spans="2:30" ht="13.5" customHeight="1" x14ac:dyDescent="0.2">
      <c r="C460" s="79" t="s">
        <v>166</v>
      </c>
      <c r="D460" s="86"/>
      <c r="E460" s="87" t="s">
        <v>165</v>
      </c>
      <c r="F460" s="87"/>
      <c r="G460" s="103"/>
      <c r="H460" s="98">
        <v>1000000</v>
      </c>
      <c r="I460" s="211"/>
      <c r="J460" s="81">
        <f>$H460*$I459</f>
        <v>3500</v>
      </c>
      <c r="K460" s="81">
        <v>0</v>
      </c>
      <c r="L460" s="228"/>
      <c r="M460" s="81">
        <f>$K460*$L459</f>
        <v>0</v>
      </c>
      <c r="N460" s="81">
        <v>2120</v>
      </c>
      <c r="O460" s="99"/>
      <c r="P460" s="81">
        <f>IF($E460="以上",200,0)</f>
        <v>200</v>
      </c>
      <c r="Q460" s="80">
        <f>$J460+$M460+$N460+$O460+$P460</f>
        <v>5820</v>
      </c>
      <c r="R460" s="213"/>
      <c r="S460" s="81">
        <f>$N460*$R459/10</f>
        <v>0</v>
      </c>
      <c r="T460" s="99"/>
      <c r="U460" s="81">
        <f>$P460*$R459/10</f>
        <v>0</v>
      </c>
      <c r="V460" s="81">
        <f t="shared" ref="V460:V461" si="43">IF(F460="○",($N460-$S460)/2,0)</f>
        <v>0</v>
      </c>
      <c r="W460" s="81">
        <f>IF($G460="○",$J460*4/12,0)</f>
        <v>0</v>
      </c>
      <c r="X460" s="81">
        <f>IF($G460="○",IF($R459="",$N460*4/12,($N460-$S460)*4/12),0)</f>
        <v>0</v>
      </c>
      <c r="Y460" s="81">
        <f>IF($G460="○",IF($R459="",$P460*4/12,($P460-$U460)*4/12),0)</f>
        <v>0</v>
      </c>
      <c r="Z460" s="81">
        <f t="shared" ref="Z460:Z461" si="44">IF(E460="未満",N460-S460-V460-X460,0)</f>
        <v>0</v>
      </c>
      <c r="AA460" s="81">
        <f t="shared" ref="AA460:AA461" si="45">Q460-S460-T460-U460-V460-W460-X460-Y460-Z460</f>
        <v>5820</v>
      </c>
      <c r="AB460" s="215"/>
      <c r="AC460" s="217"/>
      <c r="AD460" s="219"/>
    </row>
    <row r="461" spans="2:30" ht="14.25" customHeight="1" thickBot="1" x14ac:dyDescent="0.25">
      <c r="C461" s="79" t="s">
        <v>167</v>
      </c>
      <c r="D461" s="86"/>
      <c r="E461" s="87" t="s">
        <v>168</v>
      </c>
      <c r="F461" s="87"/>
      <c r="G461" s="103"/>
      <c r="H461" s="100">
        <v>0</v>
      </c>
      <c r="I461" s="212"/>
      <c r="J461" s="101">
        <f>$H461*$I459</f>
        <v>0</v>
      </c>
      <c r="K461" s="101">
        <v>0</v>
      </c>
      <c r="L461" s="229"/>
      <c r="M461" s="101">
        <f>$K461*$L459</f>
        <v>0</v>
      </c>
      <c r="N461" s="101">
        <v>2120</v>
      </c>
      <c r="O461" s="102"/>
      <c r="P461" s="101">
        <f>IF($E461="以上",200,0)</f>
        <v>0</v>
      </c>
      <c r="Q461" s="85">
        <f>$J461+$M461+$N461+$O461+$P461</f>
        <v>2120</v>
      </c>
      <c r="R461" s="214"/>
      <c r="S461" s="101">
        <f>$N461*$R459/10</f>
        <v>0</v>
      </c>
      <c r="T461" s="102"/>
      <c r="U461" s="101">
        <f>$P461*$R459/10</f>
        <v>0</v>
      </c>
      <c r="V461" s="101">
        <f t="shared" si="43"/>
        <v>0</v>
      </c>
      <c r="W461" s="101">
        <f>IF($G461="○",$J461*4/12,0)</f>
        <v>0</v>
      </c>
      <c r="X461" s="101">
        <f>IF($G461="○",IF($R459="",$N461*4/12,($N461-$S461)*4/12),0)</f>
        <v>0</v>
      </c>
      <c r="Y461" s="101">
        <f>IF($G461="○",IF($R459="",$P461*4/12,($P461-$U461)*4/12),0)</f>
        <v>0</v>
      </c>
      <c r="Z461" s="101">
        <f t="shared" si="44"/>
        <v>2120</v>
      </c>
      <c r="AA461" s="101">
        <f t="shared" si="45"/>
        <v>0</v>
      </c>
      <c r="AB461" s="216"/>
      <c r="AC461" s="218"/>
      <c r="AD461" s="220"/>
    </row>
    <row r="464" spans="2:30" x14ac:dyDescent="0.2">
      <c r="C464" s="54" t="s">
        <v>295</v>
      </c>
    </row>
    <row r="465" spans="2:30" ht="13.2" thickBot="1" x14ac:dyDescent="0.25">
      <c r="C465" s="65" t="s">
        <v>267</v>
      </c>
      <c r="D465" s="65">
        <v>6</v>
      </c>
      <c r="E465" s="109" t="s">
        <v>268</v>
      </c>
      <c r="W465" s="54" t="s">
        <v>130</v>
      </c>
      <c r="AC465" s="54" t="s">
        <v>178</v>
      </c>
    </row>
    <row r="466" spans="2:30" ht="34.5" customHeight="1" thickBot="1" x14ac:dyDescent="0.25">
      <c r="C466" s="221" t="s">
        <v>132</v>
      </c>
      <c r="D466" s="221"/>
      <c r="E466" s="221"/>
      <c r="F466" s="221"/>
      <c r="G466" s="221"/>
      <c r="H466" s="239" t="s">
        <v>269</v>
      </c>
      <c r="I466" s="239"/>
      <c r="J466" s="239"/>
      <c r="K466" s="240" t="s">
        <v>270</v>
      </c>
      <c r="L466" s="240"/>
      <c r="M466" s="240"/>
      <c r="N466" s="133" t="s">
        <v>271</v>
      </c>
      <c r="O466" s="133" t="s">
        <v>272</v>
      </c>
      <c r="P466" s="133" t="s">
        <v>273</v>
      </c>
      <c r="Q466" s="225" t="s">
        <v>274</v>
      </c>
      <c r="R466" s="241" t="s">
        <v>275</v>
      </c>
      <c r="S466" s="241"/>
      <c r="T466" s="241"/>
      <c r="U466" s="241"/>
      <c r="V466" s="206" t="s">
        <v>276</v>
      </c>
      <c r="W466" s="206" t="s">
        <v>277</v>
      </c>
      <c r="X466" s="206"/>
      <c r="Y466" s="206"/>
      <c r="Z466" s="206" t="s">
        <v>278</v>
      </c>
      <c r="AA466" s="206" t="s">
        <v>279</v>
      </c>
      <c r="AB466" s="207"/>
      <c r="AC466" s="237" t="s">
        <v>280</v>
      </c>
      <c r="AD466" s="210" t="s">
        <v>281</v>
      </c>
    </row>
    <row r="467" spans="2:30" ht="37.799999999999997" x14ac:dyDescent="0.2">
      <c r="C467" s="82" t="s">
        <v>146</v>
      </c>
      <c r="D467" s="86" t="s">
        <v>147</v>
      </c>
      <c r="E467" s="87">
        <v>18</v>
      </c>
      <c r="F467" s="87" t="s">
        <v>148</v>
      </c>
      <c r="G467" s="103" t="s">
        <v>149</v>
      </c>
      <c r="H467" s="89" t="s">
        <v>150</v>
      </c>
      <c r="I467" s="90" t="s">
        <v>151</v>
      </c>
      <c r="J467" s="91" t="s">
        <v>152</v>
      </c>
      <c r="K467" s="91" t="s">
        <v>150</v>
      </c>
      <c r="L467" s="90" t="s">
        <v>151</v>
      </c>
      <c r="M467" s="91" t="s">
        <v>153</v>
      </c>
      <c r="N467" s="90" t="s">
        <v>151</v>
      </c>
      <c r="O467" s="90" t="s">
        <v>151</v>
      </c>
      <c r="P467" s="92" t="s">
        <v>151</v>
      </c>
      <c r="Q467" s="225"/>
      <c r="R467" s="93" t="s">
        <v>154</v>
      </c>
      <c r="S467" s="94" t="s">
        <v>155</v>
      </c>
      <c r="T467" s="94" t="s">
        <v>156</v>
      </c>
      <c r="U467" s="95" t="s">
        <v>157</v>
      </c>
      <c r="V467" s="206"/>
      <c r="W467" s="96" t="s">
        <v>158</v>
      </c>
      <c r="X467" s="96" t="s">
        <v>159</v>
      </c>
      <c r="Y467" s="95" t="s">
        <v>160</v>
      </c>
      <c r="Z467" s="206"/>
      <c r="AA467" s="94" t="s">
        <v>161</v>
      </c>
      <c r="AB467" s="97" t="s">
        <v>162</v>
      </c>
      <c r="AC467" s="238"/>
      <c r="AD467" s="210"/>
    </row>
    <row r="468" spans="2:30" x14ac:dyDescent="0.2">
      <c r="C468" s="79" t="s">
        <v>166</v>
      </c>
      <c r="D468" s="86"/>
      <c r="E468" s="87" t="s">
        <v>165</v>
      </c>
      <c r="F468" s="87"/>
      <c r="G468" s="103"/>
      <c r="H468" s="98">
        <v>1000000</v>
      </c>
      <c r="I468" s="211">
        <v>3.5000000000000001E-3</v>
      </c>
      <c r="J468" s="81">
        <f>($H468*$I468)*$D465/12</f>
        <v>1750</v>
      </c>
      <c r="K468" s="81">
        <v>0</v>
      </c>
      <c r="L468" s="228">
        <v>0</v>
      </c>
      <c r="M468" s="81">
        <f>($K468*$L468)*$D465/12</f>
        <v>0</v>
      </c>
      <c r="N468" s="81">
        <f>2120*$D465/12</f>
        <v>1060</v>
      </c>
      <c r="O468" s="81">
        <v>0</v>
      </c>
      <c r="P468" s="81">
        <f>IF($E468="以上",200*$D465/12,0)</f>
        <v>100</v>
      </c>
      <c r="Q468" s="80">
        <f>$J468+$M468+$N468+$O468+$P468</f>
        <v>2910</v>
      </c>
      <c r="R468" s="213"/>
      <c r="S468" s="81">
        <f>($N468*$R468/10)*$D465/12</f>
        <v>0</v>
      </c>
      <c r="T468" s="81">
        <f>($O468*$R468/10)*$D465/12</f>
        <v>0</v>
      </c>
      <c r="U468" s="81">
        <f>($P468*$R468/10)*$D465/12</f>
        <v>0</v>
      </c>
      <c r="V468" s="81">
        <f>IF(F468="○",(($N468-$S468)/2)*$D465/12,0)</f>
        <v>0</v>
      </c>
      <c r="W468" s="81">
        <f>IF($G468="○",$J468*4/12,0)</f>
        <v>0</v>
      </c>
      <c r="X468" s="81">
        <f>IF($G468="○",IF($R468="",$N468*4/12,($N468-$S468)*4/12),0)</f>
        <v>0</v>
      </c>
      <c r="Y468" s="81">
        <f>IF($G468="○",IF($R468="",$P468*4/12,($P468-$U468)*4/12),0)</f>
        <v>0</v>
      </c>
      <c r="Z468" s="81">
        <f>IF(E468="未満",N468-S468-V468-X468,0)</f>
        <v>0</v>
      </c>
      <c r="AA468" s="81">
        <f>Q468-S468-T468-U468-V468-W468-X468-Y468-Z468</f>
        <v>2910</v>
      </c>
      <c r="AB468" s="215">
        <f>SUM(AA468:AA470)</f>
        <v>2910</v>
      </c>
      <c r="AC468" s="217">
        <f>IF(AB468-56000&lt;0,0,AB468-56000)</f>
        <v>0</v>
      </c>
      <c r="AD468" s="219">
        <f>AB468-AC468</f>
        <v>2910</v>
      </c>
    </row>
    <row r="469" spans="2:30" x14ac:dyDescent="0.2">
      <c r="C469" s="79" t="s">
        <v>167</v>
      </c>
      <c r="D469" s="86"/>
      <c r="E469" s="87" t="s">
        <v>168</v>
      </c>
      <c r="F469" s="87"/>
      <c r="G469" s="103"/>
      <c r="H469" s="98">
        <v>0</v>
      </c>
      <c r="I469" s="211"/>
      <c r="J469" s="81">
        <f>($H469*$I468)*$D465/12</f>
        <v>0</v>
      </c>
      <c r="K469" s="81">
        <v>0</v>
      </c>
      <c r="L469" s="228"/>
      <c r="M469" s="81">
        <f>($K469*$L468)*$D465/12</f>
        <v>0</v>
      </c>
      <c r="N469" s="81">
        <f>2120*$D465/12</f>
        <v>1060</v>
      </c>
      <c r="O469" s="99"/>
      <c r="P469" s="81">
        <f>IF($E469="以上",200*$D465/12,0)</f>
        <v>0</v>
      </c>
      <c r="Q469" s="80">
        <f>$J469+$M469+$N469+$O469+$P469</f>
        <v>1060</v>
      </c>
      <c r="R469" s="213"/>
      <c r="S469" s="81">
        <f>($N469*$R468/10)*$D465/12</f>
        <v>0</v>
      </c>
      <c r="T469" s="99"/>
      <c r="U469" s="81">
        <f>($P469*$R468/10)*$D465/12</f>
        <v>0</v>
      </c>
      <c r="V469" s="81">
        <f>IF(F469="○",(($N469-$S469)/2)*$D465/12,0)</f>
        <v>0</v>
      </c>
      <c r="W469" s="81">
        <f>IF($G469="○",$J469*4/12,0)</f>
        <v>0</v>
      </c>
      <c r="X469" s="81">
        <f>IF($G469="○",IF($R468="",$N469*4/12,($N469-$S469)*4/12),0)</f>
        <v>0</v>
      </c>
      <c r="Y469" s="81">
        <f>IF($G469="○",IF($R468="",$P469*4/12,($P469-$U469)*4/12),0)</f>
        <v>0</v>
      </c>
      <c r="Z469" s="81">
        <f>IF(E469="未満",N469-S469-V469-X469,0)</f>
        <v>1060</v>
      </c>
      <c r="AA469" s="81">
        <f t="shared" ref="AA469:AA470" si="46">Q469-S469-T469-U469-V469-W469-X469-Y469-Z469</f>
        <v>0</v>
      </c>
      <c r="AB469" s="215"/>
      <c r="AC469" s="217"/>
      <c r="AD469" s="219"/>
    </row>
    <row r="470" spans="2:30" ht="13.2" thickBot="1" x14ac:dyDescent="0.3">
      <c r="B470" s="51"/>
      <c r="C470" s="79"/>
      <c r="D470" s="86"/>
      <c r="E470" s="87"/>
      <c r="F470" s="87"/>
      <c r="G470" s="103"/>
      <c r="H470" s="100"/>
      <c r="I470" s="212"/>
      <c r="J470" s="101"/>
      <c r="K470" s="101"/>
      <c r="L470" s="229"/>
      <c r="M470" s="101"/>
      <c r="N470" s="101"/>
      <c r="O470" s="102"/>
      <c r="P470" s="101"/>
      <c r="Q470" s="85">
        <f>$J470+$M470+$N470+$O470+$P470</f>
        <v>0</v>
      </c>
      <c r="R470" s="214"/>
      <c r="S470" s="101"/>
      <c r="T470" s="102"/>
      <c r="U470" s="101"/>
      <c r="V470" s="101"/>
      <c r="W470" s="101"/>
      <c r="X470" s="101"/>
      <c r="Y470" s="101"/>
      <c r="Z470" s="101">
        <f t="shared" ref="Z470" si="47">IF(E470="未満",N470-S470-V470-X470,0)</f>
        <v>0</v>
      </c>
      <c r="AA470" s="101">
        <f t="shared" si="46"/>
        <v>0</v>
      </c>
      <c r="AB470" s="216"/>
      <c r="AC470" s="218"/>
      <c r="AD470" s="220"/>
    </row>
    <row r="471" spans="2:30" x14ac:dyDescent="0.25">
      <c r="B471" s="51"/>
    </row>
    <row r="472" spans="2:30" x14ac:dyDescent="0.25">
      <c r="B472" s="51"/>
    </row>
    <row r="473" spans="2:30" x14ac:dyDescent="0.25">
      <c r="B473" s="51"/>
      <c r="C473" s="54" t="s">
        <v>282</v>
      </c>
    </row>
    <row r="474" spans="2:30" x14ac:dyDescent="0.25">
      <c r="B474" s="51"/>
      <c r="C474" s="54" t="s">
        <v>296</v>
      </c>
      <c r="H474" s="54" t="s">
        <v>297</v>
      </c>
    </row>
    <row r="475" spans="2:30" x14ac:dyDescent="0.25">
      <c r="B475" s="51"/>
      <c r="C475" s="54" t="s">
        <v>298</v>
      </c>
      <c r="H475" s="54" t="s">
        <v>299</v>
      </c>
    </row>
    <row r="476" spans="2:30" x14ac:dyDescent="0.25">
      <c r="B476" s="51"/>
      <c r="AD476" s="117"/>
    </row>
    <row r="477" spans="2:30" x14ac:dyDescent="0.25">
      <c r="B477" s="51"/>
      <c r="C477" s="134" t="s">
        <v>287</v>
      </c>
      <c r="D477" s="135"/>
      <c r="E477" s="135"/>
      <c r="F477" s="135"/>
    </row>
    <row r="478" spans="2:30" x14ac:dyDescent="0.25">
      <c r="B478" s="51"/>
    </row>
    <row r="479" spans="2:30" x14ac:dyDescent="0.25">
      <c r="B479" s="51"/>
    </row>
    <row r="480" spans="2:30" x14ac:dyDescent="0.25">
      <c r="B480" s="51"/>
      <c r="C480" s="75" t="s">
        <v>122</v>
      </c>
    </row>
    <row r="481" spans="1:30" x14ac:dyDescent="0.25">
      <c r="B481" s="51"/>
      <c r="C481" s="54" t="s">
        <v>300</v>
      </c>
    </row>
    <row r="482" spans="1:30" x14ac:dyDescent="0.25">
      <c r="B482" s="51"/>
      <c r="C482" s="54" t="s">
        <v>301</v>
      </c>
    </row>
    <row r="483" spans="1:30" x14ac:dyDescent="0.25">
      <c r="B483" s="51"/>
      <c r="C483" s="136" t="s">
        <v>290</v>
      </c>
    </row>
    <row r="484" spans="1:30" x14ac:dyDescent="0.25">
      <c r="B484" s="51"/>
      <c r="C484" s="136" t="s">
        <v>291</v>
      </c>
    </row>
    <row r="485" spans="1:30" x14ac:dyDescent="0.2">
      <c r="A485" s="77"/>
      <c r="B485" s="78"/>
      <c r="C485" s="77"/>
      <c r="D485" s="78"/>
      <c r="E485" s="78"/>
      <c r="F485" s="78"/>
      <c r="G485" s="78"/>
      <c r="H485" s="77"/>
      <c r="I485" s="77"/>
      <c r="J485" s="77"/>
      <c r="K485" s="77"/>
      <c r="L485" s="77"/>
      <c r="M485" s="77"/>
      <c r="N485" s="77"/>
      <c r="O485" s="77"/>
      <c r="P485" s="77"/>
      <c r="Q485" s="77"/>
      <c r="R485" s="77"/>
      <c r="S485" s="77"/>
      <c r="T485" s="77"/>
      <c r="U485" s="77"/>
      <c r="V485" s="77"/>
      <c r="W485" s="77"/>
      <c r="X485" s="77"/>
      <c r="Y485" s="77"/>
      <c r="Z485" s="77"/>
      <c r="AA485" s="77"/>
      <c r="AB485" s="77"/>
      <c r="AC485" s="77"/>
      <c r="AD485" s="77"/>
    </row>
    <row r="486" spans="1:30" x14ac:dyDescent="0.25">
      <c r="A486" s="51"/>
      <c r="B486" s="51" t="s">
        <v>302</v>
      </c>
    </row>
    <row r="487" spans="1:30" x14ac:dyDescent="0.25">
      <c r="B487" s="51"/>
      <c r="C487" s="51" t="s">
        <v>303</v>
      </c>
    </row>
    <row r="488" spans="1:30" x14ac:dyDescent="0.25">
      <c r="A488" s="76"/>
      <c r="B488" s="137"/>
      <c r="C488" s="76"/>
      <c r="D488" s="105"/>
      <c r="E488" s="105"/>
      <c r="F488" s="105"/>
      <c r="G488" s="105"/>
      <c r="H488" s="76"/>
      <c r="I488" s="76"/>
      <c r="J488" s="76"/>
      <c r="K488" s="76"/>
      <c r="L488" s="76"/>
      <c r="M488" s="76"/>
      <c r="N488" s="76"/>
      <c r="O488" s="76"/>
      <c r="P488" s="76"/>
      <c r="Q488" s="76"/>
      <c r="R488" s="76"/>
      <c r="S488" s="76"/>
      <c r="T488" s="76"/>
      <c r="U488" s="76"/>
      <c r="V488" s="76"/>
      <c r="W488" s="76"/>
      <c r="X488" s="76"/>
      <c r="Y488" s="76"/>
      <c r="Z488" s="76"/>
      <c r="AA488" s="76"/>
      <c r="AB488" s="76"/>
      <c r="AC488" s="76"/>
      <c r="AD488" s="76"/>
    </row>
    <row r="489" spans="1:30" x14ac:dyDescent="0.25">
      <c r="A489" s="76"/>
      <c r="B489" s="137"/>
      <c r="C489" s="76" t="s">
        <v>127</v>
      </c>
      <c r="D489" s="105"/>
      <c r="E489" s="105"/>
      <c r="F489" s="105"/>
      <c r="G489" s="105"/>
      <c r="H489" s="76"/>
      <c r="I489" s="76"/>
      <c r="J489" s="76"/>
      <c r="K489" s="76"/>
      <c r="L489" s="76"/>
      <c r="M489" s="76"/>
      <c r="N489" s="76"/>
      <c r="O489" s="76"/>
      <c r="P489" s="76"/>
      <c r="Q489" s="76"/>
      <c r="R489" s="76"/>
      <c r="S489" s="76"/>
      <c r="T489" s="76"/>
      <c r="U489" s="76"/>
      <c r="V489" s="76"/>
      <c r="W489" s="76"/>
      <c r="X489" s="76"/>
      <c r="Y489" s="76"/>
      <c r="Z489" s="76"/>
      <c r="AA489" s="76"/>
      <c r="AB489" s="76"/>
      <c r="AC489" s="76"/>
      <c r="AD489" s="76"/>
    </row>
    <row r="490" spans="1:30" x14ac:dyDescent="0.25">
      <c r="A490" s="76"/>
      <c r="B490" s="137"/>
      <c r="C490" s="76" t="s">
        <v>128</v>
      </c>
      <c r="D490" s="105"/>
      <c r="E490" s="105"/>
      <c r="F490" s="105"/>
      <c r="G490" s="105"/>
      <c r="H490" s="76"/>
      <c r="I490" s="76"/>
      <c r="J490" s="76"/>
      <c r="K490" s="76"/>
      <c r="L490" s="76"/>
      <c r="M490" s="76"/>
      <c r="N490" s="76"/>
      <c r="O490" s="76"/>
      <c r="P490" s="76"/>
      <c r="Q490" s="76"/>
      <c r="R490" s="76"/>
      <c r="S490" s="76"/>
      <c r="T490" s="76"/>
      <c r="U490" s="76"/>
      <c r="V490" s="76"/>
      <c r="W490" s="76"/>
      <c r="X490" s="76"/>
      <c r="Y490" s="76"/>
      <c r="Z490" s="76"/>
      <c r="AA490" s="76"/>
      <c r="AB490" s="76"/>
      <c r="AC490" s="76"/>
      <c r="AD490" s="76"/>
    </row>
    <row r="491" spans="1:30" x14ac:dyDescent="0.25">
      <c r="B491" s="51"/>
      <c r="C491" s="54" t="s">
        <v>129</v>
      </c>
    </row>
    <row r="492" spans="1:30" ht="13.2" thickBot="1" x14ac:dyDescent="0.25">
      <c r="W492" s="54" t="s">
        <v>130</v>
      </c>
      <c r="AC492" s="54" t="s">
        <v>178</v>
      </c>
    </row>
    <row r="493" spans="1:30" ht="24" customHeight="1" thickBot="1" x14ac:dyDescent="0.25">
      <c r="C493" s="221" t="s">
        <v>132</v>
      </c>
      <c r="D493" s="221"/>
      <c r="E493" s="221"/>
      <c r="F493" s="221"/>
      <c r="G493" s="221"/>
      <c r="H493" s="223" t="s">
        <v>133</v>
      </c>
      <c r="I493" s="223"/>
      <c r="J493" s="223"/>
      <c r="K493" s="224" t="s">
        <v>134</v>
      </c>
      <c r="L493" s="224"/>
      <c r="M493" s="224"/>
      <c r="N493" s="83" t="s">
        <v>135</v>
      </c>
      <c r="O493" s="83" t="s">
        <v>136</v>
      </c>
      <c r="P493" s="84" t="s">
        <v>137</v>
      </c>
      <c r="Q493" s="225" t="s">
        <v>138</v>
      </c>
      <c r="R493" s="226" t="s">
        <v>139</v>
      </c>
      <c r="S493" s="226"/>
      <c r="T493" s="226"/>
      <c r="U493" s="226"/>
      <c r="V493" s="227" t="s">
        <v>140</v>
      </c>
      <c r="W493" s="227" t="s">
        <v>141</v>
      </c>
      <c r="X493" s="227"/>
      <c r="Y493" s="227"/>
      <c r="Z493" s="206" t="s">
        <v>142</v>
      </c>
      <c r="AA493" s="206" t="s">
        <v>143</v>
      </c>
      <c r="AB493" s="207"/>
      <c r="AC493" s="208" t="s">
        <v>144</v>
      </c>
      <c r="AD493" s="210" t="s">
        <v>145</v>
      </c>
    </row>
    <row r="494" spans="1:30" ht="37.799999999999997" x14ac:dyDescent="0.2">
      <c r="C494" s="82" t="s">
        <v>146</v>
      </c>
      <c r="D494" s="86" t="s">
        <v>147</v>
      </c>
      <c r="E494" s="87">
        <v>18</v>
      </c>
      <c r="F494" s="87" t="s">
        <v>148</v>
      </c>
      <c r="G494" s="103" t="s">
        <v>149</v>
      </c>
      <c r="H494" s="89" t="s">
        <v>150</v>
      </c>
      <c r="I494" s="90" t="s">
        <v>151</v>
      </c>
      <c r="J494" s="91" t="s">
        <v>152</v>
      </c>
      <c r="K494" s="91" t="s">
        <v>150</v>
      </c>
      <c r="L494" s="90" t="s">
        <v>151</v>
      </c>
      <c r="M494" s="91" t="s">
        <v>153</v>
      </c>
      <c r="N494" s="90" t="s">
        <v>151</v>
      </c>
      <c r="O494" s="90" t="s">
        <v>151</v>
      </c>
      <c r="P494" s="92" t="s">
        <v>151</v>
      </c>
      <c r="Q494" s="225"/>
      <c r="R494" s="93" t="s">
        <v>154</v>
      </c>
      <c r="S494" s="94" t="s">
        <v>155</v>
      </c>
      <c r="T494" s="94" t="s">
        <v>156</v>
      </c>
      <c r="U494" s="95" t="s">
        <v>157</v>
      </c>
      <c r="V494" s="227"/>
      <c r="W494" s="96" t="s">
        <v>158</v>
      </c>
      <c r="X494" s="96" t="s">
        <v>159</v>
      </c>
      <c r="Y494" s="95" t="s">
        <v>160</v>
      </c>
      <c r="Z494" s="206"/>
      <c r="AA494" s="94" t="s">
        <v>161</v>
      </c>
      <c r="AB494" s="97" t="s">
        <v>162</v>
      </c>
      <c r="AC494" s="209"/>
      <c r="AD494" s="210"/>
    </row>
    <row r="495" spans="1:30" x14ac:dyDescent="0.2">
      <c r="C495" s="79" t="s">
        <v>163</v>
      </c>
      <c r="D495" s="86" t="s">
        <v>164</v>
      </c>
      <c r="E495" s="87" t="s">
        <v>165</v>
      </c>
      <c r="F495" s="87"/>
      <c r="G495" s="103"/>
      <c r="H495" s="98">
        <v>2000000</v>
      </c>
      <c r="I495" s="228">
        <v>3.5000000000000001E-3</v>
      </c>
      <c r="J495" s="81">
        <f>$H495*$I495</f>
        <v>7000</v>
      </c>
      <c r="K495" s="81">
        <v>0</v>
      </c>
      <c r="L495" s="228">
        <v>0</v>
      </c>
      <c r="M495" s="81">
        <f>$K495*$L495</f>
        <v>0</v>
      </c>
      <c r="N495" s="81">
        <v>2120</v>
      </c>
      <c r="O495" s="81">
        <v>990</v>
      </c>
      <c r="P495" s="81">
        <f>IF($E495="以上",200,0)</f>
        <v>200</v>
      </c>
      <c r="Q495" s="80">
        <f>$J495+$M495+$N495+$O495+$P495</f>
        <v>10310</v>
      </c>
      <c r="R495" s="213"/>
      <c r="S495" s="81">
        <f>$N495*$R495/10</f>
        <v>0</v>
      </c>
      <c r="T495" s="81">
        <f>$O495*$R495/10</f>
        <v>0</v>
      </c>
      <c r="U495" s="81">
        <f>$P495*$R495/10</f>
        <v>0</v>
      </c>
      <c r="V495" s="81">
        <f>IF(F495="○",($N495-$S495)/2,0)</f>
        <v>0</v>
      </c>
      <c r="W495" s="81">
        <f>IF($G495="○",$J495*4/12,0)</f>
        <v>0</v>
      </c>
      <c r="X495" s="81">
        <f>IF($G495="○",IF($R495="",$N495*4/12,($N495-$S495)*4/12),0)</f>
        <v>0</v>
      </c>
      <c r="Y495" s="81">
        <f>IF($G495="○",IF($R495="",$P495*4/12,($P495-$U495)*4/12),0)</f>
        <v>0</v>
      </c>
      <c r="Z495" s="81">
        <f>IF(E495="未満",N495-S495-V495-X495,0)</f>
        <v>0</v>
      </c>
      <c r="AA495" s="81">
        <f>Q495-S495-T495-U495-V495-W495-X495-Y495-Z495</f>
        <v>10310</v>
      </c>
      <c r="AB495" s="215">
        <f>SUM(AA495:AA497)</f>
        <v>16130</v>
      </c>
      <c r="AC495" s="217">
        <f>IF(AB495-56000&lt;0,0,AB495-56000)</f>
        <v>0</v>
      </c>
      <c r="AD495" s="219">
        <f>AB495-AC495</f>
        <v>16130</v>
      </c>
    </row>
    <row r="496" spans="1:30" ht="13.5" customHeight="1" x14ac:dyDescent="0.2">
      <c r="C496" s="79" t="s">
        <v>166</v>
      </c>
      <c r="D496" s="86"/>
      <c r="E496" s="87" t="s">
        <v>165</v>
      </c>
      <c r="F496" s="87"/>
      <c r="G496" s="103"/>
      <c r="H496" s="98">
        <v>1000000</v>
      </c>
      <c r="I496" s="228"/>
      <c r="J496" s="81">
        <f>$H496*$I495</f>
        <v>3500</v>
      </c>
      <c r="K496" s="81">
        <v>0</v>
      </c>
      <c r="L496" s="228"/>
      <c r="M496" s="81">
        <f>$K496*$L495</f>
        <v>0</v>
      </c>
      <c r="N496" s="81">
        <v>2120</v>
      </c>
      <c r="O496" s="99"/>
      <c r="P496" s="81">
        <f>IF($E496="以上",200,0)</f>
        <v>200</v>
      </c>
      <c r="Q496" s="80">
        <f>$J496+$M496+$N496+$O496+$P496</f>
        <v>5820</v>
      </c>
      <c r="R496" s="213"/>
      <c r="S496" s="81">
        <f>$N496*$R495/10</f>
        <v>0</v>
      </c>
      <c r="T496" s="99"/>
      <c r="U496" s="81">
        <f>$P496*$R495/10</f>
        <v>0</v>
      </c>
      <c r="V496" s="81">
        <f t="shared" ref="V496:V497" si="48">IF(F496="○",($N496-$S496)/2,0)</f>
        <v>0</v>
      </c>
      <c r="W496" s="81">
        <f>IF($G496="○",$J496*4/12,0)</f>
        <v>0</v>
      </c>
      <c r="X496" s="81">
        <f>IF($G496="○",IF($R495="",$N496*4/12,($N496-$S496)*4/12),0)</f>
        <v>0</v>
      </c>
      <c r="Y496" s="81">
        <f>IF($G496="○",IF($R495="",$P496*4/12,($P496-$U496)*4/12),0)</f>
        <v>0</v>
      </c>
      <c r="Z496" s="81">
        <f t="shared" ref="Z496:Z497" si="49">IF(E496="未満",N496-S496-V496-X496,0)</f>
        <v>0</v>
      </c>
      <c r="AA496" s="81">
        <f t="shared" ref="AA496:AA497" si="50">Q496-S496-T496-U496-V496-W496-X496-Y496-Z496</f>
        <v>5820</v>
      </c>
      <c r="AB496" s="215"/>
      <c r="AC496" s="217"/>
      <c r="AD496" s="219"/>
    </row>
    <row r="497" spans="1:30" ht="14.25" customHeight="1" thickBot="1" x14ac:dyDescent="0.25">
      <c r="C497" s="79" t="s">
        <v>167</v>
      </c>
      <c r="D497" s="86"/>
      <c r="E497" s="87" t="s">
        <v>168</v>
      </c>
      <c r="F497" s="87"/>
      <c r="G497" s="103"/>
      <c r="H497" s="100">
        <v>0</v>
      </c>
      <c r="I497" s="229"/>
      <c r="J497" s="101">
        <f>$H497*$I495</f>
        <v>0</v>
      </c>
      <c r="K497" s="101">
        <v>0</v>
      </c>
      <c r="L497" s="229"/>
      <c r="M497" s="101">
        <f>$K497*$L495</f>
        <v>0</v>
      </c>
      <c r="N497" s="101">
        <v>2120</v>
      </c>
      <c r="O497" s="102"/>
      <c r="P497" s="101">
        <f>IF($E497="以上",200,0)</f>
        <v>0</v>
      </c>
      <c r="Q497" s="85">
        <f>$J497+$M497+$N497+$O497+$P497</f>
        <v>2120</v>
      </c>
      <c r="R497" s="214"/>
      <c r="S497" s="101">
        <f>$N497*$R495/10</f>
        <v>0</v>
      </c>
      <c r="T497" s="102"/>
      <c r="U497" s="101">
        <f>$P497*$R495/10</f>
        <v>0</v>
      </c>
      <c r="V497" s="101">
        <f t="shared" si="48"/>
        <v>0</v>
      </c>
      <c r="W497" s="101">
        <f>IF($G497="○",$J497*4/12,0)</f>
        <v>0</v>
      </c>
      <c r="X497" s="101">
        <f>IF($G497="○",IF($R495="",$N497*4/12,($N497-$S497)*4/12),0)</f>
        <v>0</v>
      </c>
      <c r="Y497" s="101">
        <f>IF($G497="○",IF($R495="",$P497*4/12,($P497-$U497)*4/12),0)</f>
        <v>0</v>
      </c>
      <c r="Z497" s="101">
        <f t="shared" si="49"/>
        <v>2120</v>
      </c>
      <c r="AA497" s="101">
        <f t="shared" si="50"/>
        <v>0</v>
      </c>
      <c r="AB497" s="216"/>
      <c r="AC497" s="218"/>
      <c r="AD497" s="220"/>
    </row>
    <row r="499" spans="1:30" x14ac:dyDescent="0.25">
      <c r="B499" s="51"/>
    </row>
    <row r="500" spans="1:30" x14ac:dyDescent="0.25">
      <c r="B500" s="51"/>
      <c r="C500" s="54" t="s">
        <v>282</v>
      </c>
    </row>
    <row r="501" spans="1:30" x14ac:dyDescent="0.25">
      <c r="B501" s="51"/>
      <c r="C501" s="54" t="s">
        <v>296</v>
      </c>
    </row>
    <row r="502" spans="1:30" x14ac:dyDescent="0.25">
      <c r="B502" s="51"/>
      <c r="C502" s="75" t="s">
        <v>304</v>
      </c>
      <c r="D502" s="138"/>
      <c r="E502" s="138"/>
      <c r="H502" s="54" t="s">
        <v>305</v>
      </c>
    </row>
    <row r="503" spans="1:30" x14ac:dyDescent="0.25">
      <c r="B503" s="51"/>
      <c r="AD503" s="117"/>
    </row>
    <row r="504" spans="1:30" x14ac:dyDescent="0.25">
      <c r="B504" s="51"/>
      <c r="C504" s="134" t="s">
        <v>306</v>
      </c>
      <c r="D504" s="135"/>
      <c r="E504" s="135"/>
      <c r="F504" s="135"/>
    </row>
    <row r="505" spans="1:30" x14ac:dyDescent="0.25">
      <c r="B505" s="51"/>
    </row>
    <row r="506" spans="1:30" x14ac:dyDescent="0.25">
      <c r="B506" s="51"/>
    </row>
    <row r="507" spans="1:30" x14ac:dyDescent="0.25">
      <c r="B507" s="51"/>
      <c r="C507" s="75" t="s">
        <v>122</v>
      </c>
    </row>
    <row r="508" spans="1:30" x14ac:dyDescent="0.25">
      <c r="B508" s="51"/>
      <c r="C508" s="54" t="s">
        <v>307</v>
      </c>
    </row>
    <row r="509" spans="1:30" x14ac:dyDescent="0.25">
      <c r="B509" s="51"/>
    </row>
    <row r="510" spans="1:30" x14ac:dyDescent="0.2">
      <c r="A510" s="77"/>
      <c r="B510" s="78"/>
      <c r="C510" s="77"/>
      <c r="D510" s="78"/>
      <c r="E510" s="78"/>
      <c r="F510" s="78"/>
      <c r="G510" s="78"/>
      <c r="H510" s="77"/>
      <c r="I510" s="77"/>
      <c r="J510" s="77"/>
      <c r="K510" s="77"/>
      <c r="L510" s="77"/>
      <c r="M510" s="77"/>
      <c r="N510" s="77"/>
      <c r="O510" s="77"/>
      <c r="P510" s="77"/>
      <c r="Q510" s="77"/>
      <c r="R510" s="77"/>
      <c r="S510" s="77"/>
      <c r="T510" s="77"/>
      <c r="U510" s="77"/>
      <c r="V510" s="77"/>
      <c r="W510" s="77"/>
      <c r="X510" s="77"/>
      <c r="Y510" s="77"/>
      <c r="Z510" s="77"/>
      <c r="AA510" s="77"/>
      <c r="AB510" s="77"/>
      <c r="AC510" s="77"/>
      <c r="AD510" s="77"/>
    </row>
    <row r="511" spans="1:30" x14ac:dyDescent="0.25">
      <c r="A511" s="51"/>
      <c r="B511" s="51" t="s">
        <v>302</v>
      </c>
    </row>
    <row r="512" spans="1:30" x14ac:dyDescent="0.25">
      <c r="B512" s="51"/>
      <c r="C512" s="51" t="s">
        <v>308</v>
      </c>
    </row>
    <row r="513" spans="1:30" x14ac:dyDescent="0.25">
      <c r="B513" s="51"/>
      <c r="C513" s="51"/>
    </row>
    <row r="514" spans="1:30" x14ac:dyDescent="0.25">
      <c r="A514" s="76"/>
      <c r="B514" s="137"/>
      <c r="C514" s="76" t="s">
        <v>127</v>
      </c>
      <c r="D514" s="105"/>
      <c r="E514" s="105"/>
      <c r="F514" s="105"/>
      <c r="G514" s="105"/>
      <c r="H514" s="76"/>
      <c r="I514" s="76"/>
      <c r="J514" s="76"/>
      <c r="K514" s="76"/>
      <c r="L514" s="76"/>
      <c r="M514" s="76"/>
      <c r="N514" s="76"/>
      <c r="O514" s="76"/>
      <c r="P514" s="76"/>
      <c r="Q514" s="76"/>
      <c r="R514" s="76"/>
      <c r="S514" s="76"/>
      <c r="T514" s="76"/>
      <c r="U514" s="76"/>
      <c r="V514" s="76"/>
      <c r="W514" s="76"/>
      <c r="X514" s="76"/>
      <c r="Y514" s="76"/>
      <c r="Z514" s="76"/>
      <c r="AA514" s="76"/>
      <c r="AB514" s="76"/>
      <c r="AC514" s="76"/>
      <c r="AD514" s="76"/>
    </row>
    <row r="515" spans="1:30" x14ac:dyDescent="0.25">
      <c r="A515" s="76"/>
      <c r="B515" s="137"/>
      <c r="C515" s="76" t="s">
        <v>128</v>
      </c>
      <c r="D515" s="105"/>
      <c r="E515" s="105"/>
      <c r="F515" s="105"/>
      <c r="G515" s="105"/>
      <c r="H515" s="76"/>
      <c r="I515" s="76"/>
      <c r="J515" s="76"/>
      <c r="K515" s="76"/>
      <c r="L515" s="76"/>
      <c r="M515" s="76"/>
      <c r="N515" s="76"/>
      <c r="O515" s="76"/>
      <c r="P515" s="76"/>
      <c r="Q515" s="76"/>
      <c r="R515" s="76"/>
      <c r="S515" s="76"/>
      <c r="T515" s="76"/>
      <c r="U515" s="76"/>
      <c r="V515" s="76"/>
      <c r="W515" s="76"/>
      <c r="X515" s="76"/>
      <c r="Y515" s="76"/>
      <c r="Z515" s="76"/>
      <c r="AA515" s="76"/>
      <c r="AB515" s="76"/>
      <c r="AC515" s="76"/>
      <c r="AD515" s="76"/>
    </row>
    <row r="516" spans="1:30" x14ac:dyDescent="0.25">
      <c r="A516" s="76"/>
      <c r="B516" s="137"/>
      <c r="C516" s="76" t="s">
        <v>129</v>
      </c>
      <c r="D516" s="105"/>
      <c r="E516" s="105"/>
      <c r="F516" s="105"/>
      <c r="G516" s="105"/>
      <c r="H516" s="76"/>
      <c r="I516" s="76"/>
      <c r="J516" s="76"/>
      <c r="K516" s="76"/>
      <c r="L516" s="76"/>
      <c r="M516" s="76"/>
      <c r="N516" s="76"/>
      <c r="O516" s="76"/>
      <c r="P516" s="76"/>
      <c r="Q516" s="76"/>
      <c r="R516" s="76"/>
      <c r="S516" s="76"/>
      <c r="T516" s="76"/>
      <c r="U516" s="76"/>
      <c r="V516" s="76"/>
      <c r="W516" s="76"/>
      <c r="X516" s="76"/>
      <c r="Y516" s="76"/>
      <c r="Z516" s="76"/>
      <c r="AA516" s="76"/>
      <c r="AB516" s="76"/>
      <c r="AC516" s="76"/>
      <c r="AD516" s="76"/>
    </row>
    <row r="517" spans="1:30" x14ac:dyDescent="0.25">
      <c r="A517" s="76"/>
      <c r="B517" s="137"/>
      <c r="C517" s="137"/>
      <c r="D517" s="105"/>
      <c r="E517" s="105"/>
      <c r="F517" s="105"/>
      <c r="G517" s="105"/>
      <c r="H517" s="76"/>
      <c r="I517" s="76"/>
      <c r="J517" s="76"/>
      <c r="K517" s="76"/>
      <c r="L517" s="76"/>
      <c r="M517" s="76"/>
      <c r="N517" s="76"/>
      <c r="O517" s="76"/>
      <c r="P517" s="76"/>
      <c r="Q517" s="76"/>
      <c r="R517" s="76"/>
      <c r="S517" s="76"/>
      <c r="T517" s="76"/>
      <c r="U517" s="76"/>
      <c r="V517" s="76"/>
      <c r="W517" s="76"/>
      <c r="X517" s="76"/>
      <c r="Y517" s="76"/>
      <c r="Z517" s="76"/>
      <c r="AA517" s="76"/>
      <c r="AB517" s="76"/>
      <c r="AC517" s="76"/>
      <c r="AD517" s="76"/>
    </row>
    <row r="518" spans="1:30" x14ac:dyDescent="0.2">
      <c r="C518" s="54" t="s">
        <v>309</v>
      </c>
    </row>
    <row r="519" spans="1:30" x14ac:dyDescent="0.2">
      <c r="B519" s="139"/>
      <c r="C519" s="79" t="s">
        <v>310</v>
      </c>
      <c r="D519" s="140" t="s">
        <v>311</v>
      </c>
      <c r="E519" s="141"/>
      <c r="F519" s="140" t="s">
        <v>312</v>
      </c>
      <c r="G519" s="142"/>
      <c r="H519" s="143" t="s">
        <v>313</v>
      </c>
      <c r="I519" s="144"/>
      <c r="J519" s="145"/>
    </row>
    <row r="520" spans="1:30" x14ac:dyDescent="0.2">
      <c r="B520" s="139"/>
      <c r="C520" s="146" t="s">
        <v>166</v>
      </c>
      <c r="D520" s="147">
        <v>8</v>
      </c>
      <c r="E520" s="148" t="s">
        <v>314</v>
      </c>
      <c r="F520" s="242">
        <v>0.7</v>
      </c>
      <c r="G520" s="242"/>
      <c r="H520" s="147" t="s">
        <v>315</v>
      </c>
      <c r="I520" s="149"/>
      <c r="J520" s="150"/>
    </row>
    <row r="521" spans="1:30" x14ac:dyDescent="0.2">
      <c r="B521" s="139"/>
      <c r="C521" s="151" t="s">
        <v>167</v>
      </c>
      <c r="D521" s="152">
        <v>4</v>
      </c>
      <c r="E521" s="153" t="s">
        <v>314</v>
      </c>
      <c r="F521" s="243">
        <v>0.6</v>
      </c>
      <c r="G521" s="243"/>
      <c r="H521" s="152" t="s">
        <v>316</v>
      </c>
      <c r="I521" s="154"/>
      <c r="J521" s="155"/>
    </row>
    <row r="522" spans="1:30" x14ac:dyDescent="0.25">
      <c r="C522" s="51"/>
      <c r="D522" s="52"/>
      <c r="E522" s="52"/>
      <c r="F522" s="156"/>
      <c r="G522" s="156"/>
      <c r="H522" s="52"/>
      <c r="I522" s="52"/>
      <c r="J522" s="52"/>
      <c r="K522" s="52"/>
      <c r="L522" s="52"/>
      <c r="M522" s="52"/>
      <c r="N522" s="52"/>
      <c r="O522" s="52"/>
      <c r="P522" s="52"/>
    </row>
    <row r="523" spans="1:30" x14ac:dyDescent="0.2">
      <c r="C523" s="54" t="s">
        <v>317</v>
      </c>
    </row>
    <row r="524" spans="1:30" ht="13.2" thickBot="1" x14ac:dyDescent="0.25">
      <c r="W524" s="54" t="s">
        <v>130</v>
      </c>
      <c r="AC524" s="54" t="s">
        <v>178</v>
      </c>
    </row>
    <row r="525" spans="1:30" ht="24" customHeight="1" thickBot="1" x14ac:dyDescent="0.25">
      <c r="C525" s="221" t="s">
        <v>132</v>
      </c>
      <c r="D525" s="221"/>
      <c r="E525" s="221"/>
      <c r="F525" s="221"/>
      <c r="G525" s="221"/>
      <c r="H525" s="223" t="s">
        <v>133</v>
      </c>
      <c r="I525" s="223"/>
      <c r="J525" s="223"/>
      <c r="K525" s="224" t="s">
        <v>134</v>
      </c>
      <c r="L525" s="224"/>
      <c r="M525" s="224"/>
      <c r="N525" s="83" t="s">
        <v>135</v>
      </c>
      <c r="O525" s="83" t="s">
        <v>136</v>
      </c>
      <c r="P525" s="84" t="s">
        <v>137</v>
      </c>
      <c r="Q525" s="225" t="s">
        <v>138</v>
      </c>
      <c r="R525" s="226" t="s">
        <v>139</v>
      </c>
      <c r="S525" s="226"/>
      <c r="T525" s="226"/>
      <c r="U525" s="226"/>
      <c r="V525" s="227" t="s">
        <v>140</v>
      </c>
      <c r="W525" s="227" t="s">
        <v>141</v>
      </c>
      <c r="X525" s="227"/>
      <c r="Y525" s="227"/>
      <c r="Z525" s="206" t="s">
        <v>142</v>
      </c>
      <c r="AA525" s="206" t="s">
        <v>143</v>
      </c>
      <c r="AB525" s="207"/>
      <c r="AC525" s="208" t="s">
        <v>144</v>
      </c>
      <c r="AD525" s="210" t="s">
        <v>145</v>
      </c>
    </row>
    <row r="526" spans="1:30" ht="37.799999999999997" x14ac:dyDescent="0.2">
      <c r="C526" s="82" t="s">
        <v>146</v>
      </c>
      <c r="D526" s="86" t="s">
        <v>147</v>
      </c>
      <c r="E526" s="87">
        <v>18</v>
      </c>
      <c r="F526" s="87" t="s">
        <v>148</v>
      </c>
      <c r="G526" s="103" t="s">
        <v>149</v>
      </c>
      <c r="H526" s="89" t="s">
        <v>150</v>
      </c>
      <c r="I526" s="90" t="s">
        <v>151</v>
      </c>
      <c r="J526" s="91" t="s">
        <v>152</v>
      </c>
      <c r="K526" s="91" t="s">
        <v>150</v>
      </c>
      <c r="L526" s="90" t="s">
        <v>151</v>
      </c>
      <c r="M526" s="91" t="s">
        <v>153</v>
      </c>
      <c r="N526" s="90" t="s">
        <v>151</v>
      </c>
      <c r="O526" s="90" t="s">
        <v>151</v>
      </c>
      <c r="P526" s="92" t="s">
        <v>151</v>
      </c>
      <c r="Q526" s="225"/>
      <c r="R526" s="93" t="s">
        <v>154</v>
      </c>
      <c r="S526" s="94" t="s">
        <v>155</v>
      </c>
      <c r="T526" s="94" t="s">
        <v>156</v>
      </c>
      <c r="U526" s="95" t="s">
        <v>157</v>
      </c>
      <c r="V526" s="227"/>
      <c r="W526" s="96" t="s">
        <v>158</v>
      </c>
      <c r="X526" s="96" t="s">
        <v>159</v>
      </c>
      <c r="Y526" s="95" t="s">
        <v>160</v>
      </c>
      <c r="Z526" s="206"/>
      <c r="AA526" s="94" t="s">
        <v>161</v>
      </c>
      <c r="AB526" s="97" t="s">
        <v>162</v>
      </c>
      <c r="AC526" s="209"/>
      <c r="AD526" s="210"/>
    </row>
    <row r="527" spans="1:30" x14ac:dyDescent="0.2">
      <c r="C527" s="79" t="s">
        <v>163</v>
      </c>
      <c r="D527" s="86" t="s">
        <v>164</v>
      </c>
      <c r="E527" s="87" t="s">
        <v>165</v>
      </c>
      <c r="F527" s="87"/>
      <c r="G527" s="103"/>
      <c r="H527" s="98">
        <v>2000000</v>
      </c>
      <c r="I527" s="228">
        <v>3.5000000000000001E-3</v>
      </c>
      <c r="J527" s="81">
        <f>$H527*$I527</f>
        <v>7000</v>
      </c>
      <c r="K527" s="81">
        <v>0</v>
      </c>
      <c r="L527" s="228">
        <v>0</v>
      </c>
      <c r="M527" s="81">
        <f>$K527*$L527</f>
        <v>0</v>
      </c>
      <c r="N527" s="81">
        <v>2120</v>
      </c>
      <c r="O527" s="81">
        <v>990</v>
      </c>
      <c r="P527" s="81">
        <f>IF($E527="以上",200,0)</f>
        <v>200</v>
      </c>
      <c r="Q527" s="80">
        <f>$J527+$M527+$N527+$O527+$P527</f>
        <v>10310</v>
      </c>
      <c r="R527" s="213"/>
      <c r="S527" s="81">
        <f>$N527*$R527/10</f>
        <v>0</v>
      </c>
      <c r="T527" s="81">
        <f>$O527*$R527/10</f>
        <v>0</v>
      </c>
      <c r="U527" s="81">
        <f>$P527*$R527/10</f>
        <v>0</v>
      </c>
      <c r="V527" s="81">
        <f>IF(F527="○",($N527-$S527)/2,0)</f>
        <v>0</v>
      </c>
      <c r="W527" s="81">
        <f>IF($G527="○",$J527*4/12,0)</f>
        <v>0</v>
      </c>
      <c r="X527" s="81">
        <f>IF($G527="○",IF($R527="",$N527*4/12,($N527-$S527)*4/12),0)</f>
        <v>0</v>
      </c>
      <c r="Y527" s="81">
        <f>IF($G527="○",IF($R527="",$P527*4/12,($P527-$U527)*4/12),0)</f>
        <v>0</v>
      </c>
      <c r="Z527" s="81">
        <f>IF(E527="未満",N527-S527-V527-X527,0)</f>
        <v>0</v>
      </c>
      <c r="AA527" s="81">
        <f>Q527-S527-T527-U527-V527-W527-X527-Y527-Z527</f>
        <v>10310</v>
      </c>
      <c r="AB527" s="215">
        <f>SUM(AA527:AA529)</f>
        <v>16130</v>
      </c>
      <c r="AC527" s="217">
        <f>IF(AB527-56000&lt;0,0,AB527-56000)</f>
        <v>0</v>
      </c>
      <c r="AD527" s="219">
        <f>AB527-AC527</f>
        <v>16130</v>
      </c>
    </row>
    <row r="528" spans="1:30" ht="13.5" customHeight="1" x14ac:dyDescent="0.2">
      <c r="C528" s="79" t="s">
        <v>166</v>
      </c>
      <c r="D528" s="86"/>
      <c r="E528" s="87" t="s">
        <v>165</v>
      </c>
      <c r="F528" s="87"/>
      <c r="G528" s="103"/>
      <c r="H528" s="98">
        <v>1000000</v>
      </c>
      <c r="I528" s="228"/>
      <c r="J528" s="81">
        <f>$H528*$I527</f>
        <v>3500</v>
      </c>
      <c r="K528" s="81">
        <v>0</v>
      </c>
      <c r="L528" s="228"/>
      <c r="M528" s="81">
        <f>$K528*$L527</f>
        <v>0</v>
      </c>
      <c r="N528" s="81">
        <v>2120</v>
      </c>
      <c r="O528" s="99"/>
      <c r="P528" s="81">
        <f>IF($E528="以上",200,0)</f>
        <v>200</v>
      </c>
      <c r="Q528" s="80">
        <f>$J528+$M528+$N528+$O528+$P528</f>
        <v>5820</v>
      </c>
      <c r="R528" s="213"/>
      <c r="S528" s="81">
        <f>$N528*$R527/10</f>
        <v>0</v>
      </c>
      <c r="T528" s="99"/>
      <c r="U528" s="81">
        <f>$P528*$R527/10</f>
        <v>0</v>
      </c>
      <c r="V528" s="81">
        <f t="shared" ref="V528:V529" si="51">IF(F528="○",($N528-$S528)/2,0)</f>
        <v>0</v>
      </c>
      <c r="W528" s="81">
        <f>IF($G528="○",$J528*4/12,0)</f>
        <v>0</v>
      </c>
      <c r="X528" s="81">
        <f>IF($G528="○",IF($R527="",$N528*4/12,($N528-$S528)*4/12),0)</f>
        <v>0</v>
      </c>
      <c r="Y528" s="81">
        <f>IF($G528="○",IF($R527="",$P528*4/12,($P528-$U528)*4/12),0)</f>
        <v>0</v>
      </c>
      <c r="Z528" s="81">
        <f t="shared" ref="Z528:Z529" si="52">IF(E528="未満",N528-S528-V528-X528,0)</f>
        <v>0</v>
      </c>
      <c r="AA528" s="81">
        <f t="shared" ref="AA528:AA529" si="53">Q528-S528-T528-U528-V528-W528-X528-Y528-Z528</f>
        <v>5820</v>
      </c>
      <c r="AB528" s="215"/>
      <c r="AC528" s="217"/>
      <c r="AD528" s="219"/>
    </row>
    <row r="529" spans="2:30" ht="14.25" customHeight="1" thickBot="1" x14ac:dyDescent="0.25">
      <c r="C529" s="79" t="s">
        <v>167</v>
      </c>
      <c r="D529" s="86"/>
      <c r="E529" s="87" t="s">
        <v>168</v>
      </c>
      <c r="F529" s="87"/>
      <c r="G529" s="103"/>
      <c r="H529" s="100">
        <v>0</v>
      </c>
      <c r="I529" s="229"/>
      <c r="J529" s="101">
        <f>$H529*$I527</f>
        <v>0</v>
      </c>
      <c r="K529" s="101">
        <v>0</v>
      </c>
      <c r="L529" s="229"/>
      <c r="M529" s="101">
        <f>$K529*$L527</f>
        <v>0</v>
      </c>
      <c r="N529" s="101">
        <v>2120</v>
      </c>
      <c r="O529" s="102"/>
      <c r="P529" s="101">
        <f>IF($E529="以上",200,0)</f>
        <v>0</v>
      </c>
      <c r="Q529" s="85">
        <f>$J529+$M529+$N529+$O529+$P529</f>
        <v>2120</v>
      </c>
      <c r="R529" s="214"/>
      <c r="S529" s="101">
        <f>$N529*$R527/10</f>
        <v>0</v>
      </c>
      <c r="T529" s="102"/>
      <c r="U529" s="101">
        <f>$P529*$R527/10</f>
        <v>0</v>
      </c>
      <c r="V529" s="101">
        <f t="shared" si="51"/>
        <v>0</v>
      </c>
      <c r="W529" s="101">
        <f>IF($G529="○",$J529*4/12,0)</f>
        <v>0</v>
      </c>
      <c r="X529" s="101">
        <f>IF($G529="○",IF($R527="",$N529*4/12,($N529-$S529)*4/12),0)</f>
        <v>0</v>
      </c>
      <c r="Y529" s="101">
        <f>IF($G529="○",IF($R527="",$P529*4/12,($P529-$U529)*4/12),0)</f>
        <v>0</v>
      </c>
      <c r="Z529" s="101">
        <f t="shared" si="52"/>
        <v>2120</v>
      </c>
      <c r="AA529" s="101">
        <f t="shared" si="53"/>
        <v>0</v>
      </c>
      <c r="AB529" s="216"/>
      <c r="AC529" s="218"/>
      <c r="AD529" s="220"/>
    </row>
    <row r="531" spans="2:30" x14ac:dyDescent="0.2">
      <c r="C531" s="54" t="s">
        <v>318</v>
      </c>
      <c r="J531" s="157"/>
    </row>
    <row r="532" spans="2:30" ht="25.2" x14ac:dyDescent="0.2">
      <c r="C532" s="158"/>
      <c r="D532" s="159"/>
      <c r="E532" s="159"/>
      <c r="F532" s="159"/>
      <c r="G532" s="159"/>
      <c r="H532" s="160" t="s">
        <v>319</v>
      </c>
      <c r="I532" s="160" t="s">
        <v>320</v>
      </c>
      <c r="J532" s="154"/>
      <c r="K532" s="158"/>
      <c r="L532" s="158"/>
      <c r="M532" s="158"/>
    </row>
    <row r="533" spans="2:30" x14ac:dyDescent="0.2">
      <c r="C533" s="161" t="s">
        <v>321</v>
      </c>
      <c r="D533" s="162"/>
      <c r="E533" s="162"/>
      <c r="F533" s="65" t="s">
        <v>322</v>
      </c>
      <c r="H533" s="163">
        <v>0</v>
      </c>
      <c r="I533" s="163">
        <v>0</v>
      </c>
      <c r="J533" s="54" t="s">
        <v>323</v>
      </c>
    </row>
    <row r="534" spans="2:30" x14ac:dyDescent="0.2">
      <c r="C534" s="54" t="s">
        <v>324</v>
      </c>
      <c r="F534" s="65" t="s">
        <v>322</v>
      </c>
      <c r="H534" s="163">
        <v>0</v>
      </c>
      <c r="I534" s="163">
        <v>0</v>
      </c>
      <c r="J534" s="54" t="s">
        <v>325</v>
      </c>
    </row>
    <row r="535" spans="2:30" x14ac:dyDescent="0.2">
      <c r="C535" s="54" t="s">
        <v>326</v>
      </c>
      <c r="E535" s="54"/>
      <c r="F535" s="65" t="s">
        <v>322</v>
      </c>
      <c r="H535" s="163">
        <f>N529*F520*D520/12</f>
        <v>989.33333333333337</v>
      </c>
      <c r="I535" s="163">
        <v>0</v>
      </c>
      <c r="J535" s="54" t="s">
        <v>327</v>
      </c>
    </row>
    <row r="536" spans="2:30" x14ac:dyDescent="0.2">
      <c r="C536" s="54" t="s">
        <v>328</v>
      </c>
      <c r="F536" s="65" t="s">
        <v>322</v>
      </c>
      <c r="H536" s="163">
        <f>0</f>
        <v>0</v>
      </c>
      <c r="I536" s="163">
        <f>0</f>
        <v>0</v>
      </c>
      <c r="J536" s="54" t="s">
        <v>329</v>
      </c>
    </row>
    <row r="537" spans="2:30" x14ac:dyDescent="0.2">
      <c r="C537" s="158" t="s">
        <v>330</v>
      </c>
      <c r="D537" s="159"/>
      <c r="E537" s="159"/>
      <c r="F537" s="159" t="s">
        <v>322</v>
      </c>
      <c r="G537" s="159"/>
      <c r="H537" s="164">
        <f>P528*F520*D520/12</f>
        <v>93.333333333333329</v>
      </c>
      <c r="I537" s="164">
        <f>0</f>
        <v>0</v>
      </c>
      <c r="J537" s="158" t="s">
        <v>331</v>
      </c>
      <c r="K537" s="158"/>
      <c r="L537" s="158"/>
      <c r="M537" s="158"/>
    </row>
    <row r="538" spans="2:30" x14ac:dyDescent="0.25">
      <c r="B538" s="51"/>
      <c r="C538" s="54" t="s">
        <v>332</v>
      </c>
      <c r="F538" s="65" t="s">
        <v>322</v>
      </c>
      <c r="H538" s="163">
        <f>SUM(H533:H537)</f>
        <v>1082.6666666666667</v>
      </c>
      <c r="I538" s="163">
        <f>SUM(I533:I537)</f>
        <v>0</v>
      </c>
    </row>
    <row r="539" spans="2:30" x14ac:dyDescent="0.25">
      <c r="B539" s="51"/>
    </row>
    <row r="540" spans="2:30" x14ac:dyDescent="0.25">
      <c r="B540" s="51"/>
      <c r="C540" s="54" t="s">
        <v>282</v>
      </c>
    </row>
    <row r="541" spans="2:30" x14ac:dyDescent="0.25">
      <c r="B541" s="51"/>
      <c r="C541" s="54" t="s">
        <v>296</v>
      </c>
    </row>
    <row r="542" spans="2:30" x14ac:dyDescent="0.25">
      <c r="B542" s="51"/>
      <c r="C542" s="54" t="s">
        <v>333</v>
      </c>
      <c r="H542" s="54" t="s">
        <v>305</v>
      </c>
    </row>
    <row r="543" spans="2:30" x14ac:dyDescent="0.25">
      <c r="B543" s="51"/>
      <c r="AD543" s="117"/>
    </row>
    <row r="544" spans="2:30" x14ac:dyDescent="0.25">
      <c r="B544" s="51"/>
      <c r="C544" s="134" t="s">
        <v>334</v>
      </c>
      <c r="D544" s="135"/>
      <c r="E544" s="135"/>
      <c r="F544" s="135"/>
    </row>
    <row r="545" spans="1:30" x14ac:dyDescent="0.25">
      <c r="B545" s="51"/>
    </row>
    <row r="546" spans="1:30" x14ac:dyDescent="0.25">
      <c r="B546" s="51"/>
    </row>
    <row r="547" spans="1:30" x14ac:dyDescent="0.25">
      <c r="B547" s="51"/>
      <c r="C547" s="75" t="s">
        <v>122</v>
      </c>
    </row>
    <row r="548" spans="1:30" x14ac:dyDescent="0.25">
      <c r="B548" s="51"/>
      <c r="C548" s="54" t="s">
        <v>335</v>
      </c>
    </row>
    <row r="549" spans="1:30" x14ac:dyDescent="0.25">
      <c r="B549" s="51"/>
      <c r="C549" s="54" t="s">
        <v>336</v>
      </c>
    </row>
    <row r="550" spans="1:30" x14ac:dyDescent="0.25">
      <c r="B550" s="51"/>
      <c r="C550" s="54" t="s">
        <v>337</v>
      </c>
    </row>
    <row r="551" spans="1:30" x14ac:dyDescent="0.2">
      <c r="A551" s="77"/>
      <c r="B551" s="78"/>
      <c r="C551" s="77"/>
      <c r="D551" s="78"/>
      <c r="E551" s="78"/>
      <c r="F551" s="78"/>
      <c r="G551" s="78"/>
      <c r="H551" s="77"/>
      <c r="I551" s="77"/>
      <c r="J551" s="77"/>
      <c r="K551" s="77"/>
      <c r="L551" s="77"/>
      <c r="M551" s="77"/>
      <c r="N551" s="77"/>
      <c r="O551" s="77"/>
      <c r="P551" s="77"/>
      <c r="Q551" s="77"/>
      <c r="R551" s="77"/>
      <c r="S551" s="77"/>
      <c r="T551" s="77"/>
      <c r="U551" s="77"/>
      <c r="V551" s="77"/>
      <c r="W551" s="77"/>
      <c r="X551" s="77"/>
      <c r="Y551" s="77"/>
      <c r="Z551" s="77"/>
      <c r="AA551" s="77"/>
      <c r="AB551" s="77"/>
      <c r="AC551" s="77"/>
      <c r="AD551" s="77"/>
    </row>
    <row r="552" spans="1:30" x14ac:dyDescent="0.25">
      <c r="A552" s="51"/>
      <c r="B552" s="51" t="s">
        <v>302</v>
      </c>
    </row>
    <row r="553" spans="1:30" x14ac:dyDescent="0.25">
      <c r="B553" s="51"/>
      <c r="C553" s="51" t="s">
        <v>338</v>
      </c>
    </row>
    <row r="554" spans="1:30" x14ac:dyDescent="0.25">
      <c r="B554" s="51"/>
      <c r="C554" s="51"/>
    </row>
    <row r="555" spans="1:30" ht="12.75" customHeight="1" x14ac:dyDescent="0.25">
      <c r="A555" s="76"/>
      <c r="B555" s="137"/>
      <c r="C555" s="76" t="s">
        <v>127</v>
      </c>
      <c r="D555" s="105"/>
      <c r="E555" s="105"/>
      <c r="F555" s="105"/>
      <c r="G555" s="105"/>
      <c r="H555" s="76"/>
      <c r="I555" s="76"/>
      <c r="J555" s="76"/>
      <c r="K555" s="76"/>
      <c r="L555" s="76"/>
      <c r="M555" s="76"/>
      <c r="N555" s="76"/>
      <c r="O555" s="76"/>
      <c r="P555" s="76"/>
      <c r="Q555" s="76"/>
      <c r="R555" s="76"/>
      <c r="S555" s="76"/>
      <c r="T555" s="76"/>
      <c r="U555" s="76"/>
      <c r="V555" s="76"/>
      <c r="W555" s="76"/>
      <c r="X555" s="76"/>
      <c r="Y555" s="76"/>
      <c r="Z555" s="76"/>
      <c r="AA555" s="76"/>
      <c r="AB555" s="76"/>
      <c r="AC555" s="76"/>
      <c r="AD555" s="76"/>
    </row>
    <row r="556" spans="1:30" ht="12.75" customHeight="1" x14ac:dyDescent="0.25">
      <c r="A556" s="76"/>
      <c r="B556" s="137"/>
      <c r="C556" s="76" t="s">
        <v>128</v>
      </c>
      <c r="D556" s="105"/>
      <c r="E556" s="105"/>
      <c r="F556" s="105"/>
      <c r="G556" s="105"/>
      <c r="H556" s="76"/>
      <c r="I556" s="76"/>
      <c r="J556" s="76"/>
      <c r="K556" s="76"/>
      <c r="L556" s="76"/>
      <c r="M556" s="76"/>
      <c r="N556" s="76"/>
      <c r="O556" s="76"/>
      <c r="P556" s="76"/>
      <c r="Q556" s="76"/>
      <c r="R556" s="76"/>
      <c r="S556" s="76"/>
      <c r="T556" s="76"/>
      <c r="U556" s="76"/>
      <c r="V556" s="76"/>
      <c r="W556" s="76"/>
      <c r="X556" s="76"/>
      <c r="Y556" s="76"/>
      <c r="Z556" s="76"/>
      <c r="AA556" s="76"/>
      <c r="AB556" s="76"/>
      <c r="AC556" s="76"/>
      <c r="AD556" s="76"/>
    </row>
    <row r="557" spans="1:30" ht="12.75" customHeight="1" x14ac:dyDescent="0.25">
      <c r="A557" s="76"/>
      <c r="B557" s="137"/>
      <c r="C557" s="76" t="s">
        <v>129</v>
      </c>
      <c r="D557" s="105"/>
      <c r="E557" s="105"/>
      <c r="F557" s="105"/>
      <c r="G557" s="105"/>
      <c r="H557" s="76"/>
      <c r="I557" s="76"/>
      <c r="J557" s="76"/>
      <c r="K557" s="76"/>
      <c r="L557" s="76"/>
      <c r="M557" s="76"/>
      <c r="N557" s="76"/>
      <c r="O557" s="76"/>
      <c r="P557" s="76"/>
      <c r="Q557" s="76"/>
      <c r="R557" s="76"/>
      <c r="S557" s="76"/>
      <c r="T557" s="76"/>
      <c r="U557" s="76"/>
      <c r="V557" s="76"/>
      <c r="W557" s="76"/>
      <c r="X557" s="76"/>
      <c r="Y557" s="76"/>
      <c r="Z557" s="76"/>
      <c r="AA557" s="76"/>
      <c r="AB557" s="76"/>
      <c r="AC557" s="76"/>
      <c r="AD557" s="76"/>
    </row>
    <row r="558" spans="1:30" ht="12.75" customHeight="1" x14ac:dyDescent="0.25">
      <c r="A558" s="76"/>
      <c r="B558" s="137"/>
      <c r="C558" s="76"/>
      <c r="D558" s="105"/>
      <c r="E558" s="105"/>
      <c r="F558" s="105"/>
      <c r="G558" s="105"/>
      <c r="H558" s="76"/>
      <c r="I558" s="76"/>
      <c r="J558" s="76"/>
      <c r="K558" s="76"/>
      <c r="L558" s="76"/>
      <c r="M558" s="76"/>
      <c r="N558" s="76"/>
      <c r="O558" s="76"/>
      <c r="P558" s="76"/>
      <c r="Q558" s="76"/>
      <c r="R558" s="76"/>
      <c r="S558" s="76"/>
      <c r="T558" s="76"/>
      <c r="U558" s="76"/>
      <c r="V558" s="76"/>
      <c r="W558" s="76"/>
      <c r="X558" s="76"/>
      <c r="Y558" s="76"/>
      <c r="Z558" s="76"/>
      <c r="AA558" s="76"/>
      <c r="AB558" s="76"/>
      <c r="AC558" s="76"/>
      <c r="AD558" s="76"/>
    </row>
    <row r="559" spans="1:30" x14ac:dyDescent="0.2">
      <c r="C559" s="54" t="s">
        <v>309</v>
      </c>
    </row>
    <row r="560" spans="1:30" x14ac:dyDescent="0.2">
      <c r="B560" s="139"/>
      <c r="C560" s="79" t="s">
        <v>310</v>
      </c>
      <c r="D560" s="140" t="s">
        <v>311</v>
      </c>
      <c r="E560" s="141"/>
      <c r="F560" s="140" t="s">
        <v>312</v>
      </c>
      <c r="G560" s="145"/>
      <c r="H560" s="143" t="s">
        <v>313</v>
      </c>
      <c r="I560" s="144"/>
      <c r="J560" s="145"/>
    </row>
    <row r="561" spans="2:30" x14ac:dyDescent="0.2">
      <c r="B561" s="139"/>
      <c r="C561" s="146" t="s">
        <v>339</v>
      </c>
      <c r="D561" s="147">
        <v>6</v>
      </c>
      <c r="E561" s="148" t="s">
        <v>314</v>
      </c>
      <c r="F561" s="242">
        <v>0.9</v>
      </c>
      <c r="G561" s="242"/>
      <c r="H561" s="147" t="s">
        <v>316</v>
      </c>
      <c r="I561" s="149"/>
      <c r="J561" s="150"/>
    </row>
    <row r="562" spans="2:30" x14ac:dyDescent="0.2">
      <c r="B562" s="139"/>
      <c r="C562" s="151" t="s">
        <v>339</v>
      </c>
      <c r="D562" s="152">
        <v>8</v>
      </c>
      <c r="E562" s="153" t="s">
        <v>314</v>
      </c>
      <c r="F562" s="243">
        <v>0.6</v>
      </c>
      <c r="G562" s="243"/>
      <c r="H562" s="165" t="s">
        <v>340</v>
      </c>
      <c r="I562" s="166"/>
      <c r="J562" s="167"/>
    </row>
    <row r="563" spans="2:30" x14ac:dyDescent="0.25">
      <c r="C563" s="51"/>
      <c r="D563" s="52"/>
      <c r="E563" s="52"/>
      <c r="F563" s="156"/>
      <c r="G563" s="156"/>
      <c r="H563" s="52"/>
      <c r="I563" s="52"/>
      <c r="J563" s="52"/>
      <c r="K563" s="52"/>
      <c r="L563" s="52"/>
      <c r="M563" s="52"/>
      <c r="N563" s="52"/>
      <c r="O563" s="52"/>
      <c r="P563" s="52"/>
    </row>
    <row r="564" spans="2:30" x14ac:dyDescent="0.2">
      <c r="C564" s="54" t="s">
        <v>317</v>
      </c>
    </row>
    <row r="565" spans="2:30" ht="13.2" thickBot="1" x14ac:dyDescent="0.25">
      <c r="W565" s="54" t="s">
        <v>130</v>
      </c>
      <c r="AC565" s="54" t="s">
        <v>178</v>
      </c>
    </row>
    <row r="566" spans="2:30" ht="24" customHeight="1" thickBot="1" x14ac:dyDescent="0.25">
      <c r="C566" s="221" t="s">
        <v>132</v>
      </c>
      <c r="D566" s="221"/>
      <c r="E566" s="221"/>
      <c r="F566" s="221"/>
      <c r="G566" s="221"/>
      <c r="H566" s="223" t="s">
        <v>133</v>
      </c>
      <c r="I566" s="223"/>
      <c r="J566" s="223"/>
      <c r="K566" s="224" t="s">
        <v>134</v>
      </c>
      <c r="L566" s="224"/>
      <c r="M566" s="224"/>
      <c r="N566" s="83" t="s">
        <v>135</v>
      </c>
      <c r="O566" s="83" t="s">
        <v>136</v>
      </c>
      <c r="P566" s="84" t="s">
        <v>137</v>
      </c>
      <c r="Q566" s="225" t="s">
        <v>138</v>
      </c>
      <c r="R566" s="226" t="s">
        <v>139</v>
      </c>
      <c r="S566" s="226"/>
      <c r="T566" s="226"/>
      <c r="U566" s="226"/>
      <c r="V566" s="227" t="s">
        <v>140</v>
      </c>
      <c r="W566" s="227" t="s">
        <v>141</v>
      </c>
      <c r="X566" s="227"/>
      <c r="Y566" s="227"/>
      <c r="Z566" s="206" t="s">
        <v>142</v>
      </c>
      <c r="AA566" s="206" t="s">
        <v>143</v>
      </c>
      <c r="AB566" s="207"/>
      <c r="AC566" s="208" t="s">
        <v>144</v>
      </c>
      <c r="AD566" s="210" t="s">
        <v>145</v>
      </c>
    </row>
    <row r="567" spans="2:30" ht="37.799999999999997" x14ac:dyDescent="0.2">
      <c r="C567" s="82" t="s">
        <v>146</v>
      </c>
      <c r="D567" s="86" t="s">
        <v>147</v>
      </c>
      <c r="E567" s="87">
        <v>18</v>
      </c>
      <c r="F567" s="87" t="s">
        <v>148</v>
      </c>
      <c r="G567" s="103" t="s">
        <v>149</v>
      </c>
      <c r="H567" s="89" t="s">
        <v>150</v>
      </c>
      <c r="I567" s="90" t="s">
        <v>151</v>
      </c>
      <c r="J567" s="91" t="s">
        <v>152</v>
      </c>
      <c r="K567" s="91" t="s">
        <v>150</v>
      </c>
      <c r="L567" s="90" t="s">
        <v>151</v>
      </c>
      <c r="M567" s="91" t="s">
        <v>153</v>
      </c>
      <c r="N567" s="90" t="s">
        <v>151</v>
      </c>
      <c r="O567" s="90" t="s">
        <v>151</v>
      </c>
      <c r="P567" s="92" t="s">
        <v>151</v>
      </c>
      <c r="Q567" s="225"/>
      <c r="R567" s="93" t="s">
        <v>154</v>
      </c>
      <c r="S567" s="94" t="s">
        <v>155</v>
      </c>
      <c r="T567" s="94" t="s">
        <v>156</v>
      </c>
      <c r="U567" s="95" t="s">
        <v>157</v>
      </c>
      <c r="V567" s="227"/>
      <c r="W567" s="96" t="s">
        <v>158</v>
      </c>
      <c r="X567" s="96" t="s">
        <v>159</v>
      </c>
      <c r="Y567" s="95" t="s">
        <v>160</v>
      </c>
      <c r="Z567" s="206"/>
      <c r="AA567" s="94" t="s">
        <v>161</v>
      </c>
      <c r="AB567" s="97" t="s">
        <v>162</v>
      </c>
      <c r="AC567" s="209"/>
      <c r="AD567" s="210"/>
    </row>
    <row r="568" spans="2:30" x14ac:dyDescent="0.2">
      <c r="C568" s="79" t="s">
        <v>163</v>
      </c>
      <c r="D568" s="86" t="s">
        <v>164</v>
      </c>
      <c r="E568" s="87" t="s">
        <v>165</v>
      </c>
      <c r="F568" s="87"/>
      <c r="G568" s="103"/>
      <c r="H568" s="98">
        <v>2000000</v>
      </c>
      <c r="I568" s="228">
        <v>3.5000000000000001E-3</v>
      </c>
      <c r="J568" s="81">
        <f>$H568*$I568</f>
        <v>7000</v>
      </c>
      <c r="K568" s="81">
        <v>0</v>
      </c>
      <c r="L568" s="228">
        <v>0</v>
      </c>
      <c r="M568" s="81">
        <f>$K568*$L568</f>
        <v>0</v>
      </c>
      <c r="N568" s="81">
        <v>2120</v>
      </c>
      <c r="O568" s="81">
        <v>990</v>
      </c>
      <c r="P568" s="81">
        <f>IF($E568="以上",200,0)</f>
        <v>200</v>
      </c>
      <c r="Q568" s="80">
        <f>$J568+$M568+$N568+$O568+$P568</f>
        <v>10310</v>
      </c>
      <c r="R568" s="213"/>
      <c r="S568" s="81">
        <f>$N568*$R568/10</f>
        <v>0</v>
      </c>
      <c r="T568" s="81">
        <f>$O568*$R568/10</f>
        <v>0</v>
      </c>
      <c r="U568" s="81">
        <f>$P568*$R568/10</f>
        <v>0</v>
      </c>
      <c r="V568" s="81">
        <f>IF(F568="○",($N568-$S568)/2,0)</f>
        <v>0</v>
      </c>
      <c r="W568" s="81">
        <f>IF($G568="○",$J568*4/12,0)</f>
        <v>0</v>
      </c>
      <c r="X568" s="81">
        <f>IF($G568="○",IF($R568="",$N568*4/12,($N568-$S568)*4/12),0)</f>
        <v>0</v>
      </c>
      <c r="Y568" s="81">
        <f>IF($G568="○",IF($R568="",$P568*4/12,($P568-$U568)*4/12),0)</f>
        <v>0</v>
      </c>
      <c r="Z568" s="81">
        <f>IF(E568="未満",N568-S568-V568-X568,0)</f>
        <v>0</v>
      </c>
      <c r="AA568" s="81">
        <f>Q568-S568-T568-U568-V568-W568-X568-Y568-Z568</f>
        <v>10310</v>
      </c>
      <c r="AB568" s="215">
        <f>SUM(AA568:AA570)</f>
        <v>16130</v>
      </c>
      <c r="AC568" s="217">
        <f>IF(AB568-56000&lt;0,0,AB568-56000)</f>
        <v>0</v>
      </c>
      <c r="AD568" s="219">
        <f>AB568-AC568</f>
        <v>16130</v>
      </c>
    </row>
    <row r="569" spans="2:30" ht="13.5" customHeight="1" x14ac:dyDescent="0.2">
      <c r="C569" s="79" t="s">
        <v>166</v>
      </c>
      <c r="D569" s="86"/>
      <c r="E569" s="87" t="s">
        <v>165</v>
      </c>
      <c r="F569" s="87"/>
      <c r="G569" s="103"/>
      <c r="H569" s="98">
        <v>1000000</v>
      </c>
      <c r="I569" s="228"/>
      <c r="J569" s="81">
        <f>$H569*$I568</f>
        <v>3500</v>
      </c>
      <c r="K569" s="81">
        <v>0</v>
      </c>
      <c r="L569" s="228"/>
      <c r="M569" s="81">
        <f>$K569*$L568</f>
        <v>0</v>
      </c>
      <c r="N569" s="81">
        <v>2120</v>
      </c>
      <c r="O569" s="99"/>
      <c r="P569" s="81">
        <f>IF($E569="以上",200,0)</f>
        <v>200</v>
      </c>
      <c r="Q569" s="80">
        <f>$J569+$M569+$N569+$O569+$P569</f>
        <v>5820</v>
      </c>
      <c r="R569" s="213"/>
      <c r="S569" s="81">
        <f>$N569*$R568/10</f>
        <v>0</v>
      </c>
      <c r="T569" s="99"/>
      <c r="U569" s="81">
        <f>$P569*$R568/10</f>
        <v>0</v>
      </c>
      <c r="V569" s="81">
        <f t="shared" ref="V569:V570" si="54">IF(F569="○",($N569-$S569)/2,0)</f>
        <v>0</v>
      </c>
      <c r="W569" s="81">
        <f>IF($G569="○",$J569*4/12,0)</f>
        <v>0</v>
      </c>
      <c r="X569" s="81">
        <f>IF($G569="○",IF($R568="",$N569*4/12,($N569-$S569)*4/12),0)</f>
        <v>0</v>
      </c>
      <c r="Y569" s="81">
        <f>IF($G569="○",IF($R568="",$P569*4/12,($P569-$U569)*4/12),0)</f>
        <v>0</v>
      </c>
      <c r="Z569" s="81">
        <f t="shared" ref="Z569:Z570" si="55">IF(E569="未満",N569-S569-V569-X569,0)</f>
        <v>0</v>
      </c>
      <c r="AA569" s="81">
        <f t="shared" ref="AA569:AA570" si="56">Q569-S569-T569-U569-V569-W569-X569-Y569-Z569</f>
        <v>5820</v>
      </c>
      <c r="AB569" s="215"/>
      <c r="AC569" s="217"/>
      <c r="AD569" s="219"/>
    </row>
    <row r="570" spans="2:30" ht="14.25" customHeight="1" thickBot="1" x14ac:dyDescent="0.25">
      <c r="C570" s="79" t="s">
        <v>167</v>
      </c>
      <c r="D570" s="86"/>
      <c r="E570" s="87" t="s">
        <v>168</v>
      </c>
      <c r="F570" s="87"/>
      <c r="G570" s="103"/>
      <c r="H570" s="100">
        <v>0</v>
      </c>
      <c r="I570" s="229"/>
      <c r="J570" s="101">
        <f>$H570*$I568</f>
        <v>0</v>
      </c>
      <c r="K570" s="101">
        <v>0</v>
      </c>
      <c r="L570" s="229"/>
      <c r="M570" s="101">
        <f>$K570*$L568</f>
        <v>0</v>
      </c>
      <c r="N570" s="101">
        <v>2120</v>
      </c>
      <c r="O570" s="102"/>
      <c r="P570" s="101">
        <f>IF($E570="以上",200,0)</f>
        <v>0</v>
      </c>
      <c r="Q570" s="85">
        <f>$J570+$M570+$N570+$O570+$P570</f>
        <v>2120</v>
      </c>
      <c r="R570" s="214"/>
      <c r="S570" s="101">
        <f>$N570*$R568/10</f>
        <v>0</v>
      </c>
      <c r="T570" s="102"/>
      <c r="U570" s="101">
        <f>$P570*$R568/10</f>
        <v>0</v>
      </c>
      <c r="V570" s="101">
        <f t="shared" si="54"/>
        <v>0</v>
      </c>
      <c r="W570" s="101">
        <f>IF($G570="○",$J570*4/12,0)</f>
        <v>0</v>
      </c>
      <c r="X570" s="101">
        <f>IF($G570="○",IF($R568="",$N570*4/12,($N570-$S570)*4/12),0)</f>
        <v>0</v>
      </c>
      <c r="Y570" s="101">
        <f>IF($G570="○",IF($R568="",$P570*4/12,($P570-$U570)*4/12),0)</f>
        <v>0</v>
      </c>
      <c r="Z570" s="101">
        <f t="shared" si="55"/>
        <v>2120</v>
      </c>
      <c r="AA570" s="101">
        <f t="shared" si="56"/>
        <v>0</v>
      </c>
      <c r="AB570" s="216"/>
      <c r="AC570" s="218"/>
      <c r="AD570" s="220"/>
    </row>
    <row r="572" spans="2:30" x14ac:dyDescent="0.2">
      <c r="C572" s="54" t="s">
        <v>318</v>
      </c>
      <c r="J572" s="157"/>
    </row>
    <row r="573" spans="2:30" x14ac:dyDescent="0.2">
      <c r="C573" s="158"/>
      <c r="D573" s="159"/>
      <c r="E573" s="159"/>
      <c r="F573" s="159"/>
      <c r="G573" s="159"/>
      <c r="H573" s="160" t="s">
        <v>341</v>
      </c>
      <c r="I573" s="160"/>
      <c r="J573" s="154"/>
      <c r="K573" s="158"/>
      <c r="L573" s="158"/>
    </row>
    <row r="574" spans="2:30" x14ac:dyDescent="0.2">
      <c r="C574" s="161" t="s">
        <v>321</v>
      </c>
      <c r="D574" s="162"/>
      <c r="E574" s="162"/>
      <c r="F574" s="65" t="s">
        <v>322</v>
      </c>
      <c r="G574" s="162"/>
      <c r="H574" s="168">
        <v>0</v>
      </c>
      <c r="I574" s="161" t="s">
        <v>323</v>
      </c>
      <c r="J574" s="161"/>
      <c r="K574" s="161"/>
      <c r="L574" s="161"/>
    </row>
    <row r="575" spans="2:30" x14ac:dyDescent="0.2">
      <c r="C575" s="54" t="s">
        <v>324</v>
      </c>
      <c r="F575" s="65" t="s">
        <v>322</v>
      </c>
      <c r="H575" s="163">
        <v>0</v>
      </c>
      <c r="I575" s="54" t="s">
        <v>325</v>
      </c>
    </row>
    <row r="576" spans="2:30" x14ac:dyDescent="0.2">
      <c r="C576" s="54" t="s">
        <v>326</v>
      </c>
      <c r="E576" s="54"/>
      <c r="F576" s="65" t="s">
        <v>322</v>
      </c>
      <c r="H576" s="163">
        <f>(SUM(N568:N570)-Z570)*F561*D561/12</f>
        <v>1908</v>
      </c>
      <c r="I576" s="54" t="s">
        <v>327</v>
      </c>
    </row>
    <row r="577" spans="2:30" x14ac:dyDescent="0.2">
      <c r="C577" s="54" t="s">
        <v>328</v>
      </c>
      <c r="F577" s="65" t="s">
        <v>322</v>
      </c>
      <c r="H577" s="163">
        <f>0</f>
        <v>0</v>
      </c>
      <c r="I577" s="54" t="s">
        <v>329</v>
      </c>
    </row>
    <row r="578" spans="2:30" x14ac:dyDescent="0.2">
      <c r="C578" s="158" t="s">
        <v>330</v>
      </c>
      <c r="D578" s="159"/>
      <c r="E578" s="159"/>
      <c r="F578" s="159" t="s">
        <v>322</v>
      </c>
      <c r="G578" s="159"/>
      <c r="H578" s="164">
        <f>SUM(P568:P570)*F562*D562/12</f>
        <v>160</v>
      </c>
      <c r="I578" s="158" t="s">
        <v>331</v>
      </c>
      <c r="J578" s="158"/>
      <c r="K578" s="158"/>
      <c r="L578" s="158"/>
    </row>
    <row r="579" spans="2:30" x14ac:dyDescent="0.25">
      <c r="B579" s="51"/>
      <c r="C579" s="54" t="s">
        <v>332</v>
      </c>
      <c r="F579" s="65" t="s">
        <v>322</v>
      </c>
      <c r="H579" s="163">
        <f>SUM(H574:H578)</f>
        <v>2068</v>
      </c>
    </row>
    <row r="580" spans="2:30" x14ac:dyDescent="0.25">
      <c r="B580" s="51"/>
    </row>
    <row r="581" spans="2:30" x14ac:dyDescent="0.25">
      <c r="B581" s="51"/>
      <c r="C581" s="54" t="s">
        <v>282</v>
      </c>
    </row>
    <row r="582" spans="2:30" x14ac:dyDescent="0.25">
      <c r="B582" s="51"/>
      <c r="C582" s="54" t="s">
        <v>296</v>
      </c>
    </row>
    <row r="583" spans="2:30" x14ac:dyDescent="0.25">
      <c r="B583" s="51"/>
      <c r="C583" s="54" t="s">
        <v>342</v>
      </c>
      <c r="H583" s="54" t="s">
        <v>305</v>
      </c>
    </row>
    <row r="584" spans="2:30" x14ac:dyDescent="0.25">
      <c r="B584" s="51"/>
      <c r="AD584" s="117"/>
    </row>
    <row r="585" spans="2:30" x14ac:dyDescent="0.25">
      <c r="B585" s="51"/>
      <c r="C585" s="134" t="s">
        <v>343</v>
      </c>
      <c r="D585" s="135"/>
      <c r="E585" s="135"/>
      <c r="F585" s="135"/>
    </row>
    <row r="586" spans="2:30" x14ac:dyDescent="0.25">
      <c r="B586" s="51"/>
    </row>
    <row r="587" spans="2:30" x14ac:dyDescent="0.25">
      <c r="B587" s="51"/>
    </row>
    <row r="588" spans="2:30" x14ac:dyDescent="0.25">
      <c r="B588" s="51"/>
      <c r="C588" s="75" t="s">
        <v>122</v>
      </c>
    </row>
    <row r="589" spans="2:30" x14ac:dyDescent="0.25">
      <c r="B589" s="51"/>
      <c r="C589" s="54" t="s">
        <v>344</v>
      </c>
    </row>
    <row r="590" spans="2:30" x14ac:dyDescent="0.25">
      <c r="B590" s="51"/>
      <c r="C590" s="54" t="s">
        <v>336</v>
      </c>
    </row>
    <row r="591" spans="2:30" x14ac:dyDescent="0.25">
      <c r="B591" s="51"/>
      <c r="C591" s="54" t="s">
        <v>345</v>
      </c>
    </row>
    <row r="592" spans="2:30" x14ac:dyDescent="0.25">
      <c r="B592" s="51"/>
      <c r="C592" s="54" t="s">
        <v>346</v>
      </c>
    </row>
    <row r="593" spans="1:30" x14ac:dyDescent="0.2">
      <c r="A593" s="77"/>
      <c r="B593" s="78"/>
      <c r="C593" s="77"/>
      <c r="D593" s="78"/>
      <c r="E593" s="78"/>
      <c r="F593" s="78"/>
      <c r="G593" s="78"/>
      <c r="H593" s="77"/>
      <c r="I593" s="77"/>
      <c r="J593" s="77"/>
      <c r="K593" s="77"/>
      <c r="L593" s="77"/>
      <c r="M593" s="77"/>
      <c r="N593" s="77"/>
      <c r="O593" s="77"/>
      <c r="P593" s="77"/>
      <c r="Q593" s="77"/>
      <c r="R593" s="77"/>
      <c r="S593" s="77"/>
      <c r="T593" s="77"/>
      <c r="U593" s="77"/>
      <c r="V593" s="77"/>
      <c r="W593" s="77"/>
      <c r="X593" s="77"/>
      <c r="Y593" s="77"/>
      <c r="Z593" s="77"/>
      <c r="AA593" s="77"/>
      <c r="AB593" s="77"/>
      <c r="AC593" s="77"/>
      <c r="AD593" s="77"/>
    </row>
    <row r="594" spans="1:30" x14ac:dyDescent="0.25">
      <c r="A594" s="51"/>
      <c r="B594" s="51" t="s">
        <v>347</v>
      </c>
    </row>
    <row r="595" spans="1:30" x14ac:dyDescent="0.25">
      <c r="B595" s="51"/>
      <c r="C595" s="51" t="s">
        <v>348</v>
      </c>
    </row>
    <row r="596" spans="1:30" x14ac:dyDescent="0.25">
      <c r="B596" s="51"/>
      <c r="C596" s="51"/>
    </row>
    <row r="597" spans="1:30" x14ac:dyDescent="0.25">
      <c r="A597" s="76"/>
      <c r="B597" s="137"/>
      <c r="C597" s="76" t="s">
        <v>127</v>
      </c>
      <c r="D597" s="105"/>
      <c r="E597" s="105"/>
      <c r="F597" s="105"/>
      <c r="G597" s="105"/>
      <c r="H597" s="76"/>
      <c r="I597" s="76"/>
      <c r="J597" s="76"/>
      <c r="K597" s="76"/>
      <c r="L597" s="76"/>
      <c r="M597" s="76"/>
      <c r="N597" s="76"/>
      <c r="O597" s="76"/>
      <c r="P597" s="76"/>
      <c r="Q597" s="76"/>
      <c r="R597" s="76"/>
      <c r="S597" s="76"/>
      <c r="T597" s="76"/>
      <c r="U597" s="76"/>
      <c r="V597" s="76"/>
      <c r="W597" s="76"/>
      <c r="X597" s="76"/>
      <c r="Y597" s="76"/>
      <c r="Z597" s="76"/>
      <c r="AA597" s="76"/>
      <c r="AB597" s="76"/>
      <c r="AC597" s="76"/>
      <c r="AD597" s="76"/>
    </row>
    <row r="598" spans="1:30" x14ac:dyDescent="0.25">
      <c r="A598" s="76"/>
      <c r="B598" s="137"/>
      <c r="C598" s="76" t="s">
        <v>349</v>
      </c>
      <c r="D598" s="105"/>
      <c r="E598" s="105"/>
      <c r="F598" s="105"/>
      <c r="G598" s="105"/>
      <c r="H598" s="76"/>
      <c r="I598" s="76"/>
      <c r="J598" s="76"/>
      <c r="K598" s="76"/>
      <c r="L598" s="76"/>
      <c r="M598" s="76"/>
      <c r="N598" s="76"/>
      <c r="O598" s="76"/>
      <c r="P598" s="76"/>
      <c r="Q598" s="76"/>
      <c r="R598" s="76"/>
      <c r="S598" s="76"/>
      <c r="T598" s="76"/>
      <c r="U598" s="76"/>
      <c r="V598" s="76"/>
      <c r="W598" s="76"/>
      <c r="X598" s="76"/>
      <c r="Y598" s="76"/>
      <c r="Z598" s="76"/>
      <c r="AA598" s="76"/>
      <c r="AB598" s="76"/>
      <c r="AC598" s="76"/>
      <c r="AD598" s="76"/>
    </row>
    <row r="599" spans="1:30" x14ac:dyDescent="0.25">
      <c r="A599" s="76"/>
      <c r="B599" s="137"/>
      <c r="C599" s="76" t="s">
        <v>350</v>
      </c>
      <c r="D599" s="105"/>
      <c r="E599" s="105"/>
      <c r="F599" s="105"/>
      <c r="G599" s="105"/>
      <c r="H599" s="76"/>
      <c r="I599" s="76"/>
      <c r="J599" s="76"/>
      <c r="K599" s="76"/>
      <c r="L599" s="76"/>
      <c r="M599" s="76"/>
      <c r="N599" s="76"/>
      <c r="O599" s="76"/>
      <c r="P599" s="76"/>
      <c r="Q599" s="76"/>
      <c r="R599" s="76"/>
      <c r="S599" s="76"/>
      <c r="T599" s="76"/>
      <c r="U599" s="76"/>
      <c r="V599" s="76"/>
      <c r="W599" s="76"/>
      <c r="X599" s="76"/>
      <c r="Y599" s="76"/>
      <c r="Z599" s="76"/>
      <c r="AA599" s="76"/>
      <c r="AB599" s="76"/>
      <c r="AC599" s="76"/>
      <c r="AD599" s="76"/>
    </row>
    <row r="600" spans="1:30" ht="12.75" customHeight="1" x14ac:dyDescent="0.25">
      <c r="A600" s="76"/>
      <c r="B600" s="137"/>
      <c r="C600" s="76" t="s">
        <v>351</v>
      </c>
      <c r="D600" s="105"/>
      <c r="E600" s="105"/>
      <c r="F600" s="105"/>
      <c r="G600" s="105"/>
      <c r="H600" s="76"/>
      <c r="I600" s="76"/>
      <c r="J600" s="76"/>
      <c r="K600" s="76"/>
      <c r="L600" s="76"/>
      <c r="M600" s="76"/>
      <c r="N600" s="76"/>
      <c r="O600" s="76"/>
      <c r="P600" s="76"/>
      <c r="Q600" s="76"/>
      <c r="R600" s="76"/>
      <c r="S600" s="76"/>
      <c r="T600" s="76"/>
      <c r="U600" s="76"/>
      <c r="V600" s="76"/>
      <c r="W600" s="76"/>
      <c r="X600" s="76"/>
      <c r="Y600" s="76"/>
      <c r="Z600" s="76"/>
      <c r="AA600" s="76"/>
      <c r="AB600" s="76"/>
      <c r="AC600" s="76"/>
      <c r="AD600" s="76"/>
    </row>
    <row r="602" spans="1:30" ht="13.2" thickBot="1" x14ac:dyDescent="0.25">
      <c r="C602" s="54" t="s">
        <v>317</v>
      </c>
      <c r="W602" s="54" t="s">
        <v>130</v>
      </c>
      <c r="AC602" s="54" t="s">
        <v>178</v>
      </c>
    </row>
    <row r="603" spans="1:30" ht="24" customHeight="1" thickBot="1" x14ac:dyDescent="0.25">
      <c r="C603" s="221" t="s">
        <v>132</v>
      </c>
      <c r="D603" s="221"/>
      <c r="E603" s="221"/>
      <c r="F603" s="221"/>
      <c r="G603" s="221"/>
      <c r="H603" s="223" t="s">
        <v>133</v>
      </c>
      <c r="I603" s="223"/>
      <c r="J603" s="223"/>
      <c r="K603" s="224" t="s">
        <v>134</v>
      </c>
      <c r="L603" s="224"/>
      <c r="M603" s="224"/>
      <c r="N603" s="83" t="s">
        <v>135</v>
      </c>
      <c r="O603" s="83" t="s">
        <v>136</v>
      </c>
      <c r="P603" s="84" t="s">
        <v>137</v>
      </c>
      <c r="Q603" s="225" t="s">
        <v>138</v>
      </c>
      <c r="R603" s="226" t="s">
        <v>139</v>
      </c>
      <c r="S603" s="226"/>
      <c r="T603" s="226"/>
      <c r="U603" s="226"/>
      <c r="V603" s="227" t="s">
        <v>140</v>
      </c>
      <c r="W603" s="227" t="s">
        <v>141</v>
      </c>
      <c r="X603" s="227"/>
      <c r="Y603" s="227"/>
      <c r="Z603" s="206" t="s">
        <v>142</v>
      </c>
      <c r="AA603" s="206" t="s">
        <v>143</v>
      </c>
      <c r="AB603" s="207"/>
      <c r="AC603" s="208" t="s">
        <v>144</v>
      </c>
      <c r="AD603" s="210" t="s">
        <v>145</v>
      </c>
    </row>
    <row r="604" spans="1:30" ht="37.799999999999997" x14ac:dyDescent="0.2">
      <c r="C604" s="82" t="s">
        <v>146</v>
      </c>
      <c r="D604" s="86" t="s">
        <v>147</v>
      </c>
      <c r="E604" s="87">
        <v>18</v>
      </c>
      <c r="F604" s="87" t="s">
        <v>148</v>
      </c>
      <c r="G604" s="103" t="s">
        <v>149</v>
      </c>
      <c r="H604" s="89" t="s">
        <v>150</v>
      </c>
      <c r="I604" s="90" t="s">
        <v>151</v>
      </c>
      <c r="J604" s="91" t="s">
        <v>152</v>
      </c>
      <c r="K604" s="91" t="s">
        <v>150</v>
      </c>
      <c r="L604" s="90" t="s">
        <v>151</v>
      </c>
      <c r="M604" s="91" t="s">
        <v>153</v>
      </c>
      <c r="N604" s="90" t="s">
        <v>151</v>
      </c>
      <c r="O604" s="90" t="s">
        <v>151</v>
      </c>
      <c r="P604" s="92" t="s">
        <v>151</v>
      </c>
      <c r="Q604" s="225"/>
      <c r="R604" s="93" t="s">
        <v>154</v>
      </c>
      <c r="S604" s="94" t="s">
        <v>155</v>
      </c>
      <c r="T604" s="94" t="s">
        <v>156</v>
      </c>
      <c r="U604" s="95" t="s">
        <v>157</v>
      </c>
      <c r="V604" s="227"/>
      <c r="W604" s="96" t="s">
        <v>158</v>
      </c>
      <c r="X604" s="96" t="s">
        <v>159</v>
      </c>
      <c r="Y604" s="95" t="s">
        <v>160</v>
      </c>
      <c r="Z604" s="206"/>
      <c r="AA604" s="94" t="s">
        <v>161</v>
      </c>
      <c r="AB604" s="97" t="s">
        <v>162</v>
      </c>
      <c r="AC604" s="209"/>
      <c r="AD604" s="210"/>
    </row>
    <row r="605" spans="1:30" x14ac:dyDescent="0.2">
      <c r="C605" s="79" t="s">
        <v>352</v>
      </c>
      <c r="D605" s="86"/>
      <c r="E605" s="87" t="s">
        <v>165</v>
      </c>
      <c r="F605" s="87"/>
      <c r="G605" s="103"/>
      <c r="H605" s="98">
        <v>2000000</v>
      </c>
      <c r="I605" s="228">
        <v>3.5000000000000001E-3</v>
      </c>
      <c r="J605" s="81">
        <f>$H605*$I605</f>
        <v>7000</v>
      </c>
      <c r="K605" s="81">
        <v>0</v>
      </c>
      <c r="L605" s="228">
        <v>0</v>
      </c>
      <c r="M605" s="81">
        <f>$K605*$L605</f>
        <v>0</v>
      </c>
      <c r="N605" s="81">
        <v>2120</v>
      </c>
      <c r="O605" s="81">
        <v>990</v>
      </c>
      <c r="P605" s="81">
        <f>IF($E605="以上",200,0)</f>
        <v>200</v>
      </c>
      <c r="Q605" s="80">
        <f>$J605+$M605+$N605+$O605+$P605</f>
        <v>10310</v>
      </c>
      <c r="R605" s="213"/>
      <c r="S605" s="81">
        <f>$N605*$R605/10</f>
        <v>0</v>
      </c>
      <c r="T605" s="81">
        <f>$O605*$R605/10</f>
        <v>0</v>
      </c>
      <c r="U605" s="81">
        <f>$P605*$R605/10</f>
        <v>0</v>
      </c>
      <c r="V605" s="81">
        <f>IF(F605="○",($N605-$S605)/2,0)</f>
        <v>0</v>
      </c>
      <c r="W605" s="81">
        <f>IF($G605="○",$J605*4/12,0)</f>
        <v>0</v>
      </c>
      <c r="X605" s="81">
        <f>IF($G605="○",IF($R605="",$N605*4/12,($N605-$S605)*4/12),0)</f>
        <v>0</v>
      </c>
      <c r="Y605" s="81">
        <f>IF($G605="○",IF($R605="",$P605*4/12,($P605-$U605)*4/12),0)</f>
        <v>0</v>
      </c>
      <c r="Z605" s="81">
        <f>IF(E605="未満",N605-S605-V605-X605,0)</f>
        <v>0</v>
      </c>
      <c r="AA605" s="81">
        <f>Q605-S605-T605-U605-V605-W605-X605-Y605-Z605</f>
        <v>10310</v>
      </c>
      <c r="AB605" s="215">
        <f>SUM(AA605:AA607)</f>
        <v>10310</v>
      </c>
      <c r="AC605" s="217">
        <f>IF(AB605-56000&lt;0,0,AB605-56000)</f>
        <v>0</v>
      </c>
      <c r="AD605" s="219">
        <f>AB605-AC605</f>
        <v>10310</v>
      </c>
    </row>
    <row r="606" spans="1:30" ht="13.5" customHeight="1" x14ac:dyDescent="0.2">
      <c r="C606" s="79" t="s">
        <v>353</v>
      </c>
      <c r="D606" s="86" t="s">
        <v>354</v>
      </c>
      <c r="E606" s="87"/>
      <c r="F606" s="87"/>
      <c r="G606" s="103"/>
      <c r="H606" s="98"/>
      <c r="I606" s="228"/>
      <c r="J606" s="81"/>
      <c r="K606" s="81"/>
      <c r="L606" s="228"/>
      <c r="M606" s="81"/>
      <c r="N606" s="81"/>
      <c r="O606" s="99"/>
      <c r="P606" s="81"/>
      <c r="Q606" s="81"/>
      <c r="R606" s="213"/>
      <c r="S606" s="81"/>
      <c r="T606" s="99"/>
      <c r="U606" s="81"/>
      <c r="V606" s="81"/>
      <c r="W606" s="81"/>
      <c r="X606" s="81"/>
      <c r="Y606" s="81"/>
      <c r="Z606" s="81"/>
      <c r="AA606" s="81"/>
      <c r="AB606" s="215"/>
      <c r="AC606" s="217"/>
      <c r="AD606" s="219"/>
    </row>
    <row r="607" spans="1:30" ht="14.25" customHeight="1" thickBot="1" x14ac:dyDescent="0.25">
      <c r="C607" s="79"/>
      <c r="D607" s="86"/>
      <c r="E607" s="87"/>
      <c r="F607" s="87"/>
      <c r="G607" s="103"/>
      <c r="H607" s="100"/>
      <c r="I607" s="229"/>
      <c r="J607" s="101"/>
      <c r="K607" s="101"/>
      <c r="L607" s="229"/>
      <c r="M607" s="101"/>
      <c r="N607" s="101"/>
      <c r="O607" s="102"/>
      <c r="P607" s="101"/>
      <c r="Q607" s="101"/>
      <c r="R607" s="214"/>
      <c r="S607" s="101"/>
      <c r="T607" s="102"/>
      <c r="U607" s="101"/>
      <c r="V607" s="101"/>
      <c r="W607" s="101"/>
      <c r="X607" s="101"/>
      <c r="Y607" s="101"/>
      <c r="Z607" s="101"/>
      <c r="AA607" s="101"/>
      <c r="AB607" s="216"/>
      <c r="AC607" s="218"/>
      <c r="AD607" s="220"/>
    </row>
    <row r="609" spans="2:30" x14ac:dyDescent="0.2">
      <c r="C609" s="54" t="s">
        <v>355</v>
      </c>
      <c r="J609" s="157"/>
    </row>
    <row r="610" spans="2:30" x14ac:dyDescent="0.2">
      <c r="E610" s="244"/>
      <c r="F610" s="244"/>
      <c r="G610" s="244"/>
      <c r="H610" s="163"/>
      <c r="J610" s="157"/>
    </row>
    <row r="611" spans="2:30" x14ac:dyDescent="0.2">
      <c r="C611" s="54" t="s">
        <v>356</v>
      </c>
      <c r="G611" s="65" t="s">
        <v>322</v>
      </c>
      <c r="H611" s="163">
        <f>J605</f>
        <v>7000</v>
      </c>
      <c r="I611" s="54" t="s">
        <v>357</v>
      </c>
    </row>
    <row r="612" spans="2:30" x14ac:dyDescent="0.2">
      <c r="C612" s="54" t="s">
        <v>358</v>
      </c>
      <c r="G612" s="65" t="s">
        <v>322</v>
      </c>
      <c r="H612" s="163">
        <f>M605</f>
        <v>0</v>
      </c>
      <c r="I612" s="54" t="s">
        <v>359</v>
      </c>
    </row>
    <row r="613" spans="2:30" x14ac:dyDescent="0.2">
      <c r="C613" s="54" t="s">
        <v>360</v>
      </c>
      <c r="E613" s="54"/>
      <c r="G613" s="65" t="s">
        <v>322</v>
      </c>
      <c r="H613" s="163">
        <f>N605/2</f>
        <v>1060</v>
      </c>
      <c r="I613" s="54" t="s">
        <v>361</v>
      </c>
    </row>
    <row r="614" spans="2:30" x14ac:dyDescent="0.2">
      <c r="C614" s="54" t="s">
        <v>362</v>
      </c>
      <c r="G614" s="65" t="s">
        <v>322</v>
      </c>
      <c r="H614" s="163">
        <f>O605/2</f>
        <v>495</v>
      </c>
      <c r="I614" s="54" t="s">
        <v>363</v>
      </c>
    </row>
    <row r="615" spans="2:30" x14ac:dyDescent="0.2">
      <c r="C615" s="158" t="s">
        <v>364</v>
      </c>
      <c r="D615" s="159"/>
      <c r="E615" s="159"/>
      <c r="F615" s="159"/>
      <c r="G615" s="159" t="s">
        <v>322</v>
      </c>
      <c r="H615" s="164">
        <f>P605/2</f>
        <v>100</v>
      </c>
      <c r="I615" s="158" t="s">
        <v>365</v>
      </c>
      <c r="J615" s="158"/>
    </row>
    <row r="616" spans="2:30" x14ac:dyDescent="0.25">
      <c r="B616" s="51"/>
      <c r="C616" s="54" t="s">
        <v>366</v>
      </c>
      <c r="G616" s="65" t="s">
        <v>322</v>
      </c>
      <c r="H616" s="163">
        <f>SUM(H611:H615)</f>
        <v>8655</v>
      </c>
    </row>
    <row r="617" spans="2:30" x14ac:dyDescent="0.25">
      <c r="B617" s="51"/>
      <c r="H617" s="163"/>
    </row>
    <row r="618" spans="2:30" x14ac:dyDescent="0.25">
      <c r="B618" s="51"/>
    </row>
    <row r="619" spans="2:30" x14ac:dyDescent="0.25">
      <c r="B619" s="51"/>
      <c r="C619" s="54" t="s">
        <v>282</v>
      </c>
    </row>
    <row r="620" spans="2:30" x14ac:dyDescent="0.25">
      <c r="B620" s="51"/>
      <c r="C620" s="54" t="s">
        <v>283</v>
      </c>
    </row>
    <row r="621" spans="2:30" x14ac:dyDescent="0.25">
      <c r="B621" s="51"/>
      <c r="C621" s="54" t="s">
        <v>367</v>
      </c>
      <c r="H621" s="54" t="s">
        <v>305</v>
      </c>
      <c r="AD621" s="117"/>
    </row>
    <row r="622" spans="2:30" x14ac:dyDescent="0.25">
      <c r="B622" s="51"/>
    </row>
    <row r="623" spans="2:30" x14ac:dyDescent="0.25">
      <c r="B623" s="51"/>
      <c r="C623" s="134" t="s">
        <v>368</v>
      </c>
      <c r="D623" s="135"/>
      <c r="E623" s="135"/>
      <c r="F623" s="135"/>
    </row>
    <row r="624" spans="2:30" x14ac:dyDescent="0.25">
      <c r="B624" s="51"/>
    </row>
    <row r="625" spans="1:30" x14ac:dyDescent="0.25">
      <c r="B625" s="51"/>
      <c r="C625" s="75" t="s">
        <v>122</v>
      </c>
    </row>
    <row r="626" spans="1:30" x14ac:dyDescent="0.25">
      <c r="B626" s="51"/>
      <c r="C626" s="54" t="s">
        <v>369</v>
      </c>
    </row>
    <row r="627" spans="1:30" x14ac:dyDescent="0.2">
      <c r="A627" s="77"/>
      <c r="B627" s="78"/>
      <c r="C627" s="77"/>
      <c r="D627" s="78"/>
      <c r="E627" s="78"/>
      <c r="F627" s="78"/>
      <c r="G627" s="78"/>
      <c r="H627" s="77"/>
      <c r="I627" s="77"/>
      <c r="J627" s="77"/>
      <c r="K627" s="77"/>
      <c r="L627" s="77"/>
      <c r="M627" s="77"/>
      <c r="N627" s="77"/>
      <c r="O627" s="77"/>
      <c r="P627" s="77"/>
      <c r="Q627" s="77"/>
      <c r="R627" s="77"/>
      <c r="S627" s="77"/>
      <c r="T627" s="77"/>
      <c r="U627" s="77"/>
      <c r="V627" s="77"/>
      <c r="W627" s="77"/>
      <c r="X627" s="77"/>
      <c r="Y627" s="77"/>
      <c r="Z627" s="77"/>
      <c r="AA627" s="77"/>
      <c r="AB627" s="77"/>
      <c r="AC627" s="77"/>
      <c r="AD627" s="77"/>
    </row>
    <row r="628" spans="1:30" x14ac:dyDescent="0.25">
      <c r="A628" s="51"/>
      <c r="B628" s="51" t="s">
        <v>347</v>
      </c>
    </row>
    <row r="629" spans="1:30" x14ac:dyDescent="0.25">
      <c r="B629" s="51"/>
      <c r="C629" s="51" t="s">
        <v>370</v>
      </c>
    </row>
    <row r="630" spans="1:30" x14ac:dyDescent="0.25">
      <c r="B630" s="51"/>
      <c r="C630" s="51"/>
    </row>
    <row r="631" spans="1:30" x14ac:dyDescent="0.25">
      <c r="A631" s="76"/>
      <c r="B631" s="137"/>
      <c r="C631" s="76" t="s">
        <v>127</v>
      </c>
      <c r="D631" s="105"/>
      <c r="E631" s="105"/>
      <c r="F631" s="105"/>
      <c r="G631" s="105"/>
      <c r="H631" s="76"/>
      <c r="I631" s="76"/>
      <c r="J631" s="76"/>
      <c r="K631" s="76"/>
      <c r="L631" s="76"/>
      <c r="M631" s="76"/>
      <c r="N631" s="76"/>
      <c r="O631" s="76"/>
      <c r="P631" s="76"/>
      <c r="Q631" s="76"/>
      <c r="R631" s="76"/>
      <c r="S631" s="76"/>
      <c r="T631" s="76"/>
      <c r="U631" s="76"/>
      <c r="V631" s="76"/>
      <c r="W631" s="76"/>
      <c r="X631" s="76"/>
      <c r="Y631" s="76"/>
      <c r="Z631" s="76"/>
      <c r="AA631" s="76"/>
      <c r="AB631" s="76"/>
      <c r="AC631" s="76"/>
      <c r="AD631" s="76"/>
    </row>
    <row r="632" spans="1:30" x14ac:dyDescent="0.25">
      <c r="A632" s="76"/>
      <c r="B632" s="137"/>
      <c r="C632" s="76" t="s">
        <v>349</v>
      </c>
      <c r="D632" s="105"/>
      <c r="E632" s="105"/>
      <c r="F632" s="105"/>
      <c r="G632" s="105"/>
      <c r="H632" s="76"/>
      <c r="I632" s="76"/>
      <c r="J632" s="76"/>
      <c r="K632" s="76"/>
      <c r="L632" s="76"/>
      <c r="M632" s="76"/>
      <c r="N632" s="76"/>
      <c r="O632" s="76"/>
      <c r="P632" s="76"/>
      <c r="Q632" s="76"/>
      <c r="R632" s="76"/>
      <c r="S632" s="76"/>
      <c r="T632" s="76"/>
      <c r="U632" s="76"/>
      <c r="V632" s="76"/>
      <c r="W632" s="76"/>
      <c r="X632" s="76"/>
      <c r="Y632" s="76"/>
      <c r="Z632" s="76"/>
      <c r="AA632" s="76"/>
      <c r="AB632" s="76"/>
      <c r="AC632" s="76"/>
      <c r="AD632" s="76"/>
    </row>
    <row r="633" spans="1:30" x14ac:dyDescent="0.25">
      <c r="A633" s="76"/>
      <c r="B633" s="137"/>
      <c r="C633" s="76" t="s">
        <v>350</v>
      </c>
      <c r="D633" s="105"/>
      <c r="E633" s="105"/>
      <c r="F633" s="105"/>
      <c r="G633" s="105"/>
      <c r="H633" s="76"/>
      <c r="I633" s="76"/>
      <c r="J633" s="76"/>
      <c r="K633" s="76"/>
      <c r="L633" s="76"/>
      <c r="M633" s="76"/>
      <c r="N633" s="76"/>
      <c r="O633" s="76"/>
      <c r="P633" s="76"/>
      <c r="Q633" s="76"/>
      <c r="R633" s="76"/>
      <c r="S633" s="76"/>
      <c r="T633" s="76"/>
      <c r="U633" s="76"/>
      <c r="V633" s="76"/>
      <c r="W633" s="76"/>
      <c r="X633" s="76"/>
      <c r="Y633" s="76"/>
      <c r="Z633" s="76"/>
      <c r="AA633" s="76"/>
      <c r="AB633" s="76"/>
      <c r="AC633" s="76"/>
      <c r="AD633" s="76"/>
    </row>
    <row r="634" spans="1:30" x14ac:dyDescent="0.25">
      <c r="A634" s="76"/>
      <c r="B634" s="137"/>
      <c r="C634" s="76" t="s">
        <v>371</v>
      </c>
      <c r="D634" s="105"/>
      <c r="E634" s="105"/>
      <c r="F634" s="105"/>
      <c r="G634" s="105"/>
      <c r="H634" s="76"/>
      <c r="I634" s="76"/>
      <c r="J634" s="76"/>
      <c r="K634" s="76"/>
      <c r="L634" s="76"/>
      <c r="M634" s="76"/>
      <c r="N634" s="76"/>
      <c r="O634" s="76"/>
      <c r="P634" s="76"/>
      <c r="Q634" s="76"/>
      <c r="R634" s="76"/>
      <c r="S634" s="76"/>
      <c r="T634" s="76"/>
      <c r="U634" s="76"/>
      <c r="V634" s="76"/>
      <c r="W634" s="76"/>
      <c r="X634" s="76"/>
      <c r="Y634" s="76"/>
      <c r="Z634" s="76"/>
      <c r="AA634" s="76"/>
      <c r="AB634" s="76"/>
      <c r="AC634" s="76"/>
      <c r="AD634" s="76"/>
    </row>
    <row r="636" spans="1:30" ht="13.2" thickBot="1" x14ac:dyDescent="0.25">
      <c r="C636" s="54" t="s">
        <v>317</v>
      </c>
      <c r="W636" s="54" t="s">
        <v>130</v>
      </c>
      <c r="AC636" s="54" t="s">
        <v>178</v>
      </c>
    </row>
    <row r="637" spans="1:30" ht="24" customHeight="1" thickBot="1" x14ac:dyDescent="0.25">
      <c r="C637" s="221" t="s">
        <v>132</v>
      </c>
      <c r="D637" s="221"/>
      <c r="E637" s="221"/>
      <c r="F637" s="221"/>
      <c r="G637" s="221"/>
      <c r="H637" s="223" t="s">
        <v>133</v>
      </c>
      <c r="I637" s="223"/>
      <c r="J637" s="223"/>
      <c r="K637" s="224" t="s">
        <v>134</v>
      </c>
      <c r="L637" s="224"/>
      <c r="M637" s="224"/>
      <c r="N637" s="83" t="s">
        <v>135</v>
      </c>
      <c r="O637" s="83" t="s">
        <v>136</v>
      </c>
      <c r="P637" s="84" t="s">
        <v>137</v>
      </c>
      <c r="Q637" s="225" t="s">
        <v>138</v>
      </c>
      <c r="R637" s="226" t="s">
        <v>139</v>
      </c>
      <c r="S637" s="226"/>
      <c r="T637" s="226"/>
      <c r="U637" s="226"/>
      <c r="V637" s="227" t="s">
        <v>140</v>
      </c>
      <c r="W637" s="227" t="s">
        <v>141</v>
      </c>
      <c r="X637" s="227"/>
      <c r="Y637" s="227"/>
      <c r="Z637" s="206" t="s">
        <v>142</v>
      </c>
      <c r="AA637" s="206" t="s">
        <v>143</v>
      </c>
      <c r="AB637" s="207"/>
      <c r="AC637" s="208" t="s">
        <v>144</v>
      </c>
      <c r="AD637" s="210" t="s">
        <v>145</v>
      </c>
    </row>
    <row r="638" spans="1:30" ht="37.799999999999997" x14ac:dyDescent="0.2">
      <c r="C638" s="82" t="s">
        <v>146</v>
      </c>
      <c r="D638" s="86" t="s">
        <v>147</v>
      </c>
      <c r="E638" s="87">
        <v>18</v>
      </c>
      <c r="F638" s="87" t="s">
        <v>148</v>
      </c>
      <c r="G638" s="103" t="s">
        <v>149</v>
      </c>
      <c r="H638" s="89" t="s">
        <v>150</v>
      </c>
      <c r="I638" s="90" t="s">
        <v>151</v>
      </c>
      <c r="J638" s="91" t="s">
        <v>152</v>
      </c>
      <c r="K638" s="91" t="s">
        <v>150</v>
      </c>
      <c r="L638" s="90" t="s">
        <v>151</v>
      </c>
      <c r="M638" s="91" t="s">
        <v>153</v>
      </c>
      <c r="N638" s="90" t="s">
        <v>151</v>
      </c>
      <c r="O638" s="90" t="s">
        <v>151</v>
      </c>
      <c r="P638" s="92" t="s">
        <v>151</v>
      </c>
      <c r="Q638" s="225"/>
      <c r="R638" s="93" t="s">
        <v>154</v>
      </c>
      <c r="S638" s="94" t="s">
        <v>155</v>
      </c>
      <c r="T638" s="94" t="s">
        <v>156</v>
      </c>
      <c r="U638" s="95" t="s">
        <v>157</v>
      </c>
      <c r="V638" s="227"/>
      <c r="W638" s="96" t="s">
        <v>158</v>
      </c>
      <c r="X638" s="96" t="s">
        <v>159</v>
      </c>
      <c r="Y638" s="95" t="s">
        <v>160</v>
      </c>
      <c r="Z638" s="206"/>
      <c r="AA638" s="94" t="s">
        <v>161</v>
      </c>
      <c r="AB638" s="97" t="s">
        <v>162</v>
      </c>
      <c r="AC638" s="209"/>
      <c r="AD638" s="210"/>
    </row>
    <row r="639" spans="1:30" x14ac:dyDescent="0.2">
      <c r="C639" s="79" t="s">
        <v>352</v>
      </c>
      <c r="D639" s="86"/>
      <c r="E639" s="87" t="s">
        <v>165</v>
      </c>
      <c r="F639" s="87"/>
      <c r="G639" s="103"/>
      <c r="H639" s="98">
        <v>2000000</v>
      </c>
      <c r="I639" s="228">
        <v>3.5000000000000001E-3</v>
      </c>
      <c r="J639" s="81">
        <f>$H639*$I639</f>
        <v>7000</v>
      </c>
      <c r="K639" s="81">
        <v>0</v>
      </c>
      <c r="L639" s="228">
        <v>0</v>
      </c>
      <c r="M639" s="81">
        <f>$K639*$L639</f>
        <v>0</v>
      </c>
      <c r="N639" s="81">
        <v>2120</v>
      </c>
      <c r="O639" s="81">
        <v>990</v>
      </c>
      <c r="P639" s="81">
        <f>IF($E639="以上",200,0)</f>
        <v>200</v>
      </c>
      <c r="Q639" s="80">
        <f>$J639+$M639+$N639+$O639+$P639</f>
        <v>10310</v>
      </c>
      <c r="R639" s="213"/>
      <c r="S639" s="81">
        <f>$N639*$R639/10</f>
        <v>0</v>
      </c>
      <c r="T639" s="81">
        <f>$O639*$R639/10</f>
        <v>0</v>
      </c>
      <c r="U639" s="81">
        <f>$P639*$R639/10</f>
        <v>0</v>
      </c>
      <c r="V639" s="81">
        <f>IF(F639="○",($N639-$S639)/2,0)</f>
        <v>0</v>
      </c>
      <c r="W639" s="81">
        <f>IF($G639="○",$J639*4/12,0)</f>
        <v>0</v>
      </c>
      <c r="X639" s="81">
        <f>IF($G639="○",IF($R639="",$N639*4/12,($N639-$S639)*4/12),0)</f>
        <v>0</v>
      </c>
      <c r="Y639" s="81">
        <f>IF($G639="○",IF($R639="",$P639*4/12,($P639-$U639)*4/12),0)</f>
        <v>0</v>
      </c>
      <c r="Z639" s="81">
        <f>IF(E639="未満",N639-S639-V639-X639,0)</f>
        <v>0</v>
      </c>
      <c r="AA639" s="81">
        <f>Q639-S639-T639-U639-V639-W639-X639-Y639-Z639</f>
        <v>10310</v>
      </c>
      <c r="AB639" s="215">
        <f>SUM(AA639:AA641)</f>
        <v>10310</v>
      </c>
      <c r="AC639" s="217">
        <f>IF(AB639-56000&lt;0,0,AB639-56000)</f>
        <v>0</v>
      </c>
      <c r="AD639" s="219">
        <f>AB639-AC639</f>
        <v>10310</v>
      </c>
    </row>
    <row r="640" spans="1:30" ht="13.5" customHeight="1" x14ac:dyDescent="0.2">
      <c r="C640" s="79" t="s">
        <v>353</v>
      </c>
      <c r="D640" s="86" t="s">
        <v>354</v>
      </c>
      <c r="E640" s="87"/>
      <c r="F640" s="87"/>
      <c r="G640" s="103"/>
      <c r="H640" s="98"/>
      <c r="I640" s="228"/>
      <c r="J640" s="81"/>
      <c r="K640" s="81"/>
      <c r="L640" s="228"/>
      <c r="M640" s="81"/>
      <c r="N640" s="81"/>
      <c r="O640" s="99"/>
      <c r="P640" s="81"/>
      <c r="Q640" s="81"/>
      <c r="R640" s="213"/>
      <c r="S640" s="81"/>
      <c r="T640" s="99"/>
      <c r="U640" s="81"/>
      <c r="V640" s="81"/>
      <c r="W640" s="81"/>
      <c r="X640" s="81"/>
      <c r="Y640" s="81"/>
      <c r="Z640" s="81"/>
      <c r="AA640" s="81"/>
      <c r="AB640" s="215"/>
      <c r="AC640" s="217"/>
      <c r="AD640" s="219"/>
    </row>
    <row r="641" spans="2:30" ht="14.25" customHeight="1" thickBot="1" x14ac:dyDescent="0.25">
      <c r="C641" s="79"/>
      <c r="D641" s="86"/>
      <c r="E641" s="87"/>
      <c r="F641" s="87"/>
      <c r="G641" s="103"/>
      <c r="H641" s="100"/>
      <c r="I641" s="229"/>
      <c r="J641" s="101"/>
      <c r="K641" s="101"/>
      <c r="L641" s="229"/>
      <c r="M641" s="101"/>
      <c r="N641" s="101"/>
      <c r="O641" s="102"/>
      <c r="P641" s="101"/>
      <c r="Q641" s="101"/>
      <c r="R641" s="214"/>
      <c r="S641" s="101"/>
      <c r="T641" s="102"/>
      <c r="U641" s="101"/>
      <c r="V641" s="101"/>
      <c r="W641" s="101"/>
      <c r="X641" s="101"/>
      <c r="Y641" s="101"/>
      <c r="Z641" s="101"/>
      <c r="AA641" s="101"/>
      <c r="AB641" s="216"/>
      <c r="AC641" s="218"/>
      <c r="AD641" s="220"/>
    </row>
    <row r="643" spans="2:30" x14ac:dyDescent="0.2">
      <c r="C643" s="54" t="s">
        <v>355</v>
      </c>
      <c r="J643" s="157"/>
    </row>
    <row r="644" spans="2:30" x14ac:dyDescent="0.2">
      <c r="E644" s="244"/>
      <c r="F644" s="244"/>
      <c r="G644" s="244"/>
      <c r="H644" s="163"/>
      <c r="J644" s="157"/>
    </row>
    <row r="645" spans="2:30" x14ac:dyDescent="0.2">
      <c r="C645" s="54" t="s">
        <v>356</v>
      </c>
      <c r="G645" s="65" t="s">
        <v>322</v>
      </c>
      <c r="H645" s="163">
        <f>J639</f>
        <v>7000</v>
      </c>
      <c r="I645" s="54" t="s">
        <v>357</v>
      </c>
    </row>
    <row r="646" spans="2:30" x14ac:dyDescent="0.2">
      <c r="C646" s="54" t="s">
        <v>358</v>
      </c>
      <c r="G646" s="65" t="s">
        <v>322</v>
      </c>
      <c r="H646" s="163">
        <f>M639</f>
        <v>0</v>
      </c>
      <c r="I646" s="54" t="s">
        <v>359</v>
      </c>
    </row>
    <row r="647" spans="2:30" x14ac:dyDescent="0.2">
      <c r="C647" s="54" t="s">
        <v>360</v>
      </c>
      <c r="E647" s="54"/>
      <c r="G647" s="65" t="s">
        <v>322</v>
      </c>
      <c r="H647" s="163">
        <v>0</v>
      </c>
      <c r="I647" s="54" t="s">
        <v>361</v>
      </c>
    </row>
    <row r="648" spans="2:30" x14ac:dyDescent="0.2">
      <c r="C648" s="54" t="s">
        <v>362</v>
      </c>
      <c r="G648" s="65" t="s">
        <v>322</v>
      </c>
      <c r="H648" s="163">
        <v>0</v>
      </c>
      <c r="I648" s="54" t="s">
        <v>363</v>
      </c>
    </row>
    <row r="649" spans="2:30" x14ac:dyDescent="0.2">
      <c r="C649" s="158" t="s">
        <v>364</v>
      </c>
      <c r="D649" s="159"/>
      <c r="E649" s="159"/>
      <c r="F649" s="159"/>
      <c r="G649" s="159" t="s">
        <v>322</v>
      </c>
      <c r="H649" s="164">
        <v>0</v>
      </c>
      <c r="I649" s="158" t="s">
        <v>365</v>
      </c>
      <c r="J649" s="158"/>
    </row>
    <row r="650" spans="2:30" x14ac:dyDescent="0.25">
      <c r="B650" s="51"/>
      <c r="C650" s="54" t="s">
        <v>366</v>
      </c>
      <c r="G650" s="65" t="s">
        <v>322</v>
      </c>
      <c r="H650" s="163">
        <f>SUM(H645:H649)</f>
        <v>7000</v>
      </c>
    </row>
    <row r="651" spans="2:30" x14ac:dyDescent="0.25">
      <c r="B651" s="51"/>
      <c r="H651" s="163"/>
    </row>
    <row r="652" spans="2:30" x14ac:dyDescent="0.25">
      <c r="B652" s="51"/>
    </row>
    <row r="653" spans="2:30" x14ac:dyDescent="0.25">
      <c r="B653" s="51"/>
      <c r="C653" s="54" t="s">
        <v>282</v>
      </c>
    </row>
    <row r="654" spans="2:30" x14ac:dyDescent="0.25">
      <c r="B654" s="51"/>
      <c r="C654" s="54" t="s">
        <v>283</v>
      </c>
    </row>
    <row r="655" spans="2:30" x14ac:dyDescent="0.25">
      <c r="B655" s="51"/>
      <c r="C655" s="54" t="s">
        <v>372</v>
      </c>
      <c r="H655" s="54" t="s">
        <v>305</v>
      </c>
      <c r="AD655" s="117"/>
    </row>
    <row r="656" spans="2:30" x14ac:dyDescent="0.25">
      <c r="B656" s="51"/>
    </row>
    <row r="657" spans="1:30" x14ac:dyDescent="0.25">
      <c r="B657" s="51"/>
      <c r="C657" s="134" t="s">
        <v>373</v>
      </c>
      <c r="D657" s="135"/>
      <c r="E657" s="135"/>
      <c r="F657" s="135"/>
    </row>
    <row r="658" spans="1:30" x14ac:dyDescent="0.25">
      <c r="B658" s="51"/>
    </row>
    <row r="659" spans="1:30" x14ac:dyDescent="0.25">
      <c r="B659" s="51"/>
      <c r="C659" s="75" t="s">
        <v>122</v>
      </c>
    </row>
    <row r="660" spans="1:30" x14ac:dyDescent="0.25">
      <c r="B660" s="51"/>
      <c r="C660" s="54" t="s">
        <v>374</v>
      </c>
    </row>
    <row r="661" spans="1:30" x14ac:dyDescent="0.2">
      <c r="A661" s="77"/>
      <c r="B661" s="78"/>
      <c r="C661" s="77"/>
      <c r="D661" s="78"/>
      <c r="E661" s="78"/>
      <c r="F661" s="78"/>
      <c r="G661" s="78"/>
      <c r="H661" s="77"/>
      <c r="I661" s="77"/>
      <c r="J661" s="77"/>
      <c r="K661" s="77"/>
      <c r="L661" s="77"/>
      <c r="M661" s="77"/>
      <c r="N661" s="77"/>
      <c r="O661" s="77"/>
      <c r="P661" s="77"/>
      <c r="Q661" s="77"/>
      <c r="R661" s="77"/>
      <c r="S661" s="77"/>
      <c r="T661" s="77"/>
      <c r="U661" s="77"/>
      <c r="V661" s="77"/>
      <c r="W661" s="77"/>
      <c r="X661" s="77"/>
      <c r="Y661" s="77"/>
      <c r="Z661" s="77"/>
      <c r="AA661" s="77"/>
      <c r="AB661" s="77"/>
      <c r="AC661" s="77"/>
      <c r="AD661" s="77"/>
    </row>
    <row r="662" spans="1:30" x14ac:dyDescent="0.25">
      <c r="B662" s="51" t="s">
        <v>347</v>
      </c>
      <c r="D662" s="52"/>
      <c r="E662" s="52"/>
      <c r="F662" s="52"/>
      <c r="G662" s="52"/>
      <c r="H662" s="52"/>
      <c r="I662" s="52"/>
      <c r="J662" s="52"/>
      <c r="K662" s="52"/>
      <c r="L662" s="52"/>
      <c r="M662" s="52"/>
      <c r="N662" s="52"/>
      <c r="O662" s="52"/>
      <c r="P662" s="52"/>
    </row>
    <row r="663" spans="1:30" x14ac:dyDescent="0.25">
      <c r="B663" s="51"/>
      <c r="C663" s="51" t="s">
        <v>375</v>
      </c>
      <c r="D663" s="52"/>
      <c r="E663" s="52"/>
      <c r="F663" s="52"/>
      <c r="G663" s="52"/>
      <c r="H663" s="52"/>
      <c r="I663" s="52"/>
      <c r="J663" s="52"/>
      <c r="K663" s="52"/>
      <c r="L663" s="52"/>
      <c r="M663" s="52"/>
      <c r="N663" s="52"/>
      <c r="O663" s="52"/>
      <c r="P663" s="52"/>
    </row>
    <row r="665" spans="1:30" x14ac:dyDescent="0.2">
      <c r="A665" s="76"/>
      <c r="B665" s="76"/>
      <c r="C665" s="76" t="s">
        <v>127</v>
      </c>
      <c r="D665" s="105"/>
      <c r="E665" s="105"/>
      <c r="F665" s="105"/>
      <c r="G665" s="105"/>
      <c r="H665" s="76"/>
      <c r="I665" s="76"/>
      <c r="J665" s="76"/>
      <c r="K665" s="76"/>
      <c r="L665" s="76"/>
      <c r="M665" s="76"/>
      <c r="N665" s="76"/>
      <c r="O665" s="76"/>
      <c r="P665" s="76"/>
      <c r="Q665" s="76"/>
      <c r="R665" s="76"/>
      <c r="S665" s="76"/>
      <c r="T665" s="76"/>
      <c r="U665" s="76"/>
      <c r="V665" s="76"/>
      <c r="W665" s="76"/>
      <c r="X665" s="76"/>
      <c r="Y665" s="76"/>
      <c r="Z665" s="76"/>
      <c r="AA665" s="76"/>
      <c r="AB665" s="76"/>
      <c r="AC665" s="76"/>
      <c r="AD665" s="76"/>
    </row>
    <row r="666" spans="1:30" x14ac:dyDescent="0.2">
      <c r="C666" s="76" t="s">
        <v>349</v>
      </c>
      <c r="D666" s="105"/>
    </row>
    <row r="667" spans="1:30" x14ac:dyDescent="0.2">
      <c r="C667" s="76" t="s">
        <v>350</v>
      </c>
      <c r="D667" s="105"/>
    </row>
    <row r="668" spans="1:30" x14ac:dyDescent="0.2">
      <c r="C668" s="76" t="s">
        <v>376</v>
      </c>
      <c r="D668" s="105"/>
    </row>
    <row r="669" spans="1:30" ht="13.2" thickBot="1" x14ac:dyDescent="0.25">
      <c r="W669" s="54" t="s">
        <v>130</v>
      </c>
      <c r="AC669" s="54" t="s">
        <v>178</v>
      </c>
    </row>
    <row r="670" spans="1:30" ht="24" customHeight="1" thickBot="1" x14ac:dyDescent="0.25">
      <c r="C670" s="221" t="s">
        <v>132</v>
      </c>
      <c r="D670" s="221"/>
      <c r="E670" s="221"/>
      <c r="F670" s="221"/>
      <c r="G670" s="221"/>
      <c r="H670" s="223" t="s">
        <v>133</v>
      </c>
      <c r="I670" s="223"/>
      <c r="J670" s="223"/>
      <c r="K670" s="224" t="s">
        <v>134</v>
      </c>
      <c r="L670" s="224"/>
      <c r="M670" s="224"/>
      <c r="N670" s="83" t="s">
        <v>135</v>
      </c>
      <c r="O670" s="83" t="s">
        <v>136</v>
      </c>
      <c r="P670" s="84" t="s">
        <v>137</v>
      </c>
      <c r="Q670" s="225" t="s">
        <v>138</v>
      </c>
      <c r="R670" s="226" t="s">
        <v>139</v>
      </c>
      <c r="S670" s="226"/>
      <c r="T670" s="226"/>
      <c r="U670" s="226"/>
      <c r="V670" s="227" t="s">
        <v>140</v>
      </c>
      <c r="W670" s="227" t="s">
        <v>141</v>
      </c>
      <c r="X670" s="227"/>
      <c r="Y670" s="227"/>
      <c r="Z670" s="206" t="s">
        <v>142</v>
      </c>
      <c r="AA670" s="206" t="s">
        <v>143</v>
      </c>
      <c r="AB670" s="207"/>
      <c r="AC670" s="208" t="s">
        <v>144</v>
      </c>
      <c r="AD670" s="210" t="s">
        <v>145</v>
      </c>
    </row>
    <row r="671" spans="1:30" ht="37.799999999999997" x14ac:dyDescent="0.2">
      <c r="C671" s="82" t="s">
        <v>146</v>
      </c>
      <c r="D671" s="86" t="s">
        <v>147</v>
      </c>
      <c r="E671" s="87">
        <v>18</v>
      </c>
      <c r="F671" s="87" t="s">
        <v>148</v>
      </c>
      <c r="G671" s="103" t="s">
        <v>149</v>
      </c>
      <c r="H671" s="89" t="s">
        <v>150</v>
      </c>
      <c r="I671" s="90" t="s">
        <v>151</v>
      </c>
      <c r="J671" s="91" t="s">
        <v>152</v>
      </c>
      <c r="K671" s="91" t="s">
        <v>150</v>
      </c>
      <c r="L671" s="90" t="s">
        <v>151</v>
      </c>
      <c r="M671" s="91" t="s">
        <v>153</v>
      </c>
      <c r="N671" s="90" t="s">
        <v>151</v>
      </c>
      <c r="O671" s="90" t="s">
        <v>151</v>
      </c>
      <c r="P671" s="92" t="s">
        <v>151</v>
      </c>
      <c r="Q671" s="225"/>
      <c r="R671" s="93" t="s">
        <v>154</v>
      </c>
      <c r="S671" s="94" t="s">
        <v>155</v>
      </c>
      <c r="T671" s="94" t="s">
        <v>156</v>
      </c>
      <c r="U671" s="95" t="s">
        <v>157</v>
      </c>
      <c r="V671" s="227"/>
      <c r="W671" s="96" t="s">
        <v>158</v>
      </c>
      <c r="X671" s="96" t="s">
        <v>159</v>
      </c>
      <c r="Y671" s="95" t="s">
        <v>160</v>
      </c>
      <c r="Z671" s="206"/>
      <c r="AA671" s="94" t="s">
        <v>161</v>
      </c>
      <c r="AB671" s="97" t="s">
        <v>162</v>
      </c>
      <c r="AC671" s="209"/>
      <c r="AD671" s="210"/>
    </row>
    <row r="672" spans="1:30" x14ac:dyDescent="0.2">
      <c r="C672" s="79" t="s">
        <v>352</v>
      </c>
      <c r="D672" s="86"/>
      <c r="E672" s="87" t="s">
        <v>165</v>
      </c>
      <c r="F672" s="87"/>
      <c r="G672" s="103"/>
      <c r="H672" s="98">
        <v>2000000</v>
      </c>
      <c r="I672" s="228">
        <v>3.5000000000000001E-3</v>
      </c>
      <c r="J672" s="81">
        <f>$H672*$I672</f>
        <v>7000</v>
      </c>
      <c r="K672" s="81">
        <v>0</v>
      </c>
      <c r="L672" s="228">
        <v>0</v>
      </c>
      <c r="M672" s="81">
        <f>$K672*$L672</f>
        <v>0</v>
      </c>
      <c r="N672" s="81">
        <v>2120</v>
      </c>
      <c r="O672" s="81">
        <v>990</v>
      </c>
      <c r="P672" s="81">
        <f>IF($E672="以上",200,0)</f>
        <v>200</v>
      </c>
      <c r="Q672" s="80">
        <f>$J672+$M672+$N672+$O672+$P672</f>
        <v>10310</v>
      </c>
      <c r="R672" s="213"/>
      <c r="S672" s="81">
        <f>$N672*$R672/10</f>
        <v>0</v>
      </c>
      <c r="T672" s="81">
        <f>$O672*$R672/10</f>
        <v>0</v>
      </c>
      <c r="U672" s="81">
        <f>$P672*$R672/10</f>
        <v>0</v>
      </c>
      <c r="V672" s="81">
        <f>IF(F672="○",($N672-$S672)/2,0)</f>
        <v>0</v>
      </c>
      <c r="W672" s="81">
        <f>IF($G672="○",$J672*4/12,0)</f>
        <v>0</v>
      </c>
      <c r="X672" s="81">
        <f>IF($G672="○",IF($R672="",$N672*4/12,($N672-$S672)*4/12),0)</f>
        <v>0</v>
      </c>
      <c r="Y672" s="81">
        <f>IF($G672="○",IF($R672="",$P672*4/12,($P672-$U672)*4/12),0)</f>
        <v>0</v>
      </c>
      <c r="Z672" s="81">
        <f>IF(E672="未満",N672-S672-V672-X672,0)</f>
        <v>0</v>
      </c>
      <c r="AA672" s="81">
        <f>Q672-S672-T672-U672-V672-W672-X672-Y672-Z672</f>
        <v>10310</v>
      </c>
      <c r="AB672" s="215">
        <f>SUM(AA672:AA674)</f>
        <v>10310</v>
      </c>
      <c r="AC672" s="217">
        <f>IF(AB672-56000&lt;0,0,AB672-56000)</f>
        <v>0</v>
      </c>
      <c r="AD672" s="219">
        <f>AB672-AC672</f>
        <v>10310</v>
      </c>
    </row>
    <row r="673" spans="3:30" ht="13.5" customHeight="1" x14ac:dyDescent="0.2">
      <c r="C673" s="79" t="s">
        <v>353</v>
      </c>
      <c r="D673" s="86" t="s">
        <v>354</v>
      </c>
      <c r="E673" s="87"/>
      <c r="F673" s="87"/>
      <c r="G673" s="103"/>
      <c r="H673" s="98"/>
      <c r="I673" s="228"/>
      <c r="J673" s="81"/>
      <c r="K673" s="81"/>
      <c r="L673" s="228"/>
      <c r="M673" s="81"/>
      <c r="N673" s="81"/>
      <c r="O673" s="99"/>
      <c r="P673" s="81"/>
      <c r="Q673" s="81"/>
      <c r="R673" s="213"/>
      <c r="S673" s="81"/>
      <c r="T673" s="99"/>
      <c r="U673" s="81"/>
      <c r="V673" s="81"/>
      <c r="W673" s="81"/>
      <c r="X673" s="81"/>
      <c r="Y673" s="81"/>
      <c r="Z673" s="81"/>
      <c r="AA673" s="81"/>
      <c r="AB673" s="215"/>
      <c r="AC673" s="217"/>
      <c r="AD673" s="219"/>
    </row>
    <row r="674" spans="3:30" ht="14.25" customHeight="1" thickBot="1" x14ac:dyDescent="0.25">
      <c r="C674" s="79"/>
      <c r="D674" s="86"/>
      <c r="E674" s="87"/>
      <c r="F674" s="87"/>
      <c r="G674" s="103"/>
      <c r="H674" s="100"/>
      <c r="I674" s="229"/>
      <c r="J674" s="101"/>
      <c r="K674" s="101"/>
      <c r="L674" s="229"/>
      <c r="M674" s="101"/>
      <c r="N674" s="101"/>
      <c r="O674" s="102"/>
      <c r="P674" s="101"/>
      <c r="Q674" s="101"/>
      <c r="R674" s="214"/>
      <c r="S674" s="101"/>
      <c r="T674" s="102"/>
      <c r="U674" s="101"/>
      <c r="V674" s="101"/>
      <c r="W674" s="101"/>
      <c r="X674" s="101"/>
      <c r="Y674" s="101"/>
      <c r="Z674" s="101"/>
      <c r="AA674" s="101"/>
      <c r="AB674" s="216"/>
      <c r="AC674" s="218"/>
      <c r="AD674" s="220"/>
    </row>
    <row r="677" spans="3:30" ht="13.2" thickBot="1" x14ac:dyDescent="0.25">
      <c r="C677" s="76" t="s">
        <v>225</v>
      </c>
      <c r="D677" s="105"/>
      <c r="E677" s="105"/>
      <c r="F677" s="76"/>
      <c r="G677" s="76"/>
      <c r="H677" s="76"/>
      <c r="I677" s="126"/>
      <c r="M677" s="76" t="s">
        <v>226</v>
      </c>
      <c r="N677" s="76"/>
      <c r="O677" s="105"/>
      <c r="P677" s="105"/>
      <c r="Q677" s="76"/>
      <c r="R677" s="76"/>
      <c r="S677" s="76"/>
      <c r="T677" s="76"/>
      <c r="U677" s="76"/>
      <c r="V677" s="76"/>
      <c r="W677" s="76"/>
      <c r="X677" s="76"/>
      <c r="Y677" s="76"/>
      <c r="Z677" s="76"/>
      <c r="AA677" s="76"/>
      <c r="AB677" s="76"/>
      <c r="AC677" s="76"/>
    </row>
    <row r="678" spans="3:30" x14ac:dyDescent="0.2">
      <c r="C678" s="111" t="s">
        <v>377</v>
      </c>
      <c r="D678" s="112"/>
      <c r="E678" s="113"/>
      <c r="F678" s="114"/>
      <c r="G678" s="114"/>
      <c r="H678" s="114"/>
      <c r="I678" s="114"/>
      <c r="J678" s="169"/>
      <c r="K678" s="115"/>
      <c r="M678" s="111"/>
      <c r="N678" s="114"/>
      <c r="O678" s="112"/>
      <c r="P678" s="112"/>
      <c r="Q678" s="114"/>
      <c r="R678" s="114"/>
      <c r="S678" s="114"/>
      <c r="T678" s="114"/>
      <c r="U678" s="114"/>
      <c r="V678" s="114"/>
      <c r="W678" s="114"/>
      <c r="X678" s="114"/>
      <c r="Y678" s="114"/>
      <c r="Z678" s="114"/>
      <c r="AA678" s="114"/>
      <c r="AB678" s="114"/>
      <c r="AC678" s="116"/>
    </row>
    <row r="679" spans="3:30" x14ac:dyDescent="0.2">
      <c r="C679" s="118" t="s">
        <v>378</v>
      </c>
      <c r="D679" s="105"/>
      <c r="E679" s="110"/>
      <c r="F679" s="119"/>
      <c r="G679" s="76"/>
      <c r="H679" s="120">
        <f>ROUNDUP(10310/12,0)</f>
        <v>860</v>
      </c>
      <c r="I679" s="76"/>
      <c r="K679" s="121"/>
      <c r="M679" s="118"/>
      <c r="N679" s="76"/>
      <c r="O679" s="105"/>
      <c r="P679" s="105"/>
      <c r="Q679" s="76"/>
      <c r="R679" s="76"/>
      <c r="S679" s="76"/>
      <c r="T679" s="76"/>
      <c r="U679" s="76"/>
      <c r="V679" s="76"/>
      <c r="W679" s="76"/>
      <c r="X679" s="76"/>
      <c r="Y679" s="76"/>
      <c r="Z679" s="76"/>
      <c r="AA679" s="76"/>
      <c r="AB679" s="76"/>
      <c r="AC679" s="122"/>
    </row>
    <row r="680" spans="3:30" x14ac:dyDescent="0.2">
      <c r="C680" s="118"/>
      <c r="D680" s="105"/>
      <c r="E680" s="110"/>
      <c r="F680" s="76"/>
      <c r="G680" s="76"/>
      <c r="H680" s="120"/>
      <c r="I680" s="76"/>
      <c r="K680" s="121"/>
      <c r="M680" s="118"/>
      <c r="N680" s="76"/>
      <c r="O680" s="105"/>
      <c r="P680" s="105"/>
      <c r="Q680" s="76"/>
      <c r="R680" s="76"/>
      <c r="S680" s="76"/>
      <c r="T680" s="76"/>
      <c r="U680" s="76"/>
      <c r="V680" s="76"/>
      <c r="W680" s="76"/>
      <c r="X680" s="76"/>
      <c r="Y680" s="76"/>
      <c r="Z680" s="76"/>
      <c r="AA680" s="76"/>
      <c r="AB680" s="76"/>
      <c r="AC680" s="122"/>
    </row>
    <row r="681" spans="3:30" x14ac:dyDescent="0.2">
      <c r="C681" s="118" t="s">
        <v>379</v>
      </c>
      <c r="D681" s="105"/>
      <c r="E681" s="110"/>
      <c r="F681" s="76"/>
      <c r="G681" s="76"/>
      <c r="H681" s="120"/>
      <c r="I681" s="76"/>
      <c r="K681" s="121"/>
      <c r="M681" s="118"/>
      <c r="N681" s="76"/>
      <c r="O681" s="105"/>
      <c r="P681" s="105"/>
      <c r="Q681" s="76"/>
      <c r="R681" s="76"/>
      <c r="S681" s="76"/>
      <c r="T681" s="76"/>
      <c r="U681" s="76"/>
      <c r="V681" s="76"/>
      <c r="W681" s="76"/>
      <c r="X681" s="76"/>
      <c r="Y681" s="76"/>
      <c r="Z681" s="76"/>
      <c r="AA681" s="76"/>
      <c r="AB681" s="76"/>
      <c r="AC681" s="122"/>
    </row>
    <row r="682" spans="3:30" x14ac:dyDescent="0.2">
      <c r="C682" s="118"/>
      <c r="D682" s="105"/>
      <c r="E682" s="110"/>
      <c r="F682" s="76"/>
      <c r="G682" s="76"/>
      <c r="H682" s="120"/>
      <c r="I682" s="76"/>
      <c r="K682" s="121"/>
      <c r="M682" s="118"/>
      <c r="N682" s="76"/>
      <c r="O682" s="105"/>
      <c r="P682" s="105"/>
      <c r="Q682" s="76"/>
      <c r="R682" s="76"/>
      <c r="S682" s="76"/>
      <c r="T682" s="76"/>
      <c r="U682" s="76"/>
      <c r="V682" s="76"/>
      <c r="W682" s="76"/>
      <c r="X682" s="76"/>
      <c r="Y682" s="76"/>
      <c r="Z682" s="76"/>
      <c r="AA682" s="76"/>
      <c r="AB682" s="76"/>
      <c r="AC682" s="122"/>
    </row>
    <row r="683" spans="3:30" x14ac:dyDescent="0.2">
      <c r="C683" s="118" t="s">
        <v>356</v>
      </c>
      <c r="D683" s="105"/>
      <c r="E683" s="110"/>
      <c r="F683" s="76"/>
      <c r="G683" s="76" t="s">
        <v>380</v>
      </c>
      <c r="H683" s="163">
        <v>7000</v>
      </c>
      <c r="I683" s="54" t="s">
        <v>357</v>
      </c>
      <c r="K683" s="121"/>
      <c r="M683" s="118"/>
      <c r="N683" s="76"/>
      <c r="O683" s="105"/>
      <c r="P683" s="105"/>
      <c r="Q683" s="76"/>
      <c r="R683" s="76"/>
      <c r="S683" s="76"/>
      <c r="T683" s="76"/>
      <c r="U683" s="76"/>
      <c r="V683" s="76"/>
      <c r="W683" s="76"/>
      <c r="X683" s="76"/>
      <c r="Y683" s="76"/>
      <c r="Z683" s="76"/>
      <c r="AA683" s="76"/>
      <c r="AB683" s="76"/>
      <c r="AC683" s="122"/>
    </row>
    <row r="684" spans="3:30" x14ac:dyDescent="0.2">
      <c r="C684" s="118" t="s">
        <v>358</v>
      </c>
      <c r="D684" s="105"/>
      <c r="E684" s="110"/>
      <c r="F684" s="76"/>
      <c r="G684" s="76" t="s">
        <v>380</v>
      </c>
      <c r="H684" s="163">
        <v>0</v>
      </c>
      <c r="I684" s="54" t="s">
        <v>359</v>
      </c>
      <c r="K684" s="121"/>
      <c r="M684" s="118"/>
      <c r="N684" s="76"/>
      <c r="O684" s="105"/>
      <c r="P684" s="105"/>
      <c r="Q684" s="76"/>
      <c r="R684" s="76"/>
      <c r="S684" s="76"/>
      <c r="T684" s="76"/>
      <c r="U684" s="76"/>
      <c r="V684" s="76"/>
      <c r="W684" s="76"/>
      <c r="X684" s="76"/>
      <c r="Y684" s="76"/>
      <c r="Z684" s="76"/>
      <c r="AA684" s="76"/>
      <c r="AB684" s="76"/>
      <c r="AC684" s="122"/>
    </row>
    <row r="685" spans="3:30" x14ac:dyDescent="0.2">
      <c r="C685" s="118" t="s">
        <v>360</v>
      </c>
      <c r="D685" s="105"/>
      <c r="E685" s="110"/>
      <c r="F685" s="105"/>
      <c r="G685" s="76" t="s">
        <v>380</v>
      </c>
      <c r="H685" s="163">
        <v>1060</v>
      </c>
      <c r="I685" s="54" t="s">
        <v>361</v>
      </c>
      <c r="K685" s="121"/>
      <c r="M685" s="118"/>
      <c r="N685" s="76"/>
      <c r="O685" s="105"/>
      <c r="P685" s="105"/>
      <c r="Q685" s="76"/>
      <c r="R685" s="76"/>
      <c r="S685" s="76"/>
      <c r="T685" s="76"/>
      <c r="U685" s="76"/>
      <c r="V685" s="76"/>
      <c r="W685" s="76"/>
      <c r="X685" s="76"/>
      <c r="Y685" s="76"/>
      <c r="Z685" s="76"/>
      <c r="AA685" s="76"/>
      <c r="AB685" s="76"/>
      <c r="AC685" s="122"/>
    </row>
    <row r="686" spans="3:30" x14ac:dyDescent="0.2">
      <c r="C686" s="118" t="s">
        <v>362</v>
      </c>
      <c r="D686" s="105"/>
      <c r="E686" s="110"/>
      <c r="F686" s="105"/>
      <c r="G686" s="76" t="s">
        <v>380</v>
      </c>
      <c r="H686" s="163">
        <v>495</v>
      </c>
      <c r="I686" s="54" t="s">
        <v>363</v>
      </c>
      <c r="K686" s="121"/>
      <c r="M686" s="118"/>
      <c r="N686" s="76"/>
      <c r="O686" s="105"/>
      <c r="P686" s="105"/>
      <c r="Q686" s="76"/>
      <c r="R686" s="76"/>
      <c r="S686" s="76"/>
      <c r="T686" s="76"/>
      <c r="U686" s="76"/>
      <c r="V686" s="76"/>
      <c r="W686" s="76"/>
      <c r="X686" s="76"/>
      <c r="Y686" s="76"/>
      <c r="Z686" s="76"/>
      <c r="AA686" s="76"/>
      <c r="AB686" s="76"/>
      <c r="AC686" s="122"/>
    </row>
    <row r="687" spans="3:30" x14ac:dyDescent="0.2">
      <c r="C687" s="170" t="s">
        <v>364</v>
      </c>
      <c r="D687" s="171"/>
      <c r="E687" s="172"/>
      <c r="F687" s="173"/>
      <c r="G687" s="173" t="s">
        <v>380</v>
      </c>
      <c r="H687" s="174">
        <v>100</v>
      </c>
      <c r="I687" s="158" t="s">
        <v>365</v>
      </c>
      <c r="J687" s="158"/>
      <c r="K687" s="121"/>
      <c r="M687" s="118"/>
      <c r="N687" s="76"/>
      <c r="O687" s="105"/>
      <c r="P687" s="105"/>
      <c r="Q687" s="76"/>
      <c r="R687" s="76"/>
      <c r="S687" s="76"/>
      <c r="T687" s="76"/>
      <c r="U687" s="76"/>
      <c r="V687" s="76"/>
      <c r="W687" s="76"/>
      <c r="X687" s="76"/>
      <c r="Y687" s="76"/>
      <c r="Z687" s="76"/>
      <c r="AA687" s="76"/>
      <c r="AB687" s="76"/>
      <c r="AC687" s="122"/>
    </row>
    <row r="688" spans="3:30" x14ac:dyDescent="0.2">
      <c r="C688" s="118" t="s">
        <v>366</v>
      </c>
      <c r="D688" s="105"/>
      <c r="E688" s="110"/>
      <c r="F688" s="105"/>
      <c r="G688" s="76" t="s">
        <v>380</v>
      </c>
      <c r="H688" s="163">
        <f>SUM(H683:H687)</f>
        <v>8655</v>
      </c>
      <c r="K688" s="121"/>
      <c r="M688" s="118"/>
      <c r="N688" s="76"/>
      <c r="O688" s="110"/>
      <c r="P688" s="105"/>
      <c r="Q688" s="105"/>
      <c r="R688" s="76"/>
      <c r="S688" s="76"/>
      <c r="T688" s="76"/>
      <c r="U688" s="76"/>
      <c r="V688" s="76"/>
      <c r="W688" s="76"/>
      <c r="X688" s="76"/>
      <c r="Y688" s="76"/>
      <c r="Z688" s="76"/>
      <c r="AA688" s="76"/>
      <c r="AB688" s="76"/>
      <c r="AC688" s="122"/>
    </row>
    <row r="689" spans="3:29" x14ac:dyDescent="0.2">
      <c r="C689" s="118"/>
      <c r="D689" s="76"/>
      <c r="E689" s="110"/>
      <c r="F689" s="123"/>
      <c r="G689" s="76"/>
      <c r="H689" s="76"/>
      <c r="I689" s="76"/>
      <c r="K689" s="121"/>
      <c r="M689" s="118"/>
      <c r="N689" s="76"/>
      <c r="O689" s="105"/>
      <c r="P689" s="105"/>
      <c r="Q689" s="76"/>
      <c r="R689" s="76"/>
      <c r="S689" s="76"/>
      <c r="T689" s="76"/>
      <c r="U689" s="76"/>
      <c r="V689" s="76"/>
      <c r="W689" s="76"/>
      <c r="X689" s="76"/>
      <c r="Y689" s="76"/>
      <c r="Z689" s="76"/>
      <c r="AA689" s="76"/>
      <c r="AB689" s="76"/>
      <c r="AC689" s="122"/>
    </row>
    <row r="690" spans="3:29" x14ac:dyDescent="0.2">
      <c r="C690" s="118" t="s">
        <v>381</v>
      </c>
      <c r="D690" s="105"/>
      <c r="E690" s="110"/>
      <c r="F690" s="119"/>
      <c r="G690" s="76"/>
      <c r="H690" s="120">
        <f>ROUNDUP((8655/12),0)</f>
        <v>722</v>
      </c>
      <c r="I690" s="76"/>
      <c r="K690" s="121"/>
      <c r="M690" s="118"/>
      <c r="N690" s="76"/>
      <c r="O690" s="105"/>
      <c r="P690" s="105"/>
      <c r="Q690" s="76"/>
      <c r="R690" s="76"/>
      <c r="S690" s="76"/>
      <c r="T690" s="76"/>
      <c r="U690" s="76"/>
      <c r="V690" s="76"/>
      <c r="W690" s="76"/>
      <c r="X690" s="76"/>
      <c r="Y690" s="76"/>
      <c r="Z690" s="76"/>
      <c r="AA690" s="76"/>
      <c r="AB690" s="76"/>
      <c r="AC690" s="122"/>
    </row>
    <row r="691" spans="3:29" x14ac:dyDescent="0.2">
      <c r="C691" s="118"/>
      <c r="D691" s="110"/>
      <c r="E691" s="110"/>
      <c r="F691" s="123"/>
      <c r="G691" s="76"/>
      <c r="H691" s="76"/>
      <c r="I691" s="76"/>
      <c r="K691" s="121"/>
      <c r="M691" s="118"/>
      <c r="N691" s="76"/>
      <c r="O691" s="105"/>
      <c r="P691" s="105"/>
      <c r="Q691" s="76"/>
      <c r="R691" s="76"/>
      <c r="S691" s="76"/>
      <c r="T691" s="76"/>
      <c r="U691" s="76"/>
      <c r="V691" s="76"/>
      <c r="W691" s="76"/>
      <c r="X691" s="76"/>
      <c r="Y691" s="76"/>
      <c r="Z691" s="76"/>
      <c r="AA691" s="76"/>
      <c r="AB691" s="76"/>
      <c r="AC691" s="122"/>
    </row>
    <row r="692" spans="3:29" x14ac:dyDescent="0.2">
      <c r="C692" s="118" t="s">
        <v>382</v>
      </c>
      <c r="D692" s="105"/>
      <c r="E692" s="110"/>
      <c r="F692" s="76"/>
      <c r="G692" s="76"/>
      <c r="H692" s="120"/>
      <c r="I692" s="76"/>
      <c r="K692" s="121"/>
      <c r="M692" s="118"/>
      <c r="N692" s="76"/>
      <c r="O692" s="105"/>
      <c r="P692" s="105"/>
      <c r="Q692" s="76"/>
      <c r="R692" s="76"/>
      <c r="S692" s="76"/>
      <c r="T692" s="76"/>
      <c r="U692" s="76"/>
      <c r="V692" s="76"/>
      <c r="W692" s="76"/>
      <c r="X692" s="76"/>
      <c r="Y692" s="76"/>
      <c r="Z692" s="76"/>
      <c r="AA692" s="76"/>
      <c r="AB692" s="76"/>
      <c r="AC692" s="122"/>
    </row>
    <row r="693" spans="3:29" x14ac:dyDescent="0.2">
      <c r="C693" s="118"/>
      <c r="D693" s="105"/>
      <c r="E693" s="110"/>
      <c r="F693" s="76"/>
      <c r="G693" s="76"/>
      <c r="H693" s="120"/>
      <c r="I693" s="76"/>
      <c r="K693" s="121"/>
      <c r="M693" s="118"/>
      <c r="N693" s="76"/>
      <c r="O693" s="105"/>
      <c r="P693" s="105"/>
      <c r="Q693" s="76"/>
      <c r="R693" s="76"/>
      <c r="S693" s="76"/>
      <c r="T693" s="76"/>
      <c r="U693" s="76"/>
      <c r="V693" s="76"/>
      <c r="W693" s="76"/>
      <c r="X693" s="76"/>
      <c r="Y693" s="76"/>
      <c r="Z693" s="76"/>
      <c r="AA693" s="76"/>
      <c r="AB693" s="76"/>
      <c r="AC693" s="122"/>
    </row>
    <row r="694" spans="3:29" x14ac:dyDescent="0.2">
      <c r="C694" s="118" t="s">
        <v>356</v>
      </c>
      <c r="D694" s="105"/>
      <c r="E694" s="110"/>
      <c r="F694" s="76"/>
      <c r="G694" s="76" t="s">
        <v>380</v>
      </c>
      <c r="H694" s="163">
        <v>7000</v>
      </c>
      <c r="I694" s="54" t="s">
        <v>357</v>
      </c>
      <c r="K694" s="121"/>
      <c r="M694" s="118"/>
      <c r="N694" s="76"/>
      <c r="O694" s="105"/>
      <c r="P694" s="105"/>
      <c r="Q694" s="76"/>
      <c r="R694" s="76"/>
      <c r="S694" s="76"/>
      <c r="T694" s="76"/>
      <c r="U694" s="76"/>
      <c r="V694" s="76"/>
      <c r="W694" s="76"/>
      <c r="X694" s="76"/>
      <c r="Y694" s="76"/>
      <c r="Z694" s="76"/>
      <c r="AA694" s="76"/>
      <c r="AB694" s="76"/>
      <c r="AC694" s="122"/>
    </row>
    <row r="695" spans="3:29" x14ac:dyDescent="0.2">
      <c r="C695" s="118" t="s">
        <v>358</v>
      </c>
      <c r="D695" s="105"/>
      <c r="E695" s="110"/>
      <c r="F695" s="76"/>
      <c r="G695" s="76" t="s">
        <v>380</v>
      </c>
      <c r="H695" s="163">
        <v>0</v>
      </c>
      <c r="I695" s="54" t="s">
        <v>359</v>
      </c>
      <c r="K695" s="121"/>
      <c r="M695" s="118"/>
      <c r="N695" s="76"/>
      <c r="O695" s="105"/>
      <c r="P695" s="105"/>
      <c r="Q695" s="124" t="s">
        <v>235</v>
      </c>
      <c r="R695" s="124" t="s">
        <v>236</v>
      </c>
      <c r="S695" s="124" t="s">
        <v>237</v>
      </c>
      <c r="T695" s="124" t="s">
        <v>238</v>
      </c>
      <c r="U695" s="124" t="s">
        <v>239</v>
      </c>
      <c r="V695" s="124" t="s">
        <v>240</v>
      </c>
      <c r="W695" s="124" t="s">
        <v>241</v>
      </c>
      <c r="X695" s="124" t="s">
        <v>242</v>
      </c>
      <c r="Y695" s="124" t="s">
        <v>243</v>
      </c>
      <c r="Z695" s="124" t="s">
        <v>244</v>
      </c>
      <c r="AA695" s="124" t="s">
        <v>245</v>
      </c>
      <c r="AB695" s="124" t="s">
        <v>246</v>
      </c>
      <c r="AC695" s="122"/>
    </row>
    <row r="696" spans="3:29" x14ac:dyDescent="0.2">
      <c r="C696" s="118" t="s">
        <v>360</v>
      </c>
      <c r="D696" s="105"/>
      <c r="E696" s="110"/>
      <c r="F696" s="105"/>
      <c r="G696" s="76" t="s">
        <v>380</v>
      </c>
      <c r="H696" s="163">
        <v>0</v>
      </c>
      <c r="I696" s="54" t="s">
        <v>361</v>
      </c>
      <c r="K696" s="121"/>
      <c r="M696" s="118"/>
      <c r="N696" s="76"/>
      <c r="O696" s="175" t="s">
        <v>383</v>
      </c>
      <c r="P696" s="176"/>
      <c r="Q696" s="125">
        <v>722</v>
      </c>
      <c r="R696" s="125">
        <v>722</v>
      </c>
      <c r="S696" s="125">
        <v>722</v>
      </c>
      <c r="T696" s="125">
        <v>722</v>
      </c>
      <c r="U696" s="125">
        <v>722</v>
      </c>
      <c r="V696" s="125">
        <v>722</v>
      </c>
      <c r="W696" s="125">
        <v>584</v>
      </c>
      <c r="X696" s="125">
        <v>584</v>
      </c>
      <c r="Y696" s="125">
        <v>584</v>
      </c>
      <c r="Z696" s="125">
        <v>584</v>
      </c>
      <c r="AA696" s="125">
        <v>584</v>
      </c>
      <c r="AB696" s="125">
        <v>584</v>
      </c>
      <c r="AC696" s="122"/>
    </row>
    <row r="697" spans="3:29" x14ac:dyDescent="0.2">
      <c r="C697" s="118" t="s">
        <v>362</v>
      </c>
      <c r="D697" s="105"/>
      <c r="E697" s="110"/>
      <c r="F697" s="105"/>
      <c r="G697" s="76" t="s">
        <v>380</v>
      </c>
      <c r="H697" s="163">
        <v>0</v>
      </c>
      <c r="I697" s="54" t="s">
        <v>363</v>
      </c>
      <c r="K697" s="121"/>
      <c r="M697" s="118"/>
      <c r="N697" s="76"/>
      <c r="O697" s="175" t="s">
        <v>251</v>
      </c>
      <c r="P697" s="176"/>
      <c r="Q697" s="125">
        <f>$H$679-Q696</f>
        <v>138</v>
      </c>
      <c r="R697" s="125">
        <f t="shared" ref="R697:AB697" si="57">$H$679-R696</f>
        <v>138</v>
      </c>
      <c r="S697" s="125">
        <f t="shared" si="57"/>
        <v>138</v>
      </c>
      <c r="T697" s="125">
        <f t="shared" si="57"/>
        <v>138</v>
      </c>
      <c r="U697" s="125">
        <f t="shared" si="57"/>
        <v>138</v>
      </c>
      <c r="V697" s="125">
        <f t="shared" si="57"/>
        <v>138</v>
      </c>
      <c r="W697" s="125">
        <f t="shared" si="57"/>
        <v>276</v>
      </c>
      <c r="X697" s="125">
        <f t="shared" si="57"/>
        <v>276</v>
      </c>
      <c r="Y697" s="125">
        <f t="shared" si="57"/>
        <v>276</v>
      </c>
      <c r="Z697" s="125">
        <f t="shared" si="57"/>
        <v>276</v>
      </c>
      <c r="AA697" s="125">
        <f t="shared" si="57"/>
        <v>276</v>
      </c>
      <c r="AB697" s="125">
        <f t="shared" si="57"/>
        <v>276</v>
      </c>
      <c r="AC697" s="122"/>
    </row>
    <row r="698" spans="3:29" x14ac:dyDescent="0.2">
      <c r="C698" s="170" t="s">
        <v>364</v>
      </c>
      <c r="D698" s="171"/>
      <c r="E698" s="172"/>
      <c r="F698" s="173"/>
      <c r="G698" s="173" t="s">
        <v>380</v>
      </c>
      <c r="H698" s="164">
        <v>0</v>
      </c>
      <c r="I698" s="158" t="s">
        <v>365</v>
      </c>
      <c r="J698" s="158"/>
      <c r="K698" s="121"/>
      <c r="M698" s="118"/>
      <c r="N698" s="76"/>
      <c r="O698" s="105"/>
      <c r="P698" s="105"/>
      <c r="Q698" s="76"/>
      <c r="R698" s="76"/>
      <c r="S698" s="76"/>
      <c r="T698" s="76"/>
      <c r="U698" s="76"/>
      <c r="V698" s="76"/>
      <c r="W698" s="76"/>
      <c r="X698" s="76"/>
      <c r="Y698" s="76"/>
      <c r="Z698" s="76"/>
      <c r="AA698" s="76"/>
      <c r="AB698" s="76"/>
      <c r="AC698" s="122"/>
    </row>
    <row r="699" spans="3:29" x14ac:dyDescent="0.2">
      <c r="C699" s="118" t="s">
        <v>366</v>
      </c>
      <c r="D699" s="105"/>
      <c r="E699" s="110"/>
      <c r="F699" s="105"/>
      <c r="G699" s="76" t="s">
        <v>380</v>
      </c>
      <c r="H699" s="163">
        <f>SUM(H694:H698)</f>
        <v>7000</v>
      </c>
      <c r="K699" s="121"/>
      <c r="M699" s="118"/>
      <c r="N699" s="76"/>
      <c r="O699" s="105"/>
      <c r="P699" s="105"/>
      <c r="Q699" s="76"/>
      <c r="R699" s="76"/>
      <c r="S699" s="76"/>
      <c r="T699" s="76"/>
      <c r="U699" s="76"/>
      <c r="V699" s="76"/>
      <c r="W699" s="76"/>
      <c r="X699" s="76"/>
      <c r="Y699" s="76"/>
      <c r="Z699" s="76"/>
      <c r="AA699" s="76"/>
      <c r="AB699" s="76"/>
      <c r="AC699" s="122"/>
    </row>
    <row r="700" spans="3:29" x14ac:dyDescent="0.2">
      <c r="C700" s="118"/>
      <c r="D700" s="76"/>
      <c r="E700" s="110"/>
      <c r="F700" s="123"/>
      <c r="G700" s="76"/>
      <c r="H700" s="76"/>
      <c r="I700" s="76"/>
      <c r="K700" s="121"/>
      <c r="M700" s="118"/>
      <c r="N700" s="76"/>
      <c r="O700" s="235"/>
      <c r="P700" s="235"/>
      <c r="Q700" s="126"/>
      <c r="R700" s="126"/>
      <c r="S700" s="126"/>
      <c r="T700" s="126"/>
      <c r="U700" s="126"/>
      <c r="V700" s="126"/>
      <c r="W700" s="126"/>
      <c r="X700" s="126"/>
      <c r="Y700" s="126"/>
      <c r="Z700" s="126"/>
      <c r="AA700" s="126"/>
      <c r="AB700" s="126"/>
      <c r="AC700" s="122"/>
    </row>
    <row r="701" spans="3:29" x14ac:dyDescent="0.2">
      <c r="C701" s="118" t="s">
        <v>384</v>
      </c>
      <c r="D701" s="105"/>
      <c r="E701" s="110"/>
      <c r="F701" s="119"/>
      <c r="G701" s="76"/>
      <c r="H701" s="120">
        <f>ROUNDUP((7000/12),0)</f>
        <v>584</v>
      </c>
      <c r="I701" s="76"/>
      <c r="K701" s="121"/>
      <c r="M701" s="118"/>
      <c r="N701" s="76"/>
      <c r="O701" s="105"/>
      <c r="P701" s="105"/>
      <c r="Q701" s="76"/>
      <c r="R701" s="76"/>
      <c r="S701" s="76"/>
      <c r="T701" s="76"/>
      <c r="U701" s="76"/>
      <c r="V701" s="76"/>
      <c r="W701" s="76"/>
      <c r="X701" s="76"/>
      <c r="Y701" s="76"/>
      <c r="Z701" s="76"/>
      <c r="AA701" s="76"/>
      <c r="AB701" s="76"/>
      <c r="AC701" s="122"/>
    </row>
    <row r="702" spans="3:29" x14ac:dyDescent="0.2">
      <c r="C702" s="118"/>
      <c r="D702" s="105"/>
      <c r="E702" s="110"/>
      <c r="F702" s="119"/>
      <c r="G702" s="76"/>
      <c r="H702" s="120"/>
      <c r="I702" s="76"/>
      <c r="K702" s="121"/>
      <c r="M702" s="118"/>
      <c r="N702" s="76"/>
      <c r="O702" s="105"/>
      <c r="P702" s="105"/>
      <c r="Q702" s="76"/>
      <c r="R702" s="76"/>
      <c r="S702" s="76"/>
      <c r="T702" s="76"/>
      <c r="U702" s="76"/>
      <c r="V702" s="76"/>
      <c r="W702" s="76"/>
      <c r="X702" s="76"/>
      <c r="Y702" s="76"/>
      <c r="Z702" s="76"/>
      <c r="AA702" s="76"/>
      <c r="AB702" s="76"/>
      <c r="AC702" s="122"/>
    </row>
    <row r="703" spans="3:29" x14ac:dyDescent="0.2">
      <c r="C703" s="118" t="s">
        <v>252</v>
      </c>
      <c r="D703" s="110"/>
      <c r="E703" s="110"/>
      <c r="F703" s="123"/>
      <c r="G703" s="76"/>
      <c r="H703" s="76"/>
      <c r="I703" s="76"/>
      <c r="K703" s="121"/>
      <c r="M703" s="118"/>
      <c r="N703" s="76"/>
      <c r="O703" s="235"/>
      <c r="P703" s="235"/>
      <c r="Q703" s="126"/>
      <c r="R703" s="126"/>
      <c r="S703" s="126"/>
      <c r="T703" s="126"/>
      <c r="U703" s="126"/>
      <c r="V703" s="126"/>
      <c r="W703" s="126"/>
      <c r="X703" s="126"/>
      <c r="Y703" s="126"/>
      <c r="Z703" s="126"/>
      <c r="AA703" s="126"/>
      <c r="AB703" s="126"/>
      <c r="AC703" s="122"/>
    </row>
    <row r="704" spans="3:29" ht="13.2" thickBot="1" x14ac:dyDescent="0.25">
      <c r="C704" s="127" t="s">
        <v>253</v>
      </c>
      <c r="D704" s="128"/>
      <c r="E704" s="128"/>
      <c r="F704" s="128"/>
      <c r="G704" s="128"/>
      <c r="H704" s="129"/>
      <c r="I704" s="129"/>
      <c r="J704" s="177"/>
      <c r="K704" s="130"/>
      <c r="M704" s="131"/>
      <c r="N704" s="129"/>
      <c r="O704" s="129"/>
      <c r="P704" s="129"/>
      <c r="Q704" s="129"/>
      <c r="R704" s="129"/>
      <c r="S704" s="129"/>
      <c r="T704" s="129"/>
      <c r="U704" s="129"/>
      <c r="V704" s="129"/>
      <c r="W704" s="129"/>
      <c r="X704" s="129"/>
      <c r="Y704" s="129"/>
      <c r="Z704" s="129"/>
      <c r="AA704" s="129"/>
      <c r="AB704" s="129"/>
      <c r="AC704" s="132"/>
    </row>
    <row r="706" spans="1:30" x14ac:dyDescent="0.2">
      <c r="C706" s="75" t="s">
        <v>122</v>
      </c>
    </row>
    <row r="707" spans="1:30" x14ac:dyDescent="0.2">
      <c r="C707" s="54" t="s">
        <v>385</v>
      </c>
    </row>
    <row r="709" spans="1:30" x14ac:dyDescent="0.2">
      <c r="A709" s="77"/>
      <c r="B709" s="78"/>
      <c r="C709" s="77"/>
      <c r="D709" s="78"/>
      <c r="E709" s="78"/>
      <c r="F709" s="78"/>
      <c r="G709" s="78"/>
      <c r="H709" s="77"/>
      <c r="I709" s="77"/>
      <c r="J709" s="77"/>
      <c r="K709" s="77"/>
      <c r="L709" s="77"/>
      <c r="M709" s="77"/>
      <c r="N709" s="77"/>
      <c r="O709" s="77"/>
      <c r="P709" s="77"/>
      <c r="Q709" s="77"/>
      <c r="R709" s="77"/>
      <c r="S709" s="77"/>
      <c r="T709" s="77"/>
      <c r="U709" s="77"/>
      <c r="V709" s="77"/>
      <c r="W709" s="77"/>
      <c r="X709" s="77"/>
      <c r="Y709" s="77"/>
      <c r="Z709" s="77"/>
      <c r="AA709" s="77"/>
      <c r="AB709" s="77"/>
      <c r="AC709" s="77"/>
      <c r="AD709" s="77"/>
    </row>
    <row r="710" spans="1:30" x14ac:dyDescent="0.25">
      <c r="B710" s="51"/>
    </row>
    <row r="714" spans="1:30" x14ac:dyDescent="0.25">
      <c r="C714" s="51"/>
    </row>
    <row r="715" spans="1:30" x14ac:dyDescent="0.25">
      <c r="C715" s="51"/>
    </row>
  </sheetData>
  <mergeCells count="462">
    <mergeCell ref="O700:P700"/>
    <mergeCell ref="O703:P703"/>
    <mergeCell ref="I672:I674"/>
    <mergeCell ref="L672:L674"/>
    <mergeCell ref="R672:R674"/>
    <mergeCell ref="AB672:AB674"/>
    <mergeCell ref="AC672:AC674"/>
    <mergeCell ref="AD672:AD674"/>
    <mergeCell ref="V670:V671"/>
    <mergeCell ref="W670:Y670"/>
    <mergeCell ref="Z670:Z671"/>
    <mergeCell ref="AA670:AB670"/>
    <mergeCell ref="AC670:AC671"/>
    <mergeCell ref="AD670:AD671"/>
    <mergeCell ref="E644:G644"/>
    <mergeCell ref="C670:G670"/>
    <mergeCell ref="H670:J670"/>
    <mergeCell ref="K670:M670"/>
    <mergeCell ref="Q670:Q671"/>
    <mergeCell ref="R670:U670"/>
    <mergeCell ref="AA637:AB637"/>
    <mergeCell ref="AC637:AC638"/>
    <mergeCell ref="AD637:AD638"/>
    <mergeCell ref="I639:I641"/>
    <mergeCell ref="L639:L641"/>
    <mergeCell ref="R639:R641"/>
    <mergeCell ref="AB639:AB641"/>
    <mergeCell ref="AC639:AC641"/>
    <mergeCell ref="AD639:AD641"/>
    <mergeCell ref="I605:I607"/>
    <mergeCell ref="L605:L607"/>
    <mergeCell ref="R605:R607"/>
    <mergeCell ref="AB605:AB607"/>
    <mergeCell ref="AC605:AC607"/>
    <mergeCell ref="AD605:AD607"/>
    <mergeCell ref="E610:G610"/>
    <mergeCell ref="C637:G637"/>
    <mergeCell ref="H637:J637"/>
    <mergeCell ref="K637:M637"/>
    <mergeCell ref="Q637:Q638"/>
    <mergeCell ref="R637:U637"/>
    <mergeCell ref="V637:V638"/>
    <mergeCell ref="W637:Y637"/>
    <mergeCell ref="Z637:Z638"/>
    <mergeCell ref="C603:G603"/>
    <mergeCell ref="H603:J603"/>
    <mergeCell ref="K603:M603"/>
    <mergeCell ref="Q603:Q604"/>
    <mergeCell ref="R603:U603"/>
    <mergeCell ref="V603:V604"/>
    <mergeCell ref="AD566:AD567"/>
    <mergeCell ref="I568:I570"/>
    <mergeCell ref="L568:L570"/>
    <mergeCell ref="R568:R570"/>
    <mergeCell ref="AB568:AB570"/>
    <mergeCell ref="AC568:AC570"/>
    <mergeCell ref="AD568:AD570"/>
    <mergeCell ref="R566:U566"/>
    <mergeCell ref="V566:V567"/>
    <mergeCell ref="W566:Y566"/>
    <mergeCell ref="Z566:Z567"/>
    <mergeCell ref="AA566:AB566"/>
    <mergeCell ref="AC566:AC567"/>
    <mergeCell ref="W603:Y603"/>
    <mergeCell ref="Z603:Z604"/>
    <mergeCell ref="AA603:AB603"/>
    <mergeCell ref="AC603:AC604"/>
    <mergeCell ref="AD603:AD604"/>
    <mergeCell ref="F561:G561"/>
    <mergeCell ref="F562:G562"/>
    <mergeCell ref="C566:G566"/>
    <mergeCell ref="H566:J566"/>
    <mergeCell ref="K566:M566"/>
    <mergeCell ref="Q566:Q567"/>
    <mergeCell ref="Z525:Z526"/>
    <mergeCell ref="AA525:AB525"/>
    <mergeCell ref="AC525:AC526"/>
    <mergeCell ref="F520:G520"/>
    <mergeCell ref="F521:G521"/>
    <mergeCell ref="C525:G525"/>
    <mergeCell ref="H525:J525"/>
    <mergeCell ref="K525:M525"/>
    <mergeCell ref="Q525:Q526"/>
    <mergeCell ref="R525:U525"/>
    <mergeCell ref="V525:V526"/>
    <mergeCell ref="W525:Y525"/>
    <mergeCell ref="I495:I497"/>
    <mergeCell ref="L495:L497"/>
    <mergeCell ref="R495:R497"/>
    <mergeCell ref="AB495:AB497"/>
    <mergeCell ref="AC495:AC497"/>
    <mergeCell ref="AD525:AD526"/>
    <mergeCell ref="I527:I529"/>
    <mergeCell ref="L527:L529"/>
    <mergeCell ref="R527:R529"/>
    <mergeCell ref="AB527:AB529"/>
    <mergeCell ref="AC527:AC529"/>
    <mergeCell ref="AD527:AD529"/>
    <mergeCell ref="AD495:AD497"/>
    <mergeCell ref="C493:G493"/>
    <mergeCell ref="H493:J493"/>
    <mergeCell ref="K493:M493"/>
    <mergeCell ref="Q493:Q494"/>
    <mergeCell ref="R493:U493"/>
    <mergeCell ref="V493:V494"/>
    <mergeCell ref="AC466:AC467"/>
    <mergeCell ref="AD466:AD467"/>
    <mergeCell ref="I468:I470"/>
    <mergeCell ref="L468:L470"/>
    <mergeCell ref="R468:R470"/>
    <mergeCell ref="AB468:AB470"/>
    <mergeCell ref="AC468:AC470"/>
    <mergeCell ref="AD468:AD470"/>
    <mergeCell ref="W493:Y493"/>
    <mergeCell ref="Z493:Z494"/>
    <mergeCell ref="AA493:AB493"/>
    <mergeCell ref="AC493:AC494"/>
    <mergeCell ref="AD493:AD494"/>
    <mergeCell ref="I459:I461"/>
    <mergeCell ref="L459:L461"/>
    <mergeCell ref="R459:R461"/>
    <mergeCell ref="AB459:AB461"/>
    <mergeCell ref="AC459:AC461"/>
    <mergeCell ref="AD459:AD461"/>
    <mergeCell ref="C466:G466"/>
    <mergeCell ref="H466:J466"/>
    <mergeCell ref="K466:M466"/>
    <mergeCell ref="Q466:Q467"/>
    <mergeCell ref="R466:U466"/>
    <mergeCell ref="V466:V467"/>
    <mergeCell ref="W466:Y466"/>
    <mergeCell ref="Z466:Z467"/>
    <mergeCell ref="AA466:AB466"/>
    <mergeCell ref="C457:G457"/>
    <mergeCell ref="H457:J457"/>
    <mergeCell ref="K457:M457"/>
    <mergeCell ref="Q457:Q458"/>
    <mergeCell ref="R457:U457"/>
    <mergeCell ref="V457:V458"/>
    <mergeCell ref="AC426:AC427"/>
    <mergeCell ref="AD426:AD427"/>
    <mergeCell ref="I428:I430"/>
    <mergeCell ref="L428:L430"/>
    <mergeCell ref="R428:R430"/>
    <mergeCell ref="AB428:AB430"/>
    <mergeCell ref="AC428:AC430"/>
    <mergeCell ref="AD428:AD430"/>
    <mergeCell ref="W457:Y457"/>
    <mergeCell ref="Z457:Z458"/>
    <mergeCell ref="AA457:AB457"/>
    <mergeCell ref="AC457:AC458"/>
    <mergeCell ref="AD457:AD458"/>
    <mergeCell ref="C426:G426"/>
    <mergeCell ref="H426:J426"/>
    <mergeCell ref="K426:M426"/>
    <mergeCell ref="Q426:Q427"/>
    <mergeCell ref="R426:U426"/>
    <mergeCell ref="V426:V427"/>
    <mergeCell ref="W426:Y426"/>
    <mergeCell ref="Z426:Z427"/>
    <mergeCell ref="AA426:AB426"/>
    <mergeCell ref="W417:Y417"/>
    <mergeCell ref="Z417:Z418"/>
    <mergeCell ref="AA417:AB417"/>
    <mergeCell ref="AC417:AC418"/>
    <mergeCell ref="AD417:AD418"/>
    <mergeCell ref="I419:I421"/>
    <mergeCell ref="L419:L421"/>
    <mergeCell ref="R419:R421"/>
    <mergeCell ref="AB419:AB421"/>
    <mergeCell ref="AC419:AC421"/>
    <mergeCell ref="AD419:AD421"/>
    <mergeCell ref="C417:G417"/>
    <mergeCell ref="H417:J417"/>
    <mergeCell ref="K417:M417"/>
    <mergeCell ref="Q417:Q418"/>
    <mergeCell ref="R417:U417"/>
    <mergeCell ref="V417:V418"/>
    <mergeCell ref="N393:O393"/>
    <mergeCell ref="N394:O394"/>
    <mergeCell ref="N395:O395"/>
    <mergeCell ref="N396:O396"/>
    <mergeCell ref="N397:O397"/>
    <mergeCell ref="N399:O399"/>
    <mergeCell ref="AD323:AD325"/>
    <mergeCell ref="N347:O347"/>
    <mergeCell ref="N348:O348"/>
    <mergeCell ref="N349:O349"/>
    <mergeCell ref="N350:O350"/>
    <mergeCell ref="N351:O351"/>
    <mergeCell ref="I369:I371"/>
    <mergeCell ref="L369:L371"/>
    <mergeCell ref="R369:R371"/>
    <mergeCell ref="AB369:AB371"/>
    <mergeCell ref="AC369:AC371"/>
    <mergeCell ref="AD369:AD371"/>
    <mergeCell ref="V367:V368"/>
    <mergeCell ref="W367:Y367"/>
    <mergeCell ref="Z367:Z368"/>
    <mergeCell ref="AA367:AB367"/>
    <mergeCell ref="AC367:AC368"/>
    <mergeCell ref="AD367:AD368"/>
    <mergeCell ref="I323:I325"/>
    <mergeCell ref="L323:L325"/>
    <mergeCell ref="R323:R325"/>
    <mergeCell ref="AB323:AB325"/>
    <mergeCell ref="AC323:AC325"/>
    <mergeCell ref="N353:O353"/>
    <mergeCell ref="C367:G367"/>
    <mergeCell ref="H367:J367"/>
    <mergeCell ref="K367:M367"/>
    <mergeCell ref="Q367:Q368"/>
    <mergeCell ref="R367:U367"/>
    <mergeCell ref="C321:G321"/>
    <mergeCell ref="H321:J321"/>
    <mergeCell ref="K321:M321"/>
    <mergeCell ref="Q321:Q322"/>
    <mergeCell ref="R321:U321"/>
    <mergeCell ref="V321:V322"/>
    <mergeCell ref="AC302:AC303"/>
    <mergeCell ref="AD302:AD303"/>
    <mergeCell ref="I304:I306"/>
    <mergeCell ref="L304:L306"/>
    <mergeCell ref="R304:R306"/>
    <mergeCell ref="AB304:AB306"/>
    <mergeCell ref="AC304:AC306"/>
    <mergeCell ref="AD304:AD306"/>
    <mergeCell ref="W321:Y321"/>
    <mergeCell ref="Z321:Z322"/>
    <mergeCell ref="AA321:AB321"/>
    <mergeCell ref="AC321:AC322"/>
    <mergeCell ref="AD321:AD322"/>
    <mergeCell ref="I287:I289"/>
    <mergeCell ref="L287:L289"/>
    <mergeCell ref="R287:R289"/>
    <mergeCell ref="AB287:AB289"/>
    <mergeCell ref="AC287:AC289"/>
    <mergeCell ref="AD287:AD289"/>
    <mergeCell ref="C302:G302"/>
    <mergeCell ref="H302:J302"/>
    <mergeCell ref="K302:M302"/>
    <mergeCell ref="Q302:Q303"/>
    <mergeCell ref="R302:U302"/>
    <mergeCell ref="V302:V303"/>
    <mergeCell ref="W302:Y302"/>
    <mergeCell ref="Z302:Z303"/>
    <mergeCell ref="AA302:AB302"/>
    <mergeCell ref="C285:G285"/>
    <mergeCell ref="H285:J285"/>
    <mergeCell ref="K285:M285"/>
    <mergeCell ref="Q285:Q286"/>
    <mergeCell ref="R285:U285"/>
    <mergeCell ref="V285:V286"/>
    <mergeCell ref="AC267:AC268"/>
    <mergeCell ref="AD267:AD268"/>
    <mergeCell ref="I269:I271"/>
    <mergeCell ref="L269:L271"/>
    <mergeCell ref="R269:R271"/>
    <mergeCell ref="AB269:AB271"/>
    <mergeCell ref="AC269:AC271"/>
    <mergeCell ref="AD269:AD271"/>
    <mergeCell ref="W285:Y285"/>
    <mergeCell ref="Z285:Z286"/>
    <mergeCell ref="AA285:AB285"/>
    <mergeCell ref="AC285:AC286"/>
    <mergeCell ref="AD285:AD286"/>
    <mergeCell ref="I248:I250"/>
    <mergeCell ref="L248:L250"/>
    <mergeCell ref="R248:R250"/>
    <mergeCell ref="AB248:AB250"/>
    <mergeCell ref="AC248:AC250"/>
    <mergeCell ref="AD248:AD250"/>
    <mergeCell ref="C267:G267"/>
    <mergeCell ref="H267:J267"/>
    <mergeCell ref="K267:M267"/>
    <mergeCell ref="Q267:Q268"/>
    <mergeCell ref="R267:U267"/>
    <mergeCell ref="V267:V268"/>
    <mergeCell ref="W267:Y267"/>
    <mergeCell ref="Z267:Z268"/>
    <mergeCell ref="AA267:AB267"/>
    <mergeCell ref="C246:G246"/>
    <mergeCell ref="H246:J246"/>
    <mergeCell ref="K246:M246"/>
    <mergeCell ref="Q246:Q247"/>
    <mergeCell ref="R246:U246"/>
    <mergeCell ref="V246:V247"/>
    <mergeCell ref="AC226:AC227"/>
    <mergeCell ref="AD226:AD227"/>
    <mergeCell ref="I228:I230"/>
    <mergeCell ref="L228:L230"/>
    <mergeCell ref="R228:R230"/>
    <mergeCell ref="AB228:AB230"/>
    <mergeCell ref="AC228:AC230"/>
    <mergeCell ref="AD228:AD230"/>
    <mergeCell ref="W246:Y246"/>
    <mergeCell ref="Z246:Z247"/>
    <mergeCell ref="AA246:AB246"/>
    <mergeCell ref="AC246:AC247"/>
    <mergeCell ref="AD246:AD247"/>
    <mergeCell ref="I209:I211"/>
    <mergeCell ref="L209:L211"/>
    <mergeCell ref="R209:R211"/>
    <mergeCell ref="AB209:AB211"/>
    <mergeCell ref="AC209:AC211"/>
    <mergeCell ref="AD209:AD211"/>
    <mergeCell ref="C226:G226"/>
    <mergeCell ref="H226:J226"/>
    <mergeCell ref="K226:M226"/>
    <mergeCell ref="Q226:Q227"/>
    <mergeCell ref="R226:U226"/>
    <mergeCell ref="V226:V227"/>
    <mergeCell ref="W226:Y226"/>
    <mergeCell ref="Z226:Z227"/>
    <mergeCell ref="AA226:AB226"/>
    <mergeCell ref="C207:G207"/>
    <mergeCell ref="H207:J207"/>
    <mergeCell ref="K207:M207"/>
    <mergeCell ref="Q207:Q208"/>
    <mergeCell ref="R207:U207"/>
    <mergeCell ref="V207:V208"/>
    <mergeCell ref="AC188:AC189"/>
    <mergeCell ref="AD188:AD189"/>
    <mergeCell ref="I190:I192"/>
    <mergeCell ref="L190:L192"/>
    <mergeCell ref="R190:R192"/>
    <mergeCell ref="AB190:AB192"/>
    <mergeCell ref="AC190:AC192"/>
    <mergeCell ref="AD190:AD192"/>
    <mergeCell ref="W207:Y207"/>
    <mergeCell ref="Z207:Z208"/>
    <mergeCell ref="AA207:AB207"/>
    <mergeCell ref="AC207:AC208"/>
    <mergeCell ref="AD207:AD208"/>
    <mergeCell ref="I171:I173"/>
    <mergeCell ref="L171:L173"/>
    <mergeCell ref="R171:R173"/>
    <mergeCell ref="AB171:AB173"/>
    <mergeCell ref="AC171:AC173"/>
    <mergeCell ref="AD171:AD173"/>
    <mergeCell ref="C188:G188"/>
    <mergeCell ref="H188:J188"/>
    <mergeCell ref="K188:M188"/>
    <mergeCell ref="Q188:Q189"/>
    <mergeCell ref="R188:U188"/>
    <mergeCell ref="V188:V189"/>
    <mergeCell ref="W188:Y188"/>
    <mergeCell ref="Z188:Z189"/>
    <mergeCell ref="AA188:AB188"/>
    <mergeCell ref="C169:G169"/>
    <mergeCell ref="H169:J169"/>
    <mergeCell ref="K169:M169"/>
    <mergeCell ref="Q169:Q170"/>
    <mergeCell ref="R169:U169"/>
    <mergeCell ref="V169:V170"/>
    <mergeCell ref="AC148:AC149"/>
    <mergeCell ref="AD148:AD149"/>
    <mergeCell ref="I150:I152"/>
    <mergeCell ref="L150:L152"/>
    <mergeCell ref="R150:R152"/>
    <mergeCell ref="AB150:AB152"/>
    <mergeCell ref="AC150:AC152"/>
    <mergeCell ref="AD150:AD152"/>
    <mergeCell ref="W169:Y169"/>
    <mergeCell ref="Z169:Z170"/>
    <mergeCell ref="AA169:AB169"/>
    <mergeCell ref="AC169:AC170"/>
    <mergeCell ref="AD169:AD170"/>
    <mergeCell ref="I129:I131"/>
    <mergeCell ref="L129:L131"/>
    <mergeCell ref="R129:R131"/>
    <mergeCell ref="AB129:AB131"/>
    <mergeCell ref="AC129:AC131"/>
    <mergeCell ref="AD129:AD131"/>
    <mergeCell ref="C148:G148"/>
    <mergeCell ref="H148:J148"/>
    <mergeCell ref="K148:M148"/>
    <mergeCell ref="Q148:Q149"/>
    <mergeCell ref="R148:U148"/>
    <mergeCell ref="V148:V149"/>
    <mergeCell ref="W148:Y148"/>
    <mergeCell ref="Z148:Z149"/>
    <mergeCell ref="AA148:AB148"/>
    <mergeCell ref="C127:G127"/>
    <mergeCell ref="H127:J127"/>
    <mergeCell ref="K127:M127"/>
    <mergeCell ref="Q127:Q128"/>
    <mergeCell ref="R127:U127"/>
    <mergeCell ref="V127:V128"/>
    <mergeCell ref="AC106:AC107"/>
    <mergeCell ref="AD106:AD107"/>
    <mergeCell ref="I108:I110"/>
    <mergeCell ref="L108:L110"/>
    <mergeCell ref="R108:R110"/>
    <mergeCell ref="AB108:AB110"/>
    <mergeCell ref="AC108:AC110"/>
    <mergeCell ref="AD108:AD110"/>
    <mergeCell ref="W127:Y127"/>
    <mergeCell ref="Z127:Z128"/>
    <mergeCell ref="AA127:AB127"/>
    <mergeCell ref="AC127:AC128"/>
    <mergeCell ref="AD127:AD128"/>
    <mergeCell ref="I87:I89"/>
    <mergeCell ref="L87:L89"/>
    <mergeCell ref="R87:R89"/>
    <mergeCell ref="AB87:AB89"/>
    <mergeCell ref="AC87:AC89"/>
    <mergeCell ref="AD87:AD89"/>
    <mergeCell ref="C106:G106"/>
    <mergeCell ref="H106:J106"/>
    <mergeCell ref="K106:M106"/>
    <mergeCell ref="Q106:Q107"/>
    <mergeCell ref="R106:U106"/>
    <mergeCell ref="V106:V107"/>
    <mergeCell ref="W106:Y106"/>
    <mergeCell ref="Z106:Z107"/>
    <mergeCell ref="AA106:AB106"/>
    <mergeCell ref="AC65:AC66"/>
    <mergeCell ref="AD65:AD66"/>
    <mergeCell ref="I67:I69"/>
    <mergeCell ref="L67:L69"/>
    <mergeCell ref="R67:R69"/>
    <mergeCell ref="AB67:AB69"/>
    <mergeCell ref="AC67:AC69"/>
    <mergeCell ref="AD67:AD69"/>
    <mergeCell ref="W85:Y85"/>
    <mergeCell ref="Z85:Z86"/>
    <mergeCell ref="AA85:AB85"/>
    <mergeCell ref="AC85:AC86"/>
    <mergeCell ref="AD85:AD86"/>
    <mergeCell ref="Z65:Z66"/>
    <mergeCell ref="AA65:AB65"/>
    <mergeCell ref="C42:G42"/>
    <mergeCell ref="H42:J42"/>
    <mergeCell ref="K42:M42"/>
    <mergeCell ref="Q42:Q43"/>
    <mergeCell ref="R42:U42"/>
    <mergeCell ref="V42:V43"/>
    <mergeCell ref="W42:Y42"/>
    <mergeCell ref="C85:G85"/>
    <mergeCell ref="H85:J85"/>
    <mergeCell ref="K85:M85"/>
    <mergeCell ref="Q85:Q86"/>
    <mergeCell ref="R85:U85"/>
    <mergeCell ref="V85:V86"/>
    <mergeCell ref="C65:G65"/>
    <mergeCell ref="H65:J65"/>
    <mergeCell ref="K65:M65"/>
    <mergeCell ref="Q65:Q66"/>
    <mergeCell ref="R65:U65"/>
    <mergeCell ref="V65:V66"/>
    <mergeCell ref="W65:Y65"/>
    <mergeCell ref="Z42:Z43"/>
    <mergeCell ref="AA42:AB42"/>
    <mergeCell ref="AC42:AC43"/>
    <mergeCell ref="AD42:AD43"/>
    <mergeCell ref="I44:I46"/>
    <mergeCell ref="L44:L46"/>
    <mergeCell ref="R44:R46"/>
    <mergeCell ref="AB44:AB46"/>
    <mergeCell ref="AC44:AC46"/>
    <mergeCell ref="AD44:AD46"/>
  </mergeCells>
  <phoneticPr fontId="2"/>
  <pageMargins left="0.23622047244094491" right="0.19685039370078741" top="0.35433070866141736" bottom="0.43307086614173229" header="0.19685039370078741" footer="0.19685039370078741"/>
  <pageSetup paperSize="8" scale="61" fitToHeight="0" orientation="portrait" blackAndWhite="1" r:id="rId1"/>
  <headerFooter>
    <oddFooter>&amp;C&amp;P</oddFooter>
  </headerFooter>
  <rowBreaks count="5" manualBreakCount="5">
    <brk id="138" max="29" man="1"/>
    <brk id="257" max="29" man="1"/>
    <brk id="312" max="29" man="1"/>
    <brk id="445" max="29" man="1"/>
    <brk id="586" max="2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5A272-FD5A-42F1-A332-BF5459BF5938}">
  <dimension ref="A1:E107"/>
  <sheetViews>
    <sheetView view="pageBreakPreview" zoomScaleNormal="100" zoomScaleSheetLayoutView="100" workbookViewId="0"/>
  </sheetViews>
  <sheetFormatPr defaultColWidth="9" defaultRowHeight="15" x14ac:dyDescent="0.2"/>
  <cols>
    <col min="1" max="1" width="6.6640625" style="24" customWidth="1"/>
    <col min="2" max="2" width="35.44140625" style="24" customWidth="1"/>
    <col min="3" max="3" width="49.44140625" style="24" bestFit="1" customWidth="1"/>
    <col min="4" max="4" width="15.44140625" style="34" customWidth="1"/>
    <col min="5" max="5" width="60.109375" style="24" customWidth="1"/>
    <col min="6" max="16384" width="9" style="24"/>
  </cols>
  <sheetData>
    <row r="1" spans="1:5" ht="18.600000000000001" x14ac:dyDescent="0.35">
      <c r="A1" s="45" t="s">
        <v>386</v>
      </c>
      <c r="B1" s="12"/>
      <c r="D1" s="24"/>
    </row>
    <row r="2" spans="1:5" x14ac:dyDescent="0.2">
      <c r="D2" s="24"/>
      <c r="E2" s="14" t="s">
        <v>387</v>
      </c>
    </row>
    <row r="3" spans="1:5" x14ac:dyDescent="0.2">
      <c r="A3" s="26" t="s">
        <v>388</v>
      </c>
      <c r="B3" s="15" t="s">
        <v>389</v>
      </c>
      <c r="C3" s="15" t="s">
        <v>390</v>
      </c>
      <c r="D3" s="15" t="s">
        <v>391</v>
      </c>
      <c r="E3" s="26" t="s">
        <v>392</v>
      </c>
    </row>
    <row r="4" spans="1:5" x14ac:dyDescent="0.2">
      <c r="A4" s="35">
        <v>1</v>
      </c>
      <c r="B4" s="36" t="s">
        <v>393</v>
      </c>
      <c r="C4" s="37" t="s">
        <v>394</v>
      </c>
      <c r="D4" s="38" t="s">
        <v>395</v>
      </c>
      <c r="E4" s="32" t="s">
        <v>396</v>
      </c>
    </row>
    <row r="5" spans="1:5" x14ac:dyDescent="0.2">
      <c r="A5" s="35">
        <f>A4+1</f>
        <v>2</v>
      </c>
      <c r="B5" s="36" t="s">
        <v>397</v>
      </c>
      <c r="C5" s="37" t="s">
        <v>398</v>
      </c>
      <c r="D5" s="38" t="s">
        <v>399</v>
      </c>
      <c r="E5" s="32" t="s">
        <v>400</v>
      </c>
    </row>
    <row r="6" spans="1:5" x14ac:dyDescent="0.2">
      <c r="A6" s="35">
        <f t="shared" ref="A6:A69" si="0">A5+1</f>
        <v>3</v>
      </c>
      <c r="B6" s="39" t="s">
        <v>401</v>
      </c>
      <c r="C6" s="39" t="s">
        <v>402</v>
      </c>
      <c r="D6" s="38" t="s">
        <v>399</v>
      </c>
      <c r="E6" s="32" t="s">
        <v>403</v>
      </c>
    </row>
    <row r="7" spans="1:5" x14ac:dyDescent="0.2">
      <c r="A7" s="35">
        <f t="shared" si="0"/>
        <v>4</v>
      </c>
      <c r="B7" s="36" t="s">
        <v>404</v>
      </c>
      <c r="C7" s="37" t="s">
        <v>405</v>
      </c>
      <c r="D7" s="38" t="s">
        <v>399</v>
      </c>
      <c r="E7" s="32" t="s">
        <v>406</v>
      </c>
    </row>
    <row r="8" spans="1:5" ht="60" x14ac:dyDescent="0.2">
      <c r="A8" s="35">
        <f t="shared" si="0"/>
        <v>5</v>
      </c>
      <c r="B8" s="36" t="s">
        <v>407</v>
      </c>
      <c r="C8" s="37" t="s">
        <v>408</v>
      </c>
      <c r="D8" s="38" t="s">
        <v>399</v>
      </c>
      <c r="E8" s="31" t="s">
        <v>409</v>
      </c>
    </row>
    <row r="9" spans="1:5" ht="60" x14ac:dyDescent="0.2">
      <c r="A9" s="35">
        <f t="shared" si="0"/>
        <v>6</v>
      </c>
      <c r="B9" s="36" t="s">
        <v>410</v>
      </c>
      <c r="C9" s="37" t="s">
        <v>411</v>
      </c>
      <c r="D9" s="38" t="s">
        <v>399</v>
      </c>
      <c r="E9" s="31" t="s">
        <v>409</v>
      </c>
    </row>
    <row r="10" spans="1:5" ht="60" x14ac:dyDescent="0.2">
      <c r="A10" s="35">
        <f t="shared" si="0"/>
        <v>7</v>
      </c>
      <c r="B10" s="36" t="s">
        <v>412</v>
      </c>
      <c r="C10" s="37" t="s">
        <v>413</v>
      </c>
      <c r="D10" s="38" t="s">
        <v>399</v>
      </c>
      <c r="E10" s="31" t="s">
        <v>409</v>
      </c>
    </row>
    <row r="11" spans="1:5" ht="179.25" customHeight="1" x14ac:dyDescent="0.2">
      <c r="A11" s="35">
        <f t="shared" si="0"/>
        <v>8</v>
      </c>
      <c r="B11" s="36" t="s">
        <v>414</v>
      </c>
      <c r="C11" s="37" t="s">
        <v>415</v>
      </c>
      <c r="D11" s="38" t="s">
        <v>399</v>
      </c>
      <c r="E11" s="31" t="s">
        <v>416</v>
      </c>
    </row>
    <row r="12" spans="1:5" ht="150" customHeight="1" x14ac:dyDescent="0.2">
      <c r="A12" s="35">
        <f t="shared" si="0"/>
        <v>9</v>
      </c>
      <c r="B12" s="36" t="s">
        <v>417</v>
      </c>
      <c r="C12" s="37" t="s">
        <v>418</v>
      </c>
      <c r="D12" s="38" t="s">
        <v>399</v>
      </c>
      <c r="E12" s="31" t="s">
        <v>419</v>
      </c>
    </row>
    <row r="13" spans="1:5" ht="80.25" customHeight="1" x14ac:dyDescent="0.2">
      <c r="A13" s="35">
        <f t="shared" si="0"/>
        <v>10</v>
      </c>
      <c r="B13" s="36" t="s">
        <v>420</v>
      </c>
      <c r="C13" s="37" t="s">
        <v>421</v>
      </c>
      <c r="D13" s="38" t="s">
        <v>399</v>
      </c>
      <c r="E13" s="31" t="s">
        <v>422</v>
      </c>
    </row>
    <row r="14" spans="1:5" ht="165" x14ac:dyDescent="0.2">
      <c r="A14" s="35">
        <f t="shared" si="0"/>
        <v>11</v>
      </c>
      <c r="B14" s="36" t="s">
        <v>423</v>
      </c>
      <c r="C14" s="37" t="s">
        <v>424</v>
      </c>
      <c r="D14" s="38" t="s">
        <v>399</v>
      </c>
      <c r="E14" s="31" t="s">
        <v>419</v>
      </c>
    </row>
    <row r="15" spans="1:5" ht="210" x14ac:dyDescent="0.2">
      <c r="A15" s="35">
        <f t="shared" si="0"/>
        <v>12</v>
      </c>
      <c r="B15" s="36" t="s">
        <v>425</v>
      </c>
      <c r="C15" s="37" t="s">
        <v>426</v>
      </c>
      <c r="D15" s="38" t="s">
        <v>399</v>
      </c>
      <c r="E15" s="31" t="s">
        <v>416</v>
      </c>
    </row>
    <row r="16" spans="1:5" ht="165" x14ac:dyDescent="0.2">
      <c r="A16" s="35">
        <f t="shared" si="0"/>
        <v>13</v>
      </c>
      <c r="B16" s="36" t="s">
        <v>427</v>
      </c>
      <c r="C16" s="37" t="s">
        <v>428</v>
      </c>
      <c r="D16" s="38" t="s">
        <v>399</v>
      </c>
      <c r="E16" s="31" t="s">
        <v>419</v>
      </c>
    </row>
    <row r="17" spans="1:5" ht="210" x14ac:dyDescent="0.2">
      <c r="A17" s="35">
        <f t="shared" si="0"/>
        <v>14</v>
      </c>
      <c r="B17" s="36" t="s">
        <v>429</v>
      </c>
      <c r="C17" s="37" t="s">
        <v>430</v>
      </c>
      <c r="D17" s="38" t="s">
        <v>399</v>
      </c>
      <c r="E17" s="31" t="s">
        <v>416</v>
      </c>
    </row>
    <row r="18" spans="1:5" ht="165" x14ac:dyDescent="0.2">
      <c r="A18" s="35">
        <f t="shared" si="0"/>
        <v>15</v>
      </c>
      <c r="B18" s="36" t="s">
        <v>431</v>
      </c>
      <c r="C18" s="37" t="s">
        <v>432</v>
      </c>
      <c r="D18" s="38" t="s">
        <v>399</v>
      </c>
      <c r="E18" s="31" t="s">
        <v>419</v>
      </c>
    </row>
    <row r="19" spans="1:5" ht="210" x14ac:dyDescent="0.2">
      <c r="A19" s="35">
        <f t="shared" si="0"/>
        <v>16</v>
      </c>
      <c r="B19" s="36" t="s">
        <v>433</v>
      </c>
      <c r="C19" s="37" t="s">
        <v>434</v>
      </c>
      <c r="D19" s="38" t="s">
        <v>399</v>
      </c>
      <c r="E19" s="31" t="s">
        <v>416</v>
      </c>
    </row>
    <row r="20" spans="1:5" x14ac:dyDescent="0.2">
      <c r="A20" s="35">
        <f t="shared" si="0"/>
        <v>17</v>
      </c>
      <c r="B20" s="36" t="s">
        <v>435</v>
      </c>
      <c r="C20" s="37" t="s">
        <v>436</v>
      </c>
      <c r="D20" s="38" t="s">
        <v>399</v>
      </c>
      <c r="E20" s="32" t="s">
        <v>437</v>
      </c>
    </row>
    <row r="21" spans="1:5" ht="65.25" customHeight="1" x14ac:dyDescent="0.2">
      <c r="A21" s="35">
        <f t="shared" si="0"/>
        <v>18</v>
      </c>
      <c r="B21" s="36" t="s">
        <v>438</v>
      </c>
      <c r="C21" s="37" t="s">
        <v>439</v>
      </c>
      <c r="D21" s="38" t="s">
        <v>399</v>
      </c>
      <c r="E21" s="31" t="s">
        <v>440</v>
      </c>
    </row>
    <row r="22" spans="1:5" ht="60" x14ac:dyDescent="0.2">
      <c r="A22" s="35">
        <f t="shared" si="0"/>
        <v>19</v>
      </c>
      <c r="B22" s="36" t="s">
        <v>441</v>
      </c>
      <c r="C22" s="37" t="s">
        <v>442</v>
      </c>
      <c r="D22" s="38" t="s">
        <v>399</v>
      </c>
      <c r="E22" s="31" t="s">
        <v>440</v>
      </c>
    </row>
    <row r="23" spans="1:5" ht="60" x14ac:dyDescent="0.2">
      <c r="A23" s="35">
        <f t="shared" si="0"/>
        <v>20</v>
      </c>
      <c r="B23" s="36" t="s">
        <v>443</v>
      </c>
      <c r="C23" s="37" t="s">
        <v>444</v>
      </c>
      <c r="D23" s="38" t="s">
        <v>399</v>
      </c>
      <c r="E23" s="31" t="s">
        <v>440</v>
      </c>
    </row>
    <row r="24" spans="1:5" ht="60" x14ac:dyDescent="0.2">
      <c r="A24" s="35">
        <f t="shared" si="0"/>
        <v>21</v>
      </c>
      <c r="B24" s="36" t="s">
        <v>445</v>
      </c>
      <c r="C24" s="37" t="s">
        <v>446</v>
      </c>
      <c r="D24" s="38" t="s">
        <v>399</v>
      </c>
      <c r="E24" s="31" t="s">
        <v>440</v>
      </c>
    </row>
    <row r="25" spans="1:5" ht="75" x14ac:dyDescent="0.2">
      <c r="A25" s="35">
        <f t="shared" si="0"/>
        <v>22</v>
      </c>
      <c r="B25" s="36" t="s">
        <v>447</v>
      </c>
      <c r="C25" s="37" t="s">
        <v>448</v>
      </c>
      <c r="D25" s="38" t="s">
        <v>399</v>
      </c>
      <c r="E25" s="31" t="s">
        <v>449</v>
      </c>
    </row>
    <row r="26" spans="1:5" ht="75" x14ac:dyDescent="0.2">
      <c r="A26" s="35">
        <f t="shared" si="0"/>
        <v>23</v>
      </c>
      <c r="B26" s="36" t="s">
        <v>450</v>
      </c>
      <c r="C26" s="37" t="s">
        <v>451</v>
      </c>
      <c r="D26" s="38" t="s">
        <v>399</v>
      </c>
      <c r="E26" s="31" t="s">
        <v>449</v>
      </c>
    </row>
    <row r="27" spans="1:5" ht="75" x14ac:dyDescent="0.2">
      <c r="A27" s="35">
        <f t="shared" si="0"/>
        <v>24</v>
      </c>
      <c r="B27" s="36" t="s">
        <v>452</v>
      </c>
      <c r="C27" s="37" t="s">
        <v>453</v>
      </c>
      <c r="D27" s="38" t="s">
        <v>399</v>
      </c>
      <c r="E27" s="31" t="s">
        <v>449</v>
      </c>
    </row>
    <row r="28" spans="1:5" ht="75" x14ac:dyDescent="0.2">
      <c r="A28" s="35">
        <f t="shared" si="0"/>
        <v>25</v>
      </c>
      <c r="B28" s="36" t="s">
        <v>454</v>
      </c>
      <c r="C28" s="37" t="s">
        <v>455</v>
      </c>
      <c r="D28" s="38" t="s">
        <v>399</v>
      </c>
      <c r="E28" s="31" t="s">
        <v>449</v>
      </c>
    </row>
    <row r="29" spans="1:5" ht="60" x14ac:dyDescent="0.2">
      <c r="A29" s="35">
        <f t="shared" si="0"/>
        <v>26</v>
      </c>
      <c r="B29" s="36" t="s">
        <v>456</v>
      </c>
      <c r="C29" s="37" t="s">
        <v>457</v>
      </c>
      <c r="D29" s="38" t="s">
        <v>399</v>
      </c>
      <c r="E29" s="31" t="s">
        <v>458</v>
      </c>
    </row>
    <row r="30" spans="1:5" ht="60" x14ac:dyDescent="0.2">
      <c r="A30" s="35">
        <f t="shared" si="0"/>
        <v>27</v>
      </c>
      <c r="B30" s="36" t="s">
        <v>459</v>
      </c>
      <c r="C30" s="37" t="s">
        <v>460</v>
      </c>
      <c r="D30" s="38" t="s">
        <v>399</v>
      </c>
      <c r="E30" s="31" t="s">
        <v>458</v>
      </c>
    </row>
    <row r="31" spans="1:5" ht="60" x14ac:dyDescent="0.2">
      <c r="A31" s="35">
        <f t="shared" si="0"/>
        <v>28</v>
      </c>
      <c r="B31" s="36" t="s">
        <v>461</v>
      </c>
      <c r="C31" s="37" t="s">
        <v>462</v>
      </c>
      <c r="D31" s="38" t="s">
        <v>399</v>
      </c>
      <c r="E31" s="31" t="s">
        <v>458</v>
      </c>
    </row>
    <row r="32" spans="1:5" ht="60" x14ac:dyDescent="0.2">
      <c r="A32" s="35">
        <f t="shared" si="0"/>
        <v>29</v>
      </c>
      <c r="B32" s="36" t="s">
        <v>463</v>
      </c>
      <c r="C32" s="37" t="s">
        <v>464</v>
      </c>
      <c r="D32" s="38" t="s">
        <v>399</v>
      </c>
      <c r="E32" s="31" t="s">
        <v>458</v>
      </c>
    </row>
    <row r="33" spans="1:5" ht="60" x14ac:dyDescent="0.2">
      <c r="A33" s="35">
        <f t="shared" si="0"/>
        <v>30</v>
      </c>
      <c r="B33" s="36" t="s">
        <v>465</v>
      </c>
      <c r="C33" s="37" t="s">
        <v>466</v>
      </c>
      <c r="D33" s="38" t="s">
        <v>399</v>
      </c>
      <c r="E33" s="31" t="s">
        <v>458</v>
      </c>
    </row>
    <row r="34" spans="1:5" ht="60" x14ac:dyDescent="0.2">
      <c r="A34" s="35">
        <f t="shared" si="0"/>
        <v>31</v>
      </c>
      <c r="B34" s="36" t="s">
        <v>467</v>
      </c>
      <c r="C34" s="37" t="s">
        <v>468</v>
      </c>
      <c r="D34" s="38" t="s">
        <v>399</v>
      </c>
      <c r="E34" s="31" t="s">
        <v>458</v>
      </c>
    </row>
    <row r="35" spans="1:5" ht="60" x14ac:dyDescent="0.2">
      <c r="A35" s="35">
        <f t="shared" si="0"/>
        <v>32</v>
      </c>
      <c r="B35" s="36" t="s">
        <v>469</v>
      </c>
      <c r="C35" s="37" t="s">
        <v>470</v>
      </c>
      <c r="D35" s="38" t="s">
        <v>399</v>
      </c>
      <c r="E35" s="31" t="s">
        <v>458</v>
      </c>
    </row>
    <row r="36" spans="1:5" ht="45" x14ac:dyDescent="0.2">
      <c r="A36" s="35">
        <f t="shared" si="0"/>
        <v>33</v>
      </c>
      <c r="B36" s="36" t="s">
        <v>471</v>
      </c>
      <c r="C36" s="37" t="s">
        <v>472</v>
      </c>
      <c r="D36" s="38" t="s">
        <v>399</v>
      </c>
      <c r="E36" s="31" t="s">
        <v>473</v>
      </c>
    </row>
    <row r="37" spans="1:5" ht="45" x14ac:dyDescent="0.2">
      <c r="A37" s="35">
        <f t="shared" si="0"/>
        <v>34</v>
      </c>
      <c r="B37" s="36" t="s">
        <v>474</v>
      </c>
      <c r="C37" s="37" t="s">
        <v>475</v>
      </c>
      <c r="D37" s="38" t="s">
        <v>399</v>
      </c>
      <c r="E37" s="31" t="s">
        <v>473</v>
      </c>
    </row>
    <row r="38" spans="1:5" ht="45" x14ac:dyDescent="0.2">
      <c r="A38" s="35">
        <f t="shared" si="0"/>
        <v>35</v>
      </c>
      <c r="B38" s="36" t="s">
        <v>476</v>
      </c>
      <c r="C38" s="37" t="s">
        <v>477</v>
      </c>
      <c r="D38" s="38" t="s">
        <v>399</v>
      </c>
      <c r="E38" s="31" t="s">
        <v>473</v>
      </c>
    </row>
    <row r="39" spans="1:5" ht="45" x14ac:dyDescent="0.2">
      <c r="A39" s="35">
        <f t="shared" si="0"/>
        <v>36</v>
      </c>
      <c r="B39" s="36" t="s">
        <v>478</v>
      </c>
      <c r="C39" s="37" t="s">
        <v>479</v>
      </c>
      <c r="D39" s="38" t="s">
        <v>399</v>
      </c>
      <c r="E39" s="31" t="s">
        <v>473</v>
      </c>
    </row>
    <row r="40" spans="1:5" ht="60" x14ac:dyDescent="0.2">
      <c r="A40" s="35">
        <f t="shared" si="0"/>
        <v>37</v>
      </c>
      <c r="B40" s="36" t="s">
        <v>480</v>
      </c>
      <c r="C40" s="37" t="s">
        <v>481</v>
      </c>
      <c r="D40" s="38" t="s">
        <v>399</v>
      </c>
      <c r="E40" s="31" t="s">
        <v>458</v>
      </c>
    </row>
    <row r="41" spans="1:5" ht="60" x14ac:dyDescent="0.2">
      <c r="A41" s="35">
        <f t="shared" si="0"/>
        <v>38</v>
      </c>
      <c r="B41" s="36" t="s">
        <v>482</v>
      </c>
      <c r="C41" s="37" t="s">
        <v>483</v>
      </c>
      <c r="D41" s="38" t="s">
        <v>399</v>
      </c>
      <c r="E41" s="31" t="s">
        <v>458</v>
      </c>
    </row>
    <row r="42" spans="1:5" ht="60" x14ac:dyDescent="0.2">
      <c r="A42" s="35">
        <f t="shared" si="0"/>
        <v>39</v>
      </c>
      <c r="B42" s="36" t="s">
        <v>484</v>
      </c>
      <c r="C42" s="37" t="s">
        <v>485</v>
      </c>
      <c r="D42" s="38" t="s">
        <v>399</v>
      </c>
      <c r="E42" s="31" t="s">
        <v>458</v>
      </c>
    </row>
    <row r="43" spans="1:5" ht="45" x14ac:dyDescent="0.2">
      <c r="A43" s="35">
        <f t="shared" si="0"/>
        <v>40</v>
      </c>
      <c r="B43" s="40" t="s">
        <v>486</v>
      </c>
      <c r="C43" s="41" t="s">
        <v>487</v>
      </c>
      <c r="D43" s="42" t="s">
        <v>488</v>
      </c>
      <c r="E43" s="31" t="s">
        <v>489</v>
      </c>
    </row>
    <row r="44" spans="1:5" ht="45" x14ac:dyDescent="0.2">
      <c r="A44" s="35">
        <f t="shared" si="0"/>
        <v>41</v>
      </c>
      <c r="B44" s="40" t="s">
        <v>490</v>
      </c>
      <c r="C44" s="41" t="s">
        <v>491</v>
      </c>
      <c r="D44" s="42" t="s">
        <v>488</v>
      </c>
      <c r="E44" s="31" t="s">
        <v>489</v>
      </c>
    </row>
    <row r="45" spans="1:5" ht="45" x14ac:dyDescent="0.2">
      <c r="A45" s="35">
        <f t="shared" si="0"/>
        <v>42</v>
      </c>
      <c r="B45" s="40" t="s">
        <v>492</v>
      </c>
      <c r="C45" s="41" t="s">
        <v>493</v>
      </c>
      <c r="D45" s="42" t="s">
        <v>488</v>
      </c>
      <c r="E45" s="31" t="s">
        <v>489</v>
      </c>
    </row>
    <row r="46" spans="1:5" ht="45" x14ac:dyDescent="0.2">
      <c r="A46" s="35">
        <f t="shared" si="0"/>
        <v>43</v>
      </c>
      <c r="B46" s="40" t="s">
        <v>494</v>
      </c>
      <c r="C46" s="41" t="s">
        <v>495</v>
      </c>
      <c r="D46" s="42" t="s">
        <v>488</v>
      </c>
      <c r="E46" s="31" t="s">
        <v>489</v>
      </c>
    </row>
    <row r="47" spans="1:5" ht="171.75" customHeight="1" x14ac:dyDescent="0.2">
      <c r="A47" s="35">
        <f t="shared" si="0"/>
        <v>44</v>
      </c>
      <c r="B47" s="40" t="s">
        <v>496</v>
      </c>
      <c r="C47" s="41" t="s">
        <v>497</v>
      </c>
      <c r="D47" s="42" t="s">
        <v>488</v>
      </c>
      <c r="E47" s="31" t="s">
        <v>498</v>
      </c>
    </row>
    <row r="48" spans="1:5" ht="177.75" customHeight="1" x14ac:dyDescent="0.2">
      <c r="A48" s="35">
        <f t="shared" si="0"/>
        <v>45</v>
      </c>
      <c r="B48" s="40" t="s">
        <v>499</v>
      </c>
      <c r="C48" s="41" t="s">
        <v>500</v>
      </c>
      <c r="D48" s="42" t="s">
        <v>488</v>
      </c>
      <c r="E48" s="31" t="s">
        <v>498</v>
      </c>
    </row>
    <row r="49" spans="1:5" ht="171.75" customHeight="1" x14ac:dyDescent="0.2">
      <c r="A49" s="35">
        <f t="shared" si="0"/>
        <v>46</v>
      </c>
      <c r="B49" s="40" t="s">
        <v>501</v>
      </c>
      <c r="C49" s="41" t="s">
        <v>502</v>
      </c>
      <c r="D49" s="42" t="s">
        <v>488</v>
      </c>
      <c r="E49" s="31" t="s">
        <v>503</v>
      </c>
    </row>
    <row r="50" spans="1:5" ht="181.5" customHeight="1" x14ac:dyDescent="0.2">
      <c r="A50" s="35">
        <f t="shared" si="0"/>
        <v>47</v>
      </c>
      <c r="B50" s="40" t="s">
        <v>504</v>
      </c>
      <c r="C50" s="41" t="s">
        <v>505</v>
      </c>
      <c r="D50" s="42" t="s">
        <v>488</v>
      </c>
      <c r="E50" s="31" t="s">
        <v>503</v>
      </c>
    </row>
    <row r="51" spans="1:5" ht="174.75" customHeight="1" x14ac:dyDescent="0.2">
      <c r="A51" s="35">
        <f t="shared" si="0"/>
        <v>48</v>
      </c>
      <c r="B51" s="40" t="s">
        <v>506</v>
      </c>
      <c r="C51" s="41" t="s">
        <v>507</v>
      </c>
      <c r="D51" s="42" t="s">
        <v>488</v>
      </c>
      <c r="E51" s="31" t="s">
        <v>503</v>
      </c>
    </row>
    <row r="52" spans="1:5" ht="180.75" customHeight="1" x14ac:dyDescent="0.2">
      <c r="A52" s="35">
        <f t="shared" si="0"/>
        <v>49</v>
      </c>
      <c r="B52" s="40" t="s">
        <v>508</v>
      </c>
      <c r="C52" s="41" t="s">
        <v>509</v>
      </c>
      <c r="D52" s="42" t="s">
        <v>488</v>
      </c>
      <c r="E52" s="31" t="s">
        <v>503</v>
      </c>
    </row>
    <row r="53" spans="1:5" ht="177" customHeight="1" x14ac:dyDescent="0.2">
      <c r="A53" s="35">
        <f t="shared" si="0"/>
        <v>50</v>
      </c>
      <c r="B53" s="40" t="s">
        <v>510</v>
      </c>
      <c r="C53" s="41" t="s">
        <v>511</v>
      </c>
      <c r="D53" s="42" t="s">
        <v>488</v>
      </c>
      <c r="E53" s="31" t="s">
        <v>503</v>
      </c>
    </row>
    <row r="54" spans="1:5" ht="171.75" customHeight="1" x14ac:dyDescent="0.2">
      <c r="A54" s="35">
        <f t="shared" si="0"/>
        <v>51</v>
      </c>
      <c r="B54" s="40" t="s">
        <v>512</v>
      </c>
      <c r="C54" s="41" t="s">
        <v>513</v>
      </c>
      <c r="D54" s="42" t="s">
        <v>488</v>
      </c>
      <c r="E54" s="31" t="s">
        <v>503</v>
      </c>
    </row>
    <row r="55" spans="1:5" ht="177" customHeight="1" x14ac:dyDescent="0.2">
      <c r="A55" s="35">
        <f t="shared" si="0"/>
        <v>52</v>
      </c>
      <c r="B55" s="40" t="s">
        <v>514</v>
      </c>
      <c r="C55" s="41" t="s">
        <v>515</v>
      </c>
      <c r="D55" s="42" t="s">
        <v>488</v>
      </c>
      <c r="E55" s="31" t="s">
        <v>503</v>
      </c>
    </row>
    <row r="56" spans="1:5" ht="171.75" customHeight="1" x14ac:dyDescent="0.2">
      <c r="A56" s="35">
        <f t="shared" si="0"/>
        <v>53</v>
      </c>
      <c r="B56" s="40" t="s">
        <v>516</v>
      </c>
      <c r="C56" s="41" t="s">
        <v>517</v>
      </c>
      <c r="D56" s="42" t="s">
        <v>488</v>
      </c>
      <c r="E56" s="31" t="s">
        <v>503</v>
      </c>
    </row>
    <row r="57" spans="1:5" x14ac:dyDescent="0.2">
      <c r="A57" s="35">
        <f t="shared" si="0"/>
        <v>54</v>
      </c>
      <c r="B57" s="36" t="s">
        <v>518</v>
      </c>
      <c r="C57" s="41" t="s">
        <v>519</v>
      </c>
      <c r="D57" s="42" t="s">
        <v>399</v>
      </c>
      <c r="E57" s="32" t="s">
        <v>437</v>
      </c>
    </row>
    <row r="58" spans="1:5" x14ac:dyDescent="0.2">
      <c r="A58" s="35">
        <f t="shared" si="0"/>
        <v>55</v>
      </c>
      <c r="B58" s="36" t="s">
        <v>520</v>
      </c>
      <c r="C58" s="41" t="s">
        <v>521</v>
      </c>
      <c r="D58" s="42" t="s">
        <v>399</v>
      </c>
      <c r="E58" s="32" t="s">
        <v>522</v>
      </c>
    </row>
    <row r="59" spans="1:5" ht="90" x14ac:dyDescent="0.2">
      <c r="A59" s="35">
        <f t="shared" si="0"/>
        <v>56</v>
      </c>
      <c r="B59" s="40" t="s">
        <v>523</v>
      </c>
      <c r="C59" s="41" t="s">
        <v>524</v>
      </c>
      <c r="D59" s="42" t="s">
        <v>488</v>
      </c>
      <c r="E59" s="31" t="s">
        <v>525</v>
      </c>
    </row>
    <row r="60" spans="1:5" ht="90" x14ac:dyDescent="0.2">
      <c r="A60" s="35">
        <f t="shared" si="0"/>
        <v>57</v>
      </c>
      <c r="B60" s="40" t="s">
        <v>526</v>
      </c>
      <c r="C60" s="41" t="s">
        <v>527</v>
      </c>
      <c r="D60" s="42" t="s">
        <v>488</v>
      </c>
      <c r="E60" s="31" t="s">
        <v>525</v>
      </c>
    </row>
    <row r="61" spans="1:5" ht="90" x14ac:dyDescent="0.2">
      <c r="A61" s="35">
        <f t="shared" si="0"/>
        <v>58</v>
      </c>
      <c r="B61" s="40" t="s">
        <v>528</v>
      </c>
      <c r="C61" s="41" t="s">
        <v>529</v>
      </c>
      <c r="D61" s="42" t="s">
        <v>488</v>
      </c>
      <c r="E61" s="31" t="s">
        <v>525</v>
      </c>
    </row>
    <row r="62" spans="1:5" ht="60" customHeight="1" x14ac:dyDescent="0.2">
      <c r="A62" s="35">
        <f t="shared" si="0"/>
        <v>59</v>
      </c>
      <c r="B62" s="36" t="s">
        <v>530</v>
      </c>
      <c r="C62" s="41" t="s">
        <v>531</v>
      </c>
      <c r="D62" s="42" t="s">
        <v>399</v>
      </c>
      <c r="E62" s="31" t="s">
        <v>532</v>
      </c>
    </row>
    <row r="63" spans="1:5" ht="60" customHeight="1" x14ac:dyDescent="0.2">
      <c r="A63" s="35">
        <f t="shared" si="0"/>
        <v>60</v>
      </c>
      <c r="B63" s="36" t="s">
        <v>533</v>
      </c>
      <c r="C63" s="41" t="s">
        <v>534</v>
      </c>
      <c r="D63" s="42" t="s">
        <v>399</v>
      </c>
      <c r="E63" s="31" t="s">
        <v>532</v>
      </c>
    </row>
    <row r="64" spans="1:5" ht="60" customHeight="1" x14ac:dyDescent="0.2">
      <c r="A64" s="35">
        <f t="shared" si="0"/>
        <v>61</v>
      </c>
      <c r="B64" s="36" t="s">
        <v>535</v>
      </c>
      <c r="C64" s="41" t="s">
        <v>536</v>
      </c>
      <c r="D64" s="42" t="s">
        <v>399</v>
      </c>
      <c r="E64" s="31" t="s">
        <v>532</v>
      </c>
    </row>
    <row r="65" spans="1:5" ht="80.25" customHeight="1" x14ac:dyDescent="0.2">
      <c r="A65" s="35">
        <f t="shared" si="0"/>
        <v>62</v>
      </c>
      <c r="B65" s="36" t="s">
        <v>537</v>
      </c>
      <c r="C65" s="41" t="s">
        <v>538</v>
      </c>
      <c r="D65" s="42" t="s">
        <v>399</v>
      </c>
      <c r="E65" s="31" t="s">
        <v>422</v>
      </c>
    </row>
    <row r="66" spans="1:5" ht="80.25" customHeight="1" x14ac:dyDescent="0.2">
      <c r="A66" s="35">
        <f t="shared" si="0"/>
        <v>63</v>
      </c>
      <c r="B66" s="36" t="s">
        <v>539</v>
      </c>
      <c r="C66" s="41" t="s">
        <v>540</v>
      </c>
      <c r="D66" s="42" t="s">
        <v>399</v>
      </c>
      <c r="E66" s="31" t="s">
        <v>541</v>
      </c>
    </row>
    <row r="67" spans="1:5" ht="62.25" customHeight="1" x14ac:dyDescent="0.2">
      <c r="A67" s="35">
        <f t="shared" si="0"/>
        <v>64</v>
      </c>
      <c r="B67" s="36" t="s">
        <v>542</v>
      </c>
      <c r="C67" s="41" t="s">
        <v>543</v>
      </c>
      <c r="D67" s="42" t="s">
        <v>399</v>
      </c>
      <c r="E67" s="31" t="s">
        <v>544</v>
      </c>
    </row>
    <row r="68" spans="1:5" ht="225" x14ac:dyDescent="0.2">
      <c r="A68" s="35">
        <f t="shared" si="0"/>
        <v>65</v>
      </c>
      <c r="B68" s="36" t="s">
        <v>545</v>
      </c>
      <c r="C68" s="41" t="s">
        <v>546</v>
      </c>
      <c r="D68" s="42" t="s">
        <v>399</v>
      </c>
      <c r="E68" s="31" t="s">
        <v>547</v>
      </c>
    </row>
    <row r="69" spans="1:5" ht="161.25" customHeight="1" x14ac:dyDescent="0.2">
      <c r="A69" s="35">
        <f t="shared" si="0"/>
        <v>66</v>
      </c>
      <c r="B69" s="36" t="s">
        <v>548</v>
      </c>
      <c r="C69" s="41" t="s">
        <v>549</v>
      </c>
      <c r="D69" s="42" t="s">
        <v>399</v>
      </c>
      <c r="E69" s="31" t="s">
        <v>550</v>
      </c>
    </row>
    <row r="70" spans="1:5" ht="75" x14ac:dyDescent="0.2">
      <c r="A70" s="35">
        <f t="shared" ref="A70:A107" si="1">A69+1</f>
        <v>67</v>
      </c>
      <c r="B70" s="40" t="s">
        <v>551</v>
      </c>
      <c r="C70" s="41" t="s">
        <v>552</v>
      </c>
      <c r="D70" s="42" t="s">
        <v>488</v>
      </c>
      <c r="E70" s="31" t="s">
        <v>553</v>
      </c>
    </row>
    <row r="71" spans="1:5" ht="45" x14ac:dyDescent="0.2">
      <c r="A71" s="35">
        <f t="shared" si="1"/>
        <v>68</v>
      </c>
      <c r="B71" s="40" t="s">
        <v>554</v>
      </c>
      <c r="C71" s="41" t="s">
        <v>555</v>
      </c>
      <c r="D71" s="42" t="s">
        <v>488</v>
      </c>
      <c r="E71" s="31" t="s">
        <v>489</v>
      </c>
    </row>
    <row r="72" spans="1:5" ht="45" x14ac:dyDescent="0.2">
      <c r="A72" s="35">
        <f t="shared" si="1"/>
        <v>69</v>
      </c>
      <c r="B72" s="40" t="s">
        <v>556</v>
      </c>
      <c r="C72" s="41" t="s">
        <v>557</v>
      </c>
      <c r="D72" s="42" t="s">
        <v>488</v>
      </c>
      <c r="E72" s="31" t="s">
        <v>489</v>
      </c>
    </row>
    <row r="73" spans="1:5" ht="75" x14ac:dyDescent="0.2">
      <c r="A73" s="35">
        <f t="shared" si="1"/>
        <v>70</v>
      </c>
      <c r="B73" s="40" t="s">
        <v>558</v>
      </c>
      <c r="C73" s="41" t="s">
        <v>559</v>
      </c>
      <c r="D73" s="42" t="s">
        <v>488</v>
      </c>
      <c r="E73" s="31" t="s">
        <v>560</v>
      </c>
    </row>
    <row r="74" spans="1:5" x14ac:dyDescent="0.2">
      <c r="A74" s="35">
        <f t="shared" si="1"/>
        <v>71</v>
      </c>
      <c r="B74" s="36" t="s">
        <v>561</v>
      </c>
      <c r="C74" s="41" t="s">
        <v>562</v>
      </c>
      <c r="D74" s="42" t="s">
        <v>399</v>
      </c>
      <c r="E74" s="32" t="s">
        <v>563</v>
      </c>
    </row>
    <row r="75" spans="1:5" x14ac:dyDescent="0.2">
      <c r="A75" s="35">
        <f t="shared" si="1"/>
        <v>72</v>
      </c>
      <c r="B75" s="36" t="s">
        <v>564</v>
      </c>
      <c r="C75" s="41" t="s">
        <v>565</v>
      </c>
      <c r="D75" s="42" t="s">
        <v>399</v>
      </c>
      <c r="E75" s="32" t="s">
        <v>563</v>
      </c>
    </row>
    <row r="76" spans="1:5" x14ac:dyDescent="0.2">
      <c r="A76" s="35">
        <f t="shared" si="1"/>
        <v>73</v>
      </c>
      <c r="B76" s="36" t="s">
        <v>566</v>
      </c>
      <c r="C76" s="41" t="s">
        <v>567</v>
      </c>
      <c r="D76" s="42" t="s">
        <v>399</v>
      </c>
      <c r="E76" s="32" t="s">
        <v>563</v>
      </c>
    </row>
    <row r="77" spans="1:5" x14ac:dyDescent="0.2">
      <c r="A77" s="35">
        <f t="shared" si="1"/>
        <v>74</v>
      </c>
      <c r="B77" s="36" t="s">
        <v>568</v>
      </c>
      <c r="C77" s="41" t="s">
        <v>569</v>
      </c>
      <c r="D77" s="42" t="s">
        <v>399</v>
      </c>
      <c r="E77" s="32" t="s">
        <v>563</v>
      </c>
    </row>
    <row r="78" spans="1:5" ht="28.8" x14ac:dyDescent="0.2">
      <c r="A78" s="35">
        <f t="shared" si="1"/>
        <v>75</v>
      </c>
      <c r="B78" s="36" t="s">
        <v>570</v>
      </c>
      <c r="C78" s="41" t="s">
        <v>571</v>
      </c>
      <c r="D78" s="42" t="s">
        <v>399</v>
      </c>
      <c r="E78" s="32" t="s">
        <v>563</v>
      </c>
    </row>
    <row r="79" spans="1:5" ht="28.8" x14ac:dyDescent="0.2">
      <c r="A79" s="35">
        <f t="shared" si="1"/>
        <v>76</v>
      </c>
      <c r="B79" s="36" t="s">
        <v>572</v>
      </c>
      <c r="C79" s="41" t="s">
        <v>573</v>
      </c>
      <c r="D79" s="42" t="s">
        <v>399</v>
      </c>
      <c r="E79" s="32" t="s">
        <v>563</v>
      </c>
    </row>
    <row r="80" spans="1:5" x14ac:dyDescent="0.2">
      <c r="A80" s="35">
        <f t="shared" si="1"/>
        <v>77</v>
      </c>
      <c r="B80" s="36" t="s">
        <v>574</v>
      </c>
      <c r="C80" s="41" t="s">
        <v>575</v>
      </c>
      <c r="D80" s="42" t="s">
        <v>399</v>
      </c>
      <c r="E80" s="32" t="s">
        <v>563</v>
      </c>
    </row>
    <row r="81" spans="1:5" x14ac:dyDescent="0.2">
      <c r="A81" s="35">
        <f t="shared" si="1"/>
        <v>78</v>
      </c>
      <c r="B81" s="36" t="s">
        <v>576</v>
      </c>
      <c r="C81" s="41" t="s">
        <v>577</v>
      </c>
      <c r="D81" s="42" t="s">
        <v>399</v>
      </c>
      <c r="E81" s="32" t="s">
        <v>563</v>
      </c>
    </row>
    <row r="82" spans="1:5" x14ac:dyDescent="0.2">
      <c r="A82" s="35">
        <f t="shared" si="1"/>
        <v>79</v>
      </c>
      <c r="B82" s="36" t="s">
        <v>578</v>
      </c>
      <c r="C82" s="41" t="s">
        <v>579</v>
      </c>
      <c r="D82" s="42" t="s">
        <v>399</v>
      </c>
      <c r="E82" s="32" t="s">
        <v>563</v>
      </c>
    </row>
    <row r="83" spans="1:5" ht="28.8" x14ac:dyDescent="0.2">
      <c r="A83" s="35">
        <f t="shared" si="1"/>
        <v>80</v>
      </c>
      <c r="B83" s="36" t="s">
        <v>580</v>
      </c>
      <c r="C83" s="43" t="s">
        <v>581</v>
      </c>
      <c r="D83" s="42" t="s">
        <v>399</v>
      </c>
      <c r="E83" s="32" t="s">
        <v>563</v>
      </c>
    </row>
    <row r="84" spans="1:5" x14ac:dyDescent="0.2">
      <c r="A84" s="35">
        <f t="shared" si="1"/>
        <v>81</v>
      </c>
      <c r="B84" s="36" t="s">
        <v>582</v>
      </c>
      <c r="C84" s="43" t="s">
        <v>583</v>
      </c>
      <c r="D84" s="42" t="s">
        <v>399</v>
      </c>
      <c r="E84" s="32" t="s">
        <v>563</v>
      </c>
    </row>
    <row r="85" spans="1:5" x14ac:dyDescent="0.2">
      <c r="A85" s="35">
        <f t="shared" si="1"/>
        <v>82</v>
      </c>
      <c r="B85" s="36" t="s">
        <v>584</v>
      </c>
      <c r="C85" s="43" t="s">
        <v>585</v>
      </c>
      <c r="D85" s="42" t="s">
        <v>399</v>
      </c>
      <c r="E85" s="32" t="s">
        <v>563</v>
      </c>
    </row>
    <row r="86" spans="1:5" ht="28.8" x14ac:dyDescent="0.2">
      <c r="A86" s="35">
        <f t="shared" si="1"/>
        <v>83</v>
      </c>
      <c r="B86" s="36" t="s">
        <v>586</v>
      </c>
      <c r="C86" s="43" t="s">
        <v>587</v>
      </c>
      <c r="D86" s="42" t="s">
        <v>399</v>
      </c>
      <c r="E86" s="32" t="s">
        <v>563</v>
      </c>
    </row>
    <row r="87" spans="1:5" x14ac:dyDescent="0.2">
      <c r="A87" s="35">
        <f t="shared" si="1"/>
        <v>84</v>
      </c>
      <c r="B87" s="36" t="s">
        <v>588</v>
      </c>
      <c r="C87" s="43" t="s">
        <v>589</v>
      </c>
      <c r="D87" s="42" t="s">
        <v>399</v>
      </c>
      <c r="E87" s="32" t="s">
        <v>563</v>
      </c>
    </row>
    <row r="88" spans="1:5" x14ac:dyDescent="0.2">
      <c r="A88" s="35">
        <f t="shared" si="1"/>
        <v>85</v>
      </c>
      <c r="B88" s="36" t="s">
        <v>590</v>
      </c>
      <c r="C88" s="43" t="s">
        <v>591</v>
      </c>
      <c r="D88" s="42" t="s">
        <v>399</v>
      </c>
      <c r="E88" s="32" t="s">
        <v>563</v>
      </c>
    </row>
    <row r="89" spans="1:5" x14ac:dyDescent="0.2">
      <c r="A89" s="35">
        <f t="shared" si="1"/>
        <v>86</v>
      </c>
      <c r="B89" s="36" t="s">
        <v>592</v>
      </c>
      <c r="C89" s="43" t="s">
        <v>593</v>
      </c>
      <c r="D89" s="42" t="s">
        <v>399</v>
      </c>
      <c r="E89" s="32" t="s">
        <v>563</v>
      </c>
    </row>
    <row r="90" spans="1:5" x14ac:dyDescent="0.2">
      <c r="A90" s="35">
        <f t="shared" si="1"/>
        <v>87</v>
      </c>
      <c r="B90" s="36" t="s">
        <v>594</v>
      </c>
      <c r="C90" s="43" t="s">
        <v>595</v>
      </c>
      <c r="D90" s="42" t="s">
        <v>399</v>
      </c>
      <c r="E90" s="32" t="s">
        <v>563</v>
      </c>
    </row>
    <row r="91" spans="1:5" x14ac:dyDescent="0.2">
      <c r="A91" s="35">
        <f t="shared" si="1"/>
        <v>88</v>
      </c>
      <c r="B91" s="36" t="s">
        <v>596</v>
      </c>
      <c r="C91" s="43" t="s">
        <v>597</v>
      </c>
      <c r="D91" s="42" t="s">
        <v>399</v>
      </c>
      <c r="E91" s="32" t="s">
        <v>563</v>
      </c>
    </row>
    <row r="92" spans="1:5" ht="111.75" customHeight="1" x14ac:dyDescent="0.2">
      <c r="A92" s="35">
        <f t="shared" si="1"/>
        <v>89</v>
      </c>
      <c r="B92" s="36" t="s">
        <v>598</v>
      </c>
      <c r="C92" s="41" t="s">
        <v>599</v>
      </c>
      <c r="D92" s="42" t="s">
        <v>399</v>
      </c>
      <c r="E92" s="31" t="s">
        <v>600</v>
      </c>
    </row>
    <row r="93" spans="1:5" x14ac:dyDescent="0.2">
      <c r="A93" s="35">
        <f t="shared" si="1"/>
        <v>90</v>
      </c>
      <c r="B93" s="36" t="s">
        <v>601</v>
      </c>
      <c r="C93" s="41" t="s">
        <v>602</v>
      </c>
      <c r="D93" s="42" t="s">
        <v>399</v>
      </c>
      <c r="E93" s="32" t="s">
        <v>437</v>
      </c>
    </row>
    <row r="94" spans="1:5" x14ac:dyDescent="0.2">
      <c r="A94" s="35">
        <f t="shared" si="1"/>
        <v>91</v>
      </c>
      <c r="B94" s="36" t="s">
        <v>603</v>
      </c>
      <c r="C94" s="41" t="s">
        <v>604</v>
      </c>
      <c r="D94" s="42" t="s">
        <v>399</v>
      </c>
      <c r="E94" s="32" t="s">
        <v>522</v>
      </c>
    </row>
    <row r="95" spans="1:5" x14ac:dyDescent="0.2">
      <c r="A95" s="35">
        <f t="shared" si="1"/>
        <v>92</v>
      </c>
      <c r="B95" s="36" t="s">
        <v>605</v>
      </c>
      <c r="C95" s="41" t="s">
        <v>606</v>
      </c>
      <c r="D95" s="42" t="s">
        <v>399</v>
      </c>
      <c r="E95" s="32" t="s">
        <v>437</v>
      </c>
    </row>
    <row r="96" spans="1:5" ht="156" customHeight="1" x14ac:dyDescent="0.2">
      <c r="A96" s="35">
        <f t="shared" si="1"/>
        <v>93</v>
      </c>
      <c r="B96" s="36" t="s">
        <v>607</v>
      </c>
      <c r="C96" s="41" t="s">
        <v>608</v>
      </c>
      <c r="D96" s="42" t="s">
        <v>399</v>
      </c>
      <c r="E96" s="31" t="s">
        <v>550</v>
      </c>
    </row>
    <row r="97" spans="1:5" ht="60" x14ac:dyDescent="0.2">
      <c r="A97" s="35">
        <f t="shared" si="1"/>
        <v>94</v>
      </c>
      <c r="B97" s="36" t="s">
        <v>609</v>
      </c>
      <c r="C97" s="41" t="s">
        <v>610</v>
      </c>
      <c r="D97" s="42" t="s">
        <v>399</v>
      </c>
      <c r="E97" s="31" t="s">
        <v>611</v>
      </c>
    </row>
    <row r="98" spans="1:5" ht="165" x14ac:dyDescent="0.2">
      <c r="A98" s="35">
        <f t="shared" si="1"/>
        <v>95</v>
      </c>
      <c r="B98" s="36" t="s">
        <v>612</v>
      </c>
      <c r="C98" s="41" t="s">
        <v>613</v>
      </c>
      <c r="D98" s="42" t="s">
        <v>399</v>
      </c>
      <c r="E98" s="31" t="s">
        <v>419</v>
      </c>
    </row>
    <row r="99" spans="1:5" ht="165" x14ac:dyDescent="0.2">
      <c r="A99" s="35">
        <f t="shared" si="1"/>
        <v>96</v>
      </c>
      <c r="B99" s="36" t="s">
        <v>614</v>
      </c>
      <c r="C99" s="41" t="s">
        <v>615</v>
      </c>
      <c r="D99" s="42" t="s">
        <v>399</v>
      </c>
      <c r="E99" s="31" t="s">
        <v>419</v>
      </c>
    </row>
    <row r="100" spans="1:5" ht="165" x14ac:dyDescent="0.2">
      <c r="A100" s="35">
        <f t="shared" si="1"/>
        <v>97</v>
      </c>
      <c r="B100" s="36" t="s">
        <v>616</v>
      </c>
      <c r="C100" s="41" t="s">
        <v>617</v>
      </c>
      <c r="D100" s="42" t="s">
        <v>399</v>
      </c>
      <c r="E100" s="31" t="s">
        <v>419</v>
      </c>
    </row>
    <row r="101" spans="1:5" ht="165" x14ac:dyDescent="0.2">
      <c r="A101" s="35">
        <f t="shared" si="1"/>
        <v>98</v>
      </c>
      <c r="B101" s="36" t="s">
        <v>618</v>
      </c>
      <c r="C101" s="41" t="s">
        <v>619</v>
      </c>
      <c r="D101" s="42" t="s">
        <v>399</v>
      </c>
      <c r="E101" s="31" t="s">
        <v>419</v>
      </c>
    </row>
    <row r="102" spans="1:5" ht="165" x14ac:dyDescent="0.2">
      <c r="A102" s="35">
        <f t="shared" si="1"/>
        <v>99</v>
      </c>
      <c r="B102" s="36" t="s">
        <v>620</v>
      </c>
      <c r="C102" s="41" t="s">
        <v>621</v>
      </c>
      <c r="D102" s="42" t="s">
        <v>399</v>
      </c>
      <c r="E102" s="31" t="s">
        <v>419</v>
      </c>
    </row>
    <row r="103" spans="1:5" ht="165" x14ac:dyDescent="0.2">
      <c r="A103" s="35">
        <f t="shared" si="1"/>
        <v>100</v>
      </c>
      <c r="B103" s="36" t="s">
        <v>622</v>
      </c>
      <c r="C103" s="41" t="s">
        <v>623</v>
      </c>
      <c r="D103" s="42" t="s">
        <v>399</v>
      </c>
      <c r="E103" s="31" t="s">
        <v>419</v>
      </c>
    </row>
    <row r="104" spans="1:5" ht="165" x14ac:dyDescent="0.2">
      <c r="A104" s="35">
        <f t="shared" si="1"/>
        <v>101</v>
      </c>
      <c r="B104" s="36" t="s">
        <v>624</v>
      </c>
      <c r="C104" s="41" t="s">
        <v>625</v>
      </c>
      <c r="D104" s="42" t="s">
        <v>399</v>
      </c>
      <c r="E104" s="31" t="s">
        <v>419</v>
      </c>
    </row>
    <row r="105" spans="1:5" ht="165" x14ac:dyDescent="0.2">
      <c r="A105" s="35">
        <f t="shared" si="1"/>
        <v>102</v>
      </c>
      <c r="B105" s="36" t="s">
        <v>626</v>
      </c>
      <c r="C105" s="41" t="s">
        <v>627</v>
      </c>
      <c r="D105" s="42" t="s">
        <v>399</v>
      </c>
      <c r="E105" s="31" t="s">
        <v>419</v>
      </c>
    </row>
    <row r="106" spans="1:5" ht="38.25" customHeight="1" x14ac:dyDescent="0.2">
      <c r="A106" s="35">
        <f t="shared" si="1"/>
        <v>103</v>
      </c>
      <c r="B106" s="44" t="s">
        <v>628</v>
      </c>
      <c r="C106" s="44" t="s">
        <v>629</v>
      </c>
      <c r="D106" s="42" t="s">
        <v>395</v>
      </c>
      <c r="E106" s="23" t="s">
        <v>630</v>
      </c>
    </row>
    <row r="107" spans="1:5" ht="38.25" customHeight="1" x14ac:dyDescent="0.2">
      <c r="A107" s="35">
        <f t="shared" si="1"/>
        <v>104</v>
      </c>
      <c r="B107" s="44" t="s">
        <v>631</v>
      </c>
      <c r="C107" s="44" t="s">
        <v>632</v>
      </c>
      <c r="D107" s="42" t="s">
        <v>395</v>
      </c>
      <c r="E107" s="23" t="s">
        <v>630</v>
      </c>
    </row>
  </sheetData>
  <phoneticPr fontId="2"/>
  <pageMargins left="0.70866141732283472" right="0.70866141732283472" top="0.74803149606299213" bottom="0.74803149606299213" header="0.31496062992125984" footer="0.31496062992125984"/>
  <pageSetup paperSize="9" scale="5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3355C-EFFA-4AB1-A097-60E696388EC9}">
  <dimension ref="A1:E27"/>
  <sheetViews>
    <sheetView view="pageBreakPreview" zoomScaleNormal="100" zoomScaleSheetLayoutView="100" workbookViewId="0"/>
  </sheetViews>
  <sheetFormatPr defaultColWidth="9" defaultRowHeight="14.4" x14ac:dyDescent="0.2"/>
  <cols>
    <col min="1" max="1" width="4.109375" style="13" bestFit="1" customWidth="1"/>
    <col min="2" max="2" width="9.109375" style="13" customWidth="1"/>
    <col min="3" max="3" width="41.6640625" style="13" customWidth="1"/>
    <col min="4" max="4" width="15" style="13" customWidth="1"/>
    <col min="5" max="5" width="76.88671875" style="13" customWidth="1"/>
    <col min="6" max="16384" width="9" style="13"/>
  </cols>
  <sheetData>
    <row r="1" spans="1:5" ht="18.600000000000001" x14ac:dyDescent="0.35">
      <c r="A1" s="45" t="s">
        <v>633</v>
      </c>
      <c r="B1" s="12"/>
    </row>
    <row r="2" spans="1:5" ht="13.5" customHeight="1" x14ac:dyDescent="0.2">
      <c r="E2" s="14" t="s">
        <v>634</v>
      </c>
    </row>
    <row r="3" spans="1:5" x14ac:dyDescent="0.2">
      <c r="A3" s="15" t="s">
        <v>635</v>
      </c>
      <c r="B3" s="15" t="s">
        <v>636</v>
      </c>
      <c r="C3" s="15" t="s">
        <v>637</v>
      </c>
      <c r="D3" s="15" t="s">
        <v>391</v>
      </c>
      <c r="E3" s="16" t="s">
        <v>392</v>
      </c>
    </row>
    <row r="4" spans="1:5" ht="72" x14ac:dyDescent="0.2">
      <c r="A4" s="17">
        <v>1</v>
      </c>
      <c r="B4" s="18" t="s">
        <v>638</v>
      </c>
      <c r="C4" s="19" t="s">
        <v>639</v>
      </c>
      <c r="D4" s="20" t="s">
        <v>399</v>
      </c>
      <c r="E4" s="46" t="s">
        <v>640</v>
      </c>
    </row>
    <row r="5" spans="1:5" ht="201.6" x14ac:dyDescent="0.2">
      <c r="A5" s="17">
        <f>A4+1</f>
        <v>2</v>
      </c>
      <c r="B5" s="18" t="s">
        <v>641</v>
      </c>
      <c r="C5" s="22" t="s">
        <v>642</v>
      </c>
      <c r="D5" s="20" t="s">
        <v>399</v>
      </c>
      <c r="E5" s="46" t="s">
        <v>643</v>
      </c>
    </row>
    <row r="6" spans="1:5" ht="409.6" x14ac:dyDescent="0.2">
      <c r="A6" s="17">
        <f t="shared" ref="A6:A27" si="0">A5+1</f>
        <v>3</v>
      </c>
      <c r="B6" s="18" t="s">
        <v>644</v>
      </c>
      <c r="C6" s="22" t="s">
        <v>645</v>
      </c>
      <c r="D6" s="20" t="s">
        <v>399</v>
      </c>
      <c r="E6" s="23" t="s">
        <v>646</v>
      </c>
    </row>
    <row r="7" spans="1:5" ht="259.2" x14ac:dyDescent="0.2">
      <c r="A7" s="17">
        <f t="shared" si="0"/>
        <v>4</v>
      </c>
      <c r="B7" s="18" t="s">
        <v>647</v>
      </c>
      <c r="C7" s="22" t="s">
        <v>648</v>
      </c>
      <c r="D7" s="20" t="s">
        <v>399</v>
      </c>
      <c r="E7" s="46" t="s">
        <v>649</v>
      </c>
    </row>
    <row r="8" spans="1:5" ht="72" x14ac:dyDescent="0.2">
      <c r="A8" s="17">
        <f t="shared" si="0"/>
        <v>5</v>
      </c>
      <c r="B8" s="18" t="s">
        <v>650</v>
      </c>
      <c r="C8" s="21" t="s">
        <v>651</v>
      </c>
      <c r="D8" s="20" t="s">
        <v>399</v>
      </c>
      <c r="E8" s="23" t="s">
        <v>652</v>
      </c>
    </row>
    <row r="9" spans="1:5" ht="259.2" x14ac:dyDescent="0.2">
      <c r="A9" s="17">
        <f t="shared" si="0"/>
        <v>6</v>
      </c>
      <c r="B9" s="18" t="s">
        <v>653</v>
      </c>
      <c r="C9" s="21" t="s">
        <v>654</v>
      </c>
      <c r="D9" s="20" t="s">
        <v>399</v>
      </c>
      <c r="E9" s="23" t="s">
        <v>655</v>
      </c>
    </row>
    <row r="10" spans="1:5" ht="273.60000000000002" x14ac:dyDescent="0.2">
      <c r="A10" s="17">
        <f t="shared" si="0"/>
        <v>7</v>
      </c>
      <c r="B10" s="18" t="s">
        <v>656</v>
      </c>
      <c r="C10" s="22" t="s">
        <v>657</v>
      </c>
      <c r="D10" s="20" t="s">
        <v>399</v>
      </c>
      <c r="E10" s="23" t="s">
        <v>658</v>
      </c>
    </row>
    <row r="11" spans="1:5" ht="144" x14ac:dyDescent="0.2">
      <c r="A11" s="17">
        <f t="shared" si="0"/>
        <v>8</v>
      </c>
      <c r="B11" s="18" t="s">
        <v>659</v>
      </c>
      <c r="C11" s="21" t="s">
        <v>660</v>
      </c>
      <c r="D11" s="20" t="s">
        <v>399</v>
      </c>
      <c r="E11" s="23" t="s">
        <v>661</v>
      </c>
    </row>
    <row r="12" spans="1:5" ht="72" x14ac:dyDescent="0.2">
      <c r="A12" s="17">
        <f t="shared" si="0"/>
        <v>9</v>
      </c>
      <c r="B12" s="18" t="s">
        <v>662</v>
      </c>
      <c r="C12" s="21" t="s">
        <v>663</v>
      </c>
      <c r="D12" s="20" t="s">
        <v>399</v>
      </c>
      <c r="E12" s="23" t="s">
        <v>664</v>
      </c>
    </row>
    <row r="13" spans="1:5" ht="72" x14ac:dyDescent="0.2">
      <c r="A13" s="17">
        <f t="shared" si="0"/>
        <v>10</v>
      </c>
      <c r="B13" s="18" t="s">
        <v>665</v>
      </c>
      <c r="C13" s="21" t="s">
        <v>666</v>
      </c>
      <c r="D13" s="20" t="s">
        <v>399</v>
      </c>
      <c r="E13" s="23" t="s">
        <v>664</v>
      </c>
    </row>
    <row r="14" spans="1:5" ht="221.25" customHeight="1" x14ac:dyDescent="0.2">
      <c r="A14" s="17">
        <f t="shared" si="0"/>
        <v>11</v>
      </c>
      <c r="B14" s="18" t="s">
        <v>667</v>
      </c>
      <c r="C14" s="21" t="s">
        <v>668</v>
      </c>
      <c r="D14" s="20" t="s">
        <v>399</v>
      </c>
      <c r="E14" s="23" t="s">
        <v>669</v>
      </c>
    </row>
    <row r="15" spans="1:5" ht="409.6" x14ac:dyDescent="0.2">
      <c r="A15" s="17">
        <f t="shared" si="0"/>
        <v>12</v>
      </c>
      <c r="B15" s="18" t="s">
        <v>670</v>
      </c>
      <c r="C15" s="21" t="s">
        <v>671</v>
      </c>
      <c r="D15" s="20" t="s">
        <v>399</v>
      </c>
      <c r="E15" s="23" t="s">
        <v>672</v>
      </c>
    </row>
    <row r="16" spans="1:5" ht="72" x14ac:dyDescent="0.2">
      <c r="A16" s="17">
        <f t="shared" si="0"/>
        <v>13</v>
      </c>
      <c r="B16" s="18" t="s">
        <v>673</v>
      </c>
      <c r="C16" s="21" t="s">
        <v>674</v>
      </c>
      <c r="D16" s="20" t="s">
        <v>399</v>
      </c>
      <c r="E16" s="23" t="s">
        <v>675</v>
      </c>
    </row>
    <row r="17" spans="1:5" ht="43.2" x14ac:dyDescent="0.2">
      <c r="A17" s="17">
        <f t="shared" si="0"/>
        <v>14</v>
      </c>
      <c r="B17" s="18" t="s">
        <v>676</v>
      </c>
      <c r="C17" s="21" t="s">
        <v>677</v>
      </c>
      <c r="D17" s="20" t="s">
        <v>399</v>
      </c>
      <c r="E17" s="23" t="s">
        <v>678</v>
      </c>
    </row>
    <row r="18" spans="1:5" ht="244.8" x14ac:dyDescent="0.2">
      <c r="A18" s="17">
        <f t="shared" si="0"/>
        <v>15</v>
      </c>
      <c r="B18" s="18" t="s">
        <v>679</v>
      </c>
      <c r="C18" s="19" t="s">
        <v>680</v>
      </c>
      <c r="D18" s="20" t="s">
        <v>399</v>
      </c>
      <c r="E18" s="23" t="s">
        <v>681</v>
      </c>
    </row>
    <row r="19" spans="1:5" ht="100.8" x14ac:dyDescent="0.2">
      <c r="A19" s="17">
        <f t="shared" si="0"/>
        <v>16</v>
      </c>
      <c r="B19" s="18" t="s">
        <v>682</v>
      </c>
      <c r="C19" s="21" t="s">
        <v>683</v>
      </c>
      <c r="D19" s="20" t="s">
        <v>399</v>
      </c>
      <c r="E19" s="23" t="s">
        <v>684</v>
      </c>
    </row>
    <row r="20" spans="1:5" ht="43.2" x14ac:dyDescent="0.2">
      <c r="A20" s="17">
        <f t="shared" si="0"/>
        <v>17</v>
      </c>
      <c r="B20" s="18" t="s">
        <v>685</v>
      </c>
      <c r="C20" s="21" t="s">
        <v>686</v>
      </c>
      <c r="D20" s="20" t="s">
        <v>399</v>
      </c>
      <c r="E20" s="23" t="s">
        <v>687</v>
      </c>
    </row>
    <row r="21" spans="1:5" ht="72" x14ac:dyDescent="0.2">
      <c r="A21" s="17">
        <f t="shared" si="0"/>
        <v>18</v>
      </c>
      <c r="B21" s="18" t="s">
        <v>688</v>
      </c>
      <c r="C21" s="19" t="s">
        <v>689</v>
      </c>
      <c r="D21" s="20" t="s">
        <v>399</v>
      </c>
      <c r="E21" s="23" t="s">
        <v>652</v>
      </c>
    </row>
    <row r="22" spans="1:5" ht="43.2" x14ac:dyDescent="0.2">
      <c r="A22" s="17">
        <f t="shared" si="0"/>
        <v>19</v>
      </c>
      <c r="B22" s="18" t="s">
        <v>690</v>
      </c>
      <c r="C22" s="19" t="s">
        <v>691</v>
      </c>
      <c r="D22" s="20" t="s">
        <v>399</v>
      </c>
      <c r="E22" s="23" t="s">
        <v>692</v>
      </c>
    </row>
    <row r="23" spans="1:5" ht="57.6" x14ac:dyDescent="0.2">
      <c r="A23" s="17">
        <f t="shared" si="0"/>
        <v>20</v>
      </c>
      <c r="B23" s="18" t="s">
        <v>693</v>
      </c>
      <c r="C23" s="19" t="s">
        <v>694</v>
      </c>
      <c r="D23" s="20" t="s">
        <v>399</v>
      </c>
      <c r="E23" s="23" t="s">
        <v>695</v>
      </c>
    </row>
    <row r="24" spans="1:5" ht="100.8" x14ac:dyDescent="0.2">
      <c r="A24" s="17">
        <f t="shared" si="0"/>
        <v>21</v>
      </c>
      <c r="B24" s="18" t="s">
        <v>696</v>
      </c>
      <c r="C24" s="19" t="s">
        <v>697</v>
      </c>
      <c r="D24" s="20" t="s">
        <v>399</v>
      </c>
      <c r="E24" s="23" t="s">
        <v>698</v>
      </c>
    </row>
    <row r="25" spans="1:5" ht="51" customHeight="1" x14ac:dyDescent="0.2">
      <c r="A25" s="17">
        <f t="shared" si="0"/>
        <v>22</v>
      </c>
      <c r="B25" s="18" t="s">
        <v>699</v>
      </c>
      <c r="C25" s="21" t="s">
        <v>700</v>
      </c>
      <c r="D25" s="20" t="s">
        <v>399</v>
      </c>
      <c r="E25" s="46" t="s">
        <v>701</v>
      </c>
    </row>
    <row r="26" spans="1:5" ht="169.5" customHeight="1" x14ac:dyDescent="0.2">
      <c r="A26" s="17">
        <f t="shared" si="0"/>
        <v>23</v>
      </c>
      <c r="B26" s="18" t="s">
        <v>702</v>
      </c>
      <c r="C26" s="19" t="s">
        <v>703</v>
      </c>
      <c r="D26" s="20" t="s">
        <v>399</v>
      </c>
      <c r="E26" s="23" t="s">
        <v>704</v>
      </c>
    </row>
    <row r="27" spans="1:5" ht="72" x14ac:dyDescent="0.2">
      <c r="A27" s="17">
        <f t="shared" si="0"/>
        <v>24</v>
      </c>
      <c r="B27" s="18" t="s">
        <v>705</v>
      </c>
      <c r="C27" s="19" t="s">
        <v>706</v>
      </c>
      <c r="D27" s="20" t="s">
        <v>399</v>
      </c>
      <c r="E27" s="23" t="s">
        <v>707</v>
      </c>
    </row>
  </sheetData>
  <phoneticPr fontId="2"/>
  <pageMargins left="0.70866141732283472" right="0.70866141732283472" top="0.74803149606299213" bottom="0.74803149606299213" header="0.31496062992125984" footer="0.31496062992125984"/>
  <pageSetup paperSize="9" scale="6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E179D-7981-4588-BBC0-A505BD0AD061}">
  <dimension ref="A1:E128"/>
  <sheetViews>
    <sheetView view="pageBreakPreview" zoomScaleNormal="100" zoomScaleSheetLayoutView="100" workbookViewId="0">
      <pane ySplit="3" topLeftCell="A4" activePane="bottomLeft" state="frozen"/>
      <selection activeCell="D4" sqref="D4"/>
      <selection pane="bottomLeft"/>
    </sheetView>
  </sheetViews>
  <sheetFormatPr defaultColWidth="9" defaultRowHeight="15" x14ac:dyDescent="0.2"/>
  <cols>
    <col min="1" max="1" width="5.109375" style="24" bestFit="1" customWidth="1"/>
    <col min="2" max="2" width="16.88671875" style="24" bestFit="1" customWidth="1"/>
    <col min="3" max="3" width="66.44140625" style="178" customWidth="1"/>
    <col min="4" max="4" width="15.44140625" style="179" bestFit="1" customWidth="1"/>
    <col min="5" max="5" width="59" style="24" customWidth="1"/>
    <col min="6" max="16384" width="9" style="24"/>
  </cols>
  <sheetData>
    <row r="1" spans="1:5" ht="18.600000000000001" x14ac:dyDescent="0.35">
      <c r="A1" s="45" t="s">
        <v>708</v>
      </c>
      <c r="B1" s="12"/>
      <c r="D1" s="178"/>
    </row>
    <row r="2" spans="1:5" x14ac:dyDescent="0.2">
      <c r="D2" s="178"/>
      <c r="E2" s="14" t="s">
        <v>709</v>
      </c>
    </row>
    <row r="3" spans="1:5" s="34" customFormat="1" x14ac:dyDescent="0.2">
      <c r="A3" s="180" t="s">
        <v>635</v>
      </c>
      <c r="B3" s="180" t="s">
        <v>710</v>
      </c>
      <c r="C3" s="181" t="s">
        <v>711</v>
      </c>
      <c r="D3" s="181" t="s">
        <v>391</v>
      </c>
      <c r="E3" s="26" t="s">
        <v>712</v>
      </c>
    </row>
    <row r="4" spans="1:5" ht="105" x14ac:dyDescent="0.2">
      <c r="A4" s="32">
        <v>1</v>
      </c>
      <c r="B4" s="32" t="s">
        <v>713</v>
      </c>
      <c r="C4" s="31" t="s">
        <v>714</v>
      </c>
      <c r="D4" s="182" t="s">
        <v>399</v>
      </c>
      <c r="E4" s="31" t="s">
        <v>715</v>
      </c>
    </row>
    <row r="5" spans="1:5" x14ac:dyDescent="0.2">
      <c r="A5" s="32">
        <f>A4+1</f>
        <v>2</v>
      </c>
      <c r="B5" s="32" t="s">
        <v>716</v>
      </c>
      <c r="C5" s="31" t="s">
        <v>717</v>
      </c>
      <c r="D5" s="182" t="s">
        <v>399</v>
      </c>
      <c r="E5" s="31" t="s">
        <v>718</v>
      </c>
    </row>
    <row r="6" spans="1:5" ht="60" x14ac:dyDescent="0.2">
      <c r="A6" s="32">
        <f t="shared" ref="A6:A69" si="0">A5+1</f>
        <v>3</v>
      </c>
      <c r="B6" s="32" t="s">
        <v>719</v>
      </c>
      <c r="C6" s="31" t="s">
        <v>720</v>
      </c>
      <c r="D6" s="182" t="s">
        <v>399</v>
      </c>
      <c r="E6" s="31" t="s">
        <v>721</v>
      </c>
    </row>
    <row r="7" spans="1:5" ht="315" x14ac:dyDescent="0.2">
      <c r="A7" s="32">
        <f t="shared" si="0"/>
        <v>4</v>
      </c>
      <c r="B7" s="32" t="s">
        <v>722</v>
      </c>
      <c r="C7" s="31" t="s">
        <v>723</v>
      </c>
      <c r="D7" s="182" t="s">
        <v>399</v>
      </c>
      <c r="E7" s="31" t="s">
        <v>724</v>
      </c>
    </row>
    <row r="8" spans="1:5" ht="30" x14ac:dyDescent="0.2">
      <c r="A8" s="32">
        <f t="shared" si="0"/>
        <v>5</v>
      </c>
      <c r="B8" s="32" t="s">
        <v>725</v>
      </c>
      <c r="C8" s="31" t="s">
        <v>726</v>
      </c>
      <c r="D8" s="182" t="s">
        <v>399</v>
      </c>
      <c r="E8" s="31" t="s">
        <v>727</v>
      </c>
    </row>
    <row r="9" spans="1:5" x14ac:dyDescent="0.2">
      <c r="A9" s="32">
        <f t="shared" si="0"/>
        <v>6</v>
      </c>
      <c r="B9" s="32" t="s">
        <v>728</v>
      </c>
      <c r="C9" s="31" t="s">
        <v>729</v>
      </c>
      <c r="D9" s="182" t="s">
        <v>399</v>
      </c>
      <c r="E9" s="31" t="s">
        <v>727</v>
      </c>
    </row>
    <row r="10" spans="1:5" x14ac:dyDescent="0.2">
      <c r="A10" s="32">
        <f t="shared" si="0"/>
        <v>7</v>
      </c>
      <c r="B10" s="32" t="s">
        <v>730</v>
      </c>
      <c r="C10" s="31" t="s">
        <v>731</v>
      </c>
      <c r="D10" s="182" t="s">
        <v>399</v>
      </c>
      <c r="E10" s="31" t="s">
        <v>727</v>
      </c>
    </row>
    <row r="11" spans="1:5" ht="105" x14ac:dyDescent="0.2">
      <c r="A11" s="32">
        <f t="shared" si="0"/>
        <v>8</v>
      </c>
      <c r="B11" s="32" t="s">
        <v>732</v>
      </c>
      <c r="C11" s="31" t="s">
        <v>733</v>
      </c>
      <c r="D11" s="182" t="s">
        <v>399</v>
      </c>
      <c r="E11" s="188" t="s">
        <v>734</v>
      </c>
    </row>
    <row r="12" spans="1:5" ht="45" x14ac:dyDescent="0.2">
      <c r="A12" s="32">
        <f t="shared" si="0"/>
        <v>9</v>
      </c>
      <c r="B12" s="32" t="s">
        <v>735</v>
      </c>
      <c r="C12" s="31" t="s">
        <v>736</v>
      </c>
      <c r="D12" s="182" t="s">
        <v>399</v>
      </c>
      <c r="E12" s="31" t="s">
        <v>737</v>
      </c>
    </row>
    <row r="13" spans="1:5" ht="270" x14ac:dyDescent="0.2">
      <c r="A13" s="32">
        <f t="shared" si="0"/>
        <v>10</v>
      </c>
      <c r="B13" s="32" t="s">
        <v>738</v>
      </c>
      <c r="C13" s="31" t="s">
        <v>739</v>
      </c>
      <c r="D13" s="182" t="s">
        <v>399</v>
      </c>
      <c r="E13" s="31" t="s">
        <v>740</v>
      </c>
    </row>
    <row r="14" spans="1:5" ht="270" x14ac:dyDescent="0.2">
      <c r="A14" s="32">
        <f t="shared" si="0"/>
        <v>11</v>
      </c>
      <c r="B14" s="32" t="s">
        <v>741</v>
      </c>
      <c r="C14" s="31" t="s">
        <v>742</v>
      </c>
      <c r="D14" s="182" t="s">
        <v>399</v>
      </c>
      <c r="E14" s="31" t="s">
        <v>743</v>
      </c>
    </row>
    <row r="15" spans="1:5" ht="345" x14ac:dyDescent="0.2">
      <c r="A15" s="32">
        <f t="shared" si="0"/>
        <v>12</v>
      </c>
      <c r="B15" s="32" t="s">
        <v>744</v>
      </c>
      <c r="C15" s="31" t="s">
        <v>745</v>
      </c>
      <c r="D15" s="182" t="s">
        <v>399</v>
      </c>
      <c r="E15" s="31" t="s">
        <v>746</v>
      </c>
    </row>
    <row r="16" spans="1:5" x14ac:dyDescent="0.2">
      <c r="A16" s="32">
        <f t="shared" si="0"/>
        <v>13</v>
      </c>
      <c r="B16" s="32" t="s">
        <v>747</v>
      </c>
      <c r="C16" s="31" t="s">
        <v>748</v>
      </c>
      <c r="D16" s="182" t="s">
        <v>399</v>
      </c>
      <c r="E16" s="31" t="s">
        <v>749</v>
      </c>
    </row>
    <row r="17" spans="1:5" ht="90" x14ac:dyDescent="0.2">
      <c r="A17" s="32">
        <f t="shared" si="0"/>
        <v>14</v>
      </c>
      <c r="B17" s="32" t="s">
        <v>750</v>
      </c>
      <c r="C17" s="31" t="s">
        <v>751</v>
      </c>
      <c r="D17" s="182" t="s">
        <v>399</v>
      </c>
      <c r="E17" s="31" t="s">
        <v>752</v>
      </c>
    </row>
    <row r="18" spans="1:5" s="184" customFormat="1" ht="30" x14ac:dyDescent="0.2">
      <c r="A18" s="32">
        <f t="shared" si="0"/>
        <v>15</v>
      </c>
      <c r="B18" s="183" t="s">
        <v>753</v>
      </c>
      <c r="C18" s="183" t="s">
        <v>754</v>
      </c>
      <c r="D18" s="182" t="s">
        <v>399</v>
      </c>
      <c r="E18" s="183" t="s">
        <v>755</v>
      </c>
    </row>
    <row r="19" spans="1:5" ht="240" x14ac:dyDescent="0.2">
      <c r="A19" s="32">
        <f t="shared" si="0"/>
        <v>16</v>
      </c>
      <c r="B19" s="32" t="s">
        <v>756</v>
      </c>
      <c r="C19" s="31" t="s">
        <v>757</v>
      </c>
      <c r="D19" s="182" t="s">
        <v>399</v>
      </c>
      <c r="E19" s="188" t="s">
        <v>758</v>
      </c>
    </row>
    <row r="20" spans="1:5" ht="105" x14ac:dyDescent="0.2">
      <c r="A20" s="32">
        <f t="shared" si="0"/>
        <v>17</v>
      </c>
      <c r="B20" s="32" t="s">
        <v>759</v>
      </c>
      <c r="C20" s="31" t="s">
        <v>760</v>
      </c>
      <c r="D20" s="182" t="s">
        <v>399</v>
      </c>
      <c r="E20" s="31" t="s">
        <v>761</v>
      </c>
    </row>
    <row r="21" spans="1:5" ht="180" x14ac:dyDescent="0.2">
      <c r="A21" s="32">
        <f t="shared" si="0"/>
        <v>18</v>
      </c>
      <c r="B21" s="32" t="s">
        <v>762</v>
      </c>
      <c r="C21" s="31" t="s">
        <v>763</v>
      </c>
      <c r="D21" s="182" t="s">
        <v>399</v>
      </c>
      <c r="E21" s="31" t="s">
        <v>764</v>
      </c>
    </row>
    <row r="22" spans="1:5" ht="90" x14ac:dyDescent="0.2">
      <c r="A22" s="32">
        <f t="shared" si="0"/>
        <v>19</v>
      </c>
      <c r="B22" s="32" t="s">
        <v>765</v>
      </c>
      <c r="C22" s="31" t="s">
        <v>766</v>
      </c>
      <c r="D22" s="182" t="s">
        <v>399</v>
      </c>
      <c r="E22" s="31" t="s">
        <v>767</v>
      </c>
    </row>
    <row r="23" spans="1:5" x14ac:dyDescent="0.2">
      <c r="A23" s="32">
        <f t="shared" si="0"/>
        <v>20</v>
      </c>
      <c r="B23" s="32" t="s">
        <v>768</v>
      </c>
      <c r="C23" s="31" t="s">
        <v>769</v>
      </c>
      <c r="D23" s="182" t="s">
        <v>399</v>
      </c>
      <c r="E23" s="31" t="s">
        <v>770</v>
      </c>
    </row>
    <row r="24" spans="1:5" ht="330" x14ac:dyDescent="0.2">
      <c r="A24" s="32">
        <f t="shared" si="0"/>
        <v>21</v>
      </c>
      <c r="B24" s="32" t="s">
        <v>771</v>
      </c>
      <c r="C24" s="31" t="s">
        <v>772</v>
      </c>
      <c r="D24" s="182" t="s">
        <v>399</v>
      </c>
      <c r="E24" s="31" t="s">
        <v>773</v>
      </c>
    </row>
    <row r="25" spans="1:5" s="184" customFormat="1" ht="30" x14ac:dyDescent="0.2">
      <c r="A25" s="32">
        <f t="shared" si="0"/>
        <v>22</v>
      </c>
      <c r="B25" s="183" t="s">
        <v>774</v>
      </c>
      <c r="C25" s="183" t="s">
        <v>775</v>
      </c>
      <c r="D25" s="186" t="s">
        <v>399</v>
      </c>
      <c r="E25" s="187" t="s">
        <v>776</v>
      </c>
    </row>
    <row r="26" spans="1:5" ht="120" x14ac:dyDescent="0.2">
      <c r="A26" s="32">
        <f t="shared" si="0"/>
        <v>23</v>
      </c>
      <c r="B26" s="32" t="s">
        <v>777</v>
      </c>
      <c r="C26" s="31" t="s">
        <v>778</v>
      </c>
      <c r="D26" s="182" t="s">
        <v>399</v>
      </c>
      <c r="E26" s="31" t="s">
        <v>779</v>
      </c>
    </row>
    <row r="27" spans="1:5" s="184" customFormat="1" ht="30" x14ac:dyDescent="0.2">
      <c r="A27" s="32">
        <f t="shared" si="0"/>
        <v>24</v>
      </c>
      <c r="B27" s="183" t="s">
        <v>780</v>
      </c>
      <c r="C27" s="183" t="s">
        <v>781</v>
      </c>
      <c r="D27" s="185" t="s">
        <v>399</v>
      </c>
      <c r="E27" s="183" t="s">
        <v>782</v>
      </c>
    </row>
    <row r="28" spans="1:5" ht="180" x14ac:dyDescent="0.2">
      <c r="A28" s="32">
        <f t="shared" si="0"/>
        <v>25</v>
      </c>
      <c r="B28" s="32" t="s">
        <v>783</v>
      </c>
      <c r="C28" s="31" t="s">
        <v>784</v>
      </c>
      <c r="D28" s="182" t="s">
        <v>399</v>
      </c>
      <c r="E28" s="31" t="s">
        <v>785</v>
      </c>
    </row>
    <row r="29" spans="1:5" ht="30" x14ac:dyDescent="0.2">
      <c r="A29" s="32">
        <f t="shared" si="0"/>
        <v>26</v>
      </c>
      <c r="B29" s="32" t="s">
        <v>786</v>
      </c>
      <c r="C29" s="31" t="s">
        <v>787</v>
      </c>
      <c r="D29" s="182" t="s">
        <v>399</v>
      </c>
      <c r="E29" s="32" t="s">
        <v>788</v>
      </c>
    </row>
    <row r="30" spans="1:5" ht="30" x14ac:dyDescent="0.2">
      <c r="A30" s="32">
        <f t="shared" si="0"/>
        <v>27</v>
      </c>
      <c r="B30" s="32" t="s">
        <v>789</v>
      </c>
      <c r="C30" s="31" t="s">
        <v>790</v>
      </c>
      <c r="D30" s="182" t="s">
        <v>399</v>
      </c>
      <c r="E30" s="32" t="s">
        <v>788</v>
      </c>
    </row>
    <row r="31" spans="1:5" ht="30" x14ac:dyDescent="0.2">
      <c r="A31" s="32">
        <f t="shared" si="0"/>
        <v>28</v>
      </c>
      <c r="B31" s="32" t="s">
        <v>791</v>
      </c>
      <c r="C31" s="31" t="s">
        <v>792</v>
      </c>
      <c r="D31" s="182" t="s">
        <v>399</v>
      </c>
      <c r="E31" s="32" t="s">
        <v>788</v>
      </c>
    </row>
    <row r="32" spans="1:5" ht="30" x14ac:dyDescent="0.2">
      <c r="A32" s="32">
        <f t="shared" si="0"/>
        <v>29</v>
      </c>
      <c r="B32" s="32" t="s">
        <v>793</v>
      </c>
      <c r="C32" s="31" t="s">
        <v>794</v>
      </c>
      <c r="D32" s="182" t="s">
        <v>399</v>
      </c>
      <c r="E32" s="32" t="s">
        <v>788</v>
      </c>
    </row>
    <row r="33" spans="1:5" ht="30" x14ac:dyDescent="0.2">
      <c r="A33" s="32">
        <f t="shared" si="0"/>
        <v>30</v>
      </c>
      <c r="B33" s="32" t="s">
        <v>795</v>
      </c>
      <c r="C33" s="31" t="s">
        <v>796</v>
      </c>
      <c r="D33" s="182" t="s">
        <v>399</v>
      </c>
      <c r="E33" s="32" t="s">
        <v>788</v>
      </c>
    </row>
    <row r="34" spans="1:5" ht="30" x14ac:dyDescent="0.2">
      <c r="A34" s="32">
        <f t="shared" si="0"/>
        <v>31</v>
      </c>
      <c r="B34" s="32" t="s">
        <v>797</v>
      </c>
      <c r="C34" s="31" t="s">
        <v>798</v>
      </c>
      <c r="D34" s="182" t="s">
        <v>399</v>
      </c>
      <c r="E34" s="32" t="s">
        <v>788</v>
      </c>
    </row>
    <row r="35" spans="1:5" ht="30" x14ac:dyDescent="0.2">
      <c r="A35" s="32">
        <f t="shared" si="0"/>
        <v>32</v>
      </c>
      <c r="B35" s="32" t="s">
        <v>799</v>
      </c>
      <c r="C35" s="31" t="s">
        <v>800</v>
      </c>
      <c r="D35" s="182" t="s">
        <v>399</v>
      </c>
      <c r="E35" s="32" t="s">
        <v>788</v>
      </c>
    </row>
    <row r="36" spans="1:5" ht="30" x14ac:dyDescent="0.2">
      <c r="A36" s="32">
        <f t="shared" si="0"/>
        <v>33</v>
      </c>
      <c r="B36" s="32" t="s">
        <v>801</v>
      </c>
      <c r="C36" s="31" t="s">
        <v>802</v>
      </c>
      <c r="D36" s="182" t="s">
        <v>399</v>
      </c>
      <c r="E36" s="32" t="s">
        <v>788</v>
      </c>
    </row>
    <row r="37" spans="1:5" ht="30" x14ac:dyDescent="0.2">
      <c r="A37" s="32">
        <f t="shared" si="0"/>
        <v>34</v>
      </c>
      <c r="B37" s="32" t="s">
        <v>803</v>
      </c>
      <c r="C37" s="31" t="s">
        <v>804</v>
      </c>
      <c r="D37" s="182" t="s">
        <v>399</v>
      </c>
      <c r="E37" s="32" t="s">
        <v>788</v>
      </c>
    </row>
    <row r="38" spans="1:5" ht="45" x14ac:dyDescent="0.2">
      <c r="A38" s="32">
        <f t="shared" si="0"/>
        <v>35</v>
      </c>
      <c r="B38" s="32" t="s">
        <v>805</v>
      </c>
      <c r="C38" s="31" t="s">
        <v>806</v>
      </c>
      <c r="D38" s="182" t="s">
        <v>399</v>
      </c>
      <c r="E38" s="31" t="s">
        <v>737</v>
      </c>
    </row>
    <row r="39" spans="1:5" x14ac:dyDescent="0.2">
      <c r="A39" s="32">
        <f t="shared" si="0"/>
        <v>36</v>
      </c>
      <c r="B39" s="32" t="s">
        <v>807</v>
      </c>
      <c r="C39" s="31" t="s">
        <v>808</v>
      </c>
      <c r="D39" s="182" t="s">
        <v>399</v>
      </c>
      <c r="E39" s="32" t="s">
        <v>788</v>
      </c>
    </row>
    <row r="40" spans="1:5" x14ac:dyDescent="0.2">
      <c r="A40" s="32">
        <f t="shared" si="0"/>
        <v>37</v>
      </c>
      <c r="B40" s="32" t="s">
        <v>809</v>
      </c>
      <c r="C40" s="31" t="s">
        <v>810</v>
      </c>
      <c r="D40" s="182" t="s">
        <v>399</v>
      </c>
      <c r="E40" s="32" t="s">
        <v>788</v>
      </c>
    </row>
    <row r="41" spans="1:5" x14ac:dyDescent="0.2">
      <c r="A41" s="32">
        <f t="shared" si="0"/>
        <v>38</v>
      </c>
      <c r="B41" s="32" t="s">
        <v>811</v>
      </c>
      <c r="C41" s="31" t="s">
        <v>808</v>
      </c>
      <c r="D41" s="182" t="s">
        <v>399</v>
      </c>
      <c r="E41" s="32" t="s">
        <v>788</v>
      </c>
    </row>
    <row r="42" spans="1:5" ht="30" x14ac:dyDescent="0.2">
      <c r="A42" s="32">
        <f t="shared" si="0"/>
        <v>39</v>
      </c>
      <c r="B42" s="32" t="s">
        <v>812</v>
      </c>
      <c r="C42" s="31" t="s">
        <v>813</v>
      </c>
      <c r="D42" s="182" t="s">
        <v>399</v>
      </c>
      <c r="E42" s="32" t="s">
        <v>788</v>
      </c>
    </row>
    <row r="43" spans="1:5" ht="30" x14ac:dyDescent="0.2">
      <c r="A43" s="32">
        <f t="shared" si="0"/>
        <v>40</v>
      </c>
      <c r="B43" s="32" t="s">
        <v>814</v>
      </c>
      <c r="C43" s="31" t="s">
        <v>815</v>
      </c>
      <c r="D43" s="182" t="s">
        <v>399</v>
      </c>
      <c r="E43" s="32" t="s">
        <v>788</v>
      </c>
    </row>
    <row r="44" spans="1:5" x14ac:dyDescent="0.2">
      <c r="A44" s="32">
        <f t="shared" si="0"/>
        <v>41</v>
      </c>
      <c r="B44" s="32" t="s">
        <v>816</v>
      </c>
      <c r="C44" s="31" t="s">
        <v>817</v>
      </c>
      <c r="D44" s="182" t="s">
        <v>399</v>
      </c>
      <c r="E44" s="32" t="s">
        <v>788</v>
      </c>
    </row>
    <row r="45" spans="1:5" x14ac:dyDescent="0.2">
      <c r="A45" s="32">
        <f t="shared" si="0"/>
        <v>42</v>
      </c>
      <c r="B45" s="32" t="s">
        <v>818</v>
      </c>
      <c r="C45" s="31" t="s">
        <v>819</v>
      </c>
      <c r="D45" s="182" t="s">
        <v>399</v>
      </c>
      <c r="E45" s="32" t="s">
        <v>788</v>
      </c>
    </row>
    <row r="46" spans="1:5" x14ac:dyDescent="0.2">
      <c r="A46" s="32">
        <f t="shared" si="0"/>
        <v>43</v>
      </c>
      <c r="B46" s="32" t="s">
        <v>820</v>
      </c>
      <c r="C46" s="31" t="s">
        <v>817</v>
      </c>
      <c r="D46" s="182" t="s">
        <v>399</v>
      </c>
      <c r="E46" s="32" t="s">
        <v>788</v>
      </c>
    </row>
    <row r="47" spans="1:5" ht="30" x14ac:dyDescent="0.2">
      <c r="A47" s="32">
        <f t="shared" si="0"/>
        <v>44</v>
      </c>
      <c r="B47" s="32" t="s">
        <v>821</v>
      </c>
      <c r="C47" s="31" t="s">
        <v>822</v>
      </c>
      <c r="D47" s="182" t="s">
        <v>399</v>
      </c>
      <c r="E47" s="32" t="s">
        <v>788</v>
      </c>
    </row>
    <row r="48" spans="1:5" ht="30" x14ac:dyDescent="0.2">
      <c r="A48" s="32">
        <f t="shared" si="0"/>
        <v>45</v>
      </c>
      <c r="B48" s="32" t="s">
        <v>823</v>
      </c>
      <c r="C48" s="31" t="s">
        <v>824</v>
      </c>
      <c r="D48" s="182" t="s">
        <v>399</v>
      </c>
      <c r="E48" s="32" t="s">
        <v>788</v>
      </c>
    </row>
    <row r="49" spans="1:5" ht="135" x14ac:dyDescent="0.2">
      <c r="A49" s="32">
        <f t="shared" si="0"/>
        <v>46</v>
      </c>
      <c r="B49" s="32" t="s">
        <v>825</v>
      </c>
      <c r="C49" s="31" t="s">
        <v>826</v>
      </c>
      <c r="D49" s="182" t="s">
        <v>399</v>
      </c>
      <c r="E49" s="31" t="s">
        <v>827</v>
      </c>
    </row>
    <row r="50" spans="1:5" x14ac:dyDescent="0.2">
      <c r="A50" s="32">
        <f t="shared" si="0"/>
        <v>47</v>
      </c>
      <c r="B50" s="32" t="s">
        <v>828</v>
      </c>
      <c r="C50" s="31" t="s">
        <v>829</v>
      </c>
      <c r="D50" s="182" t="s">
        <v>399</v>
      </c>
      <c r="E50" s="32" t="s">
        <v>830</v>
      </c>
    </row>
    <row r="51" spans="1:5" x14ac:dyDescent="0.2">
      <c r="A51" s="32">
        <f t="shared" si="0"/>
        <v>48</v>
      </c>
      <c r="B51" s="32" t="s">
        <v>831</v>
      </c>
      <c r="C51" s="31" t="s">
        <v>832</v>
      </c>
      <c r="D51" s="182" t="s">
        <v>399</v>
      </c>
      <c r="E51" s="32" t="s">
        <v>788</v>
      </c>
    </row>
    <row r="52" spans="1:5" x14ac:dyDescent="0.2">
      <c r="A52" s="32">
        <f t="shared" si="0"/>
        <v>49</v>
      </c>
      <c r="B52" s="32" t="s">
        <v>833</v>
      </c>
      <c r="C52" s="31" t="s">
        <v>834</v>
      </c>
      <c r="D52" s="182" t="s">
        <v>399</v>
      </c>
      <c r="E52" s="32" t="s">
        <v>788</v>
      </c>
    </row>
    <row r="53" spans="1:5" x14ac:dyDescent="0.2">
      <c r="A53" s="32">
        <f t="shared" si="0"/>
        <v>50</v>
      </c>
      <c r="B53" s="32" t="s">
        <v>835</v>
      </c>
      <c r="C53" s="31" t="s">
        <v>836</v>
      </c>
      <c r="D53" s="182" t="s">
        <v>399</v>
      </c>
      <c r="E53" s="32" t="s">
        <v>788</v>
      </c>
    </row>
    <row r="54" spans="1:5" x14ac:dyDescent="0.2">
      <c r="A54" s="32">
        <f t="shared" si="0"/>
        <v>51</v>
      </c>
      <c r="B54" s="32" t="s">
        <v>837</v>
      </c>
      <c r="C54" s="31" t="s">
        <v>838</v>
      </c>
      <c r="D54" s="182" t="s">
        <v>399</v>
      </c>
      <c r="E54" s="32" t="s">
        <v>788</v>
      </c>
    </row>
    <row r="55" spans="1:5" x14ac:dyDescent="0.2">
      <c r="A55" s="32">
        <f t="shared" si="0"/>
        <v>52</v>
      </c>
      <c r="B55" s="32" t="s">
        <v>839</v>
      </c>
      <c r="C55" s="31" t="s">
        <v>840</v>
      </c>
      <c r="D55" s="182" t="s">
        <v>399</v>
      </c>
      <c r="E55" s="32" t="s">
        <v>788</v>
      </c>
    </row>
    <row r="56" spans="1:5" ht="30" x14ac:dyDescent="0.2">
      <c r="A56" s="32">
        <f t="shared" si="0"/>
        <v>53</v>
      </c>
      <c r="B56" s="32" t="s">
        <v>841</v>
      </c>
      <c r="C56" s="31" t="s">
        <v>842</v>
      </c>
      <c r="D56" s="182" t="s">
        <v>399</v>
      </c>
      <c r="E56" s="32" t="s">
        <v>788</v>
      </c>
    </row>
    <row r="57" spans="1:5" x14ac:dyDescent="0.2">
      <c r="A57" s="32">
        <f t="shared" si="0"/>
        <v>54</v>
      </c>
      <c r="B57" s="32" t="s">
        <v>843</v>
      </c>
      <c r="C57" s="31" t="s">
        <v>844</v>
      </c>
      <c r="D57" s="182" t="s">
        <v>399</v>
      </c>
      <c r="E57" s="32" t="s">
        <v>788</v>
      </c>
    </row>
    <row r="58" spans="1:5" ht="30" x14ac:dyDescent="0.2">
      <c r="A58" s="32">
        <f t="shared" si="0"/>
        <v>55</v>
      </c>
      <c r="B58" s="32" t="s">
        <v>845</v>
      </c>
      <c r="C58" s="31" t="s">
        <v>846</v>
      </c>
      <c r="D58" s="182" t="s">
        <v>399</v>
      </c>
      <c r="E58" s="32" t="s">
        <v>788</v>
      </c>
    </row>
    <row r="59" spans="1:5" ht="30" x14ac:dyDescent="0.2">
      <c r="A59" s="32">
        <f t="shared" si="0"/>
        <v>56</v>
      </c>
      <c r="B59" s="32" t="s">
        <v>847</v>
      </c>
      <c r="C59" s="31" t="s">
        <v>848</v>
      </c>
      <c r="D59" s="182" t="s">
        <v>399</v>
      </c>
      <c r="E59" s="32" t="s">
        <v>788</v>
      </c>
    </row>
    <row r="60" spans="1:5" ht="30" x14ac:dyDescent="0.2">
      <c r="A60" s="32">
        <f t="shared" si="0"/>
        <v>57</v>
      </c>
      <c r="B60" s="32" t="s">
        <v>849</v>
      </c>
      <c r="C60" s="31" t="s">
        <v>850</v>
      </c>
      <c r="D60" s="182" t="s">
        <v>399</v>
      </c>
      <c r="E60" s="32" t="s">
        <v>788</v>
      </c>
    </row>
    <row r="61" spans="1:5" x14ac:dyDescent="0.2">
      <c r="A61" s="32">
        <f t="shared" si="0"/>
        <v>58</v>
      </c>
      <c r="B61" s="32" t="s">
        <v>851</v>
      </c>
      <c r="C61" s="31" t="s">
        <v>852</v>
      </c>
      <c r="D61" s="182" t="s">
        <v>399</v>
      </c>
      <c r="E61" s="32" t="s">
        <v>788</v>
      </c>
    </row>
    <row r="62" spans="1:5" x14ac:dyDescent="0.2">
      <c r="A62" s="32">
        <f t="shared" si="0"/>
        <v>59</v>
      </c>
      <c r="B62" s="32" t="s">
        <v>853</v>
      </c>
      <c r="C62" s="31" t="s">
        <v>854</v>
      </c>
      <c r="D62" s="182" t="s">
        <v>399</v>
      </c>
      <c r="E62" s="32" t="s">
        <v>788</v>
      </c>
    </row>
    <row r="63" spans="1:5" x14ac:dyDescent="0.2">
      <c r="A63" s="32">
        <f t="shared" si="0"/>
        <v>60</v>
      </c>
      <c r="B63" s="32" t="s">
        <v>855</v>
      </c>
      <c r="C63" s="31" t="s">
        <v>856</v>
      </c>
      <c r="D63" s="182" t="s">
        <v>399</v>
      </c>
      <c r="E63" s="32" t="s">
        <v>788</v>
      </c>
    </row>
    <row r="64" spans="1:5" x14ac:dyDescent="0.2">
      <c r="A64" s="32">
        <f t="shared" si="0"/>
        <v>61</v>
      </c>
      <c r="B64" s="32" t="s">
        <v>857</v>
      </c>
      <c r="C64" s="31" t="s">
        <v>858</v>
      </c>
      <c r="D64" s="182" t="s">
        <v>399</v>
      </c>
      <c r="E64" s="32" t="s">
        <v>788</v>
      </c>
    </row>
    <row r="65" spans="1:5" x14ac:dyDescent="0.2">
      <c r="A65" s="32">
        <f t="shared" si="0"/>
        <v>62</v>
      </c>
      <c r="B65" s="32" t="s">
        <v>859</v>
      </c>
      <c r="C65" s="31" t="s">
        <v>860</v>
      </c>
      <c r="D65" s="182" t="s">
        <v>399</v>
      </c>
      <c r="E65" s="32" t="s">
        <v>788</v>
      </c>
    </row>
    <row r="66" spans="1:5" x14ac:dyDescent="0.2">
      <c r="A66" s="32">
        <f t="shared" si="0"/>
        <v>63</v>
      </c>
      <c r="B66" s="32" t="s">
        <v>861</v>
      </c>
      <c r="C66" s="31" t="s">
        <v>862</v>
      </c>
      <c r="D66" s="182" t="s">
        <v>399</v>
      </c>
      <c r="E66" s="32" t="s">
        <v>788</v>
      </c>
    </row>
    <row r="67" spans="1:5" x14ac:dyDescent="0.2">
      <c r="A67" s="32">
        <f t="shared" si="0"/>
        <v>64</v>
      </c>
      <c r="B67" s="32" t="s">
        <v>863</v>
      </c>
      <c r="C67" s="31" t="s">
        <v>864</v>
      </c>
      <c r="D67" s="182" t="s">
        <v>399</v>
      </c>
      <c r="E67" s="32" t="s">
        <v>788</v>
      </c>
    </row>
    <row r="68" spans="1:5" x14ac:dyDescent="0.2">
      <c r="A68" s="32">
        <f t="shared" si="0"/>
        <v>65</v>
      </c>
      <c r="B68" s="32" t="s">
        <v>865</v>
      </c>
      <c r="C68" s="31" t="s">
        <v>866</v>
      </c>
      <c r="D68" s="182" t="s">
        <v>399</v>
      </c>
      <c r="E68" s="32" t="s">
        <v>788</v>
      </c>
    </row>
    <row r="69" spans="1:5" x14ac:dyDescent="0.2">
      <c r="A69" s="32">
        <f t="shared" si="0"/>
        <v>66</v>
      </c>
      <c r="B69" s="32" t="s">
        <v>867</v>
      </c>
      <c r="C69" s="31" t="s">
        <v>868</v>
      </c>
      <c r="D69" s="182" t="s">
        <v>399</v>
      </c>
      <c r="E69" s="32" t="s">
        <v>788</v>
      </c>
    </row>
    <row r="70" spans="1:5" x14ac:dyDescent="0.2">
      <c r="A70" s="32">
        <f t="shared" ref="A70:A128" si="1">A69+1</f>
        <v>67</v>
      </c>
      <c r="B70" s="32" t="s">
        <v>869</v>
      </c>
      <c r="C70" s="31" t="s">
        <v>870</v>
      </c>
      <c r="D70" s="182" t="s">
        <v>399</v>
      </c>
      <c r="E70" s="32" t="s">
        <v>788</v>
      </c>
    </row>
    <row r="71" spans="1:5" x14ac:dyDescent="0.2">
      <c r="A71" s="32">
        <f t="shared" si="1"/>
        <v>68</v>
      </c>
      <c r="B71" s="32" t="s">
        <v>871</v>
      </c>
      <c r="C71" s="31" t="s">
        <v>872</v>
      </c>
      <c r="D71" s="182" t="s">
        <v>399</v>
      </c>
      <c r="E71" s="32" t="s">
        <v>830</v>
      </c>
    </row>
    <row r="72" spans="1:5" x14ac:dyDescent="0.2">
      <c r="A72" s="32">
        <f t="shared" si="1"/>
        <v>69</v>
      </c>
      <c r="B72" s="32" t="s">
        <v>873</v>
      </c>
      <c r="C72" s="31" t="s">
        <v>874</v>
      </c>
      <c r="D72" s="182" t="s">
        <v>399</v>
      </c>
      <c r="E72" s="32" t="s">
        <v>830</v>
      </c>
    </row>
    <row r="73" spans="1:5" x14ac:dyDescent="0.2">
      <c r="A73" s="32">
        <f t="shared" si="1"/>
        <v>70</v>
      </c>
      <c r="B73" s="32" t="s">
        <v>875</v>
      </c>
      <c r="C73" s="31" t="s">
        <v>876</v>
      </c>
      <c r="D73" s="182" t="s">
        <v>399</v>
      </c>
      <c r="E73" s="32" t="s">
        <v>830</v>
      </c>
    </row>
    <row r="74" spans="1:5" x14ac:dyDescent="0.2">
      <c r="A74" s="32">
        <f t="shared" si="1"/>
        <v>71</v>
      </c>
      <c r="B74" s="32" t="s">
        <v>877</v>
      </c>
      <c r="C74" s="31" t="s">
        <v>878</v>
      </c>
      <c r="D74" s="182" t="s">
        <v>399</v>
      </c>
      <c r="E74" s="32" t="s">
        <v>830</v>
      </c>
    </row>
    <row r="75" spans="1:5" x14ac:dyDescent="0.2">
      <c r="A75" s="32">
        <f t="shared" si="1"/>
        <v>72</v>
      </c>
      <c r="B75" s="32" t="s">
        <v>879</v>
      </c>
      <c r="C75" s="31" t="s">
        <v>880</v>
      </c>
      <c r="D75" s="182" t="s">
        <v>399</v>
      </c>
      <c r="E75" s="31" t="s">
        <v>881</v>
      </c>
    </row>
    <row r="76" spans="1:5" x14ac:dyDescent="0.2">
      <c r="A76" s="32">
        <f t="shared" si="1"/>
        <v>73</v>
      </c>
      <c r="B76" s="32" t="s">
        <v>882</v>
      </c>
      <c r="C76" s="31" t="s">
        <v>883</v>
      </c>
      <c r="D76" s="182" t="s">
        <v>399</v>
      </c>
      <c r="E76" s="31" t="s">
        <v>727</v>
      </c>
    </row>
    <row r="77" spans="1:5" x14ac:dyDescent="0.2">
      <c r="A77" s="32">
        <f t="shared" si="1"/>
        <v>74</v>
      </c>
      <c r="B77" s="32" t="s">
        <v>884</v>
      </c>
      <c r="C77" s="31" t="s">
        <v>885</v>
      </c>
      <c r="D77" s="182" t="s">
        <v>399</v>
      </c>
      <c r="E77" s="31" t="s">
        <v>727</v>
      </c>
    </row>
    <row r="78" spans="1:5" s="184" customFormat="1" x14ac:dyDescent="0.2">
      <c r="A78" s="32">
        <f t="shared" si="1"/>
        <v>75</v>
      </c>
      <c r="B78" s="183" t="s">
        <v>886</v>
      </c>
      <c r="C78" s="183" t="s">
        <v>887</v>
      </c>
      <c r="D78" s="182" t="s">
        <v>399</v>
      </c>
      <c r="E78" s="31" t="s">
        <v>727</v>
      </c>
    </row>
    <row r="79" spans="1:5" x14ac:dyDescent="0.2">
      <c r="A79" s="32">
        <f t="shared" si="1"/>
        <v>76</v>
      </c>
      <c r="B79" s="32" t="s">
        <v>888</v>
      </c>
      <c r="C79" s="31" t="s">
        <v>889</v>
      </c>
      <c r="D79" s="182" t="s">
        <v>399</v>
      </c>
      <c r="E79" s="32" t="s">
        <v>788</v>
      </c>
    </row>
    <row r="80" spans="1:5" x14ac:dyDescent="0.2">
      <c r="A80" s="32">
        <f t="shared" si="1"/>
        <v>77</v>
      </c>
      <c r="B80" s="32" t="s">
        <v>890</v>
      </c>
      <c r="C80" s="31" t="s">
        <v>891</v>
      </c>
      <c r="D80" s="182" t="s">
        <v>399</v>
      </c>
      <c r="E80" s="32" t="s">
        <v>788</v>
      </c>
    </row>
    <row r="81" spans="1:5" ht="30" x14ac:dyDescent="0.2">
      <c r="A81" s="32">
        <f t="shared" si="1"/>
        <v>78</v>
      </c>
      <c r="B81" s="32" t="s">
        <v>892</v>
      </c>
      <c r="C81" s="31" t="s">
        <v>893</v>
      </c>
      <c r="D81" s="182" t="s">
        <v>399</v>
      </c>
      <c r="E81" s="32" t="s">
        <v>788</v>
      </c>
    </row>
    <row r="82" spans="1:5" ht="30" x14ac:dyDescent="0.2">
      <c r="A82" s="32">
        <f t="shared" si="1"/>
        <v>79</v>
      </c>
      <c r="B82" s="32" t="s">
        <v>894</v>
      </c>
      <c r="C82" s="31" t="s">
        <v>895</v>
      </c>
      <c r="D82" s="182" t="s">
        <v>399</v>
      </c>
      <c r="E82" s="32" t="s">
        <v>788</v>
      </c>
    </row>
    <row r="83" spans="1:5" ht="30" x14ac:dyDescent="0.2">
      <c r="A83" s="32">
        <f t="shared" si="1"/>
        <v>80</v>
      </c>
      <c r="B83" s="32" t="s">
        <v>896</v>
      </c>
      <c r="C83" s="31" t="s">
        <v>897</v>
      </c>
      <c r="D83" s="182" t="s">
        <v>399</v>
      </c>
      <c r="E83" s="32" t="s">
        <v>788</v>
      </c>
    </row>
    <row r="84" spans="1:5" x14ac:dyDescent="0.2">
      <c r="A84" s="32">
        <f t="shared" si="1"/>
        <v>81</v>
      </c>
      <c r="B84" s="32" t="s">
        <v>898</v>
      </c>
      <c r="C84" s="31" t="s">
        <v>899</v>
      </c>
      <c r="D84" s="182" t="s">
        <v>399</v>
      </c>
      <c r="E84" s="31" t="s">
        <v>900</v>
      </c>
    </row>
    <row r="85" spans="1:5" ht="45" x14ac:dyDescent="0.2">
      <c r="A85" s="32">
        <f t="shared" si="1"/>
        <v>82</v>
      </c>
      <c r="B85" s="32" t="s">
        <v>901</v>
      </c>
      <c r="C85" s="31" t="s">
        <v>902</v>
      </c>
      <c r="D85" s="182" t="s">
        <v>399</v>
      </c>
      <c r="E85" s="31" t="s">
        <v>903</v>
      </c>
    </row>
    <row r="86" spans="1:5" ht="90" x14ac:dyDescent="0.2">
      <c r="A86" s="32">
        <f t="shared" si="1"/>
        <v>83</v>
      </c>
      <c r="B86" s="32" t="s">
        <v>904</v>
      </c>
      <c r="C86" s="31" t="s">
        <v>905</v>
      </c>
      <c r="D86" s="182" t="s">
        <v>399</v>
      </c>
      <c r="E86" s="31" t="s">
        <v>906</v>
      </c>
    </row>
    <row r="87" spans="1:5" x14ac:dyDescent="0.2">
      <c r="A87" s="32">
        <f t="shared" si="1"/>
        <v>84</v>
      </c>
      <c r="B87" s="32" t="s">
        <v>907</v>
      </c>
      <c r="C87" s="31" t="s">
        <v>908</v>
      </c>
      <c r="D87" s="182" t="s">
        <v>399</v>
      </c>
      <c r="E87" s="32" t="s">
        <v>788</v>
      </c>
    </row>
    <row r="88" spans="1:5" x14ac:dyDescent="0.2">
      <c r="A88" s="32">
        <f t="shared" si="1"/>
        <v>85</v>
      </c>
      <c r="B88" s="32" t="s">
        <v>909</v>
      </c>
      <c r="C88" s="31" t="s">
        <v>908</v>
      </c>
      <c r="D88" s="182" t="s">
        <v>399</v>
      </c>
      <c r="E88" s="32" t="s">
        <v>788</v>
      </c>
    </row>
    <row r="89" spans="1:5" x14ac:dyDescent="0.2">
      <c r="A89" s="32">
        <f t="shared" si="1"/>
        <v>86</v>
      </c>
      <c r="B89" s="32" t="s">
        <v>910</v>
      </c>
      <c r="C89" s="31" t="s">
        <v>908</v>
      </c>
      <c r="D89" s="182" t="s">
        <v>399</v>
      </c>
      <c r="E89" s="32" t="s">
        <v>788</v>
      </c>
    </row>
    <row r="90" spans="1:5" ht="30" x14ac:dyDescent="0.2">
      <c r="A90" s="32">
        <f t="shared" si="1"/>
        <v>87</v>
      </c>
      <c r="B90" s="32" t="s">
        <v>911</v>
      </c>
      <c r="C90" s="31" t="s">
        <v>912</v>
      </c>
      <c r="D90" s="182" t="s">
        <v>399</v>
      </c>
      <c r="E90" s="32" t="s">
        <v>788</v>
      </c>
    </row>
    <row r="91" spans="1:5" ht="30" x14ac:dyDescent="0.2">
      <c r="A91" s="32">
        <f t="shared" si="1"/>
        <v>88</v>
      </c>
      <c r="B91" s="32" t="s">
        <v>913</v>
      </c>
      <c r="C91" s="31" t="s">
        <v>914</v>
      </c>
      <c r="D91" s="182" t="s">
        <v>399</v>
      </c>
      <c r="E91" s="32" t="s">
        <v>788</v>
      </c>
    </row>
    <row r="92" spans="1:5" x14ac:dyDescent="0.2">
      <c r="A92" s="32">
        <f t="shared" si="1"/>
        <v>89</v>
      </c>
      <c r="B92" s="32" t="s">
        <v>915</v>
      </c>
      <c r="C92" s="31" t="s">
        <v>916</v>
      </c>
      <c r="D92" s="182" t="s">
        <v>399</v>
      </c>
      <c r="E92" s="32" t="s">
        <v>788</v>
      </c>
    </row>
    <row r="93" spans="1:5" x14ac:dyDescent="0.2">
      <c r="A93" s="32">
        <f t="shared" si="1"/>
        <v>90</v>
      </c>
      <c r="B93" s="32" t="s">
        <v>917</v>
      </c>
      <c r="C93" s="31" t="s">
        <v>916</v>
      </c>
      <c r="D93" s="182" t="s">
        <v>399</v>
      </c>
      <c r="E93" s="32" t="s">
        <v>788</v>
      </c>
    </row>
    <row r="94" spans="1:5" x14ac:dyDescent="0.2">
      <c r="A94" s="32">
        <f t="shared" si="1"/>
        <v>91</v>
      </c>
      <c r="B94" s="32" t="s">
        <v>918</v>
      </c>
      <c r="C94" s="31" t="s">
        <v>916</v>
      </c>
      <c r="D94" s="182" t="s">
        <v>399</v>
      </c>
      <c r="E94" s="32" t="s">
        <v>788</v>
      </c>
    </row>
    <row r="95" spans="1:5" ht="30" x14ac:dyDescent="0.2">
      <c r="A95" s="32">
        <f t="shared" si="1"/>
        <v>92</v>
      </c>
      <c r="B95" s="32" t="s">
        <v>919</v>
      </c>
      <c r="C95" s="31" t="s">
        <v>920</v>
      </c>
      <c r="D95" s="182" t="s">
        <v>399</v>
      </c>
      <c r="E95" s="32" t="s">
        <v>788</v>
      </c>
    </row>
    <row r="96" spans="1:5" ht="30" x14ac:dyDescent="0.2">
      <c r="A96" s="32">
        <f t="shared" si="1"/>
        <v>93</v>
      </c>
      <c r="B96" s="32" t="s">
        <v>921</v>
      </c>
      <c r="C96" s="31" t="s">
        <v>922</v>
      </c>
      <c r="D96" s="182" t="s">
        <v>399</v>
      </c>
      <c r="E96" s="32" t="s">
        <v>788</v>
      </c>
    </row>
    <row r="97" spans="1:5" x14ac:dyDescent="0.2">
      <c r="A97" s="32">
        <f t="shared" si="1"/>
        <v>94</v>
      </c>
      <c r="B97" s="32" t="s">
        <v>923</v>
      </c>
      <c r="C97" s="31" t="s">
        <v>924</v>
      </c>
      <c r="D97" s="182" t="s">
        <v>399</v>
      </c>
      <c r="E97" s="32" t="s">
        <v>788</v>
      </c>
    </row>
    <row r="98" spans="1:5" x14ac:dyDescent="0.2">
      <c r="A98" s="32">
        <f t="shared" si="1"/>
        <v>95</v>
      </c>
      <c r="B98" s="32" t="s">
        <v>925</v>
      </c>
      <c r="C98" s="31" t="s">
        <v>924</v>
      </c>
      <c r="D98" s="182" t="s">
        <v>399</v>
      </c>
      <c r="E98" s="32" t="s">
        <v>788</v>
      </c>
    </row>
    <row r="99" spans="1:5" x14ac:dyDescent="0.2">
      <c r="A99" s="32">
        <f t="shared" si="1"/>
        <v>96</v>
      </c>
      <c r="B99" s="32" t="s">
        <v>926</v>
      </c>
      <c r="C99" s="31" t="s">
        <v>924</v>
      </c>
      <c r="D99" s="182" t="s">
        <v>399</v>
      </c>
      <c r="E99" s="32" t="s">
        <v>788</v>
      </c>
    </row>
    <row r="100" spans="1:5" ht="30" x14ac:dyDescent="0.2">
      <c r="A100" s="32">
        <f t="shared" si="1"/>
        <v>97</v>
      </c>
      <c r="B100" s="32" t="s">
        <v>927</v>
      </c>
      <c r="C100" s="31" t="s">
        <v>928</v>
      </c>
      <c r="D100" s="182" t="s">
        <v>399</v>
      </c>
      <c r="E100" s="32" t="s">
        <v>788</v>
      </c>
    </row>
    <row r="101" spans="1:5" ht="30" x14ac:dyDescent="0.2">
      <c r="A101" s="32">
        <f t="shared" si="1"/>
        <v>98</v>
      </c>
      <c r="B101" s="32" t="s">
        <v>929</v>
      </c>
      <c r="C101" s="31" t="s">
        <v>930</v>
      </c>
      <c r="D101" s="182" t="s">
        <v>399</v>
      </c>
      <c r="E101" s="32" t="s">
        <v>788</v>
      </c>
    </row>
    <row r="102" spans="1:5" x14ac:dyDescent="0.2">
      <c r="A102" s="32">
        <f t="shared" si="1"/>
        <v>99</v>
      </c>
      <c r="B102" s="32" t="s">
        <v>931</v>
      </c>
      <c r="C102" s="31" t="s">
        <v>932</v>
      </c>
      <c r="D102" s="182" t="s">
        <v>399</v>
      </c>
      <c r="E102" s="32" t="s">
        <v>830</v>
      </c>
    </row>
    <row r="103" spans="1:5" x14ac:dyDescent="0.2">
      <c r="A103" s="32">
        <f t="shared" si="1"/>
        <v>100</v>
      </c>
      <c r="B103" s="32" t="s">
        <v>933</v>
      </c>
      <c r="C103" s="31" t="s">
        <v>934</v>
      </c>
      <c r="D103" s="182" t="s">
        <v>399</v>
      </c>
      <c r="E103" s="32" t="s">
        <v>830</v>
      </c>
    </row>
    <row r="104" spans="1:5" x14ac:dyDescent="0.2">
      <c r="A104" s="32">
        <f t="shared" si="1"/>
        <v>101</v>
      </c>
      <c r="B104" s="32" t="s">
        <v>935</v>
      </c>
      <c r="C104" s="31" t="s">
        <v>936</v>
      </c>
      <c r="D104" s="182" t="s">
        <v>399</v>
      </c>
      <c r="E104" s="32" t="s">
        <v>788</v>
      </c>
    </row>
    <row r="105" spans="1:5" x14ac:dyDescent="0.2">
      <c r="A105" s="32">
        <f t="shared" si="1"/>
        <v>102</v>
      </c>
      <c r="B105" s="32" t="s">
        <v>937</v>
      </c>
      <c r="C105" s="31" t="s">
        <v>936</v>
      </c>
      <c r="D105" s="182" t="s">
        <v>399</v>
      </c>
      <c r="E105" s="32" t="s">
        <v>788</v>
      </c>
    </row>
    <row r="106" spans="1:5" x14ac:dyDescent="0.2">
      <c r="A106" s="32">
        <f t="shared" si="1"/>
        <v>103</v>
      </c>
      <c r="B106" s="32" t="s">
        <v>938</v>
      </c>
      <c r="C106" s="31" t="s">
        <v>936</v>
      </c>
      <c r="D106" s="182" t="s">
        <v>399</v>
      </c>
      <c r="E106" s="32" t="s">
        <v>788</v>
      </c>
    </row>
    <row r="107" spans="1:5" ht="30" x14ac:dyDescent="0.2">
      <c r="A107" s="32">
        <f t="shared" si="1"/>
        <v>104</v>
      </c>
      <c r="B107" s="32" t="s">
        <v>939</v>
      </c>
      <c r="C107" s="31" t="s">
        <v>940</v>
      </c>
      <c r="D107" s="182" t="s">
        <v>399</v>
      </c>
      <c r="E107" s="32" t="s">
        <v>788</v>
      </c>
    </row>
    <row r="108" spans="1:5" ht="30" x14ac:dyDescent="0.2">
      <c r="A108" s="32">
        <f t="shared" si="1"/>
        <v>105</v>
      </c>
      <c r="B108" s="32" t="s">
        <v>941</v>
      </c>
      <c r="C108" s="31" t="s">
        <v>942</v>
      </c>
      <c r="D108" s="182" t="s">
        <v>399</v>
      </c>
      <c r="E108" s="32" t="s">
        <v>788</v>
      </c>
    </row>
    <row r="109" spans="1:5" x14ac:dyDescent="0.2">
      <c r="A109" s="32">
        <f t="shared" si="1"/>
        <v>106</v>
      </c>
      <c r="B109" s="32" t="s">
        <v>943</v>
      </c>
      <c r="C109" s="31" t="s">
        <v>944</v>
      </c>
      <c r="D109" s="182" t="s">
        <v>399</v>
      </c>
      <c r="E109" s="32" t="s">
        <v>788</v>
      </c>
    </row>
    <row r="110" spans="1:5" x14ac:dyDescent="0.2">
      <c r="A110" s="32">
        <f t="shared" si="1"/>
        <v>107</v>
      </c>
      <c r="B110" s="32" t="s">
        <v>945</v>
      </c>
      <c r="C110" s="31" t="s">
        <v>946</v>
      </c>
      <c r="D110" s="182" t="s">
        <v>399</v>
      </c>
      <c r="E110" s="32" t="s">
        <v>788</v>
      </c>
    </row>
    <row r="111" spans="1:5" x14ac:dyDescent="0.2">
      <c r="A111" s="32">
        <f t="shared" si="1"/>
        <v>108</v>
      </c>
      <c r="B111" s="32" t="s">
        <v>947</v>
      </c>
      <c r="C111" s="31" t="s">
        <v>948</v>
      </c>
      <c r="D111" s="182" t="s">
        <v>399</v>
      </c>
      <c r="E111" s="32" t="s">
        <v>788</v>
      </c>
    </row>
    <row r="112" spans="1:5" ht="30" x14ac:dyDescent="0.2">
      <c r="A112" s="32">
        <f t="shared" si="1"/>
        <v>109</v>
      </c>
      <c r="B112" s="32" t="s">
        <v>949</v>
      </c>
      <c r="C112" s="31" t="s">
        <v>950</v>
      </c>
      <c r="D112" s="182" t="s">
        <v>399</v>
      </c>
      <c r="E112" s="32" t="s">
        <v>788</v>
      </c>
    </row>
    <row r="113" spans="1:5" ht="30" x14ac:dyDescent="0.2">
      <c r="A113" s="32">
        <f t="shared" si="1"/>
        <v>110</v>
      </c>
      <c r="B113" s="32" t="s">
        <v>951</v>
      </c>
      <c r="C113" s="31" t="s">
        <v>952</v>
      </c>
      <c r="D113" s="182" t="s">
        <v>399</v>
      </c>
      <c r="E113" s="32" t="s">
        <v>788</v>
      </c>
    </row>
    <row r="114" spans="1:5" x14ac:dyDescent="0.2">
      <c r="A114" s="32">
        <f t="shared" si="1"/>
        <v>111</v>
      </c>
      <c r="B114" s="32" t="s">
        <v>953</v>
      </c>
      <c r="C114" s="31" t="s">
        <v>954</v>
      </c>
      <c r="D114" s="182" t="s">
        <v>399</v>
      </c>
      <c r="E114" s="32" t="s">
        <v>788</v>
      </c>
    </row>
    <row r="115" spans="1:5" x14ac:dyDescent="0.2">
      <c r="A115" s="32">
        <f t="shared" si="1"/>
        <v>112</v>
      </c>
      <c r="B115" s="32" t="s">
        <v>955</v>
      </c>
      <c r="C115" s="31" t="s">
        <v>956</v>
      </c>
      <c r="D115" s="182" t="s">
        <v>399</v>
      </c>
      <c r="E115" s="32" t="s">
        <v>788</v>
      </c>
    </row>
    <row r="116" spans="1:5" x14ac:dyDescent="0.2">
      <c r="A116" s="32">
        <f t="shared" si="1"/>
        <v>113</v>
      </c>
      <c r="B116" s="32" t="s">
        <v>957</v>
      </c>
      <c r="C116" s="31" t="s">
        <v>958</v>
      </c>
      <c r="D116" s="182" t="s">
        <v>399</v>
      </c>
      <c r="E116" s="32" t="s">
        <v>788</v>
      </c>
    </row>
    <row r="117" spans="1:5" ht="30" x14ac:dyDescent="0.2">
      <c r="A117" s="32">
        <f t="shared" si="1"/>
        <v>114</v>
      </c>
      <c r="B117" s="32" t="s">
        <v>959</v>
      </c>
      <c r="C117" s="31" t="s">
        <v>960</v>
      </c>
      <c r="D117" s="182" t="s">
        <v>399</v>
      </c>
      <c r="E117" s="32" t="s">
        <v>788</v>
      </c>
    </row>
    <row r="118" spans="1:5" ht="30" x14ac:dyDescent="0.2">
      <c r="A118" s="32">
        <f t="shared" si="1"/>
        <v>115</v>
      </c>
      <c r="B118" s="32" t="s">
        <v>961</v>
      </c>
      <c r="C118" s="31" t="s">
        <v>962</v>
      </c>
      <c r="D118" s="182" t="s">
        <v>399</v>
      </c>
      <c r="E118" s="32" t="s">
        <v>788</v>
      </c>
    </row>
    <row r="119" spans="1:5" x14ac:dyDescent="0.2">
      <c r="A119" s="32">
        <f t="shared" si="1"/>
        <v>116</v>
      </c>
      <c r="B119" s="32" t="s">
        <v>963</v>
      </c>
      <c r="C119" s="31" t="s">
        <v>964</v>
      </c>
      <c r="D119" s="182" t="s">
        <v>399</v>
      </c>
      <c r="E119" s="32" t="s">
        <v>830</v>
      </c>
    </row>
    <row r="120" spans="1:5" x14ac:dyDescent="0.2">
      <c r="A120" s="32">
        <f t="shared" si="1"/>
        <v>117</v>
      </c>
      <c r="B120" s="32" t="s">
        <v>965</v>
      </c>
      <c r="C120" s="31" t="s">
        <v>964</v>
      </c>
      <c r="D120" s="182" t="s">
        <v>399</v>
      </c>
      <c r="E120" s="32" t="s">
        <v>830</v>
      </c>
    </row>
    <row r="121" spans="1:5" x14ac:dyDescent="0.2">
      <c r="A121" s="32">
        <f t="shared" si="1"/>
        <v>118</v>
      </c>
      <c r="B121" s="32" t="s">
        <v>966</v>
      </c>
      <c r="C121" s="31" t="s">
        <v>967</v>
      </c>
      <c r="D121" s="182" t="s">
        <v>399</v>
      </c>
      <c r="E121" s="32" t="s">
        <v>830</v>
      </c>
    </row>
    <row r="122" spans="1:5" ht="30" x14ac:dyDescent="0.2">
      <c r="A122" s="32">
        <f t="shared" si="1"/>
        <v>119</v>
      </c>
      <c r="B122" s="32" t="s">
        <v>968</v>
      </c>
      <c r="C122" s="31" t="s">
        <v>969</v>
      </c>
      <c r="D122" s="182" t="s">
        <v>399</v>
      </c>
      <c r="E122" s="32" t="s">
        <v>830</v>
      </c>
    </row>
    <row r="123" spans="1:5" x14ac:dyDescent="0.2">
      <c r="A123" s="32">
        <f t="shared" si="1"/>
        <v>120</v>
      </c>
      <c r="B123" s="32" t="s">
        <v>970</v>
      </c>
      <c r="C123" s="31" t="s">
        <v>971</v>
      </c>
      <c r="D123" s="182" t="s">
        <v>399</v>
      </c>
      <c r="E123" s="32" t="s">
        <v>788</v>
      </c>
    </row>
    <row r="124" spans="1:5" ht="30" x14ac:dyDescent="0.2">
      <c r="A124" s="32">
        <f t="shared" si="1"/>
        <v>121</v>
      </c>
      <c r="B124" s="32" t="s">
        <v>972</v>
      </c>
      <c r="C124" s="31" t="s">
        <v>973</v>
      </c>
      <c r="D124" s="182" t="s">
        <v>399</v>
      </c>
      <c r="E124" s="32" t="s">
        <v>788</v>
      </c>
    </row>
    <row r="125" spans="1:5" ht="30" x14ac:dyDescent="0.2">
      <c r="A125" s="32">
        <f t="shared" si="1"/>
        <v>122</v>
      </c>
      <c r="B125" s="32" t="s">
        <v>974</v>
      </c>
      <c r="C125" s="31" t="s">
        <v>975</v>
      </c>
      <c r="D125" s="182" t="s">
        <v>399</v>
      </c>
      <c r="E125" s="32" t="s">
        <v>788</v>
      </c>
    </row>
    <row r="126" spans="1:5" ht="30" x14ac:dyDescent="0.2">
      <c r="A126" s="32">
        <f t="shared" si="1"/>
        <v>123</v>
      </c>
      <c r="B126" s="32" t="s">
        <v>976</v>
      </c>
      <c r="C126" s="31" t="s">
        <v>977</v>
      </c>
      <c r="D126" s="182" t="s">
        <v>399</v>
      </c>
      <c r="E126" s="32" t="s">
        <v>788</v>
      </c>
    </row>
    <row r="127" spans="1:5" ht="30" x14ac:dyDescent="0.2">
      <c r="A127" s="32">
        <f t="shared" si="1"/>
        <v>124</v>
      </c>
      <c r="B127" s="32" t="s">
        <v>978</v>
      </c>
      <c r="C127" s="31" t="s">
        <v>979</v>
      </c>
      <c r="D127" s="182" t="s">
        <v>399</v>
      </c>
      <c r="E127" s="32" t="s">
        <v>788</v>
      </c>
    </row>
    <row r="128" spans="1:5" ht="45" x14ac:dyDescent="0.2">
      <c r="A128" s="32">
        <f t="shared" si="1"/>
        <v>125</v>
      </c>
      <c r="B128" s="32" t="s">
        <v>980</v>
      </c>
      <c r="C128" s="31" t="s">
        <v>981</v>
      </c>
      <c r="D128" s="182" t="s">
        <v>488</v>
      </c>
      <c r="E128" s="31" t="s">
        <v>982</v>
      </c>
    </row>
  </sheetData>
  <phoneticPr fontId="2"/>
  <pageMargins left="0.70866141732283472" right="0.70866141732283472" top="0.74803149606299213" bottom="0.74803149606299213" header="0.31496062992125984" footer="0.31496062992125984"/>
  <pageSetup paperSize="9" scale="54"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9F178-4CC3-4CC4-BFE3-824A79F98784}">
  <dimension ref="A1:E170"/>
  <sheetViews>
    <sheetView view="pageBreakPreview" zoomScaleNormal="100" zoomScaleSheetLayoutView="100" workbookViewId="0"/>
  </sheetViews>
  <sheetFormatPr defaultColWidth="9" defaultRowHeight="15" x14ac:dyDescent="0.2"/>
  <cols>
    <col min="1" max="1" width="4.6640625" style="24" customWidth="1"/>
    <col min="2" max="2" width="10.5546875" style="24" bestFit="1" customWidth="1"/>
    <col min="3" max="3" width="49.44140625" style="24" bestFit="1" customWidth="1"/>
    <col min="4" max="4" width="14" style="24" customWidth="1"/>
    <col min="5" max="5" width="60.109375" style="24" customWidth="1"/>
    <col min="6" max="16384" width="9" style="24"/>
  </cols>
  <sheetData>
    <row r="1" spans="1:5" ht="18.600000000000001" x14ac:dyDescent="0.35">
      <c r="A1" s="45" t="s">
        <v>983</v>
      </c>
      <c r="B1" s="12"/>
    </row>
    <row r="2" spans="1:5" x14ac:dyDescent="0.2">
      <c r="E2" s="14" t="s">
        <v>634</v>
      </c>
    </row>
    <row r="3" spans="1:5" x14ac:dyDescent="0.2">
      <c r="A3" s="26" t="s">
        <v>388</v>
      </c>
      <c r="B3" s="26" t="s">
        <v>984</v>
      </c>
      <c r="C3" s="25" t="s">
        <v>985</v>
      </c>
      <c r="D3" s="27" t="s">
        <v>986</v>
      </c>
      <c r="E3" s="26" t="s">
        <v>392</v>
      </c>
    </row>
    <row r="4" spans="1:5" ht="30" x14ac:dyDescent="0.2">
      <c r="A4" s="35">
        <v>1</v>
      </c>
      <c r="B4" s="28" t="s">
        <v>987</v>
      </c>
      <c r="C4" s="29" t="s">
        <v>988</v>
      </c>
      <c r="D4" s="28" t="s">
        <v>399</v>
      </c>
      <c r="E4" s="31" t="s">
        <v>989</v>
      </c>
    </row>
    <row r="5" spans="1:5" ht="30" x14ac:dyDescent="0.2">
      <c r="A5" s="35">
        <f>A4+1</f>
        <v>2</v>
      </c>
      <c r="B5" s="28" t="s">
        <v>990</v>
      </c>
      <c r="C5" s="29" t="s">
        <v>991</v>
      </c>
      <c r="D5" s="28" t="s">
        <v>399</v>
      </c>
      <c r="E5" s="31" t="s">
        <v>989</v>
      </c>
    </row>
    <row r="6" spans="1:5" ht="30" x14ac:dyDescent="0.2">
      <c r="A6" s="35">
        <f t="shared" ref="A6:A59" si="0">A5+1</f>
        <v>3</v>
      </c>
      <c r="B6" s="28" t="s">
        <v>992</v>
      </c>
      <c r="C6" s="29" t="s">
        <v>993</v>
      </c>
      <c r="D6" s="28" t="s">
        <v>399</v>
      </c>
      <c r="E6" s="31" t="s">
        <v>989</v>
      </c>
    </row>
    <row r="7" spans="1:5" ht="109.5" customHeight="1" x14ac:dyDescent="0.2">
      <c r="A7" s="35">
        <f t="shared" si="0"/>
        <v>4</v>
      </c>
      <c r="B7" s="28" t="s">
        <v>994</v>
      </c>
      <c r="C7" s="29" t="s">
        <v>995</v>
      </c>
      <c r="D7" s="28" t="s">
        <v>399</v>
      </c>
      <c r="E7" s="31" t="s">
        <v>996</v>
      </c>
    </row>
    <row r="8" spans="1:5" ht="262.5" customHeight="1" x14ac:dyDescent="0.2">
      <c r="A8" s="35">
        <f t="shared" si="0"/>
        <v>5</v>
      </c>
      <c r="B8" s="28" t="s">
        <v>997</v>
      </c>
      <c r="C8" s="29" t="s">
        <v>998</v>
      </c>
      <c r="D8" s="28" t="s">
        <v>399</v>
      </c>
      <c r="E8" s="31" t="s">
        <v>999</v>
      </c>
    </row>
    <row r="9" spans="1:5" ht="242.25" customHeight="1" x14ac:dyDescent="0.2">
      <c r="A9" s="35">
        <f t="shared" si="0"/>
        <v>6</v>
      </c>
      <c r="B9" s="28" t="s">
        <v>1000</v>
      </c>
      <c r="C9" s="29" t="s">
        <v>998</v>
      </c>
      <c r="D9" s="28" t="s">
        <v>399</v>
      </c>
      <c r="E9" s="31" t="s">
        <v>1001</v>
      </c>
    </row>
    <row r="10" spans="1:5" ht="254.25" customHeight="1" x14ac:dyDescent="0.2">
      <c r="A10" s="35">
        <f t="shared" si="0"/>
        <v>7</v>
      </c>
      <c r="B10" s="28" t="s">
        <v>1002</v>
      </c>
      <c r="C10" s="29" t="s">
        <v>1003</v>
      </c>
      <c r="D10" s="28" t="s">
        <v>399</v>
      </c>
      <c r="E10" s="31" t="s">
        <v>1004</v>
      </c>
    </row>
    <row r="11" spans="1:5" ht="243.75" customHeight="1" x14ac:dyDescent="0.2">
      <c r="A11" s="35">
        <f t="shared" si="0"/>
        <v>8</v>
      </c>
      <c r="B11" s="28" t="s">
        <v>1005</v>
      </c>
      <c r="C11" s="29" t="s">
        <v>1003</v>
      </c>
      <c r="D11" s="28" t="s">
        <v>399</v>
      </c>
      <c r="E11" s="31" t="s">
        <v>1006</v>
      </c>
    </row>
    <row r="12" spans="1:5" ht="71.25" customHeight="1" x14ac:dyDescent="0.2">
      <c r="A12" s="35">
        <f t="shared" si="0"/>
        <v>9</v>
      </c>
      <c r="B12" s="28" t="s">
        <v>1007</v>
      </c>
      <c r="C12" s="29" t="s">
        <v>1008</v>
      </c>
      <c r="D12" s="28" t="s">
        <v>399</v>
      </c>
      <c r="E12" s="31" t="s">
        <v>1009</v>
      </c>
    </row>
    <row r="13" spans="1:5" ht="71.25" customHeight="1" x14ac:dyDescent="0.2">
      <c r="A13" s="35">
        <f t="shared" si="0"/>
        <v>10</v>
      </c>
      <c r="B13" s="28" t="s">
        <v>1010</v>
      </c>
      <c r="C13" s="29" t="s">
        <v>1011</v>
      </c>
      <c r="D13" s="28" t="s">
        <v>399</v>
      </c>
      <c r="E13" s="31" t="s">
        <v>1009</v>
      </c>
    </row>
    <row r="14" spans="1:5" ht="71.25" customHeight="1" x14ac:dyDescent="0.2">
      <c r="A14" s="35">
        <f t="shared" si="0"/>
        <v>11</v>
      </c>
      <c r="B14" s="28" t="s">
        <v>1012</v>
      </c>
      <c r="C14" s="29" t="s">
        <v>1013</v>
      </c>
      <c r="D14" s="28" t="s">
        <v>399</v>
      </c>
      <c r="E14" s="31" t="s">
        <v>1014</v>
      </c>
    </row>
    <row r="15" spans="1:5" ht="71.25" customHeight="1" x14ac:dyDescent="0.2">
      <c r="A15" s="35">
        <f t="shared" si="0"/>
        <v>12</v>
      </c>
      <c r="B15" s="28" t="s">
        <v>1015</v>
      </c>
      <c r="C15" s="29" t="s">
        <v>1016</v>
      </c>
      <c r="D15" s="28" t="s">
        <v>399</v>
      </c>
      <c r="E15" s="31" t="s">
        <v>1017</v>
      </c>
    </row>
    <row r="16" spans="1:5" ht="71.25" customHeight="1" x14ac:dyDescent="0.2">
      <c r="A16" s="35">
        <f t="shared" si="0"/>
        <v>13</v>
      </c>
      <c r="B16" s="28" t="s">
        <v>1018</v>
      </c>
      <c r="C16" s="29" t="s">
        <v>1008</v>
      </c>
      <c r="D16" s="28" t="s">
        <v>399</v>
      </c>
      <c r="E16" s="31" t="s">
        <v>1019</v>
      </c>
    </row>
    <row r="17" spans="1:5" ht="71.25" customHeight="1" x14ac:dyDescent="0.2">
      <c r="A17" s="35">
        <f t="shared" si="0"/>
        <v>14</v>
      </c>
      <c r="B17" s="28" t="s">
        <v>1020</v>
      </c>
      <c r="C17" s="29" t="s">
        <v>1013</v>
      </c>
      <c r="D17" s="28" t="s">
        <v>399</v>
      </c>
      <c r="E17" s="31" t="s">
        <v>1021</v>
      </c>
    </row>
    <row r="18" spans="1:5" ht="71.25" customHeight="1" x14ac:dyDescent="0.2">
      <c r="A18" s="35">
        <f t="shared" si="0"/>
        <v>15</v>
      </c>
      <c r="B18" s="28" t="s">
        <v>1022</v>
      </c>
      <c r="C18" s="29" t="s">
        <v>1016</v>
      </c>
      <c r="D18" s="28" t="s">
        <v>399</v>
      </c>
      <c r="E18" s="31" t="s">
        <v>1023</v>
      </c>
    </row>
    <row r="19" spans="1:5" ht="41.25" customHeight="1" x14ac:dyDescent="0.2">
      <c r="A19" s="35">
        <f t="shared" si="0"/>
        <v>16</v>
      </c>
      <c r="B19" s="28" t="s">
        <v>1024</v>
      </c>
      <c r="C19" s="29" t="s">
        <v>1025</v>
      </c>
      <c r="D19" s="28" t="s">
        <v>399</v>
      </c>
      <c r="E19" s="31" t="s">
        <v>989</v>
      </c>
    </row>
    <row r="20" spans="1:5" ht="41.25" customHeight="1" x14ac:dyDescent="0.2">
      <c r="A20" s="35">
        <f t="shared" si="0"/>
        <v>17</v>
      </c>
      <c r="B20" s="28" t="s">
        <v>1026</v>
      </c>
      <c r="C20" s="29" t="s">
        <v>1027</v>
      </c>
      <c r="D20" s="28" t="s">
        <v>399</v>
      </c>
      <c r="E20" s="31" t="s">
        <v>989</v>
      </c>
    </row>
    <row r="21" spans="1:5" ht="41.25" customHeight="1" x14ac:dyDescent="0.2">
      <c r="A21" s="35">
        <f t="shared" si="0"/>
        <v>18</v>
      </c>
      <c r="B21" s="28" t="s">
        <v>1028</v>
      </c>
      <c r="C21" s="29" t="s">
        <v>1029</v>
      </c>
      <c r="D21" s="28" t="s">
        <v>399</v>
      </c>
      <c r="E21" s="32" t="s">
        <v>1030</v>
      </c>
    </row>
    <row r="22" spans="1:5" ht="106.5" customHeight="1" x14ac:dyDescent="0.2">
      <c r="A22" s="35">
        <f t="shared" si="0"/>
        <v>19</v>
      </c>
      <c r="B22" s="28" t="s">
        <v>1031</v>
      </c>
      <c r="C22" s="29" t="s">
        <v>1032</v>
      </c>
      <c r="D22" s="28" t="s">
        <v>399</v>
      </c>
      <c r="E22" s="31" t="s">
        <v>1033</v>
      </c>
    </row>
    <row r="23" spans="1:5" ht="106.5" customHeight="1" x14ac:dyDescent="0.2">
      <c r="A23" s="35">
        <f t="shared" si="0"/>
        <v>20</v>
      </c>
      <c r="B23" s="28" t="s">
        <v>1034</v>
      </c>
      <c r="C23" s="29" t="s">
        <v>1035</v>
      </c>
      <c r="D23" s="28" t="s">
        <v>399</v>
      </c>
      <c r="E23" s="31" t="s">
        <v>1036</v>
      </c>
    </row>
    <row r="24" spans="1:5" ht="106.5" customHeight="1" x14ac:dyDescent="0.2">
      <c r="A24" s="35">
        <f t="shared" si="0"/>
        <v>21</v>
      </c>
      <c r="B24" s="28" t="s">
        <v>1037</v>
      </c>
      <c r="C24" s="29" t="s">
        <v>1038</v>
      </c>
      <c r="D24" s="28" t="s">
        <v>399</v>
      </c>
      <c r="E24" s="31" t="s">
        <v>996</v>
      </c>
    </row>
    <row r="25" spans="1:5" ht="106.5" customHeight="1" x14ac:dyDescent="0.2">
      <c r="A25" s="35">
        <f t="shared" si="0"/>
        <v>22</v>
      </c>
      <c r="B25" s="28" t="s">
        <v>1039</v>
      </c>
      <c r="C25" s="29" t="s">
        <v>1040</v>
      </c>
      <c r="D25" s="28" t="s">
        <v>399</v>
      </c>
      <c r="E25" s="31" t="s">
        <v>1041</v>
      </c>
    </row>
    <row r="26" spans="1:5" ht="106.5" customHeight="1" x14ac:dyDescent="0.2">
      <c r="A26" s="35">
        <f t="shared" si="0"/>
        <v>23</v>
      </c>
      <c r="B26" s="28" t="s">
        <v>1042</v>
      </c>
      <c r="C26" s="29" t="s">
        <v>1043</v>
      </c>
      <c r="D26" s="28" t="s">
        <v>399</v>
      </c>
      <c r="E26" s="31" t="s">
        <v>1041</v>
      </c>
    </row>
    <row r="27" spans="1:5" ht="106.5" customHeight="1" x14ac:dyDescent="0.2">
      <c r="A27" s="35">
        <f t="shared" si="0"/>
        <v>24</v>
      </c>
      <c r="B27" s="28" t="s">
        <v>1044</v>
      </c>
      <c r="C27" s="29" t="s">
        <v>1045</v>
      </c>
      <c r="D27" s="28" t="s">
        <v>399</v>
      </c>
      <c r="E27" s="31" t="s">
        <v>1041</v>
      </c>
    </row>
    <row r="28" spans="1:5" ht="106.5" customHeight="1" x14ac:dyDescent="0.2">
      <c r="A28" s="35">
        <f t="shared" si="0"/>
        <v>25</v>
      </c>
      <c r="B28" s="28" t="s">
        <v>1046</v>
      </c>
      <c r="C28" s="29" t="s">
        <v>1047</v>
      </c>
      <c r="D28" s="28" t="s">
        <v>399</v>
      </c>
      <c r="E28" s="31" t="s">
        <v>1041</v>
      </c>
    </row>
    <row r="29" spans="1:5" x14ac:dyDescent="0.2">
      <c r="A29" s="35">
        <f t="shared" si="0"/>
        <v>26</v>
      </c>
      <c r="B29" s="28" t="s">
        <v>1048</v>
      </c>
      <c r="C29" s="29" t="s">
        <v>1049</v>
      </c>
      <c r="D29" s="28" t="s">
        <v>399</v>
      </c>
      <c r="E29" s="32" t="s">
        <v>1050</v>
      </c>
    </row>
    <row r="30" spans="1:5" ht="42.75" customHeight="1" x14ac:dyDescent="0.2">
      <c r="A30" s="35">
        <f t="shared" si="0"/>
        <v>27</v>
      </c>
      <c r="B30" s="28" t="s">
        <v>1051</v>
      </c>
      <c r="C30" s="29" t="s">
        <v>1052</v>
      </c>
      <c r="D30" s="28" t="s">
        <v>399</v>
      </c>
      <c r="E30" s="31" t="s">
        <v>989</v>
      </c>
    </row>
    <row r="31" spans="1:5" ht="42.75" customHeight="1" x14ac:dyDescent="0.2">
      <c r="A31" s="35">
        <f t="shared" si="0"/>
        <v>28</v>
      </c>
      <c r="B31" s="28" t="s">
        <v>1053</v>
      </c>
      <c r="C31" s="29" t="s">
        <v>1054</v>
      </c>
      <c r="D31" s="28" t="s">
        <v>399</v>
      </c>
      <c r="E31" s="31" t="s">
        <v>989</v>
      </c>
    </row>
    <row r="32" spans="1:5" x14ac:dyDescent="0.2">
      <c r="A32" s="35">
        <f t="shared" si="0"/>
        <v>29</v>
      </c>
      <c r="B32" s="28" t="s">
        <v>1055</v>
      </c>
      <c r="C32" s="29" t="s">
        <v>1056</v>
      </c>
      <c r="D32" s="28" t="s">
        <v>399</v>
      </c>
      <c r="E32" s="32" t="s">
        <v>1050</v>
      </c>
    </row>
    <row r="33" spans="1:5" ht="319.5" customHeight="1" x14ac:dyDescent="0.2">
      <c r="A33" s="35" t="e">
        <f>#REF!+1</f>
        <v>#REF!</v>
      </c>
      <c r="B33" s="28" t="s">
        <v>1057</v>
      </c>
      <c r="C33" s="29" t="s">
        <v>1058</v>
      </c>
      <c r="D33" s="28" t="s">
        <v>399</v>
      </c>
      <c r="E33" s="31" t="s">
        <v>1059</v>
      </c>
    </row>
    <row r="34" spans="1:5" ht="321" customHeight="1" x14ac:dyDescent="0.2">
      <c r="A34" s="35" t="e">
        <f t="shared" si="0"/>
        <v>#REF!</v>
      </c>
      <c r="B34" s="28" t="s">
        <v>1060</v>
      </c>
      <c r="C34" s="29" t="s">
        <v>1061</v>
      </c>
      <c r="D34" s="28" t="s">
        <v>399</v>
      </c>
      <c r="E34" s="31" t="s">
        <v>1059</v>
      </c>
    </row>
    <row r="35" spans="1:5" ht="325.5" customHeight="1" x14ac:dyDescent="0.2">
      <c r="A35" s="35" t="e">
        <f t="shared" si="0"/>
        <v>#REF!</v>
      </c>
      <c r="B35" s="28" t="s">
        <v>1062</v>
      </c>
      <c r="C35" s="29" t="s">
        <v>1063</v>
      </c>
      <c r="D35" s="28" t="s">
        <v>399</v>
      </c>
      <c r="E35" s="31" t="s">
        <v>1059</v>
      </c>
    </row>
    <row r="36" spans="1:5" ht="350.25" customHeight="1" x14ac:dyDescent="0.2">
      <c r="A36" s="35" t="e">
        <f t="shared" si="0"/>
        <v>#REF!</v>
      </c>
      <c r="B36" s="28" t="s">
        <v>1064</v>
      </c>
      <c r="C36" s="29" t="s">
        <v>1065</v>
      </c>
      <c r="D36" s="28" t="s">
        <v>399</v>
      </c>
      <c r="E36" s="31" t="s">
        <v>1066</v>
      </c>
    </row>
    <row r="37" spans="1:5" ht="335.25" customHeight="1" x14ac:dyDescent="0.2">
      <c r="A37" s="35" t="e">
        <f t="shared" si="0"/>
        <v>#REF!</v>
      </c>
      <c r="B37" s="28" t="s">
        <v>1067</v>
      </c>
      <c r="C37" s="29" t="s">
        <v>1068</v>
      </c>
      <c r="D37" s="28" t="s">
        <v>399</v>
      </c>
      <c r="E37" s="31" t="s">
        <v>1066</v>
      </c>
    </row>
    <row r="38" spans="1:5" ht="338.25" customHeight="1" x14ac:dyDescent="0.2">
      <c r="A38" s="35" t="e">
        <f t="shared" si="0"/>
        <v>#REF!</v>
      </c>
      <c r="B38" s="28" t="s">
        <v>1069</v>
      </c>
      <c r="C38" s="29" t="s">
        <v>1070</v>
      </c>
      <c r="D38" s="28" t="s">
        <v>399</v>
      </c>
      <c r="E38" s="31" t="s">
        <v>1071</v>
      </c>
    </row>
    <row r="39" spans="1:5" ht="341.25" customHeight="1" x14ac:dyDescent="0.2">
      <c r="A39" s="35" t="e">
        <f t="shared" si="0"/>
        <v>#REF!</v>
      </c>
      <c r="B39" s="28" t="s">
        <v>1072</v>
      </c>
      <c r="C39" s="29" t="s">
        <v>1073</v>
      </c>
      <c r="D39" s="28" t="s">
        <v>399</v>
      </c>
      <c r="E39" s="31" t="s">
        <v>1071</v>
      </c>
    </row>
    <row r="40" spans="1:5" ht="153" customHeight="1" x14ac:dyDescent="0.2">
      <c r="A40" s="35" t="e">
        <f t="shared" si="0"/>
        <v>#REF!</v>
      </c>
      <c r="B40" s="28" t="s">
        <v>1074</v>
      </c>
      <c r="C40" s="29" t="s">
        <v>1075</v>
      </c>
      <c r="D40" s="28" t="s">
        <v>399</v>
      </c>
      <c r="E40" s="31" t="s">
        <v>1076</v>
      </c>
    </row>
    <row r="41" spans="1:5" ht="119.25" customHeight="1" x14ac:dyDescent="0.2">
      <c r="A41" s="35" t="e">
        <f>#REF!+1</f>
        <v>#REF!</v>
      </c>
      <c r="B41" s="28" t="s">
        <v>1077</v>
      </c>
      <c r="C41" s="29" t="s">
        <v>1078</v>
      </c>
      <c r="D41" s="28" t="s">
        <v>399</v>
      </c>
      <c r="E41" s="31" t="s">
        <v>1079</v>
      </c>
    </row>
    <row r="42" spans="1:5" ht="119.25" customHeight="1" x14ac:dyDescent="0.2">
      <c r="A42" s="35" t="e">
        <f t="shared" si="0"/>
        <v>#REF!</v>
      </c>
      <c r="B42" s="28" t="s">
        <v>1080</v>
      </c>
      <c r="C42" s="29" t="s">
        <v>1081</v>
      </c>
      <c r="D42" s="28" t="s">
        <v>399</v>
      </c>
      <c r="E42" s="31" t="s">
        <v>1079</v>
      </c>
    </row>
    <row r="43" spans="1:5" ht="168" customHeight="1" x14ac:dyDescent="0.2">
      <c r="A43" s="35" t="e">
        <f t="shared" si="0"/>
        <v>#REF!</v>
      </c>
      <c r="B43" s="28" t="s">
        <v>1082</v>
      </c>
      <c r="C43" s="29" t="s">
        <v>1083</v>
      </c>
      <c r="D43" s="28" t="s">
        <v>399</v>
      </c>
      <c r="E43" s="31" t="s">
        <v>1084</v>
      </c>
    </row>
    <row r="44" spans="1:5" ht="56.25" customHeight="1" x14ac:dyDescent="0.2">
      <c r="A44" s="35" t="e">
        <f t="shared" si="0"/>
        <v>#REF!</v>
      </c>
      <c r="B44" s="28" t="s">
        <v>1085</v>
      </c>
      <c r="C44" s="29" t="s">
        <v>1086</v>
      </c>
      <c r="D44" s="28" t="s">
        <v>399</v>
      </c>
      <c r="E44" s="31" t="s">
        <v>1087</v>
      </c>
    </row>
    <row r="45" spans="1:5" ht="117.75" customHeight="1" x14ac:dyDescent="0.2">
      <c r="A45" s="35" t="e">
        <f t="shared" si="0"/>
        <v>#REF!</v>
      </c>
      <c r="B45" s="28" t="s">
        <v>1088</v>
      </c>
      <c r="C45" s="29" t="s">
        <v>1089</v>
      </c>
      <c r="D45" s="28" t="s">
        <v>399</v>
      </c>
      <c r="E45" s="31" t="s">
        <v>1090</v>
      </c>
    </row>
    <row r="46" spans="1:5" ht="43.5" customHeight="1" x14ac:dyDescent="0.2">
      <c r="A46" s="35" t="e">
        <f t="shared" si="0"/>
        <v>#REF!</v>
      </c>
      <c r="B46" s="28" t="s">
        <v>1091</v>
      </c>
      <c r="C46" s="29" t="s">
        <v>1092</v>
      </c>
      <c r="D46" s="28" t="s">
        <v>399</v>
      </c>
      <c r="E46" s="31" t="s">
        <v>1093</v>
      </c>
    </row>
    <row r="47" spans="1:5" ht="43.5" customHeight="1" x14ac:dyDescent="0.2">
      <c r="A47" s="35" t="e">
        <f t="shared" si="0"/>
        <v>#REF!</v>
      </c>
      <c r="B47" s="28" t="s">
        <v>1094</v>
      </c>
      <c r="C47" s="29" t="s">
        <v>1095</v>
      </c>
      <c r="D47" s="28" t="s">
        <v>399</v>
      </c>
      <c r="E47" s="31" t="s">
        <v>1093</v>
      </c>
    </row>
    <row r="48" spans="1:5" ht="43.5" customHeight="1" x14ac:dyDescent="0.2">
      <c r="A48" s="35" t="e">
        <f t="shared" si="0"/>
        <v>#REF!</v>
      </c>
      <c r="B48" s="28" t="s">
        <v>1096</v>
      </c>
      <c r="C48" s="29" t="s">
        <v>1097</v>
      </c>
      <c r="D48" s="28" t="s">
        <v>399</v>
      </c>
      <c r="E48" s="31" t="s">
        <v>1093</v>
      </c>
    </row>
    <row r="49" spans="1:5" ht="114.75" customHeight="1" x14ac:dyDescent="0.2">
      <c r="A49" s="35" t="e">
        <f t="shared" si="0"/>
        <v>#REF!</v>
      </c>
      <c r="B49" s="28" t="s">
        <v>1098</v>
      </c>
      <c r="C49" s="29" t="s">
        <v>1099</v>
      </c>
      <c r="D49" s="28" t="s">
        <v>399</v>
      </c>
      <c r="E49" s="31" t="s">
        <v>1100</v>
      </c>
    </row>
    <row r="50" spans="1:5" ht="43.5" customHeight="1" x14ac:dyDescent="0.2">
      <c r="A50" s="35" t="e">
        <f t="shared" si="0"/>
        <v>#REF!</v>
      </c>
      <c r="B50" s="28" t="s">
        <v>1101</v>
      </c>
      <c r="C50" s="29" t="s">
        <v>1102</v>
      </c>
      <c r="D50" s="28" t="s">
        <v>399</v>
      </c>
      <c r="E50" s="31" t="s">
        <v>1093</v>
      </c>
    </row>
    <row r="51" spans="1:5" ht="137.25" customHeight="1" x14ac:dyDescent="0.2">
      <c r="A51" s="35" t="e">
        <f>#REF!+1</f>
        <v>#REF!</v>
      </c>
      <c r="B51" s="28" t="s">
        <v>1103</v>
      </c>
      <c r="C51" s="29" t="s">
        <v>1104</v>
      </c>
      <c r="D51" s="28" t="s">
        <v>399</v>
      </c>
      <c r="E51" s="31" t="s">
        <v>1105</v>
      </c>
    </row>
    <row r="52" spans="1:5" ht="104.25" customHeight="1" x14ac:dyDescent="0.2">
      <c r="A52" s="35" t="e">
        <f t="shared" si="0"/>
        <v>#REF!</v>
      </c>
      <c r="B52" s="28" t="s">
        <v>1106</v>
      </c>
      <c r="C52" s="29" t="s">
        <v>1107</v>
      </c>
      <c r="D52" s="28" t="s">
        <v>399</v>
      </c>
      <c r="E52" s="31" t="s">
        <v>996</v>
      </c>
    </row>
    <row r="53" spans="1:5" x14ac:dyDescent="0.2">
      <c r="A53" s="35" t="e">
        <f t="shared" si="0"/>
        <v>#REF!</v>
      </c>
      <c r="B53" s="28" t="s">
        <v>1108</v>
      </c>
      <c r="C53" s="29" t="s">
        <v>1109</v>
      </c>
      <c r="D53" s="28" t="s">
        <v>399</v>
      </c>
      <c r="E53" s="32" t="s">
        <v>1050</v>
      </c>
    </row>
    <row r="54" spans="1:5" ht="112.5" customHeight="1" x14ac:dyDescent="0.2">
      <c r="A54" s="35" t="e">
        <f t="shared" si="0"/>
        <v>#REF!</v>
      </c>
      <c r="B54" s="28" t="s">
        <v>1110</v>
      </c>
      <c r="C54" s="29" t="s">
        <v>1111</v>
      </c>
      <c r="D54" s="28" t="s">
        <v>399</v>
      </c>
      <c r="E54" s="31" t="s">
        <v>1112</v>
      </c>
    </row>
    <row r="55" spans="1:5" ht="109.5" customHeight="1" x14ac:dyDescent="0.2">
      <c r="A55" s="35" t="e">
        <f t="shared" si="0"/>
        <v>#REF!</v>
      </c>
      <c r="B55" s="28" t="s">
        <v>1113</v>
      </c>
      <c r="C55" s="29" t="s">
        <v>1114</v>
      </c>
      <c r="D55" s="28" t="s">
        <v>399</v>
      </c>
      <c r="E55" s="31" t="s">
        <v>1115</v>
      </c>
    </row>
    <row r="56" spans="1:5" x14ac:dyDescent="0.2">
      <c r="A56" s="35" t="e">
        <f t="shared" si="0"/>
        <v>#REF!</v>
      </c>
      <c r="B56" s="28" t="s">
        <v>1116</v>
      </c>
      <c r="C56" s="29" t="s">
        <v>1117</v>
      </c>
      <c r="D56" s="28" t="s">
        <v>399</v>
      </c>
      <c r="E56" s="32" t="s">
        <v>1050</v>
      </c>
    </row>
    <row r="57" spans="1:5" ht="112.5" customHeight="1" x14ac:dyDescent="0.2">
      <c r="A57" s="35" t="e">
        <f>#REF!+1</f>
        <v>#REF!</v>
      </c>
      <c r="B57" s="28" t="s">
        <v>1118</v>
      </c>
      <c r="C57" s="29" t="s">
        <v>1119</v>
      </c>
      <c r="D57" s="28" t="s">
        <v>399</v>
      </c>
      <c r="E57" s="31" t="s">
        <v>1120</v>
      </c>
    </row>
    <row r="58" spans="1:5" ht="112.5" customHeight="1" x14ac:dyDescent="0.2">
      <c r="A58" s="35" t="e">
        <f t="shared" si="0"/>
        <v>#REF!</v>
      </c>
      <c r="B58" s="28" t="s">
        <v>1121</v>
      </c>
      <c r="C58" s="29" t="s">
        <v>1122</v>
      </c>
      <c r="D58" s="28" t="s">
        <v>399</v>
      </c>
      <c r="E58" s="31" t="s">
        <v>1123</v>
      </c>
    </row>
    <row r="59" spans="1:5" ht="112.5" customHeight="1" x14ac:dyDescent="0.2">
      <c r="A59" s="35" t="e">
        <f t="shared" si="0"/>
        <v>#REF!</v>
      </c>
      <c r="B59" s="28" t="s">
        <v>1124</v>
      </c>
      <c r="C59" s="29" t="s">
        <v>1125</v>
      </c>
      <c r="D59" s="28" t="s">
        <v>399</v>
      </c>
      <c r="E59" s="31" t="s">
        <v>1126</v>
      </c>
    </row>
    <row r="60" spans="1:5" ht="45" customHeight="1" x14ac:dyDescent="0.2">
      <c r="A60" s="35" t="e">
        <f t="shared" ref="A60:A104" si="1">A59+1</f>
        <v>#REF!</v>
      </c>
      <c r="B60" s="28" t="s">
        <v>1127</v>
      </c>
      <c r="C60" s="29" t="s">
        <v>1128</v>
      </c>
      <c r="D60" s="28" t="s">
        <v>399</v>
      </c>
      <c r="E60" s="31" t="s">
        <v>989</v>
      </c>
    </row>
    <row r="61" spans="1:5" ht="45" customHeight="1" x14ac:dyDescent="0.2">
      <c r="A61" s="35" t="e">
        <f t="shared" si="1"/>
        <v>#REF!</v>
      </c>
      <c r="B61" s="28" t="s">
        <v>1129</v>
      </c>
      <c r="C61" s="29" t="s">
        <v>1130</v>
      </c>
      <c r="D61" s="28" t="s">
        <v>399</v>
      </c>
      <c r="E61" s="31" t="s">
        <v>1050</v>
      </c>
    </row>
    <row r="62" spans="1:5" ht="45" customHeight="1" x14ac:dyDescent="0.2">
      <c r="A62" s="35" t="e">
        <f>#REF!+1</f>
        <v>#REF!</v>
      </c>
      <c r="B62" s="28" t="s">
        <v>1131</v>
      </c>
      <c r="C62" s="29" t="s">
        <v>1132</v>
      </c>
      <c r="D62" s="28" t="s">
        <v>399</v>
      </c>
      <c r="E62" s="32" t="s">
        <v>1050</v>
      </c>
    </row>
    <row r="63" spans="1:5" ht="114.75" customHeight="1" x14ac:dyDescent="0.2">
      <c r="A63" s="35" t="e">
        <f t="shared" si="1"/>
        <v>#REF!</v>
      </c>
      <c r="B63" s="28" t="s">
        <v>1133</v>
      </c>
      <c r="C63" s="29" t="s">
        <v>1134</v>
      </c>
      <c r="D63" s="28" t="s">
        <v>399</v>
      </c>
      <c r="E63" s="31" t="s">
        <v>1135</v>
      </c>
    </row>
    <row r="64" spans="1:5" x14ac:dyDescent="0.2">
      <c r="A64" s="35" t="e">
        <f>#REF!+1</f>
        <v>#REF!</v>
      </c>
      <c r="B64" s="28" t="s">
        <v>1136</v>
      </c>
      <c r="C64" s="29" t="s">
        <v>1137</v>
      </c>
      <c r="D64" s="28" t="s">
        <v>399</v>
      </c>
      <c r="E64" s="32" t="s">
        <v>1050</v>
      </c>
    </row>
    <row r="65" spans="1:5" x14ac:dyDescent="0.2">
      <c r="A65" s="35" t="e">
        <f>#REF!+1</f>
        <v>#REF!</v>
      </c>
      <c r="B65" s="28" t="s">
        <v>1138</v>
      </c>
      <c r="C65" s="29" t="s">
        <v>1139</v>
      </c>
      <c r="D65" s="28" t="s">
        <v>399</v>
      </c>
      <c r="E65" s="32" t="s">
        <v>1050</v>
      </c>
    </row>
    <row r="66" spans="1:5" x14ac:dyDescent="0.2">
      <c r="A66" s="35" t="e">
        <f>#REF!+1</f>
        <v>#REF!</v>
      </c>
      <c r="B66" s="28" t="s">
        <v>1140</v>
      </c>
      <c r="C66" s="29" t="s">
        <v>1141</v>
      </c>
      <c r="D66" s="28" t="s">
        <v>399</v>
      </c>
      <c r="E66" s="32" t="s">
        <v>1050</v>
      </c>
    </row>
    <row r="67" spans="1:5" x14ac:dyDescent="0.2">
      <c r="A67" s="35" t="e">
        <f>#REF!+1</f>
        <v>#REF!</v>
      </c>
      <c r="B67" s="28" t="s">
        <v>1142</v>
      </c>
      <c r="C67" s="29" t="s">
        <v>1143</v>
      </c>
      <c r="D67" s="28" t="s">
        <v>399</v>
      </c>
      <c r="E67" s="32" t="s">
        <v>1050</v>
      </c>
    </row>
    <row r="68" spans="1:5" ht="128.25" customHeight="1" x14ac:dyDescent="0.2">
      <c r="A68" s="35" t="e">
        <f t="shared" si="1"/>
        <v>#REF!</v>
      </c>
      <c r="B68" s="28" t="s">
        <v>1144</v>
      </c>
      <c r="C68" s="29" t="s">
        <v>1145</v>
      </c>
      <c r="D68" s="28" t="s">
        <v>399</v>
      </c>
      <c r="E68" s="31" t="s">
        <v>1146</v>
      </c>
    </row>
    <row r="69" spans="1:5" x14ac:dyDescent="0.2">
      <c r="A69" s="35" t="e">
        <f t="shared" si="1"/>
        <v>#REF!</v>
      </c>
      <c r="B69" s="28" t="s">
        <v>1147</v>
      </c>
      <c r="C69" s="29" t="s">
        <v>1148</v>
      </c>
      <c r="D69" s="28" t="s">
        <v>399</v>
      </c>
      <c r="E69" s="32" t="s">
        <v>1050</v>
      </c>
    </row>
    <row r="70" spans="1:5" ht="141" customHeight="1" x14ac:dyDescent="0.2">
      <c r="A70" s="35" t="e">
        <f>#REF!+1</f>
        <v>#REF!</v>
      </c>
      <c r="B70" s="28" t="s">
        <v>1149</v>
      </c>
      <c r="C70" s="29" t="s">
        <v>1150</v>
      </c>
      <c r="D70" s="28" t="s">
        <v>399</v>
      </c>
      <c r="E70" s="31" t="s">
        <v>1105</v>
      </c>
    </row>
    <row r="71" spans="1:5" ht="84.75" customHeight="1" x14ac:dyDescent="0.2">
      <c r="A71" s="35" t="e">
        <f t="shared" si="1"/>
        <v>#REF!</v>
      </c>
      <c r="B71" s="28" t="s">
        <v>1151</v>
      </c>
      <c r="C71" s="29" t="s">
        <v>1152</v>
      </c>
      <c r="D71" s="28" t="s">
        <v>399</v>
      </c>
      <c r="E71" s="31" t="s">
        <v>1153</v>
      </c>
    </row>
    <row r="72" spans="1:5" ht="84.75" customHeight="1" x14ac:dyDescent="0.2">
      <c r="A72" s="35" t="e">
        <f t="shared" si="1"/>
        <v>#REF!</v>
      </c>
      <c r="B72" s="28" t="s">
        <v>1154</v>
      </c>
      <c r="C72" s="29" t="s">
        <v>1155</v>
      </c>
      <c r="D72" s="28" t="s">
        <v>399</v>
      </c>
      <c r="E72" s="31" t="s">
        <v>1156</v>
      </c>
    </row>
    <row r="73" spans="1:5" ht="78" customHeight="1" x14ac:dyDescent="0.2">
      <c r="A73" s="35" t="e">
        <f t="shared" si="1"/>
        <v>#REF!</v>
      </c>
      <c r="B73" s="28" t="s">
        <v>1157</v>
      </c>
      <c r="C73" s="29" t="s">
        <v>1158</v>
      </c>
      <c r="D73" s="28" t="s">
        <v>399</v>
      </c>
      <c r="E73" s="31" t="s">
        <v>1159</v>
      </c>
    </row>
    <row r="74" spans="1:5" x14ac:dyDescent="0.2">
      <c r="A74" s="35" t="e">
        <f t="shared" si="1"/>
        <v>#REF!</v>
      </c>
      <c r="B74" s="28" t="s">
        <v>1160</v>
      </c>
      <c r="C74" s="29" t="s">
        <v>1161</v>
      </c>
      <c r="D74" s="28" t="s">
        <v>399</v>
      </c>
      <c r="E74" s="32" t="s">
        <v>1050</v>
      </c>
    </row>
    <row r="75" spans="1:5" ht="375.75" customHeight="1" x14ac:dyDescent="0.2">
      <c r="A75" s="35" t="e">
        <f t="shared" si="1"/>
        <v>#REF!</v>
      </c>
      <c r="B75" s="28" t="s">
        <v>1162</v>
      </c>
      <c r="C75" s="29" t="s">
        <v>1163</v>
      </c>
      <c r="D75" s="28" t="s">
        <v>399</v>
      </c>
      <c r="E75" s="31" t="s">
        <v>1164</v>
      </c>
    </row>
    <row r="76" spans="1:5" x14ac:dyDescent="0.2">
      <c r="A76" s="35" t="e">
        <f t="shared" si="1"/>
        <v>#REF!</v>
      </c>
      <c r="B76" s="28" t="s">
        <v>1165</v>
      </c>
      <c r="C76" s="29" t="s">
        <v>1166</v>
      </c>
      <c r="D76" s="28" t="s">
        <v>399</v>
      </c>
      <c r="E76" s="32" t="s">
        <v>1050</v>
      </c>
    </row>
    <row r="77" spans="1:5" x14ac:dyDescent="0.2">
      <c r="A77" s="35" t="e">
        <f t="shared" si="1"/>
        <v>#REF!</v>
      </c>
      <c r="B77" s="28" t="s">
        <v>1167</v>
      </c>
      <c r="C77" s="29" t="s">
        <v>1168</v>
      </c>
      <c r="D77" s="28" t="s">
        <v>399</v>
      </c>
      <c r="E77" s="32" t="s">
        <v>1050</v>
      </c>
    </row>
    <row r="78" spans="1:5" ht="180.75" customHeight="1" x14ac:dyDescent="0.2">
      <c r="A78" s="35" t="e">
        <f t="shared" si="1"/>
        <v>#REF!</v>
      </c>
      <c r="B78" s="28" t="s">
        <v>1169</v>
      </c>
      <c r="C78" s="29" t="s">
        <v>1170</v>
      </c>
      <c r="D78" s="28" t="s">
        <v>399</v>
      </c>
      <c r="E78" s="31" t="s">
        <v>1171</v>
      </c>
    </row>
    <row r="79" spans="1:5" ht="141" customHeight="1" x14ac:dyDescent="0.2">
      <c r="A79" s="35" t="e">
        <f t="shared" si="1"/>
        <v>#REF!</v>
      </c>
      <c r="B79" s="28" t="s">
        <v>1172</v>
      </c>
      <c r="C79" s="29" t="s">
        <v>1173</v>
      </c>
      <c r="D79" s="28" t="s">
        <v>399</v>
      </c>
      <c r="E79" s="31" t="s">
        <v>1174</v>
      </c>
    </row>
    <row r="80" spans="1:5" ht="43.5" customHeight="1" x14ac:dyDescent="0.2">
      <c r="A80" s="35" t="e">
        <f t="shared" si="1"/>
        <v>#REF!</v>
      </c>
      <c r="B80" s="28" t="s">
        <v>1175</v>
      </c>
      <c r="C80" s="29" t="s">
        <v>1176</v>
      </c>
      <c r="D80" s="28" t="s">
        <v>399</v>
      </c>
      <c r="E80" s="31" t="s">
        <v>989</v>
      </c>
    </row>
    <row r="81" spans="1:5" ht="43.5" customHeight="1" x14ac:dyDescent="0.2">
      <c r="A81" s="35" t="e">
        <f t="shared" si="1"/>
        <v>#REF!</v>
      </c>
      <c r="B81" s="28" t="s">
        <v>1177</v>
      </c>
      <c r="C81" s="29" t="s">
        <v>1178</v>
      </c>
      <c r="D81" s="28" t="s">
        <v>399</v>
      </c>
      <c r="E81" s="31" t="s">
        <v>989</v>
      </c>
    </row>
    <row r="82" spans="1:5" ht="132" customHeight="1" x14ac:dyDescent="0.2">
      <c r="A82" s="35" t="e">
        <f t="shared" si="1"/>
        <v>#REF!</v>
      </c>
      <c r="B82" s="28" t="s">
        <v>1179</v>
      </c>
      <c r="C82" s="29" t="s">
        <v>1180</v>
      </c>
      <c r="D82" s="28" t="s">
        <v>399</v>
      </c>
      <c r="E82" s="31" t="s">
        <v>1181</v>
      </c>
    </row>
    <row r="83" spans="1:5" ht="132" customHeight="1" x14ac:dyDescent="0.2">
      <c r="A83" s="35" t="e">
        <f t="shared" si="1"/>
        <v>#REF!</v>
      </c>
      <c r="B83" s="28" t="s">
        <v>1182</v>
      </c>
      <c r="C83" s="29" t="s">
        <v>1183</v>
      </c>
      <c r="D83" s="28" t="s">
        <v>399</v>
      </c>
      <c r="E83" s="31" t="s">
        <v>1184</v>
      </c>
    </row>
    <row r="84" spans="1:5" ht="327" customHeight="1" x14ac:dyDescent="0.2">
      <c r="A84" s="35" t="e">
        <f t="shared" si="1"/>
        <v>#REF!</v>
      </c>
      <c r="B84" s="28" t="s">
        <v>1185</v>
      </c>
      <c r="C84" s="29" t="s">
        <v>1186</v>
      </c>
      <c r="D84" s="28" t="s">
        <v>399</v>
      </c>
      <c r="E84" s="31" t="s">
        <v>1187</v>
      </c>
    </row>
    <row r="85" spans="1:5" ht="45" customHeight="1" x14ac:dyDescent="0.2">
      <c r="A85" s="35" t="e">
        <f>#REF!+1</f>
        <v>#REF!</v>
      </c>
      <c r="B85" s="28" t="s">
        <v>1188</v>
      </c>
      <c r="C85" s="29" t="s">
        <v>1189</v>
      </c>
      <c r="D85" s="28" t="s">
        <v>399</v>
      </c>
      <c r="E85" s="31" t="s">
        <v>989</v>
      </c>
    </row>
    <row r="86" spans="1:5" x14ac:dyDescent="0.2">
      <c r="A86" s="35" t="e">
        <f>#REF!+1</f>
        <v>#REF!</v>
      </c>
      <c r="B86" s="28" t="s">
        <v>1190</v>
      </c>
      <c r="C86" s="29" t="s">
        <v>1191</v>
      </c>
      <c r="D86" s="28" t="s">
        <v>399</v>
      </c>
      <c r="E86" s="32" t="s">
        <v>1050</v>
      </c>
    </row>
    <row r="87" spans="1:5" x14ac:dyDescent="0.2">
      <c r="A87" s="35" t="e">
        <f t="shared" si="1"/>
        <v>#REF!</v>
      </c>
      <c r="B87" s="28" t="s">
        <v>1192</v>
      </c>
      <c r="C87" s="29" t="s">
        <v>1193</v>
      </c>
      <c r="D87" s="28" t="s">
        <v>399</v>
      </c>
      <c r="E87" s="32" t="s">
        <v>1050</v>
      </c>
    </row>
    <row r="88" spans="1:5" x14ac:dyDescent="0.2">
      <c r="A88" s="35" t="e">
        <f t="shared" si="1"/>
        <v>#REF!</v>
      </c>
      <c r="B88" s="28" t="s">
        <v>1194</v>
      </c>
      <c r="C88" s="29" t="s">
        <v>1195</v>
      </c>
      <c r="D88" s="28" t="s">
        <v>399</v>
      </c>
      <c r="E88" s="32" t="s">
        <v>1050</v>
      </c>
    </row>
    <row r="89" spans="1:5" x14ac:dyDescent="0.2">
      <c r="A89" s="35" t="e">
        <f t="shared" si="1"/>
        <v>#REF!</v>
      </c>
      <c r="B89" s="28" t="s">
        <v>1196</v>
      </c>
      <c r="C89" s="29" t="s">
        <v>1197</v>
      </c>
      <c r="D89" s="28" t="s">
        <v>399</v>
      </c>
      <c r="E89" s="32" t="s">
        <v>1050</v>
      </c>
    </row>
    <row r="90" spans="1:5" x14ac:dyDescent="0.2">
      <c r="A90" s="35" t="e">
        <f t="shared" si="1"/>
        <v>#REF!</v>
      </c>
      <c r="B90" s="28" t="s">
        <v>1198</v>
      </c>
      <c r="C90" s="29" t="s">
        <v>1199</v>
      </c>
      <c r="D90" s="28" t="s">
        <v>399</v>
      </c>
      <c r="E90" s="32" t="s">
        <v>1050</v>
      </c>
    </row>
    <row r="91" spans="1:5" x14ac:dyDescent="0.2">
      <c r="A91" s="35" t="e">
        <f t="shared" si="1"/>
        <v>#REF!</v>
      </c>
      <c r="B91" s="28" t="s">
        <v>1200</v>
      </c>
      <c r="C91" s="29" t="s">
        <v>1201</v>
      </c>
      <c r="D91" s="28" t="s">
        <v>399</v>
      </c>
      <c r="E91" s="32" t="s">
        <v>1050</v>
      </c>
    </row>
    <row r="92" spans="1:5" ht="124.5" customHeight="1" x14ac:dyDescent="0.2">
      <c r="A92" s="35" t="e">
        <f t="shared" si="1"/>
        <v>#REF!</v>
      </c>
      <c r="B92" s="28" t="s">
        <v>1202</v>
      </c>
      <c r="C92" s="29" t="s">
        <v>1203</v>
      </c>
      <c r="D92" s="28" t="s">
        <v>399</v>
      </c>
      <c r="E92" s="31" t="s">
        <v>1204</v>
      </c>
    </row>
    <row r="93" spans="1:5" ht="124.5" customHeight="1" x14ac:dyDescent="0.2">
      <c r="A93" s="35" t="e">
        <f t="shared" si="1"/>
        <v>#REF!</v>
      </c>
      <c r="B93" s="28" t="s">
        <v>1205</v>
      </c>
      <c r="C93" s="29" t="s">
        <v>1206</v>
      </c>
      <c r="D93" s="28" t="s">
        <v>399</v>
      </c>
      <c r="E93" s="31" t="s">
        <v>1204</v>
      </c>
    </row>
    <row r="94" spans="1:5" ht="124.5" customHeight="1" x14ac:dyDescent="0.2">
      <c r="A94" s="35" t="e">
        <f t="shared" si="1"/>
        <v>#REF!</v>
      </c>
      <c r="B94" s="28" t="s">
        <v>1207</v>
      </c>
      <c r="C94" s="29" t="s">
        <v>1208</v>
      </c>
      <c r="D94" s="28" t="s">
        <v>399</v>
      </c>
      <c r="E94" s="31" t="s">
        <v>1204</v>
      </c>
    </row>
    <row r="95" spans="1:5" x14ac:dyDescent="0.2">
      <c r="A95" s="35" t="e">
        <f t="shared" si="1"/>
        <v>#REF!</v>
      </c>
      <c r="B95" s="28" t="s">
        <v>1209</v>
      </c>
      <c r="C95" s="29" t="s">
        <v>1210</v>
      </c>
      <c r="D95" s="28" t="s">
        <v>399</v>
      </c>
      <c r="E95" s="32" t="s">
        <v>1050</v>
      </c>
    </row>
    <row r="96" spans="1:5" x14ac:dyDescent="0.2">
      <c r="A96" s="35" t="e">
        <f t="shared" si="1"/>
        <v>#REF!</v>
      </c>
      <c r="B96" s="28" t="s">
        <v>1211</v>
      </c>
      <c r="C96" s="29" t="s">
        <v>1212</v>
      </c>
      <c r="D96" s="28" t="s">
        <v>399</v>
      </c>
      <c r="E96" s="32" t="s">
        <v>1050</v>
      </c>
    </row>
    <row r="97" spans="1:5" x14ac:dyDescent="0.2">
      <c r="A97" s="35" t="e">
        <f t="shared" si="1"/>
        <v>#REF!</v>
      </c>
      <c r="B97" s="28" t="s">
        <v>1213</v>
      </c>
      <c r="C97" s="29" t="s">
        <v>1214</v>
      </c>
      <c r="D97" s="28" t="s">
        <v>399</v>
      </c>
      <c r="E97" s="32" t="s">
        <v>1050</v>
      </c>
    </row>
    <row r="98" spans="1:5" x14ac:dyDescent="0.2">
      <c r="A98" s="35" t="e">
        <f t="shared" si="1"/>
        <v>#REF!</v>
      </c>
      <c r="B98" s="28" t="s">
        <v>1215</v>
      </c>
      <c r="C98" s="29" t="s">
        <v>1216</v>
      </c>
      <c r="D98" s="28" t="s">
        <v>399</v>
      </c>
      <c r="E98" s="32" t="s">
        <v>1050</v>
      </c>
    </row>
    <row r="99" spans="1:5" x14ac:dyDescent="0.2">
      <c r="A99" s="35" t="e">
        <f>#REF!+1</f>
        <v>#REF!</v>
      </c>
      <c r="B99" s="28" t="s">
        <v>1217</v>
      </c>
      <c r="C99" s="29" t="s">
        <v>1218</v>
      </c>
      <c r="D99" s="28" t="s">
        <v>399</v>
      </c>
      <c r="E99" s="32" t="s">
        <v>1050</v>
      </c>
    </row>
    <row r="100" spans="1:5" x14ac:dyDescent="0.2">
      <c r="A100" s="35" t="e">
        <f t="shared" si="1"/>
        <v>#REF!</v>
      </c>
      <c r="B100" s="28" t="s">
        <v>1219</v>
      </c>
      <c r="C100" s="29" t="s">
        <v>1220</v>
      </c>
      <c r="D100" s="28" t="s">
        <v>399</v>
      </c>
      <c r="E100" s="32" t="s">
        <v>1050</v>
      </c>
    </row>
    <row r="101" spans="1:5" x14ac:dyDescent="0.2">
      <c r="A101" s="35" t="e">
        <f t="shared" si="1"/>
        <v>#REF!</v>
      </c>
      <c r="B101" s="28" t="s">
        <v>1221</v>
      </c>
      <c r="C101" s="29" t="s">
        <v>1222</v>
      </c>
      <c r="D101" s="28" t="s">
        <v>399</v>
      </c>
      <c r="E101" s="32" t="s">
        <v>1050</v>
      </c>
    </row>
    <row r="102" spans="1:5" x14ac:dyDescent="0.2">
      <c r="A102" s="35" t="e">
        <f t="shared" si="1"/>
        <v>#REF!</v>
      </c>
      <c r="B102" s="28" t="s">
        <v>1223</v>
      </c>
      <c r="C102" s="29" t="s">
        <v>1224</v>
      </c>
      <c r="D102" s="28" t="s">
        <v>399</v>
      </c>
      <c r="E102" s="32" t="s">
        <v>1050</v>
      </c>
    </row>
    <row r="103" spans="1:5" x14ac:dyDescent="0.2">
      <c r="A103" s="35" t="e">
        <f t="shared" si="1"/>
        <v>#REF!</v>
      </c>
      <c r="B103" s="28" t="s">
        <v>1225</v>
      </c>
      <c r="C103" s="29" t="s">
        <v>1226</v>
      </c>
      <c r="D103" s="28" t="s">
        <v>399</v>
      </c>
      <c r="E103" s="32" t="s">
        <v>1050</v>
      </c>
    </row>
    <row r="104" spans="1:5" x14ac:dyDescent="0.2">
      <c r="A104" s="35" t="e">
        <f t="shared" si="1"/>
        <v>#REF!</v>
      </c>
      <c r="B104" s="28" t="s">
        <v>1227</v>
      </c>
      <c r="C104" s="29" t="s">
        <v>1228</v>
      </c>
      <c r="D104" s="28" t="s">
        <v>399</v>
      </c>
      <c r="E104" s="32" t="s">
        <v>1050</v>
      </c>
    </row>
    <row r="105" spans="1:5" x14ac:dyDescent="0.2">
      <c r="A105" s="35" t="e">
        <f t="shared" ref="A105:A142" si="2">A104+1</f>
        <v>#REF!</v>
      </c>
      <c r="B105" s="28" t="s">
        <v>1229</v>
      </c>
      <c r="C105" s="29" t="s">
        <v>1230</v>
      </c>
      <c r="D105" s="28" t="s">
        <v>399</v>
      </c>
      <c r="E105" s="32" t="s">
        <v>1050</v>
      </c>
    </row>
    <row r="106" spans="1:5" x14ac:dyDescent="0.2">
      <c r="A106" s="35" t="e">
        <f t="shared" si="2"/>
        <v>#REF!</v>
      </c>
      <c r="B106" s="28" t="s">
        <v>1231</v>
      </c>
      <c r="C106" s="29" t="s">
        <v>1232</v>
      </c>
      <c r="D106" s="28" t="s">
        <v>399</v>
      </c>
      <c r="E106" s="32" t="s">
        <v>1050</v>
      </c>
    </row>
    <row r="107" spans="1:5" x14ac:dyDescent="0.2">
      <c r="A107" s="35" t="e">
        <f t="shared" si="2"/>
        <v>#REF!</v>
      </c>
      <c r="B107" s="28" t="s">
        <v>1233</v>
      </c>
      <c r="C107" s="29" t="s">
        <v>1234</v>
      </c>
      <c r="D107" s="28" t="s">
        <v>399</v>
      </c>
      <c r="E107" s="32" t="s">
        <v>1050</v>
      </c>
    </row>
    <row r="108" spans="1:5" x14ac:dyDescent="0.2">
      <c r="A108" s="35" t="e">
        <f t="shared" si="2"/>
        <v>#REF!</v>
      </c>
      <c r="B108" s="28" t="s">
        <v>1235</v>
      </c>
      <c r="C108" s="29" t="s">
        <v>1236</v>
      </c>
      <c r="D108" s="28" t="s">
        <v>399</v>
      </c>
      <c r="E108" s="32" t="s">
        <v>1050</v>
      </c>
    </row>
    <row r="109" spans="1:5" ht="113.25" customHeight="1" x14ac:dyDescent="0.2">
      <c r="A109" s="35" t="e">
        <f t="shared" si="2"/>
        <v>#REF!</v>
      </c>
      <c r="B109" s="28" t="s">
        <v>1237</v>
      </c>
      <c r="C109" s="29" t="s">
        <v>1238</v>
      </c>
      <c r="D109" s="28" t="s">
        <v>399</v>
      </c>
      <c r="E109" s="31" t="s">
        <v>1204</v>
      </c>
    </row>
    <row r="110" spans="1:5" ht="113.25" customHeight="1" x14ac:dyDescent="0.2">
      <c r="A110" s="35" t="e">
        <f t="shared" si="2"/>
        <v>#REF!</v>
      </c>
      <c r="B110" s="28" t="s">
        <v>1239</v>
      </c>
      <c r="C110" s="29" t="s">
        <v>1240</v>
      </c>
      <c r="D110" s="28" t="s">
        <v>399</v>
      </c>
      <c r="E110" s="31" t="s">
        <v>1204</v>
      </c>
    </row>
    <row r="111" spans="1:5" ht="113.25" customHeight="1" x14ac:dyDescent="0.2">
      <c r="A111" s="35" t="e">
        <f t="shared" si="2"/>
        <v>#REF!</v>
      </c>
      <c r="B111" s="28" t="s">
        <v>1241</v>
      </c>
      <c r="C111" s="29" t="s">
        <v>1242</v>
      </c>
      <c r="D111" s="28" t="s">
        <v>399</v>
      </c>
      <c r="E111" s="31" t="s">
        <v>1204</v>
      </c>
    </row>
    <row r="112" spans="1:5" x14ac:dyDescent="0.2">
      <c r="A112" s="35" t="e">
        <f t="shared" si="2"/>
        <v>#REF!</v>
      </c>
      <c r="B112" s="28" t="s">
        <v>1243</v>
      </c>
      <c r="C112" s="29" t="s">
        <v>1244</v>
      </c>
      <c r="D112" s="28" t="s">
        <v>399</v>
      </c>
      <c r="E112" s="32" t="s">
        <v>1050</v>
      </c>
    </row>
    <row r="113" spans="1:5" x14ac:dyDescent="0.2">
      <c r="A113" s="35" t="e">
        <f t="shared" si="2"/>
        <v>#REF!</v>
      </c>
      <c r="B113" s="28" t="s">
        <v>1245</v>
      </c>
      <c r="C113" s="29" t="s">
        <v>1246</v>
      </c>
      <c r="D113" s="28" t="s">
        <v>399</v>
      </c>
      <c r="E113" s="32" t="s">
        <v>1050</v>
      </c>
    </row>
    <row r="114" spans="1:5" x14ac:dyDescent="0.2">
      <c r="A114" s="35" t="e">
        <f t="shared" si="2"/>
        <v>#REF!</v>
      </c>
      <c r="B114" s="28" t="s">
        <v>1247</v>
      </c>
      <c r="C114" s="29" t="s">
        <v>1248</v>
      </c>
      <c r="D114" s="28" t="s">
        <v>399</v>
      </c>
      <c r="E114" s="32" t="s">
        <v>1050</v>
      </c>
    </row>
    <row r="115" spans="1:5" x14ac:dyDescent="0.2">
      <c r="A115" s="35" t="e">
        <f>#REF!+1</f>
        <v>#REF!</v>
      </c>
      <c r="B115" s="28" t="s">
        <v>1249</v>
      </c>
      <c r="C115" s="29" t="s">
        <v>1250</v>
      </c>
      <c r="D115" s="28" t="s">
        <v>399</v>
      </c>
      <c r="E115" s="32" t="s">
        <v>1050</v>
      </c>
    </row>
    <row r="116" spans="1:5" x14ac:dyDescent="0.2">
      <c r="A116" s="35" t="e">
        <f t="shared" si="2"/>
        <v>#REF!</v>
      </c>
      <c r="B116" s="28" t="s">
        <v>1251</v>
      </c>
      <c r="C116" s="29" t="s">
        <v>1252</v>
      </c>
      <c r="D116" s="28" t="s">
        <v>399</v>
      </c>
      <c r="E116" s="32" t="s">
        <v>1050</v>
      </c>
    </row>
    <row r="117" spans="1:5" ht="48" customHeight="1" x14ac:dyDescent="0.2">
      <c r="A117" s="35" t="e">
        <f t="shared" si="2"/>
        <v>#REF!</v>
      </c>
      <c r="B117" s="28" t="s">
        <v>1253</v>
      </c>
      <c r="C117" s="29" t="s">
        <v>1254</v>
      </c>
      <c r="D117" s="28" t="s">
        <v>399</v>
      </c>
      <c r="E117" s="31" t="s">
        <v>989</v>
      </c>
    </row>
    <row r="118" spans="1:5" ht="48" customHeight="1" x14ac:dyDescent="0.2">
      <c r="A118" s="35" t="e">
        <f t="shared" si="2"/>
        <v>#REF!</v>
      </c>
      <c r="B118" s="28" t="s">
        <v>1255</v>
      </c>
      <c r="C118" s="29" t="s">
        <v>1256</v>
      </c>
      <c r="D118" s="28" t="s">
        <v>399</v>
      </c>
      <c r="E118" s="31" t="s">
        <v>989</v>
      </c>
    </row>
    <row r="119" spans="1:5" ht="48" customHeight="1" x14ac:dyDescent="0.2">
      <c r="A119" s="35" t="e">
        <f t="shared" si="2"/>
        <v>#REF!</v>
      </c>
      <c r="B119" s="28" t="s">
        <v>1257</v>
      </c>
      <c r="C119" s="29" t="s">
        <v>1258</v>
      </c>
      <c r="D119" s="28" t="s">
        <v>399</v>
      </c>
      <c r="E119" s="31" t="s">
        <v>989</v>
      </c>
    </row>
    <row r="120" spans="1:5" x14ac:dyDescent="0.2">
      <c r="A120" s="35" t="e">
        <f t="shared" si="2"/>
        <v>#REF!</v>
      </c>
      <c r="B120" s="28" t="s">
        <v>1259</v>
      </c>
      <c r="C120" s="29" t="s">
        <v>1260</v>
      </c>
      <c r="D120" s="28" t="s">
        <v>399</v>
      </c>
      <c r="E120" s="32" t="s">
        <v>1050</v>
      </c>
    </row>
    <row r="121" spans="1:5" ht="112.5" customHeight="1" x14ac:dyDescent="0.2">
      <c r="A121" s="35" t="e">
        <f t="shared" si="2"/>
        <v>#REF!</v>
      </c>
      <c r="B121" s="28" t="s">
        <v>1261</v>
      </c>
      <c r="C121" s="29" t="s">
        <v>1262</v>
      </c>
      <c r="D121" s="28" t="s">
        <v>399</v>
      </c>
      <c r="E121" s="31" t="s">
        <v>1263</v>
      </c>
    </row>
    <row r="122" spans="1:5" ht="112.5" customHeight="1" x14ac:dyDescent="0.2">
      <c r="A122" s="35" t="e">
        <f t="shared" si="2"/>
        <v>#REF!</v>
      </c>
      <c r="B122" s="28" t="s">
        <v>1264</v>
      </c>
      <c r="C122" s="29" t="s">
        <v>1265</v>
      </c>
      <c r="D122" s="28" t="s">
        <v>399</v>
      </c>
      <c r="E122" s="31" t="s">
        <v>1266</v>
      </c>
    </row>
    <row r="123" spans="1:5" x14ac:dyDescent="0.2">
      <c r="A123" s="35" t="e">
        <f t="shared" si="2"/>
        <v>#REF!</v>
      </c>
      <c r="B123" s="28" t="s">
        <v>1267</v>
      </c>
      <c r="C123" s="29" t="s">
        <v>1268</v>
      </c>
      <c r="D123" s="28" t="s">
        <v>399</v>
      </c>
      <c r="E123" s="32" t="s">
        <v>1050</v>
      </c>
    </row>
    <row r="124" spans="1:5" x14ac:dyDescent="0.2">
      <c r="A124" s="35" t="e">
        <f t="shared" si="2"/>
        <v>#REF!</v>
      </c>
      <c r="B124" s="28" t="s">
        <v>1269</v>
      </c>
      <c r="C124" s="29" t="s">
        <v>1270</v>
      </c>
      <c r="D124" s="28" t="s">
        <v>399</v>
      </c>
      <c r="E124" s="32" t="s">
        <v>1050</v>
      </c>
    </row>
    <row r="125" spans="1:5" ht="265.5" customHeight="1" x14ac:dyDescent="0.2">
      <c r="A125" s="35" t="e">
        <f t="shared" si="2"/>
        <v>#REF!</v>
      </c>
      <c r="B125" s="28" t="s">
        <v>1271</v>
      </c>
      <c r="C125" s="29" t="s">
        <v>1272</v>
      </c>
      <c r="D125" s="28" t="s">
        <v>399</v>
      </c>
      <c r="E125" s="31" t="s">
        <v>1273</v>
      </c>
    </row>
    <row r="126" spans="1:5" ht="265.5" customHeight="1" x14ac:dyDescent="0.2">
      <c r="A126" s="35" t="e">
        <f t="shared" si="2"/>
        <v>#REF!</v>
      </c>
      <c r="B126" s="28" t="s">
        <v>1274</v>
      </c>
      <c r="C126" s="29" t="s">
        <v>1275</v>
      </c>
      <c r="D126" s="28" t="s">
        <v>399</v>
      </c>
      <c r="E126" s="31" t="s">
        <v>1273</v>
      </c>
    </row>
    <row r="127" spans="1:5" x14ac:dyDescent="0.2">
      <c r="A127" s="35" t="e">
        <f>#REF!+1</f>
        <v>#REF!</v>
      </c>
      <c r="B127" s="28" t="s">
        <v>1276</v>
      </c>
      <c r="C127" s="29" t="s">
        <v>1277</v>
      </c>
      <c r="D127" s="28" t="s">
        <v>399</v>
      </c>
      <c r="E127" s="32" t="s">
        <v>1050</v>
      </c>
    </row>
    <row r="128" spans="1:5" x14ac:dyDescent="0.2">
      <c r="A128" s="35" t="e">
        <f t="shared" si="2"/>
        <v>#REF!</v>
      </c>
      <c r="B128" s="28" t="s">
        <v>1278</v>
      </c>
      <c r="C128" s="29" t="s">
        <v>1279</v>
      </c>
      <c r="D128" s="28" t="s">
        <v>399</v>
      </c>
      <c r="E128" s="32" t="s">
        <v>1050</v>
      </c>
    </row>
    <row r="129" spans="1:5" x14ac:dyDescent="0.2">
      <c r="A129" s="35" t="e">
        <f>#REF!+1</f>
        <v>#REF!</v>
      </c>
      <c r="B129" s="28" t="s">
        <v>1280</v>
      </c>
      <c r="C129" s="29" t="s">
        <v>1281</v>
      </c>
      <c r="D129" s="28" t="s">
        <v>399</v>
      </c>
      <c r="E129" s="32" t="s">
        <v>1050</v>
      </c>
    </row>
    <row r="130" spans="1:5" x14ac:dyDescent="0.2">
      <c r="A130" s="35" t="e">
        <f t="shared" si="2"/>
        <v>#REF!</v>
      </c>
      <c r="B130" s="28" t="s">
        <v>1282</v>
      </c>
      <c r="C130" s="29" t="s">
        <v>1283</v>
      </c>
      <c r="D130" s="28" t="s">
        <v>399</v>
      </c>
      <c r="E130" s="32" t="s">
        <v>1050</v>
      </c>
    </row>
    <row r="131" spans="1:5" x14ac:dyDescent="0.2">
      <c r="A131" s="35" t="e">
        <f>#REF!+1</f>
        <v>#REF!</v>
      </c>
      <c r="B131" s="28" t="s">
        <v>1284</v>
      </c>
      <c r="C131" s="29" t="s">
        <v>1285</v>
      </c>
      <c r="D131" s="28" t="s">
        <v>399</v>
      </c>
      <c r="E131" s="32" t="s">
        <v>1050</v>
      </c>
    </row>
    <row r="132" spans="1:5" x14ac:dyDescent="0.2">
      <c r="A132" s="35" t="e">
        <f t="shared" si="2"/>
        <v>#REF!</v>
      </c>
      <c r="B132" s="28" t="s">
        <v>1286</v>
      </c>
      <c r="C132" s="29" t="s">
        <v>1287</v>
      </c>
      <c r="D132" s="28" t="s">
        <v>399</v>
      </c>
      <c r="E132" s="32" t="s">
        <v>1050</v>
      </c>
    </row>
    <row r="133" spans="1:5" x14ac:dyDescent="0.2">
      <c r="A133" s="35" t="e">
        <f t="shared" si="2"/>
        <v>#REF!</v>
      </c>
      <c r="B133" s="28" t="s">
        <v>1288</v>
      </c>
      <c r="C133" s="29" t="s">
        <v>1289</v>
      </c>
      <c r="D133" s="28" t="s">
        <v>399</v>
      </c>
      <c r="E133" s="32" t="s">
        <v>1050</v>
      </c>
    </row>
    <row r="134" spans="1:5" x14ac:dyDescent="0.2">
      <c r="A134" s="35" t="e">
        <f t="shared" si="2"/>
        <v>#REF!</v>
      </c>
      <c r="B134" s="28" t="s">
        <v>1290</v>
      </c>
      <c r="C134" s="29" t="s">
        <v>1291</v>
      </c>
      <c r="D134" s="28" t="s">
        <v>399</v>
      </c>
      <c r="E134" s="32" t="s">
        <v>1050</v>
      </c>
    </row>
    <row r="135" spans="1:5" x14ac:dyDescent="0.2">
      <c r="A135" s="35" t="e">
        <f t="shared" si="2"/>
        <v>#REF!</v>
      </c>
      <c r="B135" s="28" t="s">
        <v>1292</v>
      </c>
      <c r="C135" s="29" t="s">
        <v>1293</v>
      </c>
      <c r="D135" s="28" t="s">
        <v>399</v>
      </c>
      <c r="E135" s="32" t="s">
        <v>1050</v>
      </c>
    </row>
    <row r="136" spans="1:5" x14ac:dyDescent="0.2">
      <c r="A136" s="35" t="e">
        <f t="shared" si="2"/>
        <v>#REF!</v>
      </c>
      <c r="B136" s="28" t="s">
        <v>1294</v>
      </c>
      <c r="C136" s="29" t="s">
        <v>1295</v>
      </c>
      <c r="D136" s="28" t="s">
        <v>399</v>
      </c>
      <c r="E136" s="32" t="s">
        <v>1050</v>
      </c>
    </row>
    <row r="137" spans="1:5" x14ac:dyDescent="0.2">
      <c r="A137" s="35" t="e">
        <f t="shared" si="2"/>
        <v>#REF!</v>
      </c>
      <c r="B137" s="28" t="s">
        <v>1296</v>
      </c>
      <c r="C137" s="29" t="s">
        <v>1297</v>
      </c>
      <c r="D137" s="28" t="s">
        <v>399</v>
      </c>
      <c r="E137" s="32" t="s">
        <v>1050</v>
      </c>
    </row>
    <row r="138" spans="1:5" x14ac:dyDescent="0.2">
      <c r="A138" s="35" t="e">
        <f t="shared" si="2"/>
        <v>#REF!</v>
      </c>
      <c r="B138" s="28" t="s">
        <v>1298</v>
      </c>
      <c r="C138" s="29" t="s">
        <v>1299</v>
      </c>
      <c r="D138" s="28" t="s">
        <v>399</v>
      </c>
      <c r="E138" s="32" t="s">
        <v>1050</v>
      </c>
    </row>
    <row r="139" spans="1:5" x14ac:dyDescent="0.2">
      <c r="A139" s="35" t="e">
        <f t="shared" si="2"/>
        <v>#REF!</v>
      </c>
      <c r="B139" s="28" t="s">
        <v>1300</v>
      </c>
      <c r="C139" s="29" t="s">
        <v>1301</v>
      </c>
      <c r="D139" s="28" t="s">
        <v>399</v>
      </c>
      <c r="E139" s="32" t="s">
        <v>1050</v>
      </c>
    </row>
    <row r="140" spans="1:5" x14ac:dyDescent="0.2">
      <c r="A140" s="35" t="e">
        <f t="shared" si="2"/>
        <v>#REF!</v>
      </c>
      <c r="B140" s="28" t="s">
        <v>1302</v>
      </c>
      <c r="C140" s="29" t="s">
        <v>1303</v>
      </c>
      <c r="D140" s="28" t="s">
        <v>399</v>
      </c>
      <c r="E140" s="32" t="s">
        <v>1050</v>
      </c>
    </row>
    <row r="141" spans="1:5" x14ac:dyDescent="0.2">
      <c r="A141" s="35" t="e">
        <f>#REF!+1</f>
        <v>#REF!</v>
      </c>
      <c r="B141" s="28" t="s">
        <v>1304</v>
      </c>
      <c r="C141" s="29" t="s">
        <v>1305</v>
      </c>
      <c r="D141" s="28" t="s">
        <v>399</v>
      </c>
      <c r="E141" s="32" t="s">
        <v>1050</v>
      </c>
    </row>
    <row r="142" spans="1:5" x14ac:dyDescent="0.2">
      <c r="A142" s="35" t="e">
        <f t="shared" si="2"/>
        <v>#REF!</v>
      </c>
      <c r="B142" s="28" t="s">
        <v>1306</v>
      </c>
      <c r="C142" s="29" t="s">
        <v>1307</v>
      </c>
      <c r="D142" s="28" t="s">
        <v>399</v>
      </c>
      <c r="E142" s="32" t="s">
        <v>1050</v>
      </c>
    </row>
    <row r="143" spans="1:5" x14ac:dyDescent="0.2">
      <c r="A143" s="35" t="e">
        <f>#REF!+1</f>
        <v>#REF!</v>
      </c>
      <c r="B143" s="28" t="s">
        <v>1308</v>
      </c>
      <c r="C143" s="29" t="s">
        <v>1309</v>
      </c>
      <c r="D143" s="28" t="s">
        <v>399</v>
      </c>
      <c r="E143" s="32" t="s">
        <v>1050</v>
      </c>
    </row>
    <row r="144" spans="1:5" ht="75" customHeight="1" x14ac:dyDescent="0.2">
      <c r="A144" s="35" t="e">
        <f>#REF!+1</f>
        <v>#REF!</v>
      </c>
      <c r="B144" s="28" t="s">
        <v>1310</v>
      </c>
      <c r="C144" s="29" t="s">
        <v>1311</v>
      </c>
      <c r="D144" s="28" t="s">
        <v>399</v>
      </c>
      <c r="E144" s="31" t="s">
        <v>1312</v>
      </c>
    </row>
    <row r="145" spans="1:5" ht="75" customHeight="1" x14ac:dyDescent="0.2">
      <c r="A145" s="35" t="e">
        <f>#REF!+1</f>
        <v>#REF!</v>
      </c>
      <c r="B145" s="28" t="s">
        <v>1313</v>
      </c>
      <c r="C145" s="29" t="s">
        <v>1314</v>
      </c>
      <c r="D145" s="28" t="s">
        <v>399</v>
      </c>
      <c r="E145" s="31" t="s">
        <v>1315</v>
      </c>
    </row>
    <row r="146" spans="1:5" ht="75" customHeight="1" x14ac:dyDescent="0.2">
      <c r="A146" s="35" t="e">
        <f t="shared" ref="A146:A170" si="3">A145+1</f>
        <v>#REF!</v>
      </c>
      <c r="B146" s="28" t="s">
        <v>1316</v>
      </c>
      <c r="C146" s="29" t="s">
        <v>1317</v>
      </c>
      <c r="D146" s="28" t="s">
        <v>399</v>
      </c>
      <c r="E146" s="31" t="s">
        <v>1318</v>
      </c>
    </row>
    <row r="147" spans="1:5" ht="75" customHeight="1" x14ac:dyDescent="0.2">
      <c r="A147" s="35" t="e">
        <f t="shared" si="3"/>
        <v>#REF!</v>
      </c>
      <c r="B147" s="28" t="s">
        <v>1319</v>
      </c>
      <c r="C147" s="30" t="s">
        <v>1320</v>
      </c>
      <c r="D147" s="28" t="s">
        <v>399</v>
      </c>
      <c r="E147" s="31" t="s">
        <v>1321</v>
      </c>
    </row>
    <row r="148" spans="1:5" ht="75" customHeight="1" x14ac:dyDescent="0.2">
      <c r="A148" s="35" t="e">
        <f t="shared" si="3"/>
        <v>#REF!</v>
      </c>
      <c r="B148" s="28" t="s">
        <v>1322</v>
      </c>
      <c r="C148" s="29" t="s">
        <v>1323</v>
      </c>
      <c r="D148" s="28" t="s">
        <v>399</v>
      </c>
      <c r="E148" s="31" t="s">
        <v>1324</v>
      </c>
    </row>
    <row r="149" spans="1:5" ht="75" customHeight="1" x14ac:dyDescent="0.2">
      <c r="A149" s="35" t="e">
        <f t="shared" si="3"/>
        <v>#REF!</v>
      </c>
      <c r="B149" s="28" t="s">
        <v>1325</v>
      </c>
      <c r="C149" s="29" t="s">
        <v>1326</v>
      </c>
      <c r="D149" s="28" t="s">
        <v>399</v>
      </c>
      <c r="E149" s="31" t="s">
        <v>1327</v>
      </c>
    </row>
    <row r="150" spans="1:5" ht="75" customHeight="1" x14ac:dyDescent="0.2">
      <c r="A150" s="35" t="e">
        <f t="shared" si="3"/>
        <v>#REF!</v>
      </c>
      <c r="B150" s="28" t="s">
        <v>1328</v>
      </c>
      <c r="C150" s="29" t="s">
        <v>1329</v>
      </c>
      <c r="D150" s="28" t="s">
        <v>399</v>
      </c>
      <c r="E150" s="31" t="s">
        <v>1327</v>
      </c>
    </row>
    <row r="151" spans="1:5" ht="75" customHeight="1" x14ac:dyDescent="0.2">
      <c r="A151" s="35" t="e">
        <f t="shared" si="3"/>
        <v>#REF!</v>
      </c>
      <c r="B151" s="28" t="s">
        <v>1330</v>
      </c>
      <c r="C151" s="29" t="s">
        <v>1331</v>
      </c>
      <c r="D151" s="28" t="s">
        <v>399</v>
      </c>
      <c r="E151" s="31" t="s">
        <v>1332</v>
      </c>
    </row>
    <row r="152" spans="1:5" ht="75" customHeight="1" x14ac:dyDescent="0.2">
      <c r="A152" s="35" t="e">
        <f t="shared" si="3"/>
        <v>#REF!</v>
      </c>
      <c r="B152" s="28" t="s">
        <v>1333</v>
      </c>
      <c r="C152" s="29" t="s">
        <v>1334</v>
      </c>
      <c r="D152" s="28" t="s">
        <v>399</v>
      </c>
      <c r="E152" s="31" t="s">
        <v>1335</v>
      </c>
    </row>
    <row r="153" spans="1:5" ht="75" customHeight="1" x14ac:dyDescent="0.2">
      <c r="A153" s="35" t="e">
        <f t="shared" si="3"/>
        <v>#REF!</v>
      </c>
      <c r="B153" s="28" t="s">
        <v>1336</v>
      </c>
      <c r="C153" s="29" t="s">
        <v>1314</v>
      </c>
      <c r="D153" s="28" t="s">
        <v>399</v>
      </c>
      <c r="E153" s="31" t="s">
        <v>1337</v>
      </c>
    </row>
    <row r="154" spans="1:5" ht="75" customHeight="1" x14ac:dyDescent="0.2">
      <c r="A154" s="35" t="e">
        <f t="shared" si="3"/>
        <v>#REF!</v>
      </c>
      <c r="B154" s="28" t="s">
        <v>1338</v>
      </c>
      <c r="C154" s="29" t="s">
        <v>1323</v>
      </c>
      <c r="D154" s="28" t="s">
        <v>399</v>
      </c>
      <c r="E154" s="31" t="s">
        <v>1339</v>
      </c>
    </row>
    <row r="155" spans="1:5" ht="75" customHeight="1" x14ac:dyDescent="0.2">
      <c r="A155" s="35" t="e">
        <f t="shared" si="3"/>
        <v>#REF!</v>
      </c>
      <c r="B155" s="28" t="s">
        <v>1340</v>
      </c>
      <c r="C155" s="29" t="s">
        <v>1331</v>
      </c>
      <c r="D155" s="28" t="s">
        <v>399</v>
      </c>
      <c r="E155" s="31" t="s">
        <v>1341</v>
      </c>
    </row>
    <row r="156" spans="1:5" ht="75" customHeight="1" x14ac:dyDescent="0.2">
      <c r="A156" s="35" t="e">
        <f t="shared" si="3"/>
        <v>#REF!</v>
      </c>
      <c r="B156" s="28" t="s">
        <v>1342</v>
      </c>
      <c r="C156" s="29" t="s">
        <v>1326</v>
      </c>
      <c r="D156" s="28" t="s">
        <v>399</v>
      </c>
      <c r="E156" s="31" t="s">
        <v>1343</v>
      </c>
    </row>
    <row r="157" spans="1:5" ht="75" customHeight="1" x14ac:dyDescent="0.2">
      <c r="A157" s="35" t="e">
        <f t="shared" si="3"/>
        <v>#REF!</v>
      </c>
      <c r="B157" s="28" t="s">
        <v>1344</v>
      </c>
      <c r="C157" s="29" t="s">
        <v>1152</v>
      </c>
      <c r="D157" s="28" t="s">
        <v>399</v>
      </c>
      <c r="E157" s="31" t="s">
        <v>1345</v>
      </c>
    </row>
    <row r="158" spans="1:5" ht="75" customHeight="1" x14ac:dyDescent="0.2">
      <c r="A158" s="35" t="e">
        <f t="shared" si="3"/>
        <v>#REF!</v>
      </c>
      <c r="B158" s="28" t="s">
        <v>1346</v>
      </c>
      <c r="C158" s="29" t="s">
        <v>1155</v>
      </c>
      <c r="D158" s="28" t="s">
        <v>399</v>
      </c>
      <c r="E158" s="31" t="s">
        <v>1347</v>
      </c>
    </row>
    <row r="159" spans="1:5" ht="75" customHeight="1" x14ac:dyDescent="0.2">
      <c r="A159" s="35" t="e">
        <f t="shared" si="3"/>
        <v>#REF!</v>
      </c>
      <c r="B159" s="28" t="s">
        <v>1348</v>
      </c>
      <c r="C159" s="29" t="s">
        <v>1334</v>
      </c>
      <c r="D159" s="28" t="s">
        <v>399</v>
      </c>
      <c r="E159" s="31" t="s">
        <v>1349</v>
      </c>
    </row>
    <row r="160" spans="1:5" ht="75" customHeight="1" x14ac:dyDescent="0.2">
      <c r="A160" s="35" t="e">
        <f t="shared" si="3"/>
        <v>#REF!</v>
      </c>
      <c r="B160" s="28" t="s">
        <v>1350</v>
      </c>
      <c r="C160" s="29" t="s">
        <v>1329</v>
      </c>
      <c r="D160" s="28" t="s">
        <v>399</v>
      </c>
      <c r="E160" s="31" t="s">
        <v>1351</v>
      </c>
    </row>
    <row r="161" spans="1:5" ht="75" customHeight="1" x14ac:dyDescent="0.2">
      <c r="A161" s="35" t="e">
        <f>#REF!+1</f>
        <v>#REF!</v>
      </c>
      <c r="B161" s="28" t="s">
        <v>1352</v>
      </c>
      <c r="C161" s="29" t="s">
        <v>1353</v>
      </c>
      <c r="D161" s="28" t="s">
        <v>399</v>
      </c>
      <c r="E161" s="31" t="s">
        <v>1354</v>
      </c>
    </row>
    <row r="162" spans="1:5" ht="75" customHeight="1" x14ac:dyDescent="0.2">
      <c r="A162" s="35" t="e">
        <f t="shared" si="3"/>
        <v>#REF!</v>
      </c>
      <c r="B162" s="28" t="s">
        <v>1355</v>
      </c>
      <c r="C162" s="29" t="s">
        <v>1353</v>
      </c>
      <c r="D162" s="28" t="s">
        <v>399</v>
      </c>
      <c r="E162" s="31" t="s">
        <v>1356</v>
      </c>
    </row>
    <row r="163" spans="1:5" ht="46.5" customHeight="1" x14ac:dyDescent="0.2">
      <c r="A163" s="35" t="e">
        <f t="shared" si="3"/>
        <v>#REF!</v>
      </c>
      <c r="B163" s="28" t="s">
        <v>1357</v>
      </c>
      <c r="C163" s="29" t="s">
        <v>1358</v>
      </c>
      <c r="D163" s="28" t="s">
        <v>399</v>
      </c>
      <c r="E163" s="31" t="s">
        <v>989</v>
      </c>
    </row>
    <row r="164" spans="1:5" ht="112.5" customHeight="1" x14ac:dyDescent="0.2">
      <c r="A164" s="35" t="e">
        <f t="shared" si="3"/>
        <v>#REF!</v>
      </c>
      <c r="B164" s="28" t="s">
        <v>1359</v>
      </c>
      <c r="C164" s="29" t="s">
        <v>1360</v>
      </c>
      <c r="D164" s="28" t="s">
        <v>399</v>
      </c>
      <c r="E164" s="31" t="s">
        <v>1361</v>
      </c>
    </row>
    <row r="165" spans="1:5" x14ac:dyDescent="0.2">
      <c r="A165" s="35" t="e">
        <f>#REF!+1</f>
        <v>#REF!</v>
      </c>
      <c r="B165" s="28" t="s">
        <v>1362</v>
      </c>
      <c r="C165" s="29" t="s">
        <v>1363</v>
      </c>
      <c r="D165" s="28" t="s">
        <v>399</v>
      </c>
      <c r="E165" s="32" t="s">
        <v>1050</v>
      </c>
    </row>
    <row r="166" spans="1:5" x14ac:dyDescent="0.2">
      <c r="A166" s="35" t="e">
        <f t="shared" si="3"/>
        <v>#REF!</v>
      </c>
      <c r="B166" s="28" t="s">
        <v>1364</v>
      </c>
      <c r="C166" s="29" t="s">
        <v>1365</v>
      </c>
      <c r="D166" s="28" t="s">
        <v>399</v>
      </c>
      <c r="E166" s="32" t="s">
        <v>1050</v>
      </c>
    </row>
    <row r="167" spans="1:5" x14ac:dyDescent="0.2">
      <c r="A167" s="35" t="e">
        <f t="shared" si="3"/>
        <v>#REF!</v>
      </c>
      <c r="B167" s="28" t="s">
        <v>1366</v>
      </c>
      <c r="C167" s="29" t="s">
        <v>1367</v>
      </c>
      <c r="D167" s="28" t="s">
        <v>399</v>
      </c>
      <c r="E167" s="32" t="s">
        <v>1050</v>
      </c>
    </row>
    <row r="168" spans="1:5" x14ac:dyDescent="0.2">
      <c r="A168" s="35" t="e">
        <f t="shared" si="3"/>
        <v>#REF!</v>
      </c>
      <c r="B168" s="28" t="s">
        <v>1368</v>
      </c>
      <c r="C168" s="29" t="s">
        <v>1369</v>
      </c>
      <c r="D168" s="28" t="s">
        <v>399</v>
      </c>
      <c r="E168" s="32" t="s">
        <v>1050</v>
      </c>
    </row>
    <row r="169" spans="1:5" x14ac:dyDescent="0.2">
      <c r="A169" s="35" t="e">
        <f t="shared" si="3"/>
        <v>#REF!</v>
      </c>
      <c r="B169" s="28" t="s">
        <v>1370</v>
      </c>
      <c r="C169" s="29" t="s">
        <v>1371</v>
      </c>
      <c r="D169" s="28" t="s">
        <v>399</v>
      </c>
      <c r="E169" s="32" t="s">
        <v>1050</v>
      </c>
    </row>
    <row r="170" spans="1:5" x14ac:dyDescent="0.2">
      <c r="A170" s="35" t="e">
        <f t="shared" si="3"/>
        <v>#REF!</v>
      </c>
      <c r="B170" s="28" t="s">
        <v>1372</v>
      </c>
      <c r="C170" s="29" t="s">
        <v>1373</v>
      </c>
      <c r="D170" s="28" t="s">
        <v>399</v>
      </c>
      <c r="E170" s="32" t="s">
        <v>1050</v>
      </c>
    </row>
  </sheetData>
  <phoneticPr fontId="2"/>
  <pageMargins left="0.70866141732283472" right="0.70866141732283472" top="0.74803149606299213" bottom="0.74803149606299213" header="0.31496062992125984" footer="0.31496062992125984"/>
  <pageSetup paperSize="9" scale="64"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9CC7E-F3D2-4C40-A03B-3DF7C6F8C181}">
  <dimension ref="A1:F58"/>
  <sheetViews>
    <sheetView view="pageBreakPreview" zoomScaleNormal="100" zoomScaleSheetLayoutView="100" workbookViewId="0">
      <selection activeCell="D4" sqref="D4"/>
    </sheetView>
  </sheetViews>
  <sheetFormatPr defaultColWidth="9" defaultRowHeight="15" x14ac:dyDescent="0.2"/>
  <cols>
    <col min="1" max="1" width="6.44140625" style="24" customWidth="1"/>
    <col min="2" max="2" width="9" style="24"/>
    <col min="3" max="3" width="11.5546875" style="24" bestFit="1" customWidth="1"/>
    <col min="4" max="4" width="53.44140625" style="24" customWidth="1"/>
    <col min="5" max="5" width="16.6640625" style="34" customWidth="1"/>
    <col min="6" max="6" width="68.109375" style="24" customWidth="1"/>
    <col min="7" max="16384" width="9" style="24"/>
  </cols>
  <sheetData>
    <row r="1" spans="1:6" ht="18.600000000000001" x14ac:dyDescent="0.35">
      <c r="A1" s="45" t="s">
        <v>1374</v>
      </c>
      <c r="B1" s="12"/>
      <c r="E1" s="24"/>
    </row>
    <row r="2" spans="1:6" x14ac:dyDescent="0.2">
      <c r="E2" s="24"/>
      <c r="F2" s="14" t="s">
        <v>634</v>
      </c>
    </row>
    <row r="3" spans="1:6" x14ac:dyDescent="0.2">
      <c r="A3" s="26" t="s">
        <v>388</v>
      </c>
      <c r="B3" s="26" t="s">
        <v>1375</v>
      </c>
      <c r="C3" s="26" t="s">
        <v>1376</v>
      </c>
      <c r="D3" s="26" t="s">
        <v>1377</v>
      </c>
      <c r="E3" s="27" t="s">
        <v>986</v>
      </c>
      <c r="F3" s="26" t="s">
        <v>392</v>
      </c>
    </row>
    <row r="4" spans="1:6" ht="120" x14ac:dyDescent="0.2">
      <c r="A4" s="28">
        <v>1</v>
      </c>
      <c r="B4" s="28" t="s">
        <v>1378</v>
      </c>
      <c r="C4" s="28" t="s">
        <v>1379</v>
      </c>
      <c r="D4" s="29" t="s">
        <v>1380</v>
      </c>
      <c r="E4" s="28" t="s">
        <v>399</v>
      </c>
      <c r="F4" s="31" t="s">
        <v>1381</v>
      </c>
    </row>
    <row r="5" spans="1:6" ht="120" x14ac:dyDescent="0.2">
      <c r="A5" s="28">
        <f>A4+1</f>
        <v>2</v>
      </c>
      <c r="B5" s="28" t="s">
        <v>1378</v>
      </c>
      <c r="C5" s="28" t="s">
        <v>1379</v>
      </c>
      <c r="D5" s="29" t="s">
        <v>1382</v>
      </c>
      <c r="E5" s="28" t="s">
        <v>399</v>
      </c>
      <c r="F5" s="31" t="s">
        <v>1381</v>
      </c>
    </row>
    <row r="6" spans="1:6" ht="30" x14ac:dyDescent="0.2">
      <c r="A6" s="28">
        <f t="shared" ref="A6:A58" si="0">A5+1</f>
        <v>3</v>
      </c>
      <c r="B6" s="28" t="s">
        <v>1378</v>
      </c>
      <c r="C6" s="28" t="s">
        <v>1379</v>
      </c>
      <c r="D6" s="29" t="s">
        <v>1383</v>
      </c>
      <c r="E6" s="28" t="s">
        <v>399</v>
      </c>
      <c r="F6" s="31" t="s">
        <v>1384</v>
      </c>
    </row>
    <row r="7" spans="1:6" ht="30" x14ac:dyDescent="0.2">
      <c r="A7" s="28">
        <f t="shared" si="0"/>
        <v>4</v>
      </c>
      <c r="B7" s="28" t="s">
        <v>1378</v>
      </c>
      <c r="C7" s="28" t="s">
        <v>1379</v>
      </c>
      <c r="D7" s="29" t="s">
        <v>1385</v>
      </c>
      <c r="E7" s="28" t="s">
        <v>399</v>
      </c>
      <c r="F7" s="31" t="s">
        <v>1384</v>
      </c>
    </row>
    <row r="8" spans="1:6" ht="60" x14ac:dyDescent="0.2">
      <c r="A8" s="28">
        <f t="shared" si="0"/>
        <v>5</v>
      </c>
      <c r="B8" s="28" t="s">
        <v>1378</v>
      </c>
      <c r="C8" s="28" t="s">
        <v>1386</v>
      </c>
      <c r="D8" s="29" t="s">
        <v>1387</v>
      </c>
      <c r="E8" s="28" t="s">
        <v>399</v>
      </c>
      <c r="F8" s="31" t="s">
        <v>1388</v>
      </c>
    </row>
    <row r="9" spans="1:6" ht="285" x14ac:dyDescent="0.2">
      <c r="A9" s="28">
        <f t="shared" si="0"/>
        <v>6</v>
      </c>
      <c r="B9" s="28" t="s">
        <v>1378</v>
      </c>
      <c r="C9" s="28" t="s">
        <v>1386</v>
      </c>
      <c r="D9" s="29" t="s">
        <v>1389</v>
      </c>
      <c r="E9" s="28" t="s">
        <v>399</v>
      </c>
      <c r="F9" s="31" t="s">
        <v>1390</v>
      </c>
    </row>
    <row r="10" spans="1:6" ht="30" x14ac:dyDescent="0.2">
      <c r="A10" s="28">
        <f t="shared" si="0"/>
        <v>7</v>
      </c>
      <c r="B10" s="28" t="s">
        <v>1378</v>
      </c>
      <c r="C10" s="28" t="s">
        <v>1386</v>
      </c>
      <c r="D10" s="29" t="s">
        <v>1391</v>
      </c>
      <c r="E10" s="28" t="s">
        <v>399</v>
      </c>
      <c r="F10" s="31" t="s">
        <v>1392</v>
      </c>
    </row>
    <row r="11" spans="1:6" ht="30" x14ac:dyDescent="0.2">
      <c r="A11" s="28">
        <f t="shared" si="0"/>
        <v>8</v>
      </c>
      <c r="B11" s="28" t="s">
        <v>1378</v>
      </c>
      <c r="C11" s="28" t="s">
        <v>1386</v>
      </c>
      <c r="D11" s="29" t="s">
        <v>1393</v>
      </c>
      <c r="E11" s="28" t="s">
        <v>399</v>
      </c>
      <c r="F11" s="31" t="s">
        <v>1392</v>
      </c>
    </row>
    <row r="12" spans="1:6" x14ac:dyDescent="0.2">
      <c r="A12" s="28">
        <f t="shared" si="0"/>
        <v>9</v>
      </c>
      <c r="B12" s="28" t="s">
        <v>1378</v>
      </c>
      <c r="C12" s="28" t="s">
        <v>1386</v>
      </c>
      <c r="D12" s="29" t="s">
        <v>1394</v>
      </c>
      <c r="E12" s="28" t="s">
        <v>399</v>
      </c>
      <c r="F12" s="32" t="s">
        <v>1395</v>
      </c>
    </row>
    <row r="13" spans="1:6" x14ac:dyDescent="0.2">
      <c r="A13" s="28">
        <f t="shared" si="0"/>
        <v>10</v>
      </c>
      <c r="B13" s="28" t="s">
        <v>1378</v>
      </c>
      <c r="C13" s="28" t="s">
        <v>1386</v>
      </c>
      <c r="D13" s="29" t="s">
        <v>1396</v>
      </c>
      <c r="E13" s="28" t="s">
        <v>399</v>
      </c>
      <c r="F13" s="32" t="s">
        <v>1397</v>
      </c>
    </row>
    <row r="14" spans="1:6" ht="30" x14ac:dyDescent="0.2">
      <c r="A14" s="28">
        <f t="shared" si="0"/>
        <v>11</v>
      </c>
      <c r="B14" s="28" t="s">
        <v>1378</v>
      </c>
      <c r="C14" s="28" t="s">
        <v>1386</v>
      </c>
      <c r="D14" s="29" t="s">
        <v>1398</v>
      </c>
      <c r="E14" s="28" t="s">
        <v>488</v>
      </c>
      <c r="F14" s="31" t="s">
        <v>1399</v>
      </c>
    </row>
    <row r="15" spans="1:6" x14ac:dyDescent="0.2">
      <c r="A15" s="28">
        <f t="shared" si="0"/>
        <v>12</v>
      </c>
      <c r="B15" s="28" t="s">
        <v>1378</v>
      </c>
      <c r="C15" s="28" t="s">
        <v>1386</v>
      </c>
      <c r="D15" s="29" t="s">
        <v>1400</v>
      </c>
      <c r="E15" s="28" t="s">
        <v>399</v>
      </c>
      <c r="F15" s="31" t="s">
        <v>1401</v>
      </c>
    </row>
    <row r="16" spans="1:6" x14ac:dyDescent="0.2">
      <c r="A16" s="28">
        <f t="shared" si="0"/>
        <v>13</v>
      </c>
      <c r="B16" s="28" t="s">
        <v>1378</v>
      </c>
      <c r="C16" s="28" t="s">
        <v>1386</v>
      </c>
      <c r="D16" s="29" t="s">
        <v>1402</v>
      </c>
      <c r="E16" s="28" t="s">
        <v>399</v>
      </c>
      <c r="F16" s="31" t="s">
        <v>1401</v>
      </c>
    </row>
    <row r="17" spans="1:6" ht="60" x14ac:dyDescent="0.2">
      <c r="A17" s="28">
        <f t="shared" si="0"/>
        <v>14</v>
      </c>
      <c r="B17" s="28" t="s">
        <v>1378</v>
      </c>
      <c r="C17" s="28" t="s">
        <v>1386</v>
      </c>
      <c r="D17" s="29" t="s">
        <v>1403</v>
      </c>
      <c r="E17" s="28" t="s">
        <v>399</v>
      </c>
      <c r="F17" s="31" t="s">
        <v>1404</v>
      </c>
    </row>
    <row r="18" spans="1:6" x14ac:dyDescent="0.2">
      <c r="A18" s="28">
        <f t="shared" si="0"/>
        <v>15</v>
      </c>
      <c r="B18" s="28" t="s">
        <v>1378</v>
      </c>
      <c r="C18" s="28" t="s">
        <v>1386</v>
      </c>
      <c r="D18" s="29" t="s">
        <v>1405</v>
      </c>
      <c r="E18" s="28" t="s">
        <v>399</v>
      </c>
      <c r="F18" s="31" t="s">
        <v>1406</v>
      </c>
    </row>
    <row r="19" spans="1:6" ht="60" x14ac:dyDescent="0.2">
      <c r="A19" s="28">
        <f t="shared" si="0"/>
        <v>16</v>
      </c>
      <c r="B19" s="28" t="s">
        <v>1378</v>
      </c>
      <c r="C19" s="28" t="s">
        <v>1386</v>
      </c>
      <c r="D19" s="29" t="s">
        <v>1407</v>
      </c>
      <c r="E19" s="28" t="s">
        <v>399</v>
      </c>
      <c r="F19" s="31" t="s">
        <v>1408</v>
      </c>
    </row>
    <row r="20" spans="1:6" x14ac:dyDescent="0.2">
      <c r="A20" s="28">
        <f t="shared" si="0"/>
        <v>17</v>
      </c>
      <c r="B20" s="28" t="s">
        <v>1378</v>
      </c>
      <c r="C20" s="28" t="s">
        <v>1386</v>
      </c>
      <c r="D20" s="29" t="s">
        <v>1409</v>
      </c>
      <c r="E20" s="28" t="s">
        <v>399</v>
      </c>
      <c r="F20" s="31" t="s">
        <v>1410</v>
      </c>
    </row>
    <row r="21" spans="1:6" x14ac:dyDescent="0.2">
      <c r="A21" s="28">
        <f t="shared" si="0"/>
        <v>18</v>
      </c>
      <c r="B21" s="28" t="s">
        <v>1378</v>
      </c>
      <c r="C21" s="28" t="s">
        <v>1386</v>
      </c>
      <c r="D21" s="29" t="s">
        <v>1411</v>
      </c>
      <c r="E21" s="28" t="s">
        <v>399</v>
      </c>
      <c r="F21" s="31" t="s">
        <v>1412</v>
      </c>
    </row>
    <row r="22" spans="1:6" x14ac:dyDescent="0.2">
      <c r="A22" s="28">
        <f t="shared" si="0"/>
        <v>19</v>
      </c>
      <c r="B22" s="28" t="s">
        <v>1378</v>
      </c>
      <c r="C22" s="28" t="s">
        <v>1386</v>
      </c>
      <c r="D22" s="29" t="s">
        <v>1413</v>
      </c>
      <c r="E22" s="28" t="s">
        <v>399</v>
      </c>
      <c r="F22" s="31" t="s">
        <v>1414</v>
      </c>
    </row>
    <row r="23" spans="1:6" x14ac:dyDescent="0.2">
      <c r="A23" s="28">
        <f t="shared" si="0"/>
        <v>20</v>
      </c>
      <c r="B23" s="28" t="s">
        <v>1378</v>
      </c>
      <c r="C23" s="28" t="s">
        <v>1386</v>
      </c>
      <c r="D23" s="29" t="s">
        <v>1415</v>
      </c>
      <c r="E23" s="28" t="s">
        <v>399</v>
      </c>
      <c r="F23" s="31" t="s">
        <v>1410</v>
      </c>
    </row>
    <row r="24" spans="1:6" x14ac:dyDescent="0.2">
      <c r="A24" s="28">
        <f t="shared" si="0"/>
        <v>21</v>
      </c>
      <c r="B24" s="28" t="s">
        <v>1378</v>
      </c>
      <c r="C24" s="28" t="s">
        <v>1386</v>
      </c>
      <c r="D24" s="29" t="s">
        <v>1416</v>
      </c>
      <c r="E24" s="28" t="s">
        <v>399</v>
      </c>
      <c r="F24" s="31" t="s">
        <v>1412</v>
      </c>
    </row>
    <row r="25" spans="1:6" x14ac:dyDescent="0.2">
      <c r="A25" s="28">
        <f t="shared" si="0"/>
        <v>22</v>
      </c>
      <c r="B25" s="28" t="s">
        <v>1378</v>
      </c>
      <c r="C25" s="28" t="s">
        <v>1386</v>
      </c>
      <c r="D25" s="29" t="s">
        <v>1417</v>
      </c>
      <c r="E25" s="28" t="s">
        <v>399</v>
      </c>
      <c r="F25" s="31" t="s">
        <v>1414</v>
      </c>
    </row>
    <row r="26" spans="1:6" x14ac:dyDescent="0.2">
      <c r="A26" s="28">
        <f t="shared" si="0"/>
        <v>23</v>
      </c>
      <c r="B26" s="28" t="s">
        <v>1378</v>
      </c>
      <c r="C26" s="28" t="s">
        <v>1386</v>
      </c>
      <c r="D26" s="29" t="s">
        <v>1418</v>
      </c>
      <c r="E26" s="28" t="s">
        <v>399</v>
      </c>
      <c r="F26" s="31" t="s">
        <v>1401</v>
      </c>
    </row>
    <row r="27" spans="1:6" x14ac:dyDescent="0.2">
      <c r="A27" s="28">
        <f t="shared" si="0"/>
        <v>24</v>
      </c>
      <c r="B27" s="28" t="s">
        <v>1378</v>
      </c>
      <c r="C27" s="28" t="s">
        <v>1386</v>
      </c>
      <c r="D27" s="29" t="s">
        <v>1419</v>
      </c>
      <c r="E27" s="28" t="s">
        <v>399</v>
      </c>
      <c r="F27" s="31" t="s">
        <v>1410</v>
      </c>
    </row>
    <row r="28" spans="1:6" x14ac:dyDescent="0.2">
      <c r="A28" s="28">
        <f t="shared" si="0"/>
        <v>25</v>
      </c>
      <c r="B28" s="28" t="s">
        <v>1378</v>
      </c>
      <c r="C28" s="28" t="s">
        <v>1386</v>
      </c>
      <c r="D28" s="29" t="s">
        <v>1420</v>
      </c>
      <c r="E28" s="28" t="s">
        <v>399</v>
      </c>
      <c r="F28" s="31" t="s">
        <v>1412</v>
      </c>
    </row>
    <row r="29" spans="1:6" x14ac:dyDescent="0.2">
      <c r="A29" s="28">
        <f t="shared" si="0"/>
        <v>26</v>
      </c>
      <c r="B29" s="28" t="s">
        <v>1378</v>
      </c>
      <c r="C29" s="28" t="s">
        <v>1386</v>
      </c>
      <c r="D29" s="29" t="s">
        <v>1421</v>
      </c>
      <c r="E29" s="28" t="s">
        <v>399</v>
      </c>
      <c r="F29" s="31" t="s">
        <v>1414</v>
      </c>
    </row>
    <row r="30" spans="1:6" x14ac:dyDescent="0.2">
      <c r="A30" s="28">
        <f t="shared" si="0"/>
        <v>27</v>
      </c>
      <c r="B30" s="28" t="s">
        <v>1378</v>
      </c>
      <c r="C30" s="28" t="s">
        <v>1386</v>
      </c>
      <c r="D30" s="29" t="s">
        <v>1422</v>
      </c>
      <c r="E30" s="28" t="s">
        <v>399</v>
      </c>
      <c r="F30" s="31" t="s">
        <v>1401</v>
      </c>
    </row>
    <row r="31" spans="1:6" x14ac:dyDescent="0.2">
      <c r="A31" s="28">
        <f t="shared" si="0"/>
        <v>28</v>
      </c>
      <c r="B31" s="28" t="s">
        <v>1378</v>
      </c>
      <c r="C31" s="28" t="s">
        <v>1386</v>
      </c>
      <c r="D31" s="29" t="s">
        <v>1423</v>
      </c>
      <c r="E31" s="28" t="s">
        <v>399</v>
      </c>
      <c r="F31" s="31" t="s">
        <v>1410</v>
      </c>
    </row>
    <row r="32" spans="1:6" x14ac:dyDescent="0.2">
      <c r="A32" s="28">
        <f t="shared" si="0"/>
        <v>29</v>
      </c>
      <c r="B32" s="28" t="s">
        <v>1378</v>
      </c>
      <c r="C32" s="28" t="s">
        <v>1386</v>
      </c>
      <c r="D32" s="29" t="s">
        <v>1424</v>
      </c>
      <c r="E32" s="28" t="s">
        <v>399</v>
      </c>
      <c r="F32" s="31" t="s">
        <v>1412</v>
      </c>
    </row>
    <row r="33" spans="1:6" x14ac:dyDescent="0.2">
      <c r="A33" s="28">
        <f t="shared" si="0"/>
        <v>30</v>
      </c>
      <c r="B33" s="28" t="s">
        <v>1378</v>
      </c>
      <c r="C33" s="28" t="s">
        <v>1386</v>
      </c>
      <c r="D33" s="29" t="s">
        <v>1425</v>
      </c>
      <c r="E33" s="28" t="s">
        <v>399</v>
      </c>
      <c r="F33" s="31" t="s">
        <v>1414</v>
      </c>
    </row>
    <row r="34" spans="1:6" ht="30" x14ac:dyDescent="0.2">
      <c r="A34" s="28">
        <f t="shared" si="0"/>
        <v>31</v>
      </c>
      <c r="B34" s="28" t="s">
        <v>1378</v>
      </c>
      <c r="C34" s="28" t="s">
        <v>1386</v>
      </c>
      <c r="D34" s="29" t="s">
        <v>1426</v>
      </c>
      <c r="E34" s="28" t="s">
        <v>399</v>
      </c>
      <c r="F34" s="31" t="s">
        <v>1427</v>
      </c>
    </row>
    <row r="35" spans="1:6" ht="30" x14ac:dyDescent="0.2">
      <c r="A35" s="28">
        <f t="shared" si="0"/>
        <v>32</v>
      </c>
      <c r="B35" s="28" t="s">
        <v>1378</v>
      </c>
      <c r="C35" s="28" t="s">
        <v>1386</v>
      </c>
      <c r="D35" s="29" t="s">
        <v>1428</v>
      </c>
      <c r="E35" s="28" t="s">
        <v>399</v>
      </c>
      <c r="F35" s="31" t="s">
        <v>1427</v>
      </c>
    </row>
    <row r="36" spans="1:6" ht="45" x14ac:dyDescent="0.2">
      <c r="A36" s="28">
        <f t="shared" si="0"/>
        <v>33</v>
      </c>
      <c r="B36" s="28" t="s">
        <v>1378</v>
      </c>
      <c r="C36" s="28" t="s">
        <v>1386</v>
      </c>
      <c r="D36" s="29" t="s">
        <v>1429</v>
      </c>
      <c r="E36" s="28" t="s">
        <v>399</v>
      </c>
      <c r="F36" s="31" t="s">
        <v>1430</v>
      </c>
    </row>
    <row r="37" spans="1:6" ht="45" x14ac:dyDescent="0.2">
      <c r="A37" s="28">
        <f t="shared" si="0"/>
        <v>34</v>
      </c>
      <c r="B37" s="28" t="s">
        <v>1378</v>
      </c>
      <c r="C37" s="28" t="s">
        <v>1386</v>
      </c>
      <c r="D37" s="29" t="s">
        <v>1431</v>
      </c>
      <c r="E37" s="28" t="s">
        <v>399</v>
      </c>
      <c r="F37" s="31" t="s">
        <v>1432</v>
      </c>
    </row>
    <row r="38" spans="1:6" ht="45" x14ac:dyDescent="0.2">
      <c r="A38" s="28">
        <f t="shared" si="0"/>
        <v>35</v>
      </c>
      <c r="B38" s="28" t="s">
        <v>1378</v>
      </c>
      <c r="C38" s="28" t="s">
        <v>1386</v>
      </c>
      <c r="D38" s="29" t="s">
        <v>1433</v>
      </c>
      <c r="E38" s="28" t="s">
        <v>399</v>
      </c>
      <c r="F38" s="31" t="s">
        <v>1430</v>
      </c>
    </row>
    <row r="39" spans="1:6" ht="30" x14ac:dyDescent="0.2">
      <c r="A39" s="28">
        <f t="shared" si="0"/>
        <v>36</v>
      </c>
      <c r="B39" s="28" t="s">
        <v>1378</v>
      </c>
      <c r="C39" s="28" t="s">
        <v>1386</v>
      </c>
      <c r="D39" s="29" t="s">
        <v>1434</v>
      </c>
      <c r="E39" s="28" t="s">
        <v>399</v>
      </c>
      <c r="F39" s="31" t="s">
        <v>1435</v>
      </c>
    </row>
    <row r="40" spans="1:6" ht="30" x14ac:dyDescent="0.2">
      <c r="A40" s="28">
        <f t="shared" si="0"/>
        <v>37</v>
      </c>
      <c r="B40" s="28" t="s">
        <v>1378</v>
      </c>
      <c r="C40" s="28" t="s">
        <v>1386</v>
      </c>
      <c r="D40" s="29" t="s">
        <v>1436</v>
      </c>
      <c r="E40" s="28" t="s">
        <v>399</v>
      </c>
      <c r="F40" s="31" t="s">
        <v>1437</v>
      </c>
    </row>
    <row r="41" spans="1:6" ht="30" x14ac:dyDescent="0.2">
      <c r="A41" s="28">
        <f t="shared" si="0"/>
        <v>38</v>
      </c>
      <c r="B41" s="28" t="s">
        <v>1378</v>
      </c>
      <c r="C41" s="28" t="s">
        <v>1386</v>
      </c>
      <c r="D41" s="29" t="s">
        <v>1438</v>
      </c>
      <c r="E41" s="28" t="s">
        <v>399</v>
      </c>
      <c r="F41" s="31" t="s">
        <v>1439</v>
      </c>
    </row>
    <row r="42" spans="1:6" ht="30" x14ac:dyDescent="0.2">
      <c r="A42" s="28">
        <f t="shared" si="0"/>
        <v>39</v>
      </c>
      <c r="B42" s="28" t="s">
        <v>1378</v>
      </c>
      <c r="C42" s="28" t="s">
        <v>1386</v>
      </c>
      <c r="D42" s="29" t="s">
        <v>1440</v>
      </c>
      <c r="E42" s="28" t="s">
        <v>399</v>
      </c>
      <c r="F42" s="31" t="s">
        <v>1441</v>
      </c>
    </row>
    <row r="43" spans="1:6" ht="30" x14ac:dyDescent="0.2">
      <c r="A43" s="28">
        <f t="shared" si="0"/>
        <v>40</v>
      </c>
      <c r="B43" s="28" t="s">
        <v>1378</v>
      </c>
      <c r="C43" s="28" t="s">
        <v>1386</v>
      </c>
      <c r="D43" s="29" t="s">
        <v>1442</v>
      </c>
      <c r="E43" s="28" t="s">
        <v>399</v>
      </c>
      <c r="F43" s="31" t="s">
        <v>1443</v>
      </c>
    </row>
    <row r="44" spans="1:6" ht="30" x14ac:dyDescent="0.2">
      <c r="A44" s="28">
        <f t="shared" si="0"/>
        <v>41</v>
      </c>
      <c r="B44" s="28" t="s">
        <v>1378</v>
      </c>
      <c r="C44" s="28" t="s">
        <v>1386</v>
      </c>
      <c r="D44" s="29" t="s">
        <v>1444</v>
      </c>
      <c r="E44" s="28" t="s">
        <v>399</v>
      </c>
      <c r="F44" s="31" t="s">
        <v>1445</v>
      </c>
    </row>
    <row r="45" spans="1:6" ht="30" x14ac:dyDescent="0.2">
      <c r="A45" s="28">
        <f t="shared" si="0"/>
        <v>42</v>
      </c>
      <c r="B45" s="33" t="s">
        <v>1378</v>
      </c>
      <c r="C45" s="33" t="s">
        <v>1386</v>
      </c>
      <c r="D45" s="32" t="s">
        <v>1446</v>
      </c>
      <c r="E45" s="33" t="s">
        <v>399</v>
      </c>
      <c r="F45" s="31" t="s">
        <v>1447</v>
      </c>
    </row>
    <row r="46" spans="1:6" ht="30" x14ac:dyDescent="0.2">
      <c r="A46" s="28">
        <f t="shared" si="0"/>
        <v>43</v>
      </c>
      <c r="B46" s="33" t="s">
        <v>1378</v>
      </c>
      <c r="C46" s="33" t="s">
        <v>1386</v>
      </c>
      <c r="D46" s="32" t="s">
        <v>1448</v>
      </c>
      <c r="E46" s="33" t="s">
        <v>399</v>
      </c>
      <c r="F46" s="31" t="s">
        <v>1449</v>
      </c>
    </row>
    <row r="47" spans="1:6" ht="30" x14ac:dyDescent="0.2">
      <c r="A47" s="28">
        <f t="shared" si="0"/>
        <v>44</v>
      </c>
      <c r="B47" s="33" t="s">
        <v>1378</v>
      </c>
      <c r="C47" s="33" t="s">
        <v>1386</v>
      </c>
      <c r="D47" s="32" t="s">
        <v>1450</v>
      </c>
      <c r="E47" s="33" t="s">
        <v>399</v>
      </c>
      <c r="F47" s="31" t="s">
        <v>1451</v>
      </c>
    </row>
    <row r="48" spans="1:6" ht="30" x14ac:dyDescent="0.2">
      <c r="A48" s="28">
        <f t="shared" si="0"/>
        <v>45</v>
      </c>
      <c r="B48" s="33" t="s">
        <v>1378</v>
      </c>
      <c r="C48" s="33" t="s">
        <v>1386</v>
      </c>
      <c r="D48" s="32" t="s">
        <v>1452</v>
      </c>
      <c r="E48" s="33" t="s">
        <v>399</v>
      </c>
      <c r="F48" s="31" t="s">
        <v>1447</v>
      </c>
    </row>
    <row r="49" spans="1:6" ht="30" x14ac:dyDescent="0.2">
      <c r="A49" s="28">
        <f t="shared" si="0"/>
        <v>46</v>
      </c>
      <c r="B49" s="28" t="s">
        <v>1378</v>
      </c>
      <c r="C49" s="28" t="s">
        <v>1386</v>
      </c>
      <c r="D49" s="29" t="s">
        <v>1453</v>
      </c>
      <c r="E49" s="28" t="s">
        <v>399</v>
      </c>
      <c r="F49" s="31" t="s">
        <v>1435</v>
      </c>
    </row>
    <row r="50" spans="1:6" ht="30" x14ac:dyDescent="0.2">
      <c r="A50" s="28">
        <f t="shared" si="0"/>
        <v>47</v>
      </c>
      <c r="B50" s="28" t="s">
        <v>1378</v>
      </c>
      <c r="C50" s="28" t="s">
        <v>1386</v>
      </c>
      <c r="D50" s="29" t="s">
        <v>1454</v>
      </c>
      <c r="E50" s="28" t="s">
        <v>399</v>
      </c>
      <c r="F50" s="31" t="s">
        <v>1437</v>
      </c>
    </row>
    <row r="51" spans="1:6" ht="30" x14ac:dyDescent="0.2">
      <c r="A51" s="28">
        <f t="shared" si="0"/>
        <v>48</v>
      </c>
      <c r="B51" s="28" t="s">
        <v>1378</v>
      </c>
      <c r="C51" s="28" t="s">
        <v>1386</v>
      </c>
      <c r="D51" s="29" t="s">
        <v>1455</v>
      </c>
      <c r="E51" s="28" t="s">
        <v>399</v>
      </c>
      <c r="F51" s="31" t="s">
        <v>1439</v>
      </c>
    </row>
    <row r="52" spans="1:6" ht="30" x14ac:dyDescent="0.2">
      <c r="A52" s="28">
        <f t="shared" si="0"/>
        <v>49</v>
      </c>
      <c r="B52" s="28" t="s">
        <v>1378</v>
      </c>
      <c r="C52" s="28" t="s">
        <v>1386</v>
      </c>
      <c r="D52" s="29" t="s">
        <v>1456</v>
      </c>
      <c r="E52" s="28" t="s">
        <v>399</v>
      </c>
      <c r="F52" s="31" t="s">
        <v>1441</v>
      </c>
    </row>
    <row r="53" spans="1:6" ht="30" x14ac:dyDescent="0.2">
      <c r="A53" s="28">
        <f t="shared" si="0"/>
        <v>50</v>
      </c>
      <c r="B53" s="28" t="s">
        <v>1378</v>
      </c>
      <c r="C53" s="28" t="s">
        <v>1386</v>
      </c>
      <c r="D53" s="29" t="s">
        <v>1457</v>
      </c>
      <c r="E53" s="28" t="s">
        <v>399</v>
      </c>
      <c r="F53" s="31" t="s">
        <v>1443</v>
      </c>
    </row>
    <row r="54" spans="1:6" ht="30" x14ac:dyDescent="0.2">
      <c r="A54" s="28">
        <f t="shared" si="0"/>
        <v>51</v>
      </c>
      <c r="B54" s="28" t="s">
        <v>1378</v>
      </c>
      <c r="C54" s="28" t="s">
        <v>1386</v>
      </c>
      <c r="D54" s="29" t="s">
        <v>1458</v>
      </c>
      <c r="E54" s="28" t="s">
        <v>399</v>
      </c>
      <c r="F54" s="31" t="s">
        <v>1445</v>
      </c>
    </row>
    <row r="55" spans="1:6" ht="30" x14ac:dyDescent="0.2">
      <c r="A55" s="28">
        <f t="shared" si="0"/>
        <v>52</v>
      </c>
      <c r="B55" s="33" t="s">
        <v>1378</v>
      </c>
      <c r="C55" s="33" t="s">
        <v>1386</v>
      </c>
      <c r="D55" s="32" t="s">
        <v>1459</v>
      </c>
      <c r="E55" s="28" t="s">
        <v>399</v>
      </c>
      <c r="F55" s="31" t="s">
        <v>1447</v>
      </c>
    </row>
    <row r="56" spans="1:6" ht="30" x14ac:dyDescent="0.2">
      <c r="A56" s="28">
        <f t="shared" si="0"/>
        <v>53</v>
      </c>
      <c r="B56" s="33" t="s">
        <v>1378</v>
      </c>
      <c r="C56" s="33" t="s">
        <v>1386</v>
      </c>
      <c r="D56" s="32" t="s">
        <v>1460</v>
      </c>
      <c r="E56" s="28" t="s">
        <v>399</v>
      </c>
      <c r="F56" s="31" t="s">
        <v>1449</v>
      </c>
    </row>
    <row r="57" spans="1:6" ht="30" x14ac:dyDescent="0.2">
      <c r="A57" s="28">
        <f t="shared" si="0"/>
        <v>54</v>
      </c>
      <c r="B57" s="33" t="s">
        <v>1378</v>
      </c>
      <c r="C57" s="33" t="s">
        <v>1386</v>
      </c>
      <c r="D57" s="32" t="s">
        <v>1461</v>
      </c>
      <c r="E57" s="28" t="s">
        <v>399</v>
      </c>
      <c r="F57" s="31" t="s">
        <v>1451</v>
      </c>
    </row>
    <row r="58" spans="1:6" ht="30" x14ac:dyDescent="0.2">
      <c r="A58" s="28">
        <f t="shared" si="0"/>
        <v>55</v>
      </c>
      <c r="B58" s="33" t="s">
        <v>1378</v>
      </c>
      <c r="C58" s="33" t="s">
        <v>1386</v>
      </c>
      <c r="D58" s="32" t="s">
        <v>1462</v>
      </c>
      <c r="E58" s="28" t="s">
        <v>399</v>
      </c>
      <c r="F58" s="31" t="s">
        <v>1447</v>
      </c>
    </row>
  </sheetData>
  <autoFilter ref="C3:F58" xr:uid="{2DAC9C4B-BAB4-473A-93A9-3B684A4B6358}"/>
  <phoneticPr fontId="2"/>
  <pageMargins left="0.70866141732283472" right="0.70866141732283472" top="0.74803149606299213" bottom="0.74803149606299213" header="0.31496062992125984" footer="0.31496062992125984"/>
  <pageSetup paperSize="9" scale="53"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D3DBB257-F042-4B74-94DA-6B1EE038CFA3}"/>
</file>

<file path=customXml/itemProps2.xml><?xml version="1.0" encoding="utf-8"?>
<ds:datastoreItem xmlns:ds="http://schemas.openxmlformats.org/officeDocument/2006/customXml" ds:itemID="{97465B36-1184-4671-ABE4-3B05918A1437}"/>
</file>

<file path=customXml/itemProps3.xml><?xml version="1.0" encoding="utf-8"?>
<ds:datastoreItem xmlns:ds="http://schemas.openxmlformats.org/officeDocument/2006/customXml" ds:itemID="{6069D38A-BADD-4DFE-B5FF-E3CCF595F540}"/>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表紙</vt:lpstr>
      <vt:lpstr>補足資料1-1</vt:lpstr>
      <vt:lpstr>補足資料1-2</vt:lpstr>
      <vt:lpstr>補足資料1-3</vt:lpstr>
      <vt:lpstr>補足資料1-4</vt:lpstr>
      <vt:lpstr>補足資料1-5</vt:lpstr>
      <vt:lpstr>補足資料1-6</vt:lpstr>
      <vt:lpstr>補足資料1-7</vt:lpstr>
      <vt:lpstr>補足資料1-8</vt:lpstr>
      <vt:lpstr>表紙!Print_Area</vt:lpstr>
      <vt:lpstr>'補足資料1-1'!Print_Area</vt:lpstr>
      <vt:lpstr>'補足資料1-2'!Print_Area</vt:lpstr>
      <vt:lpstr>'補足資料1-3'!Print_Area</vt:lpstr>
      <vt:lpstr>'補足資料1-1'!Print_Titles</vt:lpstr>
      <vt:lpstr>'補足資料1-2'!Print_Titles</vt:lpstr>
      <vt:lpstr>'補足資料1-4'!Print_Titles</vt:lpstr>
      <vt:lpstr>'補足資料1-5'!Print_Titles</vt:lpstr>
      <vt:lpstr>'補足資料1-6'!Print_Titles</vt:lpstr>
      <vt:lpstr>'補足資料1-7'!Print_Titles</vt:lpstr>
      <vt:lpstr>'補足資料1-8'!Print_Titles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2025-01-09T02:58:22Z</dcterms:created>
  <dcterms:modified xsi:type="dcterms:W3CDTF">2025-01-09T02:58:26Z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