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47_沖縄県\"/>
    </mc:Choice>
  </mc:AlternateContent>
  <bookViews>
    <workbookView xWindow="600" yWindow="255" windowWidth="19395" windowHeight="7635" tabRatio="812"/>
  </bookViews>
  <sheets>
    <sheet name="南風原町" sheetId="70" r:id="rId1"/>
    <sheet name="町内全域" sheetId="71" r:id="rId2"/>
    <sheet name="南星中校区" sheetId="72" state="hidden" r:id="rId3"/>
    <sheet name="保育提供区域３" sheetId="73" state="hidden" r:id="rId4"/>
    <sheet name="保育提供区域４" sheetId="74" state="hidden" r:id="rId5"/>
    <sheet name="保育提供区域５" sheetId="75" state="hidden" r:id="rId6"/>
    <sheet name="保育提供区域６" sheetId="77" state="hidden" r:id="rId7"/>
    <sheet name="保育提供区域７" sheetId="78" state="hidden" r:id="rId8"/>
    <sheet name="保育提供区域８" sheetId="79" state="hidden" r:id="rId9"/>
    <sheet name="保育提供区域９" sheetId="80" state="hidden" r:id="rId10"/>
    <sheet name="保育提供区域１０" sheetId="82" state="hidden" r:id="rId11"/>
    <sheet name="保育提供区域１１" sheetId="83" state="hidden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definedNames>
    <definedName name="_xlnm.Print_Area" localSheetId="1">町内全域!$A$1:$I$18</definedName>
    <definedName name="_xlnm.Print_Area" localSheetId="2">南星中校区!$A$1:$O$50</definedName>
    <definedName name="_xlnm.Print_Area" localSheetId="0">南風原町!$A$1:$I$18</definedName>
    <definedName name="_xlnm.Print_Area" localSheetId="10">保育提供区域１０!$A$1:$O$50</definedName>
    <definedName name="_xlnm.Print_Area" localSheetId="11">保育提供区域１１!$A$1:$O$50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3">保育提供区域３!$A$1:$O$50</definedName>
    <definedName name="_xlnm.Print_Area" localSheetId="4">保育提供区域４!$A$1:$O$50</definedName>
    <definedName name="_xlnm.Print_Area" localSheetId="5">保育提供区域５!$A$1:$O$50</definedName>
    <definedName name="_xlnm.Print_Area" localSheetId="6">保育提供区域６!$A$1:$O$50</definedName>
    <definedName name="_xlnm.Print_Area" localSheetId="7">保育提供区域７!$A$1:$O$50</definedName>
    <definedName name="_xlnm.Print_Area" localSheetId="8">保育提供区域８!$A$1:$O$50</definedName>
    <definedName name="_xlnm.Print_Area" localSheetId="9">保育提供区域９!$A$1:$O$50</definedName>
  </definedNames>
  <calcPr calcId="162913"/>
</workbook>
</file>

<file path=xl/calcChain.xml><?xml version="1.0" encoding="utf-8"?>
<calcChain xmlns="http://schemas.openxmlformats.org/spreadsheetml/2006/main">
  <c r="M33" i="72" l="1"/>
  <c r="M31" i="72"/>
  <c r="K31" i="72"/>
  <c r="K18" i="72"/>
  <c r="K33" i="72" l="1"/>
  <c r="M13" i="72"/>
  <c r="M12" i="72"/>
  <c r="K13" i="72"/>
  <c r="K12" i="72"/>
  <c r="M32" i="72" l="1"/>
  <c r="K32" i="72"/>
  <c r="K14" i="72" l="1"/>
  <c r="M25" i="72" l="1"/>
  <c r="M24" i="72"/>
  <c r="K25" i="72"/>
  <c r="K24" i="72"/>
  <c r="M42" i="72" l="1"/>
  <c r="J42" i="72"/>
  <c r="M41" i="72"/>
  <c r="J41" i="72"/>
  <c r="M40" i="72"/>
  <c r="J40" i="72"/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M22" i="97" s="1"/>
  <c r="L18" i="97"/>
  <c r="L22" i="97" s="1"/>
  <c r="K18" i="97"/>
  <c r="K22" i="97" s="1"/>
  <c r="J18" i="97"/>
  <c r="J22" i="97" s="1"/>
  <c r="I18" i="97"/>
  <c r="I22" i="97" s="1"/>
  <c r="H18" i="97"/>
  <c r="H22" i="97" s="1"/>
  <c r="G18" i="97"/>
  <c r="G22" i="97" s="1"/>
  <c r="F18" i="97"/>
  <c r="F22" i="97" s="1"/>
  <c r="E18" i="97"/>
  <c r="E22" i="97" s="1"/>
  <c r="D18" i="97"/>
  <c r="D22" i="97" s="1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M22" i="96" s="1"/>
  <c r="L18" i="96"/>
  <c r="L22" i="96" s="1"/>
  <c r="K18" i="96"/>
  <c r="K22" i="96" s="1"/>
  <c r="J18" i="96"/>
  <c r="J22" i="96" s="1"/>
  <c r="I18" i="96"/>
  <c r="I22" i="96" s="1"/>
  <c r="H18" i="96"/>
  <c r="H22" i="96" s="1"/>
  <c r="G18" i="96"/>
  <c r="G22" i="96" s="1"/>
  <c r="F18" i="96"/>
  <c r="F22" i="96" s="1"/>
  <c r="E18" i="96"/>
  <c r="E22" i="96" s="1"/>
  <c r="D18" i="96"/>
  <c r="D22" i="96" s="1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M22" i="95" s="1"/>
  <c r="L18" i="95"/>
  <c r="L22" i="95" s="1"/>
  <c r="K18" i="95"/>
  <c r="K22" i="95" s="1"/>
  <c r="J18" i="95"/>
  <c r="J22" i="95" s="1"/>
  <c r="I18" i="95"/>
  <c r="I22" i="95" s="1"/>
  <c r="H18" i="95"/>
  <c r="H22" i="95" s="1"/>
  <c r="G18" i="95"/>
  <c r="G22" i="95" s="1"/>
  <c r="F18" i="95"/>
  <c r="F22" i="95" s="1"/>
  <c r="E18" i="95"/>
  <c r="E22" i="95" s="1"/>
  <c r="D18" i="95"/>
  <c r="D22" i="95" s="1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M22" i="94" s="1"/>
  <c r="L18" i="94"/>
  <c r="L22" i="94" s="1"/>
  <c r="K18" i="94"/>
  <c r="K22" i="94" s="1"/>
  <c r="J18" i="94"/>
  <c r="J22" i="94" s="1"/>
  <c r="I18" i="94"/>
  <c r="I22" i="94" s="1"/>
  <c r="H18" i="94"/>
  <c r="H22" i="94" s="1"/>
  <c r="G18" i="94"/>
  <c r="G22" i="94" s="1"/>
  <c r="F18" i="94"/>
  <c r="F22" i="94" s="1"/>
  <c r="E18" i="94"/>
  <c r="E22" i="94" s="1"/>
  <c r="D18" i="94"/>
  <c r="D22" i="94" s="1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M22" i="93" s="1"/>
  <c r="L18" i="93"/>
  <c r="L22" i="93" s="1"/>
  <c r="K18" i="93"/>
  <c r="K22" i="93" s="1"/>
  <c r="J18" i="93"/>
  <c r="J22" i="93" s="1"/>
  <c r="I18" i="93"/>
  <c r="I22" i="93" s="1"/>
  <c r="H18" i="93"/>
  <c r="H22" i="93" s="1"/>
  <c r="G18" i="93"/>
  <c r="G22" i="93" s="1"/>
  <c r="F18" i="93"/>
  <c r="F22" i="93" s="1"/>
  <c r="E18" i="93"/>
  <c r="E22" i="93" s="1"/>
  <c r="D18" i="93"/>
  <c r="D22" i="93" s="1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M22" i="92" s="1"/>
  <c r="L18" i="92"/>
  <c r="L22" i="92" s="1"/>
  <c r="K18" i="92"/>
  <c r="K22" i="92" s="1"/>
  <c r="J18" i="92"/>
  <c r="J22" i="92" s="1"/>
  <c r="I18" i="92"/>
  <c r="I22" i="92" s="1"/>
  <c r="H18" i="92"/>
  <c r="H22" i="92" s="1"/>
  <c r="G18" i="92"/>
  <c r="G22" i="92" s="1"/>
  <c r="F18" i="92"/>
  <c r="F22" i="92" s="1"/>
  <c r="E18" i="92"/>
  <c r="E22" i="92" s="1"/>
  <c r="D18" i="92"/>
  <c r="D22" i="92" s="1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M22" i="91" s="1"/>
  <c r="L18" i="91"/>
  <c r="L22" i="91" s="1"/>
  <c r="K18" i="91"/>
  <c r="K22" i="91" s="1"/>
  <c r="J18" i="91"/>
  <c r="J22" i="91" s="1"/>
  <c r="I18" i="91"/>
  <c r="I22" i="91" s="1"/>
  <c r="H18" i="91"/>
  <c r="H22" i="91" s="1"/>
  <c r="G18" i="91"/>
  <c r="G22" i="91" s="1"/>
  <c r="F18" i="91"/>
  <c r="F22" i="91" s="1"/>
  <c r="E18" i="91"/>
  <c r="E22" i="91" s="1"/>
  <c r="D18" i="91"/>
  <c r="D22" i="91" s="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M22" i="90" s="1"/>
  <c r="L18" i="90"/>
  <c r="L22" i="90" s="1"/>
  <c r="K18" i="90"/>
  <c r="K22" i="90" s="1"/>
  <c r="J18" i="90"/>
  <c r="J22" i="90" s="1"/>
  <c r="I18" i="90"/>
  <c r="I22" i="90" s="1"/>
  <c r="H18" i="90"/>
  <c r="H22" i="90" s="1"/>
  <c r="G18" i="90"/>
  <c r="G22" i="90" s="1"/>
  <c r="F18" i="90"/>
  <c r="F22" i="90" s="1"/>
  <c r="E18" i="90"/>
  <c r="E22" i="90" s="1"/>
  <c r="D18" i="90"/>
  <c r="D22" i="90" s="1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M22" i="88" s="1"/>
  <c r="L18" i="88"/>
  <c r="L22" i="88" s="1"/>
  <c r="K18" i="88"/>
  <c r="K22" i="88" s="1"/>
  <c r="J18" i="88"/>
  <c r="J22" i="88" s="1"/>
  <c r="I18" i="88"/>
  <c r="I22" i="88" s="1"/>
  <c r="H18" i="88"/>
  <c r="H22" i="88" s="1"/>
  <c r="G18" i="88"/>
  <c r="G22" i="88" s="1"/>
  <c r="F18" i="88"/>
  <c r="F22" i="88" s="1"/>
  <c r="E18" i="88"/>
  <c r="E22" i="88" s="1"/>
  <c r="D18" i="88"/>
  <c r="D22" i="88" s="1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M22" i="87" s="1"/>
  <c r="L18" i="87"/>
  <c r="L22" i="87" s="1"/>
  <c r="K18" i="87"/>
  <c r="K22" i="87" s="1"/>
  <c r="J18" i="87"/>
  <c r="J22" i="87" s="1"/>
  <c r="I18" i="87"/>
  <c r="I22" i="87" s="1"/>
  <c r="H18" i="87"/>
  <c r="H22" i="87" s="1"/>
  <c r="G18" i="87"/>
  <c r="G22" i="87" s="1"/>
  <c r="F18" i="87"/>
  <c r="F22" i="87" s="1"/>
  <c r="E18" i="87"/>
  <c r="E22" i="87" s="1"/>
  <c r="D18" i="87"/>
  <c r="D22" i="87" s="1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M22" i="86" s="1"/>
  <c r="L18" i="86"/>
  <c r="L22" i="86" s="1"/>
  <c r="K18" i="86"/>
  <c r="K22" i="86" s="1"/>
  <c r="J18" i="86"/>
  <c r="J22" i="86" s="1"/>
  <c r="I18" i="86"/>
  <c r="I22" i="86" s="1"/>
  <c r="H18" i="86"/>
  <c r="H22" i="86" s="1"/>
  <c r="G18" i="86"/>
  <c r="G22" i="86" s="1"/>
  <c r="F18" i="86"/>
  <c r="F22" i="86" s="1"/>
  <c r="E18" i="86"/>
  <c r="E22" i="86" s="1"/>
  <c r="D18" i="86"/>
  <c r="D22" i="86" s="1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M22" i="85" s="1"/>
  <c r="L18" i="85"/>
  <c r="L22" i="85" s="1"/>
  <c r="K18" i="85"/>
  <c r="K22" i="85" s="1"/>
  <c r="J18" i="85"/>
  <c r="J22" i="85" s="1"/>
  <c r="I18" i="85"/>
  <c r="I22" i="85" s="1"/>
  <c r="H18" i="85"/>
  <c r="H22" i="85" s="1"/>
  <c r="G18" i="85"/>
  <c r="G22" i="85" s="1"/>
  <c r="F18" i="85"/>
  <c r="F22" i="85" s="1"/>
  <c r="E18" i="85"/>
  <c r="E22" i="85" s="1"/>
  <c r="D18" i="85"/>
  <c r="D22" i="85" s="1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M22" i="84" s="1"/>
  <c r="L18" i="84"/>
  <c r="L22" i="84" s="1"/>
  <c r="K18" i="84"/>
  <c r="K22" i="84" s="1"/>
  <c r="J18" i="84"/>
  <c r="J22" i="84" s="1"/>
  <c r="I18" i="84"/>
  <c r="I22" i="84" s="1"/>
  <c r="H18" i="84"/>
  <c r="H22" i="84" s="1"/>
  <c r="G18" i="84"/>
  <c r="G22" i="84" s="1"/>
  <c r="F18" i="84"/>
  <c r="F22" i="84" s="1"/>
  <c r="E18" i="84"/>
  <c r="E22" i="84" s="1"/>
  <c r="D18" i="84"/>
  <c r="D22" i="84" s="1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M22" i="83" s="1"/>
  <c r="L18" i="83"/>
  <c r="L22" i="83" s="1"/>
  <c r="K18" i="83"/>
  <c r="K22" i="83" s="1"/>
  <c r="J18" i="83"/>
  <c r="J22" i="83" s="1"/>
  <c r="I18" i="83"/>
  <c r="I22" i="83" s="1"/>
  <c r="H18" i="83"/>
  <c r="H22" i="83" s="1"/>
  <c r="G18" i="83"/>
  <c r="G22" i="83" s="1"/>
  <c r="F18" i="83"/>
  <c r="F22" i="83" s="1"/>
  <c r="E18" i="83"/>
  <c r="E22" i="83" s="1"/>
  <c r="D18" i="83"/>
  <c r="D22" i="83" s="1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M22" i="82" s="1"/>
  <c r="L18" i="82"/>
  <c r="L22" i="82" s="1"/>
  <c r="K18" i="82"/>
  <c r="K22" i="82" s="1"/>
  <c r="J18" i="82"/>
  <c r="J22" i="82" s="1"/>
  <c r="I18" i="82"/>
  <c r="I22" i="82" s="1"/>
  <c r="H18" i="82"/>
  <c r="H22" i="82" s="1"/>
  <c r="G18" i="82"/>
  <c r="G22" i="82" s="1"/>
  <c r="F18" i="82"/>
  <c r="F22" i="82" s="1"/>
  <c r="E18" i="82"/>
  <c r="E22" i="82" s="1"/>
  <c r="D18" i="82"/>
  <c r="D22" i="82" s="1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M22" i="80" s="1"/>
  <c r="L18" i="80"/>
  <c r="L22" i="80" s="1"/>
  <c r="K18" i="80"/>
  <c r="K22" i="80" s="1"/>
  <c r="J18" i="80"/>
  <c r="J22" i="80" s="1"/>
  <c r="I18" i="80"/>
  <c r="I22" i="80" s="1"/>
  <c r="H18" i="80"/>
  <c r="H22" i="80" s="1"/>
  <c r="G18" i="80"/>
  <c r="G22" i="80" s="1"/>
  <c r="F18" i="80"/>
  <c r="F22" i="80" s="1"/>
  <c r="E18" i="80"/>
  <c r="E22" i="80" s="1"/>
  <c r="D18" i="80"/>
  <c r="D22" i="80" s="1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M22" i="79" s="1"/>
  <c r="L18" i="79"/>
  <c r="L22" i="79" s="1"/>
  <c r="K18" i="79"/>
  <c r="K22" i="79" s="1"/>
  <c r="J18" i="79"/>
  <c r="J22" i="79" s="1"/>
  <c r="I18" i="79"/>
  <c r="I22" i="79" s="1"/>
  <c r="H18" i="79"/>
  <c r="H22" i="79" s="1"/>
  <c r="G18" i="79"/>
  <c r="G22" i="79" s="1"/>
  <c r="F18" i="79"/>
  <c r="F22" i="79" s="1"/>
  <c r="E18" i="79"/>
  <c r="E22" i="79" s="1"/>
  <c r="D18" i="79"/>
  <c r="D22" i="79" s="1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M22" i="78" s="1"/>
  <c r="L18" i="78"/>
  <c r="L22" i="78" s="1"/>
  <c r="K18" i="78"/>
  <c r="K22" i="78" s="1"/>
  <c r="J18" i="78"/>
  <c r="J22" i="78" s="1"/>
  <c r="I18" i="78"/>
  <c r="I22" i="78" s="1"/>
  <c r="H18" i="78"/>
  <c r="H22" i="78" s="1"/>
  <c r="G18" i="78"/>
  <c r="G22" i="78" s="1"/>
  <c r="F18" i="78"/>
  <c r="F22" i="78" s="1"/>
  <c r="E18" i="78"/>
  <c r="E22" i="78" s="1"/>
  <c r="D18" i="78"/>
  <c r="D22" i="78" s="1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M22" i="77" s="1"/>
  <c r="L18" i="77"/>
  <c r="L22" i="77" s="1"/>
  <c r="K18" i="77"/>
  <c r="K22" i="77" s="1"/>
  <c r="J18" i="77"/>
  <c r="J22" i="77" s="1"/>
  <c r="I18" i="77"/>
  <c r="I22" i="77" s="1"/>
  <c r="H18" i="77"/>
  <c r="H22" i="77" s="1"/>
  <c r="G18" i="77"/>
  <c r="G22" i="77" s="1"/>
  <c r="F18" i="77"/>
  <c r="F22" i="77" s="1"/>
  <c r="E18" i="77"/>
  <c r="E22" i="77" s="1"/>
  <c r="D18" i="77"/>
  <c r="D22" i="77" s="1"/>
  <c r="M14" i="77"/>
  <c r="L14" i="77"/>
  <c r="K14" i="77"/>
  <c r="J14" i="77"/>
  <c r="I14" i="77"/>
  <c r="H14" i="77"/>
  <c r="G14" i="77"/>
  <c r="F14" i="77"/>
  <c r="E14" i="77"/>
  <c r="D14" i="77"/>
  <c r="M2" i="77"/>
  <c r="M34" i="75"/>
  <c r="L34" i="75"/>
  <c r="K34" i="75"/>
  <c r="J34" i="75"/>
  <c r="I34" i="75"/>
  <c r="H34" i="75"/>
  <c r="G34" i="75"/>
  <c r="F34" i="75"/>
  <c r="E34" i="75"/>
  <c r="D34" i="75"/>
  <c r="L30" i="75"/>
  <c r="J30" i="75"/>
  <c r="I30" i="75"/>
  <c r="H30" i="75"/>
  <c r="G30" i="75"/>
  <c r="F30" i="75"/>
  <c r="E30" i="75"/>
  <c r="D30" i="75"/>
  <c r="M26" i="75"/>
  <c r="L26" i="75"/>
  <c r="K26" i="75"/>
  <c r="J26" i="75"/>
  <c r="I26" i="75"/>
  <c r="M21" i="75"/>
  <c r="L21" i="75"/>
  <c r="K21" i="75"/>
  <c r="J21" i="75"/>
  <c r="I21" i="75"/>
  <c r="H21" i="75"/>
  <c r="G21" i="75"/>
  <c r="F21" i="75"/>
  <c r="E21" i="75"/>
  <c r="D21" i="75"/>
  <c r="M20" i="75"/>
  <c r="L20" i="75"/>
  <c r="K20" i="75"/>
  <c r="J20" i="75"/>
  <c r="I20" i="75"/>
  <c r="H20" i="75"/>
  <c r="G20" i="75"/>
  <c r="F20" i="75"/>
  <c r="E20" i="75"/>
  <c r="D20" i="75"/>
  <c r="M19" i="75"/>
  <c r="L19" i="75"/>
  <c r="K19" i="75"/>
  <c r="J19" i="75"/>
  <c r="I19" i="75"/>
  <c r="H19" i="75"/>
  <c r="G19" i="75"/>
  <c r="F19" i="75"/>
  <c r="E19" i="75"/>
  <c r="D19" i="75"/>
  <c r="M18" i="75"/>
  <c r="M22" i="75" s="1"/>
  <c r="L18" i="75"/>
  <c r="L22" i="75" s="1"/>
  <c r="K18" i="75"/>
  <c r="K22" i="75" s="1"/>
  <c r="J18" i="75"/>
  <c r="J22" i="75" s="1"/>
  <c r="I18" i="75"/>
  <c r="I22" i="75" s="1"/>
  <c r="H18" i="75"/>
  <c r="H22" i="75" s="1"/>
  <c r="G18" i="75"/>
  <c r="G22" i="75" s="1"/>
  <c r="F18" i="75"/>
  <c r="F22" i="75" s="1"/>
  <c r="E18" i="75"/>
  <c r="E22" i="75" s="1"/>
  <c r="D18" i="75"/>
  <c r="D22" i="75" s="1"/>
  <c r="M14" i="75"/>
  <c r="L14" i="75"/>
  <c r="K14" i="75"/>
  <c r="J14" i="75"/>
  <c r="I14" i="75"/>
  <c r="H14" i="75"/>
  <c r="G14" i="75"/>
  <c r="F14" i="75"/>
  <c r="E14" i="75"/>
  <c r="D14" i="75"/>
  <c r="M2" i="75"/>
  <c r="M34" i="74"/>
  <c r="L34" i="74"/>
  <c r="K34" i="74"/>
  <c r="J34" i="74"/>
  <c r="I34" i="74"/>
  <c r="H34" i="74"/>
  <c r="G34" i="74"/>
  <c r="F34" i="74"/>
  <c r="E34" i="74"/>
  <c r="D34" i="74"/>
  <c r="L30" i="74"/>
  <c r="J30" i="74"/>
  <c r="I30" i="74"/>
  <c r="H30" i="74"/>
  <c r="G30" i="74"/>
  <c r="F30" i="74"/>
  <c r="E30" i="74"/>
  <c r="D30" i="74"/>
  <c r="M26" i="74"/>
  <c r="L26" i="74"/>
  <c r="K26" i="74"/>
  <c r="J26" i="74"/>
  <c r="I26" i="74"/>
  <c r="M21" i="74"/>
  <c r="L21" i="74"/>
  <c r="K21" i="74"/>
  <c r="J21" i="74"/>
  <c r="I21" i="74"/>
  <c r="H21" i="74"/>
  <c r="G21" i="74"/>
  <c r="F21" i="74"/>
  <c r="E21" i="74"/>
  <c r="D21" i="74"/>
  <c r="M20" i="74"/>
  <c r="L20" i="74"/>
  <c r="K20" i="74"/>
  <c r="J20" i="74"/>
  <c r="I20" i="74"/>
  <c r="H20" i="74"/>
  <c r="G20" i="74"/>
  <c r="F20" i="74"/>
  <c r="E20" i="74"/>
  <c r="D20" i="74"/>
  <c r="M19" i="74"/>
  <c r="L19" i="74"/>
  <c r="K19" i="74"/>
  <c r="J19" i="74"/>
  <c r="I19" i="74"/>
  <c r="H19" i="74"/>
  <c r="G19" i="74"/>
  <c r="F19" i="74"/>
  <c r="E19" i="74"/>
  <c r="D19" i="74"/>
  <c r="M18" i="74"/>
  <c r="M22" i="74" s="1"/>
  <c r="L18" i="74"/>
  <c r="L22" i="74" s="1"/>
  <c r="K18" i="74"/>
  <c r="K22" i="74" s="1"/>
  <c r="J18" i="74"/>
  <c r="J22" i="74" s="1"/>
  <c r="I18" i="74"/>
  <c r="I22" i="74" s="1"/>
  <c r="H18" i="74"/>
  <c r="H22" i="74" s="1"/>
  <c r="G18" i="74"/>
  <c r="G22" i="74" s="1"/>
  <c r="F18" i="74"/>
  <c r="F22" i="74" s="1"/>
  <c r="E18" i="74"/>
  <c r="E22" i="74" s="1"/>
  <c r="D18" i="74"/>
  <c r="D22" i="74" s="1"/>
  <c r="M14" i="74"/>
  <c r="L14" i="74"/>
  <c r="K14" i="74"/>
  <c r="J14" i="74"/>
  <c r="I14" i="74"/>
  <c r="H14" i="74"/>
  <c r="G14" i="74"/>
  <c r="F14" i="74"/>
  <c r="E14" i="74"/>
  <c r="D14" i="74"/>
  <c r="M2" i="74"/>
  <c r="M34" i="73"/>
  <c r="L34" i="73"/>
  <c r="K34" i="73"/>
  <c r="J34" i="73"/>
  <c r="I34" i="73"/>
  <c r="H34" i="73"/>
  <c r="G34" i="73"/>
  <c r="F34" i="73"/>
  <c r="E34" i="73"/>
  <c r="D34" i="73"/>
  <c r="L30" i="73"/>
  <c r="J30" i="73"/>
  <c r="I30" i="73"/>
  <c r="H30" i="73"/>
  <c r="G30" i="73"/>
  <c r="F30" i="73"/>
  <c r="E30" i="73"/>
  <c r="D30" i="73"/>
  <c r="M26" i="73"/>
  <c r="L26" i="73"/>
  <c r="K26" i="73"/>
  <c r="J26" i="73"/>
  <c r="I26" i="73"/>
  <c r="M21" i="73"/>
  <c r="L21" i="73"/>
  <c r="K21" i="73"/>
  <c r="J21" i="73"/>
  <c r="I21" i="73"/>
  <c r="H21" i="73"/>
  <c r="G21" i="73"/>
  <c r="F21" i="73"/>
  <c r="E21" i="73"/>
  <c r="D21" i="73"/>
  <c r="M20" i="73"/>
  <c r="L20" i="73"/>
  <c r="K20" i="73"/>
  <c r="J20" i="73"/>
  <c r="I20" i="73"/>
  <c r="H20" i="73"/>
  <c r="G20" i="73"/>
  <c r="F20" i="73"/>
  <c r="E20" i="73"/>
  <c r="D20" i="73"/>
  <c r="M19" i="73"/>
  <c r="L19" i="73"/>
  <c r="K19" i="73"/>
  <c r="J19" i="73"/>
  <c r="I19" i="73"/>
  <c r="H19" i="73"/>
  <c r="G19" i="73"/>
  <c r="F19" i="73"/>
  <c r="E19" i="73"/>
  <c r="D19" i="73"/>
  <c r="M18" i="73"/>
  <c r="M22" i="73" s="1"/>
  <c r="L18" i="73"/>
  <c r="L22" i="73" s="1"/>
  <c r="K18" i="73"/>
  <c r="K22" i="73" s="1"/>
  <c r="J18" i="73"/>
  <c r="J22" i="73" s="1"/>
  <c r="I18" i="73"/>
  <c r="I22" i="73" s="1"/>
  <c r="H18" i="73"/>
  <c r="H22" i="73" s="1"/>
  <c r="G18" i="73"/>
  <c r="G22" i="73" s="1"/>
  <c r="F18" i="73"/>
  <c r="F22" i="73" s="1"/>
  <c r="E18" i="73"/>
  <c r="E22" i="73" s="1"/>
  <c r="D18" i="73"/>
  <c r="D22" i="73" s="1"/>
  <c r="M14" i="73"/>
  <c r="L14" i="73"/>
  <c r="K14" i="73"/>
  <c r="J14" i="73"/>
  <c r="I14" i="73"/>
  <c r="H14" i="73"/>
  <c r="G14" i="73"/>
  <c r="F14" i="73"/>
  <c r="E14" i="73"/>
  <c r="D14" i="73"/>
  <c r="M2" i="73"/>
  <c r="M34" i="72"/>
  <c r="L34" i="72"/>
  <c r="K34" i="72"/>
  <c r="J34" i="72"/>
  <c r="I34" i="72"/>
  <c r="H34" i="72"/>
  <c r="G34" i="72"/>
  <c r="F34" i="72"/>
  <c r="E34" i="72"/>
  <c r="D34" i="72"/>
  <c r="L30" i="72"/>
  <c r="J30" i="72"/>
  <c r="I30" i="72"/>
  <c r="H30" i="72"/>
  <c r="G30" i="72"/>
  <c r="F30" i="72"/>
  <c r="E30" i="72"/>
  <c r="D30" i="72"/>
  <c r="M26" i="72"/>
  <c r="L26" i="72"/>
  <c r="K26" i="72"/>
  <c r="J26" i="72"/>
  <c r="M21" i="72"/>
  <c r="L21" i="72"/>
  <c r="K21" i="72"/>
  <c r="J21" i="72"/>
  <c r="I21" i="72"/>
  <c r="H21" i="72"/>
  <c r="G21" i="72"/>
  <c r="F21" i="72"/>
  <c r="E21" i="72"/>
  <c r="D21" i="72"/>
  <c r="M20" i="72"/>
  <c r="L20" i="72"/>
  <c r="K20" i="72"/>
  <c r="J20" i="72"/>
  <c r="I20" i="72"/>
  <c r="H20" i="72"/>
  <c r="G20" i="72"/>
  <c r="F20" i="72"/>
  <c r="E20" i="72"/>
  <c r="D20" i="72"/>
  <c r="M19" i="72"/>
  <c r="L19" i="72"/>
  <c r="K19" i="72"/>
  <c r="J19" i="72"/>
  <c r="I19" i="72"/>
  <c r="H19" i="72"/>
  <c r="G19" i="72"/>
  <c r="F19" i="72"/>
  <c r="E19" i="72"/>
  <c r="D19" i="72"/>
  <c r="M18" i="72"/>
  <c r="L18" i="72"/>
  <c r="L22" i="72" s="1"/>
  <c r="K22" i="72"/>
  <c r="J18" i="72"/>
  <c r="I18" i="72"/>
  <c r="H18" i="72"/>
  <c r="G18" i="72"/>
  <c r="F18" i="72"/>
  <c r="E18" i="72"/>
  <c r="D18" i="72"/>
  <c r="M14" i="72"/>
  <c r="L14" i="72"/>
  <c r="J14" i="72"/>
  <c r="I14" i="72"/>
  <c r="H14" i="72"/>
  <c r="G14" i="72"/>
  <c r="F14" i="72"/>
  <c r="E14" i="72"/>
  <c r="D14" i="72"/>
  <c r="M2" i="72"/>
  <c r="M22" i="72" l="1"/>
  <c r="J22" i="72"/>
  <c r="D22" i="72"/>
  <c r="E22" i="72"/>
  <c r="H22" i="72"/>
  <c r="I22" i="72"/>
  <c r="F22" i="72"/>
  <c r="G22" i="72"/>
</calcChain>
</file>

<file path=xl/sharedStrings.xml><?xml version="1.0" encoding="utf-8"?>
<sst xmlns="http://schemas.openxmlformats.org/spreadsheetml/2006/main" count="1688" uniqueCount="50">
  <si>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</si>
  <si>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</si>
  <si>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</si>
  <si>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</si>
  <si>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</si>
  <si>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</si>
  <si>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</si>
  <si>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</si>
  <si>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</si>
  <si>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</si>
  <si>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</si>
  <si>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</si>
  <si>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</si>
  <si>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</si>
  <si>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</si>
  <si>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</si>
  <si>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</si>
  <si>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</si>
  <si>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</si>
  <si>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</si>
  <si>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</si>
  <si>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</si>
  <si>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</si>
  <si>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</si>
  <si>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</si>
  <si>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</si>
  <si>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</si>
  <si>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</si>
  <si>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</si>
  <si>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</si>
  <si>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</si>
  <si>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</si>
  <si>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</si>
  <si>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</si>
  <si>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</si>
  <si>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</si>
  <si>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・就学前児童数　×　申込率</t>
    <phoneticPr fontId="1"/>
  </si>
  <si>
    <t>・就学前児童数　×　申込率</t>
    <phoneticPr fontId="1"/>
  </si>
  <si>
    <t>・就学前児童数　×　申込率</t>
    <phoneticPr fontId="1"/>
  </si>
  <si>
    <t>就学前児童数
・コーホート変化率（H27→H31年平均変化率）
　設定　→　合計特殊出生率（過去3ヶ年平均：2.25）
　　　　→　出生数が1年間で転入･転出する率（過去6年間平均）
申込率
・ニーズ調査の実施により把握</t>
    <rPh sb="13" eb="16">
      <t>ヘンカリツ</t>
    </rPh>
    <rPh sb="24" eb="25">
      <t>ネン</t>
    </rPh>
    <rPh sb="25" eb="27">
      <t>ヘイキン</t>
    </rPh>
    <rPh sb="27" eb="30">
      <t>ヘンカリツ</t>
    </rPh>
    <rPh sb="33" eb="35">
      <t>セッテイ</t>
    </rPh>
    <rPh sb="38" eb="40">
      <t>ゴウケイ</t>
    </rPh>
    <rPh sb="40" eb="42">
      <t>トクシュ</t>
    </rPh>
    <rPh sb="42" eb="45">
      <t>シュッショウリツ</t>
    </rPh>
    <rPh sb="46" eb="48">
      <t>カコ</t>
    </rPh>
    <rPh sb="50" eb="51">
      <t>ネン</t>
    </rPh>
    <rPh sb="51" eb="53">
      <t>ヘイキン</t>
    </rPh>
    <rPh sb="66" eb="69">
      <t>シュッショウスウ</t>
    </rPh>
    <rPh sb="71" eb="73">
      <t>ネンカン</t>
    </rPh>
    <rPh sb="74" eb="76">
      <t>テンニュウ</t>
    </rPh>
    <rPh sb="77" eb="79">
      <t>テンシュツ</t>
    </rPh>
    <rPh sb="81" eb="82">
      <t>リツ</t>
    </rPh>
    <rPh sb="83" eb="85">
      <t>カコ</t>
    </rPh>
    <rPh sb="86" eb="88">
      <t>ネンカン</t>
    </rPh>
    <rPh sb="88" eb="90">
      <t>ヘイキン</t>
    </rPh>
    <phoneticPr fontId="1"/>
  </si>
  <si>
    <t>就学前児童数
・コーホート変化率（H27→H31年平均変化率）
申込率
・ニーズ調査の実施により把握</t>
    <rPh sb="13" eb="16">
      <t>ヘンカリツ</t>
    </rPh>
    <rPh sb="24" eb="25">
      <t>ネン</t>
    </rPh>
    <rPh sb="25" eb="27">
      <t>ヘイキン</t>
    </rPh>
    <rPh sb="27" eb="30">
      <t>ヘンカリツ</t>
    </rPh>
    <phoneticPr fontId="1"/>
  </si>
  <si>
    <t>特になし</t>
    <rPh sb="0" eb="1">
      <t>トク</t>
    </rPh>
    <phoneticPr fontId="1"/>
  </si>
  <si>
    <t>①「地理的条件」､「人口」､「交通事情」やその他の社会的条件を基本とする。
②教育･保育事業を提供するための施設整備の状況を勘案する。
③地域の実情に応じて、保護者や子どもが居宅より容易に移動することが可能な区域。
以上のことから子どもたちや子育て家庭の日常生活圏として、中学校区を基本として設定。</t>
    <rPh sb="2" eb="5">
      <t>チリテキ</t>
    </rPh>
    <rPh sb="5" eb="7">
      <t>ジョウケン</t>
    </rPh>
    <rPh sb="10" eb="12">
      <t>ジンコウ</t>
    </rPh>
    <rPh sb="15" eb="17">
      <t>コウツウ</t>
    </rPh>
    <rPh sb="17" eb="19">
      <t>ジジョウ</t>
    </rPh>
    <rPh sb="23" eb="24">
      <t>タ</t>
    </rPh>
    <rPh sb="25" eb="27">
      <t>シャカイ</t>
    </rPh>
    <rPh sb="27" eb="28">
      <t>テキ</t>
    </rPh>
    <rPh sb="28" eb="30">
      <t>ジョウケン</t>
    </rPh>
    <rPh sb="31" eb="33">
      <t>キホン</t>
    </rPh>
    <rPh sb="39" eb="41">
      <t>キョウイク</t>
    </rPh>
    <rPh sb="42" eb="44">
      <t>ホイク</t>
    </rPh>
    <rPh sb="44" eb="46">
      <t>ジギョウ</t>
    </rPh>
    <rPh sb="47" eb="49">
      <t>テイキョウ</t>
    </rPh>
    <rPh sb="54" eb="56">
      <t>シセツ</t>
    </rPh>
    <rPh sb="56" eb="58">
      <t>セイビ</t>
    </rPh>
    <rPh sb="59" eb="61">
      <t>ジョウキョウ</t>
    </rPh>
    <rPh sb="62" eb="64">
      <t>カンアン</t>
    </rPh>
    <rPh sb="69" eb="71">
      <t>チイキ</t>
    </rPh>
    <rPh sb="72" eb="74">
      <t>ジツジョウ</t>
    </rPh>
    <rPh sb="75" eb="76">
      <t>オウ</t>
    </rPh>
    <rPh sb="79" eb="82">
      <t>ホゴシャ</t>
    </rPh>
    <rPh sb="83" eb="84">
      <t>コ</t>
    </rPh>
    <rPh sb="87" eb="89">
      <t>キョタク</t>
    </rPh>
    <rPh sb="91" eb="93">
      <t>ヨウイ</t>
    </rPh>
    <rPh sb="94" eb="96">
      <t>イドウ</t>
    </rPh>
    <rPh sb="101" eb="103">
      <t>カノウ</t>
    </rPh>
    <rPh sb="104" eb="106">
      <t>クイキ</t>
    </rPh>
    <rPh sb="108" eb="110">
      <t>イジョウ</t>
    </rPh>
    <rPh sb="115" eb="116">
      <t>コ</t>
    </rPh>
    <rPh sb="121" eb="123">
      <t>コソダ</t>
    </rPh>
    <rPh sb="124" eb="126">
      <t>カテイ</t>
    </rPh>
    <rPh sb="127" eb="129">
      <t>ニチジョウ</t>
    </rPh>
    <rPh sb="129" eb="132">
      <t>セイカツケン</t>
    </rPh>
    <rPh sb="136" eb="139">
      <t>チュウガッコウ</t>
    </rPh>
    <rPh sb="139" eb="140">
      <t>ク</t>
    </rPh>
    <rPh sb="141" eb="143">
      <t>キホン</t>
    </rPh>
    <rPh sb="146" eb="148">
      <t>セッテイ</t>
    </rPh>
    <phoneticPr fontId="1"/>
  </si>
  <si>
    <t>－</t>
    <phoneticPr fontId="1"/>
  </si>
  <si>
    <t>－</t>
    <phoneticPr fontId="1"/>
  </si>
  <si>
    <t>南風原町</t>
  </si>
  <si>
    <t>町内全域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</si>
  <si>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</si>
  <si>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</si>
  <si>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>子育て安心プラン実施計画　（南風原町）</t>
    <rPh sb="0" eb="2">
      <t>コソダ</t>
    </rPh>
    <rPh sb="3" eb="5">
      <t>アンシン</t>
    </rPh>
    <rPh sb="8" eb="10">
      <t>ジッシ</t>
    </rPh>
    <rPh sb="10" eb="12">
      <t>ケイカク</t>
    </rPh>
    <rPh sb="14" eb="18">
      <t>ハエバルチョウ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</si>
</sst>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0" formatCode="[$-F800]dddd\,\ mmmm\ dd\,\ yyyy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FF"/>
        <bgColor indexed="64"/>
      </patternFill>
    </fill>
  </fills>
  <borders count="1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4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5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5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6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19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0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2" borderId="122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0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2" borderId="122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3" xfId="0" applyNumberFormat="1" applyFont="1" applyFill="1" applyBorder="1" applyAlignment="1">
      <alignment vertical="center"/>
    </xf>
    <xf numFmtId="176" fontId="10" fillId="2" borderId="124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horizontal="right" vertical="center"/>
    </xf>
    <xf numFmtId="176" fontId="10" fillId="4" borderId="92" xfId="0" applyNumberFormat="1" applyFont="1" applyFill="1" applyBorder="1" applyAlignment="1">
      <alignment horizontal="right" vertical="center"/>
    </xf>
    <xf numFmtId="176" fontId="10" fillId="4" borderId="121" xfId="0" applyNumberFormat="1" applyFont="1" applyFill="1" applyBorder="1" applyAlignment="1">
      <alignment horizontal="right" vertical="center"/>
    </xf>
    <xf numFmtId="176" fontId="17" fillId="4" borderId="47" xfId="0" applyNumberFormat="1" applyFont="1" applyFill="1" applyBorder="1" applyAlignment="1">
      <alignment vertical="center"/>
    </xf>
    <xf numFmtId="176" fontId="17" fillId="4" borderId="7" xfId="0" applyNumberFormat="1" applyFont="1" applyFill="1" applyBorder="1" applyAlignment="1">
      <alignment vertical="center"/>
    </xf>
    <xf numFmtId="176" fontId="17" fillId="4" borderId="36" xfId="0" applyNumberFormat="1" applyFont="1" applyFill="1" applyBorder="1" applyAlignment="1">
      <alignment vertical="center"/>
    </xf>
    <xf numFmtId="176" fontId="17" fillId="4" borderId="48" xfId="0" applyNumberFormat="1" applyFont="1" applyFill="1" applyBorder="1" applyAlignment="1">
      <alignment vertical="center"/>
    </xf>
    <xf numFmtId="176" fontId="17" fillId="4" borderId="1" xfId="0" applyNumberFormat="1" applyFont="1" applyFill="1" applyBorder="1" applyAlignment="1">
      <alignment vertical="center"/>
    </xf>
    <xf numFmtId="176" fontId="17" fillId="4" borderId="37" xfId="0" applyNumberFormat="1" applyFont="1" applyFill="1" applyBorder="1" applyAlignment="1">
      <alignment vertical="center"/>
    </xf>
    <xf numFmtId="176" fontId="17" fillId="4" borderId="49" xfId="0" applyNumberFormat="1" applyFont="1" applyFill="1" applyBorder="1" applyAlignment="1">
      <alignment vertical="center"/>
    </xf>
    <xf numFmtId="176" fontId="17" fillId="4" borderId="33" xfId="0" applyNumberFormat="1" applyFont="1" applyFill="1" applyBorder="1" applyAlignment="1">
      <alignment vertical="center"/>
    </xf>
    <xf numFmtId="176" fontId="17" fillId="4" borderId="38" xfId="0" applyNumberFormat="1" applyFont="1" applyFill="1" applyBorder="1" applyAlignment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5" borderId="95" xfId="0" applyFont="1" applyFill="1" applyBorder="1" applyAlignment="1">
      <alignment horizontal="left" vertical="center" wrapText="1"/>
    </xf>
    <xf numFmtId="0" fontId="8" fillId="5" borderId="96" xfId="0" applyFont="1" applyFill="1" applyBorder="1" applyAlignment="1">
      <alignment horizontal="left" vertical="center" wrapText="1"/>
    </xf>
    <xf numFmtId="0" fontId="8" fillId="5" borderId="97" xfId="0" applyFont="1" applyFill="1" applyBorder="1" applyAlignment="1">
      <alignment horizontal="left" vertical="center" wrapText="1"/>
    </xf>
    <xf numFmtId="0" fontId="8" fillId="5" borderId="100" xfId="0" applyFont="1" applyFill="1" applyBorder="1" applyAlignment="1">
      <alignment horizontal="left" vertical="center" wrapText="1"/>
    </xf>
    <xf numFmtId="0" fontId="8" fillId="5" borderId="101" xfId="0" applyFont="1" applyFill="1" applyBorder="1" applyAlignment="1">
      <alignment horizontal="left" vertical="center" wrapText="1"/>
    </xf>
    <xf numFmtId="0" fontId="8" fillId="5" borderId="102" xfId="0" applyFont="1" applyFill="1" applyBorder="1" applyAlignment="1">
      <alignment horizontal="left" vertical="center" wrapText="1"/>
    </xf>
    <xf numFmtId="0" fontId="8" fillId="5" borderId="92" xfId="0" applyFont="1" applyFill="1" applyBorder="1" applyAlignment="1">
      <alignment horizontal="left" vertical="center" wrapText="1"/>
    </xf>
    <xf numFmtId="0" fontId="8" fillId="5" borderId="93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98" xfId="0" applyFont="1" applyFill="1" applyBorder="1" applyAlignment="1">
      <alignment horizontal="left" vertical="center" wrapText="1"/>
    </xf>
    <xf numFmtId="0" fontId="8" fillId="5" borderId="109" xfId="0" applyFont="1" applyFill="1" applyBorder="1" applyAlignment="1">
      <alignment horizontal="left" vertical="center" wrapText="1"/>
    </xf>
    <xf numFmtId="0" fontId="8" fillId="5" borderId="110" xfId="0" applyFont="1" applyFill="1" applyBorder="1" applyAlignment="1">
      <alignment horizontal="left" vertical="center" wrapText="1"/>
    </xf>
    <xf numFmtId="0" fontId="8" fillId="5" borderId="111" xfId="0" applyFont="1" applyFill="1" applyBorder="1" applyAlignment="1">
      <alignment horizontal="left" vertical="center" wrapText="1"/>
    </xf>
    <xf numFmtId="0" fontId="8" fillId="5" borderId="112" xfId="0" applyFont="1" applyFill="1" applyBorder="1" applyAlignment="1">
      <alignment horizontal="left" vertical="center" wrapText="1"/>
    </xf>
    <xf numFmtId="0" fontId="8" fillId="5" borderId="113" xfId="0" applyFont="1" applyFill="1" applyBorder="1" applyAlignment="1">
      <alignment horizontal="left" vertical="center" wrapText="1"/>
    </xf>
    <xf numFmtId="0" fontId="8" fillId="5" borderId="114" xfId="0" applyFont="1" applyFill="1" applyBorder="1" applyAlignment="1">
      <alignment horizontal="left" vertical="center" wrapText="1"/>
    </xf>
    <xf numFmtId="0" fontId="8" fillId="4" borderId="72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8" fillId="5" borderId="73" xfId="0" applyFont="1" applyFill="1" applyBorder="1" applyAlignment="1">
      <alignment horizontal="left" vertical="center" wrapText="1"/>
    </xf>
    <xf numFmtId="0" fontId="8" fillId="5" borderId="73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109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top" wrapText="1"/>
    </xf>
    <xf numFmtId="0" fontId="4" fillId="4" borderId="103" xfId="0" applyFont="1" applyFill="1" applyBorder="1" applyAlignment="1">
      <alignment horizontal="left" vertical="top" wrapText="1"/>
    </xf>
    <xf numFmtId="0" fontId="4" fillId="4" borderId="24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horizontal="left" vertical="top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25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 indent="1"/>
    </xf>
    <xf numFmtId="176" fontId="17" fillId="0" borderId="63" xfId="0" applyNumberFormat="1" applyFont="1" applyFill="1" applyBorder="1" applyAlignment="1">
      <alignment vertical="center"/>
    </xf>
    <xf numFmtId="176" fontId="17" fillId="0" borderId="26" xfId="0" applyNumberFormat="1" applyFont="1" applyFill="1" applyBorder="1" applyAlignment="1">
      <alignment vertical="center"/>
    </xf>
    <xf numFmtId="176" fontId="17" fillId="0" borderId="36" xfId="0" applyNumberFormat="1" applyFont="1" applyFill="1" applyBorder="1" applyAlignment="1">
      <alignment vertical="center"/>
    </xf>
    <xf numFmtId="176" fontId="17" fillId="0" borderId="80" xfId="0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horizontal="distributed" vertical="center" indent="1"/>
    </xf>
    <xf numFmtId="176" fontId="17" fillId="0" borderId="65" xfId="0" applyNumberFormat="1" applyFont="1" applyFill="1" applyBorder="1" applyAlignment="1">
      <alignment vertical="center"/>
    </xf>
    <xf numFmtId="176" fontId="17" fillId="0" borderId="93" xfId="0" applyNumberFormat="1" applyFont="1" applyFill="1" applyBorder="1" applyAlignment="1">
      <alignment vertical="center"/>
    </xf>
    <xf numFmtId="176" fontId="17" fillId="0" borderId="37" xfId="0" applyNumberFormat="1" applyFont="1" applyFill="1" applyBorder="1" applyAlignment="1">
      <alignment vertical="center"/>
    </xf>
    <xf numFmtId="176" fontId="17" fillId="0" borderId="81" xfId="0" applyNumberFormat="1" applyFont="1" applyFill="1" applyBorder="1" applyAlignment="1">
      <alignment vertical="center"/>
    </xf>
    <xf numFmtId="0" fontId="17" fillId="0" borderId="31" xfId="0" applyFont="1" applyFill="1" applyBorder="1" applyAlignment="1">
      <alignment horizontal="distributed" vertical="center" indent="1"/>
    </xf>
    <xf numFmtId="176" fontId="17" fillId="0" borderId="66" xfId="0" applyNumberFormat="1" applyFont="1" applyFill="1" applyBorder="1" applyAlignment="1">
      <alignment vertical="center"/>
    </xf>
    <xf numFmtId="176" fontId="17" fillId="0" borderId="115" xfId="0" applyNumberFormat="1" applyFont="1" applyFill="1" applyBorder="1" applyAlignment="1">
      <alignment vertical="center"/>
    </xf>
    <xf numFmtId="176" fontId="17" fillId="0" borderId="38" xfId="0" applyNumberFormat="1" applyFont="1" applyFill="1" applyBorder="1" applyAlignment="1">
      <alignment vertical="center"/>
    </xf>
    <xf numFmtId="176" fontId="17" fillId="0" borderId="82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horizontal="distributed" vertical="center" indent="1"/>
    </xf>
    <xf numFmtId="176" fontId="17" fillId="0" borderId="67" xfId="0" applyNumberFormat="1" applyFont="1" applyFill="1" applyBorder="1" applyAlignment="1">
      <alignment vertical="center"/>
    </xf>
    <xf numFmtId="176" fontId="17" fillId="0" borderId="19" xfId="0" applyNumberFormat="1" applyFont="1" applyFill="1" applyBorder="1" applyAlignment="1">
      <alignment vertical="center"/>
    </xf>
    <xf numFmtId="176" fontId="17" fillId="0" borderId="39" xfId="0" applyNumberFormat="1" applyFont="1" applyFill="1" applyBorder="1" applyAlignment="1">
      <alignment vertical="center"/>
    </xf>
    <xf numFmtId="176" fontId="17" fillId="0" borderId="83" xfId="0" applyNumberFormat="1" applyFont="1" applyFill="1" applyBorder="1" applyAlignment="1">
      <alignment vertical="center"/>
    </xf>
    <xf numFmtId="176" fontId="17" fillId="0" borderId="68" xfId="0" applyNumberFormat="1" applyFont="1" applyFill="1" applyBorder="1" applyAlignment="1">
      <alignment vertical="center"/>
    </xf>
    <xf numFmtId="176" fontId="17" fillId="0" borderId="69" xfId="0" applyNumberFormat="1" applyFont="1" applyFill="1" applyBorder="1" applyAlignment="1">
      <alignment vertical="center"/>
    </xf>
    <xf numFmtId="176" fontId="17" fillId="0" borderId="70" xfId="0" applyNumberFormat="1" applyFont="1" applyFill="1" applyBorder="1" applyAlignment="1">
      <alignment vertical="center"/>
    </xf>
    <xf numFmtId="0" fontId="17" fillId="0" borderId="62" xfId="0" applyFont="1" applyFill="1" applyBorder="1" applyAlignment="1">
      <alignment horizontal="distributed" vertical="center" indent="1"/>
    </xf>
    <xf numFmtId="176" fontId="17" fillId="0" borderId="40" xfId="0" applyNumberFormat="1" applyFont="1" applyFill="1" applyBorder="1" applyAlignment="1">
      <alignment vertical="center"/>
    </xf>
    <xf numFmtId="176" fontId="17" fillId="0" borderId="84" xfId="0" applyNumberFormat="1" applyFont="1" applyFill="1" applyBorder="1" applyAlignment="1">
      <alignment vertical="center"/>
    </xf>
    <xf numFmtId="176" fontId="17" fillId="0" borderId="104" xfId="0" applyNumberFormat="1" applyFont="1" applyFill="1" applyBorder="1" applyAlignment="1">
      <alignment vertical="center"/>
    </xf>
    <xf numFmtId="176" fontId="17" fillId="0" borderId="43" xfId="0" applyNumberFormat="1" applyFont="1" applyFill="1" applyBorder="1" applyAlignment="1">
      <alignment vertical="center"/>
    </xf>
    <xf numFmtId="176" fontId="17" fillId="0" borderId="105" xfId="0" applyNumberFormat="1" applyFont="1" applyFill="1" applyBorder="1" applyAlignment="1">
      <alignment vertical="center"/>
    </xf>
    <xf numFmtId="176" fontId="17" fillId="0" borderId="106" xfId="0" applyNumberFormat="1" applyFont="1" applyFill="1" applyBorder="1" applyAlignment="1">
      <alignment vertical="center"/>
    </xf>
    <xf numFmtId="176" fontId="17" fillId="0" borderId="44" xfId="0" applyNumberFormat="1" applyFont="1" applyFill="1" applyBorder="1" applyAlignment="1">
      <alignment vertical="center"/>
    </xf>
    <xf numFmtId="176" fontId="17" fillId="0" borderId="107" xfId="0" applyNumberFormat="1" applyFont="1" applyFill="1" applyBorder="1" applyAlignment="1">
      <alignment vertical="center"/>
    </xf>
    <xf numFmtId="176" fontId="17" fillId="0" borderId="45" xfId="0" applyNumberFormat="1" applyFont="1" applyFill="1" applyBorder="1" applyAlignment="1">
      <alignment vertical="center"/>
    </xf>
    <xf numFmtId="0" fontId="17" fillId="0" borderId="119" xfId="0" applyFont="1" applyFill="1" applyBorder="1" applyAlignment="1">
      <alignment horizontal="center" vertical="center"/>
    </xf>
    <xf numFmtId="180" fontId="7" fillId="0" borderId="0" xfId="0" applyNumberFormat="1" applyFont="1" applyFill="1">
      <alignment vertical="center"/>
    </xf>
    <xf numFmtId="180" fontId="17" fillId="0" borderId="34" xfId="0" applyNumberFormat="1" applyFont="1" applyFill="1" applyBorder="1" applyAlignment="1">
      <alignment horizontal="center" vertical="center"/>
    </xf>
    <xf numFmtId="180" fontId="17" fillId="0" borderId="34" xfId="0" applyNumberFormat="1" applyFont="1" applyFill="1" applyBorder="1" applyAlignment="1">
      <alignment horizontal="center" vertical="center"/>
    </xf>
    <xf numFmtId="180" fontId="17" fillId="0" borderId="27" xfId="0" applyNumberFormat="1" applyFont="1" applyFill="1" applyBorder="1" applyAlignment="1">
      <alignment horizontal="center" vertical="center"/>
    </xf>
    <xf numFmtId="176" fontId="17" fillId="0" borderId="126" xfId="0" applyNumberFormat="1" applyFont="1" applyFill="1" applyBorder="1" applyAlignment="1">
      <alignment vertical="center"/>
    </xf>
    <xf numFmtId="180" fontId="17" fillId="0" borderId="63" xfId="0" applyNumberFormat="1" applyFont="1" applyFill="1" applyBorder="1" applyAlignment="1">
      <alignment horizontal="center" vertical="center"/>
    </xf>
    <xf numFmtId="176" fontId="17" fillId="0" borderId="127" xfId="0" applyNumberFormat="1" applyFont="1" applyFill="1" applyBorder="1" applyAlignment="1">
      <alignment vertical="center"/>
    </xf>
    <xf numFmtId="58" fontId="17" fillId="0" borderId="14" xfId="0" applyNumberFormat="1" applyFont="1" applyFill="1" applyBorder="1" applyAlignment="1">
      <alignment horizontal="center" vertical="center" wrapText="1"/>
    </xf>
    <xf numFmtId="58" fontId="17" fillId="0" borderId="9" xfId="0" applyNumberFormat="1" applyFont="1" applyFill="1" applyBorder="1" applyAlignment="1">
      <alignment horizontal="center" vertical="center"/>
    </xf>
    <xf numFmtId="58" fontId="17" fillId="0" borderId="18" xfId="0" applyNumberFormat="1" applyFont="1" applyFill="1" applyBorder="1" applyAlignment="1">
      <alignment horizontal="center" vertical="center"/>
    </xf>
    <xf numFmtId="0" fontId="17" fillId="0" borderId="10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EC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0" zoomScaleNormal="80" zoomScaleSheetLayoutView="50" workbookViewId="0">
      <selection activeCell="A2" sqref="A2"/>
    </sheetView>
  </sheetViews>
  <sheetFormatPr defaultColWidth="9" defaultRowHeight="20.100000000000001" customHeight="1" x14ac:dyDescent="0.15"/>
  <cols>
    <col min="1" max="1" width="3.875" style="281" customWidth="1"/>
    <col min="2" max="2" width="46.625" style="281" customWidth="1"/>
    <col min="3" max="8" width="30.625" style="281" customWidth="1"/>
    <col min="9" max="9" width="1.625" style="281" customWidth="1"/>
    <col min="10" max="16384" width="9" style="281"/>
  </cols>
  <sheetData>
    <row r="1" spans="1:8" ht="7.5" customHeight="1" x14ac:dyDescent="0.15">
      <c r="A1" s="280"/>
      <c r="B1" s="280"/>
      <c r="C1" s="280"/>
    </row>
    <row r="2" spans="1:8" ht="50.45" customHeight="1" x14ac:dyDescent="0.15">
      <c r="A2" s="280"/>
      <c r="B2" s="282" t="s">
        <v>48</v>
      </c>
      <c r="C2" s="282"/>
      <c r="D2" s="282"/>
      <c r="E2" s="282"/>
      <c r="F2" s="283" t="s">
        <v>32</v>
      </c>
      <c r="G2" s="284" t="s">
        <v>45</v>
      </c>
      <c r="H2" s="285"/>
    </row>
    <row r="3" spans="1:8" ht="20.100000000000001" customHeight="1" thickBot="1" x14ac:dyDescent="0.2">
      <c r="A3" s="280"/>
      <c r="B3" s="286"/>
      <c r="C3" s="286"/>
      <c r="D3" s="286"/>
      <c r="E3" s="286"/>
      <c r="F3" s="287"/>
      <c r="G3" s="287"/>
      <c r="H3" s="287"/>
    </row>
    <row r="4" spans="1:8" s="329" customFormat="1" ht="35.1" customHeight="1" x14ac:dyDescent="0.15">
      <c r="B4" s="288"/>
      <c r="C4" s="339" t="s">
        <v>25</v>
      </c>
      <c r="D4" s="330">
        <v>43191</v>
      </c>
      <c r="E4" s="330">
        <v>43556</v>
      </c>
      <c r="F4" s="334">
        <v>43922</v>
      </c>
      <c r="G4" s="331">
        <v>44287</v>
      </c>
      <c r="H4" s="332"/>
    </row>
    <row r="5" spans="1:8" ht="35.1" customHeight="1" thickBot="1" x14ac:dyDescent="0.2">
      <c r="B5" s="289"/>
      <c r="C5" s="340"/>
      <c r="D5" s="292" t="s">
        <v>4</v>
      </c>
      <c r="E5" s="291" t="s">
        <v>4</v>
      </c>
      <c r="F5" s="290" t="s">
        <v>4</v>
      </c>
      <c r="G5" s="293" t="s">
        <v>11</v>
      </c>
      <c r="H5" s="294" t="s">
        <v>4</v>
      </c>
    </row>
    <row r="6" spans="1:8" ht="48" customHeight="1" x14ac:dyDescent="0.15">
      <c r="B6" s="336" t="s">
        <v>47</v>
      </c>
      <c r="C6" s="295" t="s">
        <v>0</v>
      </c>
      <c r="D6" s="296">
        <v>222</v>
      </c>
      <c r="E6" s="297">
        <v>214</v>
      </c>
      <c r="F6" s="296">
        <v>244</v>
      </c>
      <c r="G6" s="298">
        <v>298</v>
      </c>
      <c r="H6" s="299"/>
    </row>
    <row r="7" spans="1:8" ht="48" customHeight="1" x14ac:dyDescent="0.15">
      <c r="B7" s="337"/>
      <c r="C7" s="300" t="s">
        <v>1</v>
      </c>
      <c r="D7" s="301">
        <v>896</v>
      </c>
      <c r="E7" s="302">
        <v>946</v>
      </c>
      <c r="F7" s="301">
        <v>896</v>
      </c>
      <c r="G7" s="303">
        <v>980</v>
      </c>
      <c r="H7" s="304"/>
    </row>
    <row r="8" spans="1:8" ht="48" customHeight="1" thickBot="1" x14ac:dyDescent="0.2">
      <c r="B8" s="337"/>
      <c r="C8" s="305" t="s">
        <v>5</v>
      </c>
      <c r="D8" s="306">
        <v>801</v>
      </c>
      <c r="E8" s="307">
        <v>936</v>
      </c>
      <c r="F8" s="306">
        <v>986</v>
      </c>
      <c r="G8" s="308">
        <v>980</v>
      </c>
      <c r="H8" s="309"/>
    </row>
    <row r="9" spans="1:8" ht="48" customHeight="1" thickTop="1" thickBot="1" x14ac:dyDescent="0.2">
      <c r="B9" s="338"/>
      <c r="C9" s="310" t="s">
        <v>2</v>
      </c>
      <c r="D9" s="311">
        <v>1919</v>
      </c>
      <c r="E9" s="312">
        <v>2096</v>
      </c>
      <c r="F9" s="311">
        <v>2126</v>
      </c>
      <c r="G9" s="313">
        <v>2258</v>
      </c>
      <c r="H9" s="314"/>
    </row>
    <row r="10" spans="1:8" ht="48" customHeight="1" x14ac:dyDescent="0.15">
      <c r="B10" s="336" t="s">
        <v>26</v>
      </c>
      <c r="C10" s="295" t="s">
        <v>0</v>
      </c>
      <c r="D10" s="315"/>
      <c r="E10" s="297">
        <v>296</v>
      </c>
      <c r="F10" s="296">
        <v>312</v>
      </c>
      <c r="G10" s="298">
        <v>333</v>
      </c>
      <c r="H10" s="299"/>
    </row>
    <row r="11" spans="1:8" ht="48" customHeight="1" x14ac:dyDescent="0.15">
      <c r="B11" s="337"/>
      <c r="C11" s="300" t="s">
        <v>1</v>
      </c>
      <c r="D11" s="316"/>
      <c r="E11" s="302">
        <v>751</v>
      </c>
      <c r="F11" s="301">
        <v>787</v>
      </c>
      <c r="G11" s="303">
        <v>994</v>
      </c>
      <c r="H11" s="304"/>
    </row>
    <row r="12" spans="1:8" ht="48" customHeight="1" thickBot="1" x14ac:dyDescent="0.2">
      <c r="B12" s="337"/>
      <c r="C12" s="305" t="s">
        <v>5</v>
      </c>
      <c r="D12" s="317"/>
      <c r="E12" s="307">
        <v>866</v>
      </c>
      <c r="F12" s="306">
        <v>887</v>
      </c>
      <c r="G12" s="308">
        <v>980</v>
      </c>
      <c r="H12" s="309"/>
    </row>
    <row r="13" spans="1:8" ht="48" customHeight="1" thickTop="1" thickBot="1" x14ac:dyDescent="0.2">
      <c r="B13" s="338"/>
      <c r="C13" s="318" t="s">
        <v>2</v>
      </c>
      <c r="D13" s="311">
        <v>1700</v>
      </c>
      <c r="E13" s="333">
        <v>1913</v>
      </c>
      <c r="F13" s="335">
        <v>1986</v>
      </c>
      <c r="G13" s="319">
        <v>2307</v>
      </c>
      <c r="H13" s="320"/>
    </row>
    <row r="14" spans="1:8" ht="48" customHeight="1" x14ac:dyDescent="0.15">
      <c r="B14" s="337" t="s">
        <v>3</v>
      </c>
      <c r="C14" s="300" t="s">
        <v>0</v>
      </c>
      <c r="D14" s="296">
        <v>11</v>
      </c>
      <c r="E14" s="297">
        <v>7</v>
      </c>
      <c r="F14" s="301">
        <v>14</v>
      </c>
      <c r="G14" s="321">
        <v>0</v>
      </c>
      <c r="H14" s="322"/>
    </row>
    <row r="15" spans="1:8" ht="48" customHeight="1" x14ac:dyDescent="0.15">
      <c r="B15" s="337"/>
      <c r="C15" s="300" t="s">
        <v>1</v>
      </c>
      <c r="D15" s="301">
        <v>150</v>
      </c>
      <c r="E15" s="302">
        <v>175</v>
      </c>
      <c r="F15" s="301">
        <v>128</v>
      </c>
      <c r="G15" s="323">
        <v>0</v>
      </c>
      <c r="H15" s="322"/>
    </row>
    <row r="16" spans="1:8" ht="48" customHeight="1" thickBot="1" x14ac:dyDescent="0.2">
      <c r="B16" s="337"/>
      <c r="C16" s="305" t="s">
        <v>5</v>
      </c>
      <c r="D16" s="306">
        <v>33</v>
      </c>
      <c r="E16" s="307">
        <v>26</v>
      </c>
      <c r="F16" s="306">
        <v>52</v>
      </c>
      <c r="G16" s="324">
        <v>0</v>
      </c>
      <c r="H16" s="325"/>
    </row>
    <row r="17" spans="2:8" ht="48" customHeight="1" thickTop="1" thickBot="1" x14ac:dyDescent="0.2">
      <c r="B17" s="338"/>
      <c r="C17" s="310" t="s">
        <v>2</v>
      </c>
      <c r="D17" s="311">
        <v>194</v>
      </c>
      <c r="E17" s="312">
        <v>208</v>
      </c>
      <c r="F17" s="311">
        <v>194</v>
      </c>
      <c r="G17" s="326">
        <v>0</v>
      </c>
      <c r="H17" s="327"/>
    </row>
    <row r="18" spans="2:8" ht="13.5" customHeight="1" x14ac:dyDescent="0.15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0" zoomScaleNormal="80" zoomScaleSheetLayoutView="50" workbookViewId="0">
      <selection activeCell="A2" sqref="A2"/>
    </sheetView>
  </sheetViews>
  <sheetFormatPr defaultColWidth="9" defaultRowHeight="20.100000000000001" customHeight="1" x14ac:dyDescent="0.15"/>
  <cols>
    <col min="1" max="1" width="3.875" style="281" customWidth="1"/>
    <col min="2" max="2" width="46.625" style="281" customWidth="1"/>
    <col min="3" max="8" width="30.625" style="281" customWidth="1"/>
    <col min="9" max="9" width="1.625" style="281" customWidth="1"/>
    <col min="10" max="16384" width="9" style="281"/>
  </cols>
  <sheetData>
    <row r="1" spans="1:8" ht="7.5" customHeight="1" x14ac:dyDescent="0.15">
      <c r="A1" s="280"/>
      <c r="B1" s="280"/>
      <c r="C1" s="280"/>
    </row>
    <row r="2" spans="1:8" ht="50.45" customHeight="1" x14ac:dyDescent="0.15">
      <c r="A2" s="280"/>
      <c r="B2" s="282" t="s">
        <v>49</v>
      </c>
      <c r="C2" s="282"/>
      <c r="D2" s="282"/>
      <c r="E2" s="282"/>
      <c r="F2" s="283" t="s">
        <v>28</v>
      </c>
      <c r="G2" s="285" t="s">
        <v>46</v>
      </c>
      <c r="H2" s="285"/>
    </row>
    <row r="3" spans="1:8" ht="20.100000000000001" customHeight="1" thickBot="1" x14ac:dyDescent="0.2">
      <c r="A3" s="280"/>
      <c r="B3" s="286"/>
      <c r="C3" s="286"/>
      <c r="D3" s="286"/>
      <c r="E3" s="286"/>
      <c r="F3" s="287"/>
      <c r="G3" s="287"/>
      <c r="H3" s="287"/>
    </row>
    <row r="4" spans="1:8" s="329" customFormat="1" ht="35.1" customHeight="1" x14ac:dyDescent="0.15">
      <c r="B4" s="288"/>
      <c r="C4" s="339" t="s">
        <v>25</v>
      </c>
      <c r="D4" s="330">
        <v>43191</v>
      </c>
      <c r="E4" s="330">
        <v>43556</v>
      </c>
      <c r="F4" s="334">
        <v>43922</v>
      </c>
      <c r="G4" s="331">
        <v>44287</v>
      </c>
      <c r="H4" s="332"/>
    </row>
    <row r="5" spans="1:8" ht="35.1" customHeight="1" thickBot="1" x14ac:dyDescent="0.2">
      <c r="B5" s="289"/>
      <c r="C5" s="340"/>
      <c r="D5" s="328" t="s">
        <v>4</v>
      </c>
      <c r="E5" s="328" t="s">
        <v>4</v>
      </c>
      <c r="F5" s="290" t="s">
        <v>4</v>
      </c>
      <c r="G5" s="293" t="s">
        <v>11</v>
      </c>
      <c r="H5" s="294" t="s">
        <v>4</v>
      </c>
    </row>
    <row r="6" spans="1:8" ht="48" customHeight="1" x14ac:dyDescent="0.15">
      <c r="B6" s="336" t="s">
        <v>47</v>
      </c>
      <c r="C6" s="295" t="s">
        <v>0</v>
      </c>
      <c r="D6" s="296">
        <v>222</v>
      </c>
      <c r="E6" s="297">
        <v>214</v>
      </c>
      <c r="F6" s="296">
        <v>244</v>
      </c>
      <c r="G6" s="298">
        <v>298</v>
      </c>
      <c r="H6" s="299"/>
    </row>
    <row r="7" spans="1:8" ht="48" customHeight="1" x14ac:dyDescent="0.15">
      <c r="B7" s="337"/>
      <c r="C7" s="300" t="s">
        <v>1</v>
      </c>
      <c r="D7" s="301">
        <v>896</v>
      </c>
      <c r="E7" s="302">
        <v>946</v>
      </c>
      <c r="F7" s="301">
        <v>896</v>
      </c>
      <c r="G7" s="303">
        <v>980</v>
      </c>
      <c r="H7" s="304"/>
    </row>
    <row r="8" spans="1:8" ht="48" customHeight="1" thickBot="1" x14ac:dyDescent="0.2">
      <c r="B8" s="337"/>
      <c r="C8" s="305" t="s">
        <v>5</v>
      </c>
      <c r="D8" s="306">
        <v>801</v>
      </c>
      <c r="E8" s="307">
        <v>936</v>
      </c>
      <c r="F8" s="306">
        <v>986</v>
      </c>
      <c r="G8" s="308">
        <v>980</v>
      </c>
      <c r="H8" s="309"/>
    </row>
    <row r="9" spans="1:8" ht="48" customHeight="1" thickTop="1" thickBot="1" x14ac:dyDescent="0.2">
      <c r="B9" s="338"/>
      <c r="C9" s="310" t="s">
        <v>2</v>
      </c>
      <c r="D9" s="311">
        <v>1919</v>
      </c>
      <c r="E9" s="312">
        <v>2096</v>
      </c>
      <c r="F9" s="311">
        <v>2126</v>
      </c>
      <c r="G9" s="313">
        <v>2258</v>
      </c>
      <c r="H9" s="314"/>
    </row>
    <row r="10" spans="1:8" ht="48" customHeight="1" x14ac:dyDescent="0.15">
      <c r="B10" s="336" t="s">
        <v>26</v>
      </c>
      <c r="C10" s="295" t="s">
        <v>0</v>
      </c>
      <c r="D10" s="315"/>
      <c r="E10" s="297">
        <v>296</v>
      </c>
      <c r="F10" s="296">
        <v>312</v>
      </c>
      <c r="G10" s="298">
        <v>333</v>
      </c>
      <c r="H10" s="299"/>
    </row>
    <row r="11" spans="1:8" ht="48" customHeight="1" x14ac:dyDescent="0.15">
      <c r="B11" s="337"/>
      <c r="C11" s="300" t="s">
        <v>1</v>
      </c>
      <c r="D11" s="316"/>
      <c r="E11" s="302">
        <v>751</v>
      </c>
      <c r="F11" s="301">
        <v>787</v>
      </c>
      <c r="G11" s="303">
        <v>994</v>
      </c>
      <c r="H11" s="304"/>
    </row>
    <row r="12" spans="1:8" ht="48" customHeight="1" thickBot="1" x14ac:dyDescent="0.2">
      <c r="B12" s="337"/>
      <c r="C12" s="305" t="s">
        <v>5</v>
      </c>
      <c r="D12" s="317"/>
      <c r="E12" s="307">
        <v>866</v>
      </c>
      <c r="F12" s="306">
        <v>887</v>
      </c>
      <c r="G12" s="308">
        <v>980</v>
      </c>
      <c r="H12" s="309"/>
    </row>
    <row r="13" spans="1:8" ht="48" customHeight="1" thickTop="1" thickBot="1" x14ac:dyDescent="0.2">
      <c r="B13" s="338"/>
      <c r="C13" s="318" t="s">
        <v>2</v>
      </c>
      <c r="D13" s="311">
        <v>1700</v>
      </c>
      <c r="E13" s="333">
        <v>1913</v>
      </c>
      <c r="F13" s="335">
        <v>1986</v>
      </c>
      <c r="G13" s="319">
        <v>2307</v>
      </c>
      <c r="H13" s="320"/>
    </row>
    <row r="14" spans="1:8" ht="48" customHeight="1" x14ac:dyDescent="0.15">
      <c r="B14" s="337" t="s">
        <v>3</v>
      </c>
      <c r="C14" s="300" t="s">
        <v>0</v>
      </c>
      <c r="D14" s="296">
        <v>11</v>
      </c>
      <c r="E14" s="297">
        <v>7</v>
      </c>
      <c r="F14" s="301">
        <v>14</v>
      </c>
      <c r="G14" s="321">
        <v>0</v>
      </c>
      <c r="H14" s="322"/>
    </row>
    <row r="15" spans="1:8" ht="48" customHeight="1" x14ac:dyDescent="0.15">
      <c r="B15" s="337"/>
      <c r="C15" s="300" t="s">
        <v>1</v>
      </c>
      <c r="D15" s="301">
        <v>150</v>
      </c>
      <c r="E15" s="302">
        <v>175</v>
      </c>
      <c r="F15" s="301">
        <v>128</v>
      </c>
      <c r="G15" s="323">
        <v>0</v>
      </c>
      <c r="H15" s="322"/>
    </row>
    <row r="16" spans="1:8" ht="48" customHeight="1" thickBot="1" x14ac:dyDescent="0.2">
      <c r="B16" s="337"/>
      <c r="C16" s="305" t="s">
        <v>5</v>
      </c>
      <c r="D16" s="306">
        <v>33</v>
      </c>
      <c r="E16" s="307">
        <v>26</v>
      </c>
      <c r="F16" s="306">
        <v>52</v>
      </c>
      <c r="G16" s="324">
        <v>0</v>
      </c>
      <c r="H16" s="325"/>
    </row>
    <row r="17" spans="2:8" ht="48" customHeight="1" thickTop="1" thickBot="1" x14ac:dyDescent="0.2">
      <c r="B17" s="338"/>
      <c r="C17" s="310" t="s">
        <v>2</v>
      </c>
      <c r="D17" s="311">
        <v>194</v>
      </c>
      <c r="E17" s="312">
        <v>208</v>
      </c>
      <c r="F17" s="311">
        <v>194</v>
      </c>
      <c r="G17" s="326">
        <v>0</v>
      </c>
      <c r="H17" s="327"/>
    </row>
    <row r="18" spans="2:8" ht="13.5" customHeight="1" x14ac:dyDescent="0.15"/>
  </sheetData>
  <mergeCells count="7">
    <mergeCell ref="G2:H2"/>
    <mergeCell ref="B4:B5"/>
    <mergeCell ref="C4:C5"/>
    <mergeCell ref="G4:H4"/>
    <mergeCell ref="B10:B13"/>
    <mergeCell ref="B14:B17"/>
    <mergeCell ref="B6:B9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topLeftCell="H1" zoomScale="50" zoomScaleNormal="80" zoomScaleSheetLayoutView="50" workbookViewId="0">
      <selection activeCell="M7" sqref="M7:N7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62" t="s">
        <v>42</v>
      </c>
      <c r="E4" s="263"/>
      <c r="F4" s="263"/>
      <c r="G4" s="264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65"/>
      <c r="E5" s="266"/>
      <c r="F5" s="266"/>
      <c r="G5" s="267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65"/>
      <c r="E6" s="266"/>
      <c r="F6" s="266"/>
      <c r="G6" s="267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68"/>
      <c r="E7" s="269"/>
      <c r="F7" s="269"/>
      <c r="G7" s="270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>
        <v>257</v>
      </c>
      <c r="E11" s="64">
        <v>254</v>
      </c>
      <c r="F11" s="65">
        <v>278</v>
      </c>
      <c r="G11" s="65">
        <v>275</v>
      </c>
      <c r="H11" s="109">
        <v>318</v>
      </c>
      <c r="I11" s="128">
        <v>283</v>
      </c>
      <c r="J11" s="128">
        <v>278</v>
      </c>
      <c r="K11" s="151">
        <v>295</v>
      </c>
      <c r="L11" s="152"/>
      <c r="M11" s="153">
        <v>298</v>
      </c>
      <c r="N11" s="50"/>
    </row>
    <row r="12" spans="1:14" ht="48" customHeight="1" x14ac:dyDescent="0.15">
      <c r="B12" s="221"/>
      <c r="C12" s="11" t="s">
        <v>1</v>
      </c>
      <c r="D12" s="68">
        <v>484</v>
      </c>
      <c r="E12" s="69">
        <v>546</v>
      </c>
      <c r="F12" s="70">
        <v>547</v>
      </c>
      <c r="G12" s="70">
        <v>530</v>
      </c>
      <c r="H12" s="110">
        <v>541</v>
      </c>
      <c r="I12" s="129">
        <v>587</v>
      </c>
      <c r="J12" s="129">
        <v>588</v>
      </c>
      <c r="K12" s="154">
        <f>278+273</f>
        <v>551</v>
      </c>
      <c r="L12" s="155"/>
      <c r="M12" s="156">
        <f>294+273</f>
        <v>567</v>
      </c>
      <c r="N12" s="51"/>
    </row>
    <row r="13" spans="1:14" ht="48" customHeight="1" thickBot="1" x14ac:dyDescent="0.2">
      <c r="B13" s="221"/>
      <c r="C13" s="12" t="s">
        <v>5</v>
      </c>
      <c r="D13" s="73">
        <v>667</v>
      </c>
      <c r="E13" s="74">
        <v>707</v>
      </c>
      <c r="F13" s="75">
        <v>740</v>
      </c>
      <c r="G13" s="75">
        <v>780</v>
      </c>
      <c r="H13" s="111">
        <v>797</v>
      </c>
      <c r="I13" s="131">
        <v>794</v>
      </c>
      <c r="J13" s="131">
        <v>788</v>
      </c>
      <c r="K13" s="157">
        <f>305+261+259</f>
        <v>825</v>
      </c>
      <c r="L13" s="158"/>
      <c r="M13" s="159">
        <f>271+306+256</f>
        <v>833</v>
      </c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1408</v>
      </c>
      <c r="E14" s="43">
        <f>SUM(E11:E13)</f>
        <v>1507</v>
      </c>
      <c r="F14" s="43">
        <f t="shared" ref="F14:M14" si="0">SUM(F11:F13)</f>
        <v>1565</v>
      </c>
      <c r="G14" s="43">
        <f t="shared" si="0"/>
        <v>1585</v>
      </c>
      <c r="H14" s="112">
        <f t="shared" si="0"/>
        <v>1656</v>
      </c>
      <c r="I14" s="132">
        <f t="shared" si="0"/>
        <v>1664</v>
      </c>
      <c r="J14" s="132">
        <f t="shared" si="0"/>
        <v>1654</v>
      </c>
      <c r="K14" s="28">
        <f>SUM(K11:K13)</f>
        <v>1671</v>
      </c>
      <c r="L14" s="27">
        <f t="shared" si="0"/>
        <v>0</v>
      </c>
      <c r="M14" s="29">
        <f t="shared" si="0"/>
        <v>1698</v>
      </c>
      <c r="N14" s="53"/>
    </row>
    <row r="15" spans="1:14" ht="48" customHeight="1" x14ac:dyDescent="0.15">
      <c r="B15" s="223" t="s">
        <v>29</v>
      </c>
      <c r="C15" s="10" t="s">
        <v>0</v>
      </c>
      <c r="D15" s="63">
        <v>64</v>
      </c>
      <c r="E15" s="64">
        <v>69</v>
      </c>
      <c r="F15" s="65">
        <v>88</v>
      </c>
      <c r="G15" s="65">
        <v>88</v>
      </c>
      <c r="H15" s="109">
        <v>109</v>
      </c>
      <c r="I15" s="128">
        <v>100</v>
      </c>
      <c r="J15" s="128">
        <v>104</v>
      </c>
      <c r="K15" s="66">
        <v>138</v>
      </c>
      <c r="L15" s="65"/>
      <c r="M15" s="67">
        <v>141</v>
      </c>
      <c r="N15" s="50"/>
    </row>
    <row r="16" spans="1:14" ht="48" customHeight="1" x14ac:dyDescent="0.15">
      <c r="B16" s="224"/>
      <c r="C16" s="11" t="s">
        <v>1</v>
      </c>
      <c r="D16" s="68">
        <v>283</v>
      </c>
      <c r="E16" s="69">
        <v>348</v>
      </c>
      <c r="F16" s="70">
        <v>352</v>
      </c>
      <c r="G16" s="70">
        <v>389</v>
      </c>
      <c r="H16" s="110">
        <v>390</v>
      </c>
      <c r="I16" s="129">
        <v>440</v>
      </c>
      <c r="J16" s="129">
        <v>460</v>
      </c>
      <c r="K16" s="71">
        <v>458</v>
      </c>
      <c r="L16" s="70"/>
      <c r="M16" s="72">
        <v>479</v>
      </c>
      <c r="N16" s="51"/>
    </row>
    <row r="17" spans="2:14" ht="48" customHeight="1" thickBot="1" x14ac:dyDescent="0.2">
      <c r="B17" s="224"/>
      <c r="C17" s="12" t="s">
        <v>5</v>
      </c>
      <c r="D17" s="73">
        <v>314</v>
      </c>
      <c r="E17" s="74">
        <v>336</v>
      </c>
      <c r="F17" s="75">
        <v>362</v>
      </c>
      <c r="G17" s="75">
        <v>368</v>
      </c>
      <c r="H17" s="111">
        <v>361</v>
      </c>
      <c r="I17" s="131">
        <v>392</v>
      </c>
      <c r="J17" s="131">
        <v>426</v>
      </c>
      <c r="K17" s="76">
        <v>436</v>
      </c>
      <c r="L17" s="75"/>
      <c r="M17" s="77">
        <v>436</v>
      </c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661</v>
      </c>
      <c r="E18" s="43">
        <f>SUM(E15:E17)</f>
        <v>753</v>
      </c>
      <c r="F18" s="43">
        <f t="shared" ref="F18:M18" si="1">SUM(F15:F17)</f>
        <v>802</v>
      </c>
      <c r="G18" s="43">
        <f t="shared" si="1"/>
        <v>845</v>
      </c>
      <c r="H18" s="112">
        <f t="shared" si="1"/>
        <v>860</v>
      </c>
      <c r="I18" s="132">
        <f t="shared" si="1"/>
        <v>932</v>
      </c>
      <c r="J18" s="132">
        <f t="shared" si="1"/>
        <v>990</v>
      </c>
      <c r="K18" s="28">
        <f>SUM(K15:K17)</f>
        <v>1032</v>
      </c>
      <c r="L18" s="27">
        <f t="shared" si="1"/>
        <v>0</v>
      </c>
      <c r="M18" s="29">
        <f t="shared" si="1"/>
        <v>1056</v>
      </c>
      <c r="N18" s="53"/>
    </row>
    <row r="19" spans="2:14" ht="48" customHeight="1" x14ac:dyDescent="0.15">
      <c r="B19" s="226" t="s">
        <v>15</v>
      </c>
      <c r="C19" s="10" t="s">
        <v>0</v>
      </c>
      <c r="D19" s="78">
        <f t="shared" ref="D19:M22" si="2">D15/D11</f>
        <v>0.24902723735408561</v>
      </c>
      <c r="E19" s="79">
        <f t="shared" si="2"/>
        <v>0.27165354330708663</v>
      </c>
      <c r="F19" s="79">
        <f t="shared" si="2"/>
        <v>0.31654676258992803</v>
      </c>
      <c r="G19" s="79">
        <f t="shared" si="2"/>
        <v>0.32</v>
      </c>
      <c r="H19" s="113">
        <f t="shared" si="2"/>
        <v>0.34276729559748426</v>
      </c>
      <c r="I19" s="133">
        <f t="shared" si="2"/>
        <v>0.35335689045936397</v>
      </c>
      <c r="J19" s="133">
        <f t="shared" si="2"/>
        <v>0.37410071942446044</v>
      </c>
      <c r="K19" s="80">
        <f t="shared" si="2"/>
        <v>0.46779661016949153</v>
      </c>
      <c r="L19" s="81" t="e">
        <f t="shared" si="2"/>
        <v>#DIV/0!</v>
      </c>
      <c r="M19" s="82">
        <f t="shared" si="2"/>
        <v>0.47315436241610737</v>
      </c>
      <c r="N19" s="83"/>
    </row>
    <row r="20" spans="2:14" ht="48" customHeight="1" x14ac:dyDescent="0.15">
      <c r="B20" s="227"/>
      <c r="C20" s="11" t="s">
        <v>1</v>
      </c>
      <c r="D20" s="84">
        <f t="shared" si="2"/>
        <v>0.58471074380165289</v>
      </c>
      <c r="E20" s="85">
        <f t="shared" si="2"/>
        <v>0.63736263736263732</v>
      </c>
      <c r="F20" s="86">
        <f t="shared" si="2"/>
        <v>0.64351005484460699</v>
      </c>
      <c r="G20" s="86">
        <f t="shared" si="2"/>
        <v>0.73396226415094334</v>
      </c>
      <c r="H20" s="114">
        <f t="shared" si="2"/>
        <v>0.72088724584103514</v>
      </c>
      <c r="I20" s="134">
        <f t="shared" si="2"/>
        <v>0.74957410562180582</v>
      </c>
      <c r="J20" s="134">
        <f t="shared" si="2"/>
        <v>0.78231292517006801</v>
      </c>
      <c r="K20" s="135">
        <f t="shared" si="2"/>
        <v>0.83121597096188748</v>
      </c>
      <c r="L20" s="86" t="e">
        <f t="shared" si="2"/>
        <v>#DIV/0!</v>
      </c>
      <c r="M20" s="87">
        <f t="shared" si="2"/>
        <v>0.84479717813051147</v>
      </c>
      <c r="N20" s="88"/>
    </row>
    <row r="21" spans="2:14" ht="48" customHeight="1" thickBot="1" x14ac:dyDescent="0.2">
      <c r="B21" s="227"/>
      <c r="C21" s="12" t="s">
        <v>5</v>
      </c>
      <c r="D21" s="89">
        <f t="shared" si="2"/>
        <v>0.47076461769115441</v>
      </c>
      <c r="E21" s="90">
        <f t="shared" si="2"/>
        <v>0.47524752475247523</v>
      </c>
      <c r="F21" s="91">
        <f t="shared" si="2"/>
        <v>0.48918918918918919</v>
      </c>
      <c r="G21" s="91">
        <f t="shared" si="2"/>
        <v>0.47179487179487178</v>
      </c>
      <c r="H21" s="115">
        <f t="shared" si="2"/>
        <v>0.45294855708908405</v>
      </c>
      <c r="I21" s="136">
        <f t="shared" si="2"/>
        <v>0.49370277078085645</v>
      </c>
      <c r="J21" s="136">
        <f t="shared" si="2"/>
        <v>0.54060913705583757</v>
      </c>
      <c r="K21" s="92">
        <f t="shared" si="2"/>
        <v>0.52848484848484845</v>
      </c>
      <c r="L21" s="91" t="e">
        <f t="shared" si="2"/>
        <v>#DIV/0!</v>
      </c>
      <c r="M21" s="93">
        <f t="shared" si="2"/>
        <v>0.52340936374549818</v>
      </c>
      <c r="N21" s="94"/>
    </row>
    <row r="22" spans="2:14" ht="48" customHeight="1" thickTop="1" thickBot="1" x14ac:dyDescent="0.2">
      <c r="B22" s="228"/>
      <c r="C22" s="13" t="s">
        <v>2</v>
      </c>
      <c r="D22" s="95">
        <f t="shared" si="2"/>
        <v>0.46946022727272729</v>
      </c>
      <c r="E22" s="96">
        <f t="shared" si="2"/>
        <v>0.49966821499668213</v>
      </c>
      <c r="F22" s="97">
        <f t="shared" si="2"/>
        <v>0.51246006389776355</v>
      </c>
      <c r="G22" s="97">
        <f t="shared" si="2"/>
        <v>0.53312302839116721</v>
      </c>
      <c r="H22" s="116">
        <f t="shared" si="2"/>
        <v>0.51932367149758452</v>
      </c>
      <c r="I22" s="137">
        <f t="shared" si="2"/>
        <v>0.56009615384615385</v>
      </c>
      <c r="J22" s="138">
        <f t="shared" si="2"/>
        <v>0.59854897218863357</v>
      </c>
      <c r="K22" s="98">
        <f t="shared" si="2"/>
        <v>0.61759425493716336</v>
      </c>
      <c r="L22" s="97" t="e">
        <f t="shared" si="2"/>
        <v>#DIV/0!</v>
      </c>
      <c r="M22" s="99">
        <f t="shared" si="2"/>
        <v>0.62190812720848054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48" t="s">
        <v>43</v>
      </c>
      <c r="J23" s="121">
        <v>167</v>
      </c>
      <c r="K23" s="66">
        <v>182</v>
      </c>
      <c r="L23" s="65"/>
      <c r="M23" s="67">
        <v>182</v>
      </c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49" t="s">
        <v>44</v>
      </c>
      <c r="J24" s="122">
        <v>412</v>
      </c>
      <c r="K24" s="130">
        <f>221+228</f>
        <v>449</v>
      </c>
      <c r="L24" s="70"/>
      <c r="M24" s="72">
        <f>221+228</f>
        <v>449</v>
      </c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50" t="s">
        <v>44</v>
      </c>
      <c r="J25" s="123">
        <v>402</v>
      </c>
      <c r="K25" s="76">
        <f>206+175+76</f>
        <v>457</v>
      </c>
      <c r="L25" s="75"/>
      <c r="M25" s="77">
        <f>206+175+76</f>
        <v>457</v>
      </c>
      <c r="N25" s="52"/>
    </row>
    <row r="26" spans="2:14" ht="48" customHeight="1" thickTop="1" thickBot="1" x14ac:dyDescent="0.2">
      <c r="B26" s="211"/>
      <c r="C26" s="21" t="s">
        <v>2</v>
      </c>
      <c r="D26" s="101">
        <v>690</v>
      </c>
      <c r="E26" s="102">
        <v>690</v>
      </c>
      <c r="F26" s="103">
        <v>690</v>
      </c>
      <c r="G26" s="103">
        <v>738</v>
      </c>
      <c r="H26" s="117">
        <v>792</v>
      </c>
      <c r="I26" s="132">
        <v>912</v>
      </c>
      <c r="J26" s="140">
        <f>SUM(J23:J25)</f>
        <v>981</v>
      </c>
      <c r="K26" s="38">
        <f t="shared" ref="K26:M26" si="3">SUM(K23:K25)</f>
        <v>1088</v>
      </c>
      <c r="L26" s="39">
        <f t="shared" si="3"/>
        <v>0</v>
      </c>
      <c r="M26" s="40">
        <f t="shared" si="3"/>
        <v>1088</v>
      </c>
      <c r="N26" s="54"/>
    </row>
    <row r="27" spans="2:14" ht="48" customHeight="1" x14ac:dyDescent="0.15">
      <c r="B27" s="230" t="s">
        <v>23</v>
      </c>
      <c r="C27" s="10" t="s">
        <v>0</v>
      </c>
      <c r="D27" s="63">
        <v>63</v>
      </c>
      <c r="E27" s="64">
        <v>63</v>
      </c>
      <c r="F27" s="65">
        <v>82</v>
      </c>
      <c r="G27" s="65">
        <v>82</v>
      </c>
      <c r="H27" s="109">
        <v>101</v>
      </c>
      <c r="I27" s="128">
        <v>94</v>
      </c>
      <c r="J27" s="121">
        <v>101</v>
      </c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>
        <v>278</v>
      </c>
      <c r="E28" s="69">
        <v>311</v>
      </c>
      <c r="F28" s="70">
        <v>302</v>
      </c>
      <c r="G28" s="70">
        <v>320</v>
      </c>
      <c r="H28" s="110">
        <v>320</v>
      </c>
      <c r="I28" s="129">
        <v>366</v>
      </c>
      <c r="J28" s="129">
        <v>368</v>
      </c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>
        <v>312</v>
      </c>
      <c r="E29" s="74">
        <v>328</v>
      </c>
      <c r="F29" s="75">
        <v>344</v>
      </c>
      <c r="G29" s="75">
        <v>339</v>
      </c>
      <c r="H29" s="111">
        <v>341</v>
      </c>
      <c r="I29" s="131">
        <v>377</v>
      </c>
      <c r="J29" s="131">
        <v>411</v>
      </c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653</v>
      </c>
      <c r="E30" s="43">
        <f>SUM(E27:E29)</f>
        <v>702</v>
      </c>
      <c r="F30" s="43">
        <f t="shared" ref="F30:L30" si="4">SUM(F27:F29)</f>
        <v>728</v>
      </c>
      <c r="G30" s="43">
        <f t="shared" si="4"/>
        <v>741</v>
      </c>
      <c r="H30" s="112">
        <f t="shared" si="4"/>
        <v>762</v>
      </c>
      <c r="I30" s="132">
        <f t="shared" si="4"/>
        <v>837</v>
      </c>
      <c r="J30" s="140">
        <f t="shared" si="4"/>
        <v>880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>
        <v>1</v>
      </c>
      <c r="E31" s="64">
        <v>4</v>
      </c>
      <c r="F31" s="65">
        <v>4</v>
      </c>
      <c r="G31" s="65">
        <v>0</v>
      </c>
      <c r="H31" s="109">
        <v>4</v>
      </c>
      <c r="I31" s="128">
        <v>6</v>
      </c>
      <c r="J31" s="129">
        <v>3</v>
      </c>
      <c r="K31" s="71">
        <f>+K15-K23+44</f>
        <v>0</v>
      </c>
      <c r="L31" s="70"/>
      <c r="M31" s="104">
        <f>+M15-M23+41</f>
        <v>0</v>
      </c>
      <c r="N31" s="34"/>
    </row>
    <row r="32" spans="2:14" ht="48" customHeight="1" x14ac:dyDescent="0.15">
      <c r="B32" s="210"/>
      <c r="C32" s="11" t="s">
        <v>1</v>
      </c>
      <c r="D32" s="68">
        <v>3</v>
      </c>
      <c r="E32" s="69">
        <v>20</v>
      </c>
      <c r="F32" s="70">
        <v>49</v>
      </c>
      <c r="G32" s="70">
        <v>58</v>
      </c>
      <c r="H32" s="110">
        <v>54</v>
      </c>
      <c r="I32" s="129">
        <v>71</v>
      </c>
      <c r="J32" s="129">
        <v>85</v>
      </c>
      <c r="K32" s="130">
        <f>+K16-K24</f>
        <v>9</v>
      </c>
      <c r="L32" s="70"/>
      <c r="M32" s="105">
        <f t="shared" ref="M32" si="5">+M16-M24</f>
        <v>30</v>
      </c>
      <c r="N32" s="34"/>
    </row>
    <row r="33" spans="1:15" ht="48" customHeight="1" thickBot="1" x14ac:dyDescent="0.2">
      <c r="B33" s="210"/>
      <c r="C33" s="12" t="s">
        <v>5</v>
      </c>
      <c r="D33" s="73">
        <v>1</v>
      </c>
      <c r="E33" s="74">
        <v>3</v>
      </c>
      <c r="F33" s="75">
        <v>13</v>
      </c>
      <c r="G33" s="75">
        <v>25</v>
      </c>
      <c r="H33" s="111">
        <v>15</v>
      </c>
      <c r="I33" s="131">
        <v>14</v>
      </c>
      <c r="J33" s="131">
        <v>12</v>
      </c>
      <c r="K33" s="76">
        <f>+K17-K25+21</f>
        <v>0</v>
      </c>
      <c r="L33" s="75"/>
      <c r="M33" s="106">
        <f>+M17-M25+21</f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6">SUM(D31:D33)</f>
        <v>5</v>
      </c>
      <c r="E34" s="43">
        <f t="shared" si="6"/>
        <v>27</v>
      </c>
      <c r="F34" s="27">
        <f t="shared" si="6"/>
        <v>66</v>
      </c>
      <c r="G34" s="27">
        <f t="shared" si="6"/>
        <v>83</v>
      </c>
      <c r="H34" s="112">
        <f t="shared" si="6"/>
        <v>73</v>
      </c>
      <c r="I34" s="132">
        <f t="shared" si="6"/>
        <v>91</v>
      </c>
      <c r="J34" s="132">
        <f t="shared" si="6"/>
        <v>100</v>
      </c>
      <c r="K34" s="28">
        <f t="shared" si="6"/>
        <v>9</v>
      </c>
      <c r="L34" s="27">
        <f t="shared" si="6"/>
        <v>0</v>
      </c>
      <c r="M34" s="107">
        <f t="shared" si="6"/>
        <v>30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>
        <f>+J5</f>
        <v>0</v>
      </c>
      <c r="K40" s="203"/>
      <c r="L40" s="15" t="s">
        <v>8</v>
      </c>
      <c r="M40" s="202">
        <f t="shared" ref="M40:M42" si="7">+M5</f>
        <v>0</v>
      </c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>
        <f t="shared" ref="J41:J42" si="8">+J6</f>
        <v>0</v>
      </c>
      <c r="K41" s="206"/>
      <c r="L41" s="15" t="s">
        <v>9</v>
      </c>
      <c r="M41" s="205">
        <f t="shared" si="7"/>
        <v>0</v>
      </c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>
        <f t="shared" si="8"/>
        <v>0</v>
      </c>
      <c r="K42" s="255"/>
      <c r="L42" s="17" t="s">
        <v>10</v>
      </c>
      <c r="M42" s="208">
        <f t="shared" si="7"/>
        <v>0</v>
      </c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173" t="s">
        <v>38</v>
      </c>
      <c r="F46" s="174"/>
      <c r="G46" s="174"/>
      <c r="H46" s="175"/>
      <c r="I46" s="173" t="s">
        <v>39</v>
      </c>
      <c r="J46" s="174"/>
      <c r="K46" s="174"/>
      <c r="L46" s="174"/>
      <c r="M46" s="174"/>
      <c r="N46" s="182"/>
      <c r="O46" s="144"/>
    </row>
    <row r="47" spans="1:15" ht="200.1" customHeight="1" x14ac:dyDescent="0.15">
      <c r="B47" s="169"/>
      <c r="C47" s="170"/>
      <c r="D47" s="142" t="s">
        <v>21</v>
      </c>
      <c r="E47" s="176" t="s">
        <v>36</v>
      </c>
      <c r="F47" s="177"/>
      <c r="G47" s="177"/>
      <c r="H47" s="178"/>
      <c r="I47" s="183" t="s">
        <v>40</v>
      </c>
      <c r="J47" s="184"/>
      <c r="K47" s="184"/>
      <c r="L47" s="184"/>
      <c r="M47" s="184"/>
      <c r="N47" s="185"/>
      <c r="O47" s="144"/>
    </row>
    <row r="48" spans="1:15" ht="200.1" customHeight="1" x14ac:dyDescent="0.15">
      <c r="B48" s="171"/>
      <c r="C48" s="172"/>
      <c r="D48" s="143" t="s">
        <v>22</v>
      </c>
      <c r="E48" s="179" t="s">
        <v>37</v>
      </c>
      <c r="F48" s="180"/>
      <c r="G48" s="180"/>
      <c r="H48" s="181"/>
      <c r="I48" s="186" t="s">
        <v>40</v>
      </c>
      <c r="J48" s="187"/>
      <c r="K48" s="187"/>
      <c r="L48" s="187"/>
      <c r="M48" s="187"/>
      <c r="N48" s="188"/>
      <c r="O48" s="144"/>
    </row>
    <row r="49" spans="2:15" ht="300" customHeight="1" thickBot="1" x14ac:dyDescent="0.2">
      <c r="B49" s="192" t="s">
        <v>18</v>
      </c>
      <c r="C49" s="193"/>
      <c r="D49" s="194" t="s">
        <v>41</v>
      </c>
      <c r="E49" s="195"/>
      <c r="F49" s="195"/>
      <c r="G49" s="195"/>
      <c r="H49" s="196"/>
      <c r="I49" s="189"/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topLeftCell="A40" zoomScale="40" zoomScaleNormal="80" zoomScaleSheetLayoutView="40" workbookViewId="0">
      <selection activeCell="D46" sqref="D46:N49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topLeftCell="A16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31" t="s">
        <v>27</v>
      </c>
      <c r="C2" s="231"/>
      <c r="D2" s="231"/>
      <c r="E2" s="231"/>
      <c r="F2" s="231"/>
      <c r="G2" s="231"/>
      <c r="H2" s="231"/>
      <c r="I2" s="124"/>
      <c r="J2" s="124"/>
      <c r="K2" s="124"/>
      <c r="L2" s="126" t="s">
        <v>28</v>
      </c>
      <c r="M2" s="232">
        <f>J7</f>
        <v>0</v>
      </c>
      <c r="N2" s="23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56" t="s">
        <v>24</v>
      </c>
      <c r="C4" s="257"/>
      <c r="D4" s="271"/>
      <c r="E4" s="272"/>
      <c r="F4" s="272"/>
      <c r="G4" s="273"/>
      <c r="H4" s="125"/>
      <c r="I4" s="233" t="s">
        <v>13</v>
      </c>
      <c r="J4" s="234"/>
      <c r="K4" s="234"/>
      <c r="L4" s="234"/>
      <c r="M4" s="234"/>
      <c r="N4" s="235"/>
    </row>
    <row r="5" spans="1:14" ht="25.15" customHeight="1" x14ac:dyDescent="0.15">
      <c r="A5" s="8"/>
      <c r="B5" s="258"/>
      <c r="C5" s="259"/>
      <c r="D5" s="274"/>
      <c r="E5" s="275"/>
      <c r="F5" s="275"/>
      <c r="G5" s="276"/>
      <c r="H5" s="2"/>
      <c r="I5" s="7" t="s">
        <v>6</v>
      </c>
      <c r="J5" s="202"/>
      <c r="K5" s="203"/>
      <c r="L5" s="15" t="s">
        <v>8</v>
      </c>
      <c r="M5" s="202"/>
      <c r="N5" s="204"/>
    </row>
    <row r="6" spans="1:14" ht="25.15" customHeight="1" x14ac:dyDescent="0.15">
      <c r="A6" s="8"/>
      <c r="B6" s="258"/>
      <c r="C6" s="259"/>
      <c r="D6" s="274"/>
      <c r="E6" s="275"/>
      <c r="F6" s="275"/>
      <c r="G6" s="276"/>
      <c r="H6" s="3"/>
      <c r="I6" s="7" t="s">
        <v>7</v>
      </c>
      <c r="J6" s="205"/>
      <c r="K6" s="206"/>
      <c r="L6" s="15" t="s">
        <v>9</v>
      </c>
      <c r="M6" s="205"/>
      <c r="N6" s="207"/>
    </row>
    <row r="7" spans="1:14" ht="25.15" customHeight="1" thickBot="1" x14ac:dyDescent="0.2">
      <c r="A7" s="8"/>
      <c r="B7" s="260"/>
      <c r="C7" s="261"/>
      <c r="D7" s="277"/>
      <c r="E7" s="278"/>
      <c r="F7" s="278"/>
      <c r="G7" s="279"/>
      <c r="H7" s="125"/>
      <c r="I7" s="16" t="s">
        <v>12</v>
      </c>
      <c r="J7" s="254"/>
      <c r="K7" s="255"/>
      <c r="L7" s="17" t="s">
        <v>10</v>
      </c>
      <c r="M7" s="208"/>
      <c r="N7" s="20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12"/>
      <c r="C9" s="21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16">
        <v>43922</v>
      </c>
      <c r="L9" s="217"/>
      <c r="M9" s="218">
        <v>44287</v>
      </c>
      <c r="N9" s="219"/>
    </row>
    <row r="10" spans="1:14" ht="35.1" customHeight="1" thickBot="1" x14ac:dyDescent="0.2">
      <c r="B10" s="213"/>
      <c r="C10" s="21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2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2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2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2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2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2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2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2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2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2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2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2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2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10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10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11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3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10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10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11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10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10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10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11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97" t="s">
        <v>30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98" t="s">
        <v>33</v>
      </c>
      <c r="C39" s="198"/>
      <c r="D39" s="198"/>
      <c r="E39" s="198"/>
      <c r="F39" s="198"/>
      <c r="G39" s="198"/>
      <c r="H39" s="198"/>
      <c r="I39" s="199" t="s">
        <v>13</v>
      </c>
      <c r="J39" s="200"/>
      <c r="K39" s="200"/>
      <c r="L39" s="200"/>
      <c r="M39" s="200"/>
      <c r="N39" s="201"/>
    </row>
    <row r="40" spans="1:15" ht="30" customHeight="1" x14ac:dyDescent="0.15">
      <c r="A40" s="49"/>
      <c r="B40" s="198"/>
      <c r="C40" s="198"/>
      <c r="D40" s="198"/>
      <c r="E40" s="198"/>
      <c r="F40" s="198"/>
      <c r="G40" s="198"/>
      <c r="H40" s="198"/>
      <c r="I40" s="7" t="s">
        <v>6</v>
      </c>
      <c r="J40" s="202"/>
      <c r="K40" s="203"/>
      <c r="L40" s="15" t="s">
        <v>8</v>
      </c>
      <c r="M40" s="202"/>
      <c r="N40" s="204"/>
    </row>
    <row r="41" spans="1:15" ht="30" customHeight="1" x14ac:dyDescent="0.15">
      <c r="A41" s="49"/>
      <c r="B41" s="198"/>
      <c r="C41" s="198"/>
      <c r="D41" s="198"/>
      <c r="E41" s="198"/>
      <c r="F41" s="198"/>
      <c r="G41" s="198"/>
      <c r="H41" s="198"/>
      <c r="I41" s="7" t="s">
        <v>7</v>
      </c>
      <c r="J41" s="205"/>
      <c r="K41" s="206"/>
      <c r="L41" s="15" t="s">
        <v>9</v>
      </c>
      <c r="M41" s="205"/>
      <c r="N41" s="207"/>
    </row>
    <row r="42" spans="1:15" ht="30" customHeight="1" thickBot="1" x14ac:dyDescent="0.2">
      <c r="A42" s="49"/>
      <c r="B42" s="198"/>
      <c r="C42" s="198"/>
      <c r="D42" s="198"/>
      <c r="E42" s="198"/>
      <c r="F42" s="198"/>
      <c r="G42" s="198"/>
      <c r="H42" s="198"/>
      <c r="I42" s="16" t="s">
        <v>12</v>
      </c>
      <c r="J42" s="254"/>
      <c r="K42" s="255"/>
      <c r="L42" s="17" t="s">
        <v>10</v>
      </c>
      <c r="M42" s="208"/>
      <c r="N42" s="209"/>
    </row>
    <row r="43" spans="1:15" ht="30" customHeight="1" x14ac:dyDescent="0.15">
      <c r="A43" s="49"/>
      <c r="B43" s="198"/>
      <c r="C43" s="198"/>
      <c r="D43" s="198"/>
      <c r="E43" s="198"/>
      <c r="F43" s="198"/>
      <c r="G43" s="198"/>
      <c r="H43" s="19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62"/>
      <c r="C45" s="163"/>
      <c r="D45" s="164" t="s">
        <v>17</v>
      </c>
      <c r="E45" s="164"/>
      <c r="F45" s="164"/>
      <c r="G45" s="164"/>
      <c r="H45" s="165"/>
      <c r="I45" s="164"/>
      <c r="J45" s="164"/>
      <c r="K45" s="164"/>
      <c r="L45" s="164"/>
      <c r="M45" s="164"/>
      <c r="N45" s="166"/>
      <c r="O45" s="144"/>
    </row>
    <row r="46" spans="1:15" ht="199.5" customHeight="1" x14ac:dyDescent="0.15">
      <c r="B46" s="167" t="s">
        <v>16</v>
      </c>
      <c r="C46" s="168"/>
      <c r="D46" s="141" t="s">
        <v>20</v>
      </c>
      <c r="E46" s="238" t="s">
        <v>19</v>
      </c>
      <c r="F46" s="239"/>
      <c r="G46" s="239"/>
      <c r="H46" s="240"/>
      <c r="I46" s="238" t="s">
        <v>34</v>
      </c>
      <c r="J46" s="239"/>
      <c r="K46" s="239"/>
      <c r="L46" s="239"/>
      <c r="M46" s="239"/>
      <c r="N46" s="241"/>
      <c r="O46" s="144"/>
    </row>
    <row r="47" spans="1:15" ht="200.1" customHeight="1" x14ac:dyDescent="0.15">
      <c r="B47" s="169"/>
      <c r="C47" s="170"/>
      <c r="D47" s="142" t="s">
        <v>21</v>
      </c>
      <c r="E47" s="242"/>
      <c r="F47" s="243"/>
      <c r="G47" s="243"/>
      <c r="H47" s="244"/>
      <c r="I47" s="245"/>
      <c r="J47" s="246"/>
      <c r="K47" s="246"/>
      <c r="L47" s="246"/>
      <c r="M47" s="246"/>
      <c r="N47" s="247"/>
      <c r="O47" s="144"/>
    </row>
    <row r="48" spans="1:15" ht="200.1" customHeight="1" x14ac:dyDescent="0.15">
      <c r="B48" s="171"/>
      <c r="C48" s="172"/>
      <c r="D48" s="143" t="s">
        <v>22</v>
      </c>
      <c r="E48" s="248"/>
      <c r="F48" s="249"/>
      <c r="G48" s="249"/>
      <c r="H48" s="250"/>
      <c r="I48" s="251"/>
      <c r="J48" s="252"/>
      <c r="K48" s="252"/>
      <c r="L48" s="252"/>
      <c r="M48" s="252"/>
      <c r="N48" s="253"/>
      <c r="O48" s="144"/>
    </row>
    <row r="49" spans="2:15" ht="300" customHeight="1" thickBot="1" x14ac:dyDescent="0.2">
      <c r="B49" s="192" t="s">
        <v>18</v>
      </c>
      <c r="C49" s="193"/>
      <c r="D49" s="190" t="s">
        <v>31</v>
      </c>
      <c r="E49" s="236"/>
      <c r="F49" s="236"/>
      <c r="G49" s="236"/>
      <c r="H49" s="237"/>
      <c r="I49" s="189" t="s">
        <v>35</v>
      </c>
      <c r="J49" s="190"/>
      <c r="K49" s="190"/>
      <c r="L49" s="190"/>
      <c r="M49" s="190"/>
      <c r="N49" s="19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南風原町</vt:lpstr>
      <vt:lpstr>町内全域</vt:lpstr>
      <vt:lpstr>南星中校区</vt:lpstr>
      <vt:lpstr>保育提供区域３</vt:lpstr>
      <vt:lpstr>保育提供区域４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町内全域!Print_Area</vt:lpstr>
      <vt:lpstr>南星中校区!Print_Area</vt:lpstr>
      <vt:lpstr>南風原町!Print_Area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保育提供区域３!Print_Area</vt:lpstr>
      <vt:lpstr>保育提供区域４!Print_Area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2020-08-19T07:09:13Z</cp:lastPrinted>
  <dcterms:created xsi:type="dcterms:W3CDTF">2017-06-14T04:29:19Z</dcterms:created>
  <dcterms:modified xsi:type="dcterms:W3CDTF">2020-08-19T07:09:19Z</dcterms:modified>
</cp:coreProperties>
</file>