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3_東京都\"/>
    </mc:Choice>
  </mc:AlternateContent>
  <bookViews>
    <workbookView xWindow="-15" yWindow="-15" windowWidth="10320" windowHeight="8070" tabRatio="812"/>
  </bookViews>
  <sheets>
    <sheet name="品川区" sheetId="70" r:id="rId1"/>
    <sheet name="品川地区" sheetId="71" r:id="rId2"/>
    <sheet name="東大井・八潮地区" sheetId="72" r:id="rId3"/>
    <sheet name="大崎地区" sheetId="73" r:id="rId4"/>
    <sheet name="大井地区" sheetId="74" r:id="rId5"/>
    <sheet name="五反田地区" sheetId="75" r:id="rId6"/>
    <sheet name="荏原地区" sheetId="77" r:id="rId7"/>
    <sheet name="（非表示）r2.4（見込）利用定員の施設種別内訳" sheetId="79" state="hidden" r:id="rId8"/>
    <sheet name="バックデータ" sheetId="78" state="hidden" r:id="rId9"/>
  </sheets>
  <definedNames>
    <definedName name="_xlnm.Print_Area" localSheetId="8">バックデータ!$A$1:$U$26</definedName>
    <definedName name="_xlnm.Print_Area" localSheetId="6">荏原地区!$A$1:$I$18</definedName>
    <definedName name="_xlnm.Print_Area" localSheetId="5">五反田地区!$A$1:$I$18</definedName>
    <definedName name="_xlnm.Print_Area" localSheetId="4">大井地区!$A$1:$I$18</definedName>
    <definedName name="_xlnm.Print_Area" localSheetId="3">大崎地区!$A$1:$I$18</definedName>
    <definedName name="_xlnm.Print_Area" localSheetId="2">東大井・八潮地区!$A$1:$I$18</definedName>
    <definedName name="_xlnm.Print_Area" localSheetId="0">品川区!$A$1:$I$18</definedName>
    <definedName name="_xlnm.Print_Area" localSheetId="1">品川地区!$A$1:$I$18</definedName>
  </definedNames>
  <calcPr calcId="162913"/>
</workbook>
</file>

<file path=xl/calcChain.xml><?xml version="1.0" encoding="utf-8"?>
<calcChain xmlns="http://schemas.openxmlformats.org/spreadsheetml/2006/main">
  <c r="S40" i="79" l="1"/>
  <c r="T40" i="79"/>
  <c r="S41" i="79"/>
  <c r="T41" i="79"/>
  <c r="S42" i="79"/>
  <c r="T42" i="79"/>
  <c r="S33" i="79"/>
  <c r="T33" i="79"/>
  <c r="S34" i="79"/>
  <c r="T34" i="79"/>
  <c r="S35" i="79"/>
  <c r="T35" i="79"/>
  <c r="S28" i="79"/>
  <c r="S27" i="79"/>
  <c r="S26" i="79"/>
  <c r="T26" i="79"/>
  <c r="T27" i="79"/>
  <c r="T28" i="79"/>
  <c r="S19" i="79"/>
  <c r="T19" i="79"/>
  <c r="S20" i="79"/>
  <c r="T20" i="79"/>
  <c r="S21" i="79"/>
  <c r="T21" i="79"/>
  <c r="S12" i="79"/>
  <c r="T12" i="79"/>
  <c r="S13" i="79"/>
  <c r="T13" i="79"/>
  <c r="S14" i="79"/>
  <c r="T14" i="79"/>
  <c r="S5" i="79"/>
  <c r="T5" i="79"/>
  <c r="S6" i="79"/>
  <c r="T6" i="79"/>
  <c r="S7" i="79"/>
  <c r="S49" i="79" s="1"/>
  <c r="T7" i="79"/>
  <c r="C33" i="79"/>
  <c r="I33" i="79" s="1"/>
  <c r="J33" i="79" s="1"/>
  <c r="N49" i="79"/>
  <c r="N48" i="79"/>
  <c r="N47" i="79"/>
  <c r="D47" i="79"/>
  <c r="E47" i="79"/>
  <c r="F47" i="79"/>
  <c r="G47" i="79"/>
  <c r="H47" i="79"/>
  <c r="D48" i="79"/>
  <c r="E48" i="79"/>
  <c r="F48" i="79"/>
  <c r="G48" i="79"/>
  <c r="H48" i="79"/>
  <c r="D49" i="79"/>
  <c r="E49" i="79"/>
  <c r="F49" i="79"/>
  <c r="G49" i="79"/>
  <c r="H49" i="79"/>
  <c r="B48" i="79"/>
  <c r="B49" i="79"/>
  <c r="B47" i="79"/>
  <c r="V50" i="79"/>
  <c r="W50" i="79" s="1"/>
  <c r="J50" i="79"/>
  <c r="K50" i="79" s="1"/>
  <c r="R42" i="79"/>
  <c r="Q42" i="79"/>
  <c r="P42" i="79"/>
  <c r="R41" i="79"/>
  <c r="Q41" i="79"/>
  <c r="P41" i="79"/>
  <c r="R40" i="79"/>
  <c r="Q40" i="79"/>
  <c r="P40" i="79"/>
  <c r="R35" i="79"/>
  <c r="Q35" i="79"/>
  <c r="P35" i="79"/>
  <c r="R34" i="79"/>
  <c r="Q34" i="79"/>
  <c r="P34" i="79"/>
  <c r="R33" i="79"/>
  <c r="Q33" i="79"/>
  <c r="P33" i="79"/>
  <c r="R28" i="79"/>
  <c r="Q28" i="79"/>
  <c r="P28" i="79"/>
  <c r="R27" i="79"/>
  <c r="Q27" i="79"/>
  <c r="P27" i="79"/>
  <c r="R26" i="79"/>
  <c r="Q26" i="79"/>
  <c r="P26" i="79"/>
  <c r="R21" i="79"/>
  <c r="Q21" i="79"/>
  <c r="P21" i="79"/>
  <c r="R20" i="79"/>
  <c r="Q20" i="79"/>
  <c r="P20" i="79"/>
  <c r="R19" i="79"/>
  <c r="Q19" i="79"/>
  <c r="P19" i="79"/>
  <c r="R14" i="79"/>
  <c r="Q14" i="79"/>
  <c r="P14" i="79"/>
  <c r="R13" i="79"/>
  <c r="Q13" i="79"/>
  <c r="P13" i="79"/>
  <c r="P48" i="79" s="1"/>
  <c r="R12" i="79"/>
  <c r="Q12" i="79"/>
  <c r="P12" i="79"/>
  <c r="I20" i="79"/>
  <c r="Q5" i="79"/>
  <c r="R5" i="79"/>
  <c r="Q6" i="79"/>
  <c r="R6" i="79"/>
  <c r="Q7" i="79"/>
  <c r="R7" i="79"/>
  <c r="P6" i="79"/>
  <c r="P7" i="79"/>
  <c r="P49" i="79" s="1"/>
  <c r="P5" i="79"/>
  <c r="P47" i="79" s="1"/>
  <c r="V43" i="79"/>
  <c r="V36" i="79"/>
  <c r="V29" i="79"/>
  <c r="V22" i="79"/>
  <c r="V15" i="79"/>
  <c r="V8" i="79"/>
  <c r="J43" i="79"/>
  <c r="J36" i="79"/>
  <c r="K36" i="79" s="1"/>
  <c r="J29" i="79"/>
  <c r="J22" i="79"/>
  <c r="K22" i="79" s="1"/>
  <c r="J15" i="79"/>
  <c r="J8" i="79"/>
  <c r="K8" i="79" s="1"/>
  <c r="O42" i="79"/>
  <c r="O49" i="79" s="1"/>
  <c r="O41" i="79"/>
  <c r="O40" i="79"/>
  <c r="O47" i="79" s="1"/>
  <c r="O35" i="79"/>
  <c r="O34" i="79"/>
  <c r="O48" i="79" s="1"/>
  <c r="O33" i="79"/>
  <c r="C42" i="79"/>
  <c r="I42" i="79" s="1"/>
  <c r="C41" i="79"/>
  <c r="I41" i="79" s="1"/>
  <c r="C40" i="79"/>
  <c r="C47" i="79" s="1"/>
  <c r="C35" i="79"/>
  <c r="C34" i="79"/>
  <c r="C48" i="79" s="1"/>
  <c r="I35" i="79"/>
  <c r="I28" i="79"/>
  <c r="I27" i="79"/>
  <c r="I26" i="79"/>
  <c r="J26" i="79" s="1"/>
  <c r="I21" i="79"/>
  <c r="I19" i="79"/>
  <c r="J19" i="79" s="1"/>
  <c r="I14" i="79"/>
  <c r="I13" i="79"/>
  <c r="I12" i="79"/>
  <c r="J12" i="79" s="1"/>
  <c r="U6" i="79"/>
  <c r="I6" i="79"/>
  <c r="I7" i="79"/>
  <c r="J6" i="79" s="1"/>
  <c r="I5" i="79"/>
  <c r="J5" i="79" s="1"/>
  <c r="B53" i="79" l="1"/>
  <c r="K5" i="79"/>
  <c r="I34" i="79"/>
  <c r="I40" i="79"/>
  <c r="J40" i="79" s="1"/>
  <c r="K15" i="79"/>
  <c r="K29" i="79"/>
  <c r="K43" i="79"/>
  <c r="W15" i="79"/>
  <c r="W29" i="79"/>
  <c r="W43" i="79"/>
  <c r="C49" i="79"/>
  <c r="G53" i="79"/>
  <c r="U5" i="79"/>
  <c r="V5" i="79" s="1"/>
  <c r="S48" i="79"/>
  <c r="U21" i="79"/>
  <c r="S47" i="79"/>
  <c r="U40" i="79"/>
  <c r="V40" i="79" s="1"/>
  <c r="R47" i="79"/>
  <c r="D53" i="79"/>
  <c r="T49" i="79"/>
  <c r="T48" i="79"/>
  <c r="T47" i="79"/>
  <c r="W8" i="79"/>
  <c r="W22" i="79"/>
  <c r="W36" i="79"/>
  <c r="U14" i="79"/>
  <c r="U27" i="79"/>
  <c r="U7" i="79"/>
  <c r="V6" i="79" s="1"/>
  <c r="U41" i="79"/>
  <c r="U34" i="79"/>
  <c r="U26" i="79"/>
  <c r="V26" i="79" s="1"/>
  <c r="R49" i="79"/>
  <c r="Q49" i="79"/>
  <c r="U28" i="79"/>
  <c r="Q47" i="79"/>
  <c r="U19" i="79"/>
  <c r="V19" i="79" s="1"/>
  <c r="R48" i="79"/>
  <c r="U20" i="79"/>
  <c r="V20" i="79" s="1"/>
  <c r="I49" i="79"/>
  <c r="Q48" i="79"/>
  <c r="U13" i="79"/>
  <c r="U12" i="79"/>
  <c r="V12" i="79" s="1"/>
  <c r="I48" i="79"/>
  <c r="I47" i="79"/>
  <c r="J47" i="79" s="1"/>
  <c r="U42" i="79"/>
  <c r="U35" i="79"/>
  <c r="U33" i="79"/>
  <c r="V33" i="79" s="1"/>
  <c r="J20" i="79"/>
  <c r="J41" i="79"/>
  <c r="J34" i="79"/>
  <c r="J27" i="79"/>
  <c r="J13" i="79"/>
  <c r="N22" i="78"/>
  <c r="J22" i="78"/>
  <c r="N21" i="78"/>
  <c r="J21" i="78"/>
  <c r="N20" i="78"/>
  <c r="J20" i="78"/>
  <c r="N19" i="78"/>
  <c r="J19" i="78"/>
  <c r="N18" i="78"/>
  <c r="J18" i="78"/>
  <c r="N17" i="78"/>
  <c r="J17" i="78"/>
  <c r="N26" i="78"/>
  <c r="J26" i="78"/>
  <c r="O26" i="78" s="1"/>
  <c r="N25" i="78"/>
  <c r="J25" i="78"/>
  <c r="N16" i="78"/>
  <c r="J16" i="78"/>
  <c r="J23" i="78"/>
  <c r="N23" i="78"/>
  <c r="S25" i="78"/>
  <c r="S22" i="78"/>
  <c r="S19" i="78"/>
  <c r="S16" i="78"/>
  <c r="R16" i="78"/>
  <c r="K12" i="79" l="1"/>
  <c r="W19" i="79"/>
  <c r="K33" i="79"/>
  <c r="K40" i="79"/>
  <c r="O23" i="78"/>
  <c r="O25" i="78"/>
  <c r="O17" i="78"/>
  <c r="O18" i="78"/>
  <c r="O19" i="78"/>
  <c r="O20" i="78"/>
  <c r="O21" i="78"/>
  <c r="O22" i="78"/>
  <c r="U47" i="79"/>
  <c r="V47" i="79" s="1"/>
  <c r="W5" i="79"/>
  <c r="K26" i="79"/>
  <c r="K19" i="79"/>
  <c r="V41" i="79"/>
  <c r="V13" i="79"/>
  <c r="V27" i="79"/>
  <c r="U49" i="79"/>
  <c r="V34" i="79"/>
  <c r="J48" i="79"/>
  <c r="K47" i="79" s="1"/>
  <c r="U48" i="79"/>
  <c r="O16" i="78"/>
  <c r="W40" i="79" l="1"/>
  <c r="W33" i="79"/>
  <c r="W26" i="79"/>
  <c r="W12" i="79"/>
  <c r="V48" i="79"/>
  <c r="W47" i="79" s="1"/>
  <c r="T25" i="78"/>
  <c r="R25" i="78"/>
  <c r="Q25" i="78"/>
  <c r="R22" i="78"/>
  <c r="S21" i="78"/>
  <c r="R21" i="78"/>
  <c r="T19" i="78"/>
  <c r="R19" i="78"/>
  <c r="Q19" i="78"/>
  <c r="N24" i="78"/>
  <c r="T22" i="78" s="1"/>
  <c r="J24" i="78"/>
  <c r="Q16" i="78"/>
  <c r="O24" i="78" l="1"/>
  <c r="Q22" i="78" s="1"/>
  <c r="T16" i="78"/>
  <c r="T21" i="78"/>
  <c r="Q21" i="78"/>
  <c r="U19" i="78" l="1"/>
  <c r="Y20" i="78"/>
  <c r="T15" i="78" l="1"/>
  <c r="S15" i="78"/>
  <c r="R15" i="78"/>
  <c r="T13" i="78"/>
  <c r="S13" i="78"/>
  <c r="R13" i="78"/>
  <c r="T7" i="78"/>
  <c r="S7" i="78"/>
  <c r="R7" i="78"/>
  <c r="T6" i="78"/>
  <c r="S6" i="78"/>
  <c r="R6" i="78"/>
  <c r="T5" i="78"/>
  <c r="S5" i="78"/>
  <c r="R5" i="78"/>
  <c r="N12" i="78"/>
  <c r="J12" i="78"/>
  <c r="N11" i="78"/>
  <c r="J11" i="78"/>
  <c r="N10" i="78"/>
  <c r="J10" i="78"/>
  <c r="N9" i="78"/>
  <c r="J9" i="78"/>
  <c r="N14" i="78"/>
  <c r="J14" i="78"/>
  <c r="N8" i="78"/>
  <c r="J8" i="78"/>
  <c r="N5" i="78"/>
  <c r="J5" i="78"/>
  <c r="N6" i="78"/>
  <c r="J6" i="78"/>
  <c r="N7" i="78"/>
  <c r="J7" i="78"/>
  <c r="N13" i="78"/>
  <c r="J13" i="78"/>
  <c r="N15" i="78"/>
  <c r="J15" i="78"/>
  <c r="O10" i="78" l="1"/>
  <c r="O12" i="78"/>
  <c r="O13" i="78"/>
  <c r="O8" i="78"/>
  <c r="O15" i="78"/>
  <c r="Q15" i="78" s="1"/>
  <c r="O7" i="78"/>
  <c r="O5" i="78"/>
  <c r="O14" i="78"/>
  <c r="O9" i="78"/>
  <c r="O6" i="78"/>
  <c r="Q6" i="78" s="1"/>
  <c r="O11" i="78"/>
  <c r="Q13" i="78" l="1"/>
  <c r="U8" i="78"/>
  <c r="Q5" i="78"/>
  <c r="Q7" i="78"/>
  <c r="W26" i="78"/>
</calcChain>
</file>

<file path=xl/sharedStrings.xml><?xml version="1.0" encoding="utf-8"?>
<sst xmlns="http://schemas.openxmlformats.org/spreadsheetml/2006/main" count="531" uniqueCount="135">
  <si>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</si>
  <si>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</si>
  <si>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</si>
  <si>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</si>
  <si>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</si>
  <si>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</si>
  <si>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</si>
  <si>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</si>
  <si>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</si>
  <si>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</si>
  <si>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</si>
  <si>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品川区</t>
  </si>
  <si>
    <t>品川地区</t>
    <rPh sb="0" eb="2">
      <t>シナガワ</t>
    </rPh>
    <rPh sb="2" eb="4">
      <t>チク</t>
    </rPh>
    <phoneticPr fontId="1"/>
  </si>
  <si>
    <t>東大井・八潮地区</t>
    <rPh sb="0" eb="3">
      <t>ヒガシオオイ</t>
    </rPh>
    <rPh sb="4" eb="6">
      <t>ヤシオ</t>
    </rPh>
    <rPh sb="6" eb="8">
      <t>チク</t>
    </rPh>
    <phoneticPr fontId="1"/>
  </si>
  <si>
    <t>大井地区</t>
    <rPh sb="0" eb="2">
      <t>オオイ</t>
    </rPh>
    <rPh sb="2" eb="4">
      <t>チク</t>
    </rPh>
    <phoneticPr fontId="1"/>
  </si>
  <si>
    <t>荏原地区</t>
    <rPh sb="0" eb="2">
      <t>エバラ</t>
    </rPh>
    <rPh sb="2" eb="4">
      <t>チク</t>
    </rPh>
    <phoneticPr fontId="1"/>
  </si>
  <si>
    <t>五反田地区</t>
    <rPh sb="0" eb="3">
      <t>ゴタンダ</t>
    </rPh>
    <rPh sb="3" eb="5">
      <t>チク</t>
    </rPh>
    <phoneticPr fontId="1"/>
  </si>
  <si>
    <t>№</t>
    <phoneticPr fontId="8"/>
  </si>
  <si>
    <t>開設予定</t>
    <rPh sb="0" eb="2">
      <t>カイセツ</t>
    </rPh>
    <rPh sb="2" eb="4">
      <t>ヨテイ</t>
    </rPh>
    <phoneticPr fontId="8"/>
  </si>
  <si>
    <t>名称（すべて仮称）</t>
    <rPh sb="0" eb="2">
      <t>メイショウ</t>
    </rPh>
    <rPh sb="6" eb="8">
      <t>カショウ</t>
    </rPh>
    <phoneticPr fontId="8"/>
  </si>
  <si>
    <t>住居表示</t>
    <rPh sb="0" eb="2">
      <t>ジュウキョ</t>
    </rPh>
    <rPh sb="2" eb="4">
      <t>ヒョウジ</t>
    </rPh>
    <phoneticPr fontId="8"/>
  </si>
  <si>
    <t>運営事業者</t>
    <rPh sb="0" eb="2">
      <t>ウンエイ</t>
    </rPh>
    <rPh sb="2" eb="5">
      <t>ジギョウシャ</t>
    </rPh>
    <phoneticPr fontId="8"/>
  </si>
  <si>
    <t>2号、3号　定員（予定）</t>
    <rPh sb="1" eb="2">
      <t>ゴウ</t>
    </rPh>
    <rPh sb="4" eb="5">
      <t>ゴウ</t>
    </rPh>
    <rPh sb="6" eb="8">
      <t>テイイン</t>
    </rPh>
    <rPh sb="9" eb="11">
      <t>ヨテイ</t>
    </rPh>
    <phoneticPr fontId="8"/>
  </si>
  <si>
    <t>区域</t>
    <rPh sb="0" eb="2">
      <t>クイキ</t>
    </rPh>
    <phoneticPr fontId="1"/>
  </si>
  <si>
    <t>年度別</t>
    <rPh sb="0" eb="2">
      <t>ネンド</t>
    </rPh>
    <rPh sb="2" eb="3">
      <t>ベツ</t>
    </rPh>
    <phoneticPr fontId="1"/>
  </si>
  <si>
    <t>０歳</t>
    <rPh sb="1" eb="2">
      <t>サイ</t>
    </rPh>
    <phoneticPr fontId="8"/>
  </si>
  <si>
    <t>１歳</t>
    <rPh sb="1" eb="2">
      <t>サイ</t>
    </rPh>
    <phoneticPr fontId="8"/>
  </si>
  <si>
    <t>２歳</t>
    <rPh sb="1" eb="2">
      <t>サイ</t>
    </rPh>
    <phoneticPr fontId="8"/>
  </si>
  <si>
    <t>３歳</t>
    <rPh sb="1" eb="2">
      <t>サイ</t>
    </rPh>
    <phoneticPr fontId="8"/>
  </si>
  <si>
    <t>４歳</t>
    <rPh sb="1" eb="2">
      <t>サイ</t>
    </rPh>
    <phoneticPr fontId="8"/>
  </si>
  <si>
    <t>５歳</t>
    <rPh sb="1" eb="2">
      <t>サイ</t>
    </rPh>
    <phoneticPr fontId="8"/>
  </si>
  <si>
    <t>3-5歳
小計</t>
    <rPh sb="3" eb="4">
      <t>サイ</t>
    </rPh>
    <rPh sb="5" eb="7">
      <t>ショウケイ</t>
    </rPh>
    <phoneticPr fontId="8"/>
  </si>
  <si>
    <t>合計</t>
    <rPh sb="0" eb="2">
      <t>ゴウケイ</t>
    </rPh>
    <phoneticPr fontId="8"/>
  </si>
  <si>
    <t>拡大数</t>
    <rPh sb="0" eb="2">
      <t>カクダイ</t>
    </rPh>
    <rPh sb="2" eb="3">
      <t>スウ</t>
    </rPh>
    <phoneticPr fontId="1"/>
  </si>
  <si>
    <t>認可</t>
    <rPh sb="0" eb="2">
      <t>ニンカ</t>
    </rPh>
    <phoneticPr fontId="1"/>
  </si>
  <si>
    <t>アソシエ旗の台</t>
    <phoneticPr fontId="8"/>
  </si>
  <si>
    <t>旗の台六</t>
  </si>
  <si>
    <t>(株)アソシエ・インターナショナル</t>
  </si>
  <si>
    <t>荏原</t>
    <rPh sb="0" eb="2">
      <t>エバラ</t>
    </rPh>
    <phoneticPr fontId="8"/>
  </si>
  <si>
    <t>キッズガーデン五反田駅前</t>
    <phoneticPr fontId="8"/>
  </si>
  <si>
    <t>西五反田一</t>
  </si>
  <si>
    <t>(株) Kids Smile Project</t>
    <phoneticPr fontId="8"/>
  </si>
  <si>
    <t>五反田</t>
    <rPh sb="0" eb="3">
      <t>ゴタンダ</t>
    </rPh>
    <phoneticPr fontId="8"/>
  </si>
  <si>
    <t>キッズラボ中延園</t>
  </si>
  <si>
    <t>戸越六</t>
  </si>
  <si>
    <t>キッズラボ(株)</t>
  </si>
  <si>
    <t>大井</t>
    <rPh sb="0" eb="2">
      <t>オオイ</t>
    </rPh>
    <phoneticPr fontId="8"/>
  </si>
  <si>
    <t>こころしながわひがしおおい</t>
    <phoneticPr fontId="8"/>
  </si>
  <si>
    <t>東大井一</t>
  </si>
  <si>
    <t>(株)こころケアプラン</t>
  </si>
  <si>
    <t>東大井・八潮</t>
    <rPh sb="0" eb="3">
      <t>ヒガシオオイ</t>
    </rPh>
    <rPh sb="4" eb="6">
      <t>ヤシオ</t>
    </rPh>
    <phoneticPr fontId="8"/>
  </si>
  <si>
    <t>R2年度</t>
    <rPh sb="2" eb="4">
      <t>ネンド</t>
    </rPh>
    <phoneticPr fontId="1"/>
  </si>
  <si>
    <t>さくらさくみらい御殿山</t>
  </si>
  <si>
    <t>北品川三</t>
  </si>
  <si>
    <t>(株)さくらさくみらい</t>
  </si>
  <si>
    <t>品川</t>
    <rPh sb="0" eb="2">
      <t>シナガワ</t>
    </rPh>
    <phoneticPr fontId="8"/>
  </si>
  <si>
    <t>しなおおコスモ</t>
    <phoneticPr fontId="8"/>
  </si>
  <si>
    <t>大井一</t>
  </si>
  <si>
    <t>(株)コスモズ</t>
  </si>
  <si>
    <t>ニチイキッズむさしこやま</t>
    <phoneticPr fontId="8"/>
  </si>
  <si>
    <t>小山三</t>
  </si>
  <si>
    <t>(株)ニチイ学館</t>
  </si>
  <si>
    <t>はぐはぐキッズ二葉</t>
  </si>
  <si>
    <t>二葉四</t>
  </si>
  <si>
    <t>プリメックスキッズ(株)</t>
  </si>
  <si>
    <t>クオリスキッズ大井町</t>
  </si>
  <si>
    <t>大井三</t>
  </si>
  <si>
    <t>(株)クオリス</t>
    <phoneticPr fontId="8"/>
  </si>
  <si>
    <t>認可化</t>
    <rPh sb="0" eb="2">
      <t>ニンカ</t>
    </rPh>
    <rPh sb="2" eb="3">
      <t>カ</t>
    </rPh>
    <phoneticPr fontId="1"/>
  </si>
  <si>
    <t>さんさん森の保育園戸越公園</t>
    <phoneticPr fontId="1"/>
  </si>
  <si>
    <t>豊町三</t>
    <phoneticPr fontId="1"/>
  </si>
  <si>
    <t>(株) アスパイーエックス</t>
    <phoneticPr fontId="1"/>
  </si>
  <si>
    <t>大井</t>
    <rPh sb="0" eb="2">
      <t>オオイ</t>
    </rPh>
    <phoneticPr fontId="1"/>
  </si>
  <si>
    <t>▲</t>
    <phoneticPr fontId="1"/>
  </si>
  <si>
    <t>認証</t>
    <rPh sb="0" eb="2">
      <t>ニンショウ</t>
    </rPh>
    <phoneticPr fontId="8"/>
  </si>
  <si>
    <t>さんさん森の保育園戸越公園</t>
    <rPh sb="4" eb="5">
      <t>モリ</t>
    </rPh>
    <rPh sb="6" eb="9">
      <t>ホイクエン</t>
    </rPh>
    <rPh sb="9" eb="13">
      <t>トゴシコウエン</t>
    </rPh>
    <phoneticPr fontId="8"/>
  </si>
  <si>
    <t>豊町三
豊町四</t>
    <rPh sb="0" eb="2">
      <t>ユタカチョウ</t>
    </rPh>
    <rPh sb="2" eb="3">
      <t>ミ</t>
    </rPh>
    <rPh sb="4" eb="6">
      <t>ユタカチョウ</t>
    </rPh>
    <rPh sb="6" eb="7">
      <t>ヨン</t>
    </rPh>
    <phoneticPr fontId="8"/>
  </si>
  <si>
    <t>(株) アスパイーエックス</t>
    <phoneticPr fontId="8"/>
  </si>
  <si>
    <t>（大井）</t>
    <rPh sb="1" eb="3">
      <t>オオイ</t>
    </rPh>
    <phoneticPr fontId="1"/>
  </si>
  <si>
    <t>2021.4.1</t>
    <phoneticPr fontId="1"/>
  </si>
  <si>
    <t>五反田</t>
    <rPh sb="0" eb="3">
      <t>ゴタンダ</t>
    </rPh>
    <phoneticPr fontId="1"/>
  </si>
  <si>
    <t>大崎</t>
    <rPh sb="0" eb="2">
      <t>オオサキ</t>
    </rPh>
    <phoneticPr fontId="1"/>
  </si>
  <si>
    <t>2021.4.1</t>
    <phoneticPr fontId="8"/>
  </si>
  <si>
    <t>Ｒ2年4月</t>
    <rPh sb="2" eb="3">
      <t>ネン</t>
    </rPh>
    <rPh sb="4" eb="5">
      <t>ガツ</t>
    </rPh>
    <phoneticPr fontId="1"/>
  </si>
  <si>
    <t>Ｒ2年11月</t>
    <rPh sb="2" eb="3">
      <t>ネン</t>
    </rPh>
    <rPh sb="5" eb="6">
      <t>ガツ</t>
    </rPh>
    <phoneticPr fontId="1"/>
  </si>
  <si>
    <t>Ｒ2年4月</t>
    <phoneticPr fontId="8"/>
  </si>
  <si>
    <t>0歳</t>
    <rPh sb="1" eb="2">
      <t>サイ</t>
    </rPh>
    <phoneticPr fontId="1"/>
  </si>
  <si>
    <t>1.2歳</t>
    <rPh sb="3" eb="4">
      <t>サイ</t>
    </rPh>
    <phoneticPr fontId="1"/>
  </si>
  <si>
    <t>3～5歳</t>
    <rPh sb="3" eb="4">
      <t>サイ</t>
    </rPh>
    <phoneticPr fontId="1"/>
  </si>
  <si>
    <t>1-2歳
小計</t>
    <rPh sb="3" eb="4">
      <t>サイ</t>
    </rPh>
    <rPh sb="5" eb="7">
      <t>ショウケイ</t>
    </rPh>
    <phoneticPr fontId="8"/>
  </si>
  <si>
    <t>東大井・八潮</t>
    <rPh sb="0" eb="3">
      <t>ヒガシオオイ</t>
    </rPh>
    <rPh sb="4" eb="6">
      <t>ヤシオ</t>
    </rPh>
    <phoneticPr fontId="1"/>
  </si>
  <si>
    <t>大崎地区</t>
    <rPh sb="0" eb="2">
      <t>オオサキ</t>
    </rPh>
    <rPh sb="2" eb="4">
      <t>チク</t>
    </rPh>
    <phoneticPr fontId="1"/>
  </si>
  <si>
    <t>（参考）新規開設等による定員拡大一覧（予定）</t>
    <rPh sb="1" eb="3">
      <t>サンコウ</t>
    </rPh>
    <rPh sb="4" eb="6">
      <t>シンキ</t>
    </rPh>
    <rPh sb="6" eb="8">
      <t>カイセツ</t>
    </rPh>
    <rPh sb="8" eb="9">
      <t>トウ</t>
    </rPh>
    <rPh sb="12" eb="14">
      <t>テイイン</t>
    </rPh>
    <rPh sb="14" eb="16">
      <t>カクダイ</t>
    </rPh>
    <rPh sb="16" eb="18">
      <t>イチラン</t>
    </rPh>
    <rPh sb="19" eb="21">
      <t>ヨテイ</t>
    </rPh>
    <phoneticPr fontId="8"/>
  </si>
  <si>
    <t>モデル①ひろまち対策（さんさん南品川）</t>
    <rPh sb="8" eb="10">
      <t>タイサク</t>
    </rPh>
    <rPh sb="15" eb="18">
      <t>ミナミシナガワ</t>
    </rPh>
    <phoneticPr fontId="8"/>
  </si>
  <si>
    <t>品川</t>
    <rPh sb="0" eb="2">
      <t>シナガワ</t>
    </rPh>
    <phoneticPr fontId="1"/>
  </si>
  <si>
    <t>モデル②東品川対策（ほっぺる東品川）</t>
    <rPh sb="4" eb="7">
      <t>ヒガシシナガワ</t>
    </rPh>
    <rPh sb="7" eb="9">
      <t>タイサク</t>
    </rPh>
    <rPh sb="14" eb="17">
      <t>ヒガシシナガワ</t>
    </rPh>
    <phoneticPr fontId="8"/>
  </si>
  <si>
    <t>モデル③東品川対策（みらいく東品川）</t>
    <rPh sb="4" eb="7">
      <t>ヒガシシナガワ</t>
    </rPh>
    <rPh sb="7" eb="9">
      <t>タイサク</t>
    </rPh>
    <rPh sb="14" eb="15">
      <t>ヒガシ</t>
    </rPh>
    <rPh sb="15" eb="17">
      <t>シナガワ</t>
    </rPh>
    <phoneticPr fontId="8"/>
  </si>
  <si>
    <t>モデル④ひろまち対策（アソシエ東大井公園）</t>
    <rPh sb="8" eb="10">
      <t>タイサク</t>
    </rPh>
    <rPh sb="15" eb="18">
      <t>ヒガシオオイ</t>
    </rPh>
    <rPh sb="18" eb="20">
      <t>コウエン</t>
    </rPh>
    <phoneticPr fontId="8"/>
  </si>
  <si>
    <t>モデル⑥勝島対策（ｸﾞﾛｰﾊﾞﾙｷｯｽﾞ立会川）</t>
    <rPh sb="4" eb="6">
      <t>カツシマ</t>
    </rPh>
    <rPh sb="6" eb="8">
      <t>タイサク</t>
    </rPh>
    <rPh sb="20" eb="23">
      <t>タチアイガワ</t>
    </rPh>
    <phoneticPr fontId="8"/>
  </si>
  <si>
    <t>モデル⑨検討中</t>
    <rPh sb="4" eb="7">
      <t>ケントウチュウ</t>
    </rPh>
    <phoneticPr fontId="8"/>
  </si>
  <si>
    <t>モデル⑤ひろまち対策（クオリス大井町）</t>
    <rPh sb="8" eb="10">
      <t>タイサク</t>
    </rPh>
    <rPh sb="15" eb="18">
      <t>オオイマチ</t>
    </rPh>
    <phoneticPr fontId="8"/>
  </si>
  <si>
    <t>2021.4.1</t>
    <phoneticPr fontId="1"/>
  </si>
  <si>
    <t>モデル認可化移行による減</t>
    <rPh sb="3" eb="5">
      <t>ニンカ</t>
    </rPh>
    <rPh sb="5" eb="6">
      <t>カ</t>
    </rPh>
    <rPh sb="6" eb="8">
      <t>イコウ</t>
    </rPh>
    <rPh sb="11" eb="12">
      <t>ゲン</t>
    </rPh>
    <phoneticPr fontId="1"/>
  </si>
  <si>
    <t>モデル⑦武蔵小山</t>
    <rPh sb="4" eb="8">
      <t>ムサシコヤマ</t>
    </rPh>
    <phoneticPr fontId="8"/>
  </si>
  <si>
    <t>モデル⑧武蔵小山</t>
    <rPh sb="4" eb="8">
      <t>ムサシコヤマ</t>
    </rPh>
    <phoneticPr fontId="8"/>
  </si>
  <si>
    <t>(品川区内部資料)</t>
    <rPh sb="1" eb="4">
      <t>シナガワク</t>
    </rPh>
    <rPh sb="4" eb="6">
      <t>ナイブ</t>
    </rPh>
    <rPh sb="6" eb="8">
      <t>シリョウ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</si>
  <si>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</si>
  <si>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</si>
  <si>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区立</t>
    <rPh sb="0" eb="2">
      <t>クリツ</t>
    </rPh>
    <phoneticPr fontId="1"/>
  </si>
  <si>
    <t>私立</t>
    <rPh sb="0" eb="2">
      <t>ワタクシリツ</t>
    </rPh>
    <phoneticPr fontId="1"/>
  </si>
  <si>
    <t>小規模</t>
    <rPh sb="0" eb="3">
      <t>ショウキボ</t>
    </rPh>
    <phoneticPr fontId="1"/>
  </si>
  <si>
    <t>家庭的</t>
    <rPh sb="0" eb="3">
      <t>カテイテキ</t>
    </rPh>
    <phoneticPr fontId="1"/>
  </si>
  <si>
    <t>居宅</t>
    <rPh sb="0" eb="2">
      <t>キョタク</t>
    </rPh>
    <phoneticPr fontId="1"/>
  </si>
  <si>
    <t>認証</t>
    <rPh sb="0" eb="2">
      <t>ニンショウ</t>
    </rPh>
    <phoneticPr fontId="1"/>
  </si>
  <si>
    <t>企業</t>
    <rPh sb="0" eb="2">
      <t>キギョウ</t>
    </rPh>
    <phoneticPr fontId="1"/>
  </si>
  <si>
    <t>Ｒ2</t>
    <phoneticPr fontId="1"/>
  </si>
  <si>
    <t>利用定員数の施設種別ごとの内訳</t>
    <rPh sb="0" eb="2">
      <t>リヨウ</t>
    </rPh>
    <rPh sb="2" eb="4">
      <t>テイイン</t>
    </rPh>
    <rPh sb="4" eb="5">
      <t>スウ</t>
    </rPh>
    <rPh sb="6" eb="8">
      <t>シセツ</t>
    </rPh>
    <rPh sb="8" eb="10">
      <t>シュベツ</t>
    </rPh>
    <rPh sb="13" eb="15">
      <t>ウチワケ</t>
    </rPh>
    <phoneticPr fontId="1"/>
  </si>
  <si>
    <t>合計①</t>
    <rPh sb="0" eb="2">
      <t>ゴウケイ</t>
    </rPh>
    <phoneticPr fontId="1"/>
  </si>
  <si>
    <t>3-5歳</t>
    <rPh sb="3" eb="4">
      <t>サイ</t>
    </rPh>
    <phoneticPr fontId="1"/>
  </si>
  <si>
    <t>Ｒ3</t>
    <phoneticPr fontId="1"/>
  </si>
  <si>
    <t>合計②</t>
    <rPh sb="0" eb="2">
      <t>ゴウケイ</t>
    </rPh>
    <phoneticPr fontId="1"/>
  </si>
  <si>
    <t>全域</t>
    <rPh sb="0" eb="2">
      <t>ゼンイキ</t>
    </rPh>
    <phoneticPr fontId="1"/>
  </si>
  <si>
    <t>3号認定</t>
    <rPh sb="1" eb="2">
      <t>ゴウ</t>
    </rPh>
    <rPh sb="2" eb="4">
      <t>ニンテイ</t>
    </rPh>
    <phoneticPr fontId="1"/>
  </si>
  <si>
    <t>地域型</t>
    <rPh sb="0" eb="3">
      <t>チイキガタ</t>
    </rPh>
    <phoneticPr fontId="1"/>
  </si>
  <si>
    <t>その他</t>
    <rPh sb="2" eb="3">
      <t>タ</t>
    </rPh>
    <phoneticPr fontId="1"/>
  </si>
  <si>
    <t>合計③</t>
    <rPh sb="0" eb="2">
      <t>ゴウケイ</t>
    </rPh>
    <phoneticPr fontId="1"/>
  </si>
  <si>
    <t>荏原地区</t>
  </si>
  <si>
    <t>五反田地区</t>
  </si>
  <si>
    <t>大井地区</t>
  </si>
  <si>
    <t>大崎地区</t>
  </si>
  <si>
    <t>東大井・八潮地区</t>
  </si>
  <si>
    <t>品川地区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</si>
  <si>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</si>
  <si>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</si>
  <si>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子育て安心プラン実施計画（品川区）</t>
    <rPh sb="13" eb="16">
      <t>シナガワク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</si>
</sst>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&quot;人&quot;"/>
    <numFmt numFmtId="179" formatCode="0_ "/>
    <numFmt numFmtId="180" formatCode="0;&quot;▲ &quot;0"/>
    <numFmt numFmtId="182" formatCode="[$-F800]dddd\,\ mmmm\ dd\,\ yyyy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3F3F7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002060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0"/>
      <color rgb="FF00206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E1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</fills>
  <borders count="1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0">
    <xf numFmtId="0" fontId="0" fillId="0" borderId="0">
      <alignment vertical="center"/>
    </xf>
    <xf numFmtId="0" fontId="2" fillId="0" borderId="0"/>
    <xf numFmtId="0" fontId="6" fillId="0" borderId="0"/>
    <xf numFmtId="0" fontId="14" fillId="3" borderId="55" applyNumberFormat="0" applyAlignment="0" applyProtection="0">
      <alignment vertical="center"/>
    </xf>
    <xf numFmtId="0" fontId="6" fillId="4" borderId="56" applyNumberFormat="0" applyFont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/>
    <xf numFmtId="0" fontId="30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21">
    <xf numFmtId="0" fontId="0" fillId="0" borderId="0" xfId="0">
      <alignment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shrinkToFit="1"/>
    </xf>
    <xf numFmtId="0" fontId="13" fillId="0" borderId="0" xfId="2" applyFont="1"/>
    <xf numFmtId="0" fontId="11" fillId="0" borderId="0" xfId="2" applyFont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5" fillId="5" borderId="64" xfId="3" applyFont="1" applyFill="1" applyBorder="1" applyAlignment="1">
      <alignment horizontal="center" vertical="center"/>
    </xf>
    <xf numFmtId="0" fontId="15" fillId="5" borderId="65" xfId="3" applyFont="1" applyFill="1" applyBorder="1" applyAlignment="1">
      <alignment horizontal="center" vertical="center"/>
    </xf>
    <xf numFmtId="0" fontId="15" fillId="5" borderId="62" xfId="4" applyFont="1" applyFill="1" applyBorder="1" applyAlignment="1">
      <alignment horizontal="center" vertical="center" wrapText="1"/>
    </xf>
    <xf numFmtId="0" fontId="15" fillId="6" borderId="66" xfId="4" applyFont="1" applyFill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6" fillId="0" borderId="69" xfId="2" applyFont="1" applyBorder="1" applyAlignment="1">
      <alignment horizontal="center" vertical="center"/>
    </xf>
    <xf numFmtId="55" fontId="11" fillId="0" borderId="70" xfId="2" applyNumberFormat="1" applyFont="1" applyBorder="1" applyAlignment="1">
      <alignment horizontal="center" vertical="center"/>
    </xf>
    <xf numFmtId="0" fontId="11" fillId="0" borderId="70" xfId="2" applyFont="1" applyBorder="1" applyAlignment="1">
      <alignment horizontal="center" vertical="center"/>
    </xf>
    <xf numFmtId="0" fontId="15" fillId="0" borderId="10" xfId="2" applyFont="1" applyFill="1" applyBorder="1" applyAlignment="1">
      <alignment horizontal="left" vertical="center" wrapText="1" shrinkToFit="1"/>
    </xf>
    <xf numFmtId="0" fontId="11" fillId="0" borderId="70" xfId="2" applyFont="1" applyFill="1" applyBorder="1" applyAlignment="1">
      <alignment horizontal="left" vertical="center" wrapText="1" shrinkToFit="1"/>
    </xf>
    <xf numFmtId="0" fontId="17" fillId="0" borderId="70" xfId="2" applyFont="1" applyFill="1" applyBorder="1" applyAlignment="1">
      <alignment horizontal="left" vertical="center" wrapText="1" shrinkToFit="1"/>
    </xf>
    <xf numFmtId="179" fontId="16" fillId="0" borderId="71" xfId="2" applyNumberFormat="1" applyFont="1" applyBorder="1" applyAlignment="1">
      <alignment horizontal="center" vertical="center" wrapText="1"/>
    </xf>
    <xf numFmtId="179" fontId="16" fillId="0" borderId="72" xfId="2" applyNumberFormat="1" applyFont="1" applyBorder="1" applyAlignment="1">
      <alignment horizontal="center" vertical="center" wrapText="1"/>
    </xf>
    <xf numFmtId="179" fontId="16" fillId="5" borderId="70" xfId="4" applyNumberFormat="1" applyFont="1" applyFill="1" applyBorder="1" applyAlignment="1">
      <alignment horizontal="center" vertical="center"/>
    </xf>
    <xf numFmtId="179" fontId="16" fillId="0" borderId="71" xfId="2" applyNumberFormat="1" applyFont="1" applyBorder="1" applyAlignment="1">
      <alignment horizontal="center" vertical="center"/>
    </xf>
    <xf numFmtId="179" fontId="16" fillId="0" borderId="72" xfId="2" applyNumberFormat="1" applyFont="1" applyBorder="1" applyAlignment="1">
      <alignment horizontal="center" vertical="center"/>
    </xf>
    <xf numFmtId="179" fontId="16" fillId="6" borderId="9" xfId="4" applyNumberFormat="1" applyFont="1" applyFill="1" applyBorder="1" applyAlignment="1">
      <alignment horizontal="center" vertical="center"/>
    </xf>
    <xf numFmtId="0" fontId="11" fillId="0" borderId="73" xfId="2" applyFont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left" vertical="center" wrapText="1" shrinkToFit="1"/>
    </xf>
    <xf numFmtId="0" fontId="17" fillId="0" borderId="10" xfId="2" applyFont="1" applyFill="1" applyBorder="1" applyAlignment="1">
      <alignment horizontal="left" vertical="center" wrapText="1" shrinkToFit="1"/>
    </xf>
    <xf numFmtId="179" fontId="16" fillId="0" borderId="71" xfId="2" applyNumberFormat="1" applyFont="1" applyFill="1" applyBorder="1" applyAlignment="1">
      <alignment horizontal="center" vertical="center"/>
    </xf>
    <xf numFmtId="179" fontId="16" fillId="0" borderId="72" xfId="2" applyNumberFormat="1" applyFont="1" applyFill="1" applyBorder="1" applyAlignment="1">
      <alignment horizontal="center" vertical="center"/>
    </xf>
    <xf numFmtId="0" fontId="15" fillId="0" borderId="70" xfId="2" applyFont="1" applyBorder="1" applyAlignment="1">
      <alignment horizontal="center" vertical="center"/>
    </xf>
    <xf numFmtId="0" fontId="15" fillId="0" borderId="70" xfId="2" applyFont="1" applyFill="1" applyBorder="1" applyAlignment="1">
      <alignment horizontal="left" vertical="center" wrapText="1" shrinkToFit="1"/>
    </xf>
    <xf numFmtId="0" fontId="20" fillId="0" borderId="10" xfId="2" applyFont="1" applyFill="1" applyBorder="1" applyAlignment="1">
      <alignment horizontal="left" vertical="center" wrapText="1" shrinkToFit="1"/>
    </xf>
    <xf numFmtId="179" fontId="21" fillId="0" borderId="71" xfId="2" applyNumberFormat="1" applyFont="1" applyBorder="1" applyAlignment="1">
      <alignment horizontal="center" vertical="center" wrapText="1"/>
    </xf>
    <xf numFmtId="179" fontId="21" fillId="0" borderId="74" xfId="2" applyNumberFormat="1" applyFont="1" applyBorder="1" applyAlignment="1">
      <alignment horizontal="center" vertical="center" wrapText="1"/>
    </xf>
    <xf numFmtId="179" fontId="21" fillId="0" borderId="72" xfId="2" applyNumberFormat="1" applyFont="1" applyBorder="1" applyAlignment="1">
      <alignment horizontal="center" vertical="center" wrapText="1"/>
    </xf>
    <xf numFmtId="179" fontId="21" fillId="5" borderId="70" xfId="4" applyNumberFormat="1" applyFont="1" applyFill="1" applyBorder="1" applyAlignment="1">
      <alignment horizontal="center" vertical="center"/>
    </xf>
    <xf numFmtId="179" fontId="21" fillId="0" borderId="71" xfId="2" applyNumberFormat="1" applyFont="1" applyBorder="1" applyAlignment="1">
      <alignment horizontal="center" vertical="center"/>
    </xf>
    <xf numFmtId="179" fontId="21" fillId="0" borderId="74" xfId="2" applyNumberFormat="1" applyFont="1" applyBorder="1" applyAlignment="1">
      <alignment horizontal="center" vertical="center"/>
    </xf>
    <xf numFmtId="179" fontId="21" fillId="6" borderId="9" xfId="4" applyNumberFormat="1" applyFont="1" applyFill="1" applyBorder="1" applyAlignment="1">
      <alignment horizontal="center" vertical="center"/>
    </xf>
    <xf numFmtId="179" fontId="21" fillId="0" borderId="75" xfId="2" applyNumberFormat="1" applyFont="1" applyBorder="1" applyAlignment="1">
      <alignment horizontal="center" vertical="center"/>
    </xf>
    <xf numFmtId="179" fontId="21" fillId="0" borderId="72" xfId="2" applyNumberFormat="1" applyFont="1" applyBorder="1" applyAlignment="1">
      <alignment horizontal="center" vertical="center"/>
    </xf>
    <xf numFmtId="179" fontId="21" fillId="0" borderId="10" xfId="2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179" fontId="11" fillId="0" borderId="0" xfId="2" applyNumberFormat="1" applyFont="1" applyAlignment="1">
      <alignment horizontal="center" vertical="center"/>
    </xf>
    <xf numFmtId="179" fontId="25" fillId="5" borderId="70" xfId="4" applyNumberFormat="1" applyFont="1" applyFill="1" applyBorder="1" applyAlignment="1">
      <alignment horizontal="center" vertical="center"/>
    </xf>
    <xf numFmtId="179" fontId="25" fillId="6" borderId="9" xfId="4" applyNumberFormat="1" applyFont="1" applyFill="1" applyBorder="1" applyAlignment="1">
      <alignment horizontal="center" vertical="center"/>
    </xf>
    <xf numFmtId="0" fontId="25" fillId="0" borderId="69" xfId="2" applyFont="1" applyBorder="1" applyAlignment="1">
      <alignment horizontal="center" vertical="center"/>
    </xf>
    <xf numFmtId="55" fontId="26" fillId="0" borderId="70" xfId="2" applyNumberFormat="1" applyFont="1" applyBorder="1" applyAlignment="1">
      <alignment horizontal="center" vertical="center"/>
    </xf>
    <xf numFmtId="0" fontId="26" fillId="0" borderId="10" xfId="2" applyFont="1" applyFill="1" applyBorder="1" applyAlignment="1">
      <alignment horizontal="left" vertical="center" wrapText="1" shrinkToFit="1"/>
    </xf>
    <xf numFmtId="0" fontId="26" fillId="0" borderId="70" xfId="2" applyFont="1" applyFill="1" applyBorder="1" applyAlignment="1">
      <alignment horizontal="left" vertical="center" wrapText="1" shrinkToFit="1"/>
    </xf>
    <xf numFmtId="0" fontId="26" fillId="0" borderId="73" xfId="2" applyFont="1" applyBorder="1" applyAlignment="1">
      <alignment horizontal="center" vertical="center" wrapText="1"/>
    </xf>
    <xf numFmtId="0" fontId="26" fillId="0" borderId="70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6" fillId="0" borderId="76" xfId="2" applyFont="1" applyBorder="1" applyAlignment="1">
      <alignment horizontal="center" vertical="center"/>
    </xf>
    <xf numFmtId="179" fontId="19" fillId="0" borderId="77" xfId="2" applyNumberFormat="1" applyFont="1" applyBorder="1" applyAlignment="1">
      <alignment horizontal="center" vertical="center"/>
    </xf>
    <xf numFmtId="0" fontId="18" fillId="0" borderId="78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55" fontId="11" fillId="0" borderId="81" xfId="2" applyNumberFormat="1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/>
    </xf>
    <xf numFmtId="0" fontId="17" fillId="0" borderId="11" xfId="2" applyFont="1" applyFill="1" applyBorder="1" applyAlignment="1">
      <alignment horizontal="left" vertical="center" wrapText="1" shrinkToFit="1"/>
    </xf>
    <xf numFmtId="0" fontId="11" fillId="0" borderId="81" xfId="2" applyFont="1" applyFill="1" applyBorder="1" applyAlignment="1">
      <alignment horizontal="left" vertical="center" wrapText="1" shrinkToFit="1"/>
    </xf>
    <xf numFmtId="179" fontId="25" fillId="0" borderId="82" xfId="2" applyNumberFormat="1" applyFont="1" applyBorder="1" applyAlignment="1">
      <alignment horizontal="center" vertical="center" wrapText="1"/>
    </xf>
    <xf numFmtId="179" fontId="25" fillId="0" borderId="83" xfId="2" applyNumberFormat="1" applyFont="1" applyBorder="1" applyAlignment="1">
      <alignment horizontal="center" vertical="center" wrapText="1"/>
    </xf>
    <xf numFmtId="179" fontId="25" fillId="5" borderId="81" xfId="4" applyNumberFormat="1" applyFont="1" applyFill="1" applyBorder="1" applyAlignment="1">
      <alignment horizontal="center" vertical="center"/>
    </xf>
    <xf numFmtId="179" fontId="25" fillId="0" borderId="82" xfId="2" applyNumberFormat="1" applyFont="1" applyBorder="1" applyAlignment="1">
      <alignment horizontal="center" vertical="center"/>
    </xf>
    <xf numFmtId="179" fontId="25" fillId="0" borderId="83" xfId="2" applyNumberFormat="1" applyFont="1" applyBorder="1" applyAlignment="1">
      <alignment horizontal="center" vertical="center"/>
    </xf>
    <xf numFmtId="179" fontId="25" fillId="6" borderId="84" xfId="4" applyNumberFormat="1" applyFont="1" applyFill="1" applyBorder="1" applyAlignment="1">
      <alignment horizontal="center" vertical="center"/>
    </xf>
    <xf numFmtId="0" fontId="17" fillId="0" borderId="85" xfId="2" applyFont="1" applyBorder="1" applyAlignment="1">
      <alignment horizontal="center" vertical="center" wrapText="1"/>
    </xf>
    <xf numFmtId="0" fontId="11" fillId="0" borderId="80" xfId="2" applyFont="1" applyBorder="1" applyAlignment="1">
      <alignment horizontal="center" vertical="center"/>
    </xf>
    <xf numFmtId="0" fontId="11" fillId="0" borderId="85" xfId="2" applyFont="1" applyBorder="1" applyAlignment="1">
      <alignment horizontal="center" vertical="center" wrapText="1"/>
    </xf>
    <xf numFmtId="0" fontId="11" fillId="0" borderId="89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179" fontId="11" fillId="0" borderId="94" xfId="2" applyNumberFormat="1" applyFont="1" applyBorder="1" applyAlignment="1">
      <alignment horizontal="center" vertical="center" wrapText="1"/>
    </xf>
    <xf numFmtId="179" fontId="11" fillId="0" borderId="95" xfId="2" applyNumberFormat="1" applyFont="1" applyBorder="1" applyAlignment="1">
      <alignment horizontal="center" vertical="center" wrapText="1"/>
    </xf>
    <xf numFmtId="179" fontId="11" fillId="0" borderId="89" xfId="2" applyNumberFormat="1" applyFont="1" applyBorder="1" applyAlignment="1">
      <alignment horizontal="center" vertical="center" wrapText="1"/>
    </xf>
    <xf numFmtId="179" fontId="11" fillId="0" borderId="90" xfId="2" applyNumberFormat="1" applyFont="1" applyBorder="1" applyAlignment="1">
      <alignment horizontal="center" vertical="center" wrapText="1"/>
    </xf>
    <xf numFmtId="0" fontId="11" fillId="0" borderId="99" xfId="2" applyFont="1" applyBorder="1" applyAlignment="1">
      <alignment horizontal="center" vertical="center"/>
    </xf>
    <xf numFmtId="179" fontId="11" fillId="0" borderId="100" xfId="2" applyNumberFormat="1" applyFont="1" applyBorder="1" applyAlignment="1">
      <alignment horizontal="center" vertical="center" wrapText="1"/>
    </xf>
    <xf numFmtId="179" fontId="17" fillId="0" borderId="99" xfId="2" applyNumberFormat="1" applyFont="1" applyBorder="1" applyAlignment="1">
      <alignment horizontal="center" vertical="center" wrapText="1"/>
    </xf>
    <xf numFmtId="0" fontId="11" fillId="0" borderId="79" xfId="2" applyFont="1" applyBorder="1" applyAlignment="1">
      <alignment horizontal="center" vertical="center"/>
    </xf>
    <xf numFmtId="179" fontId="11" fillId="0" borderId="68" xfId="2" applyNumberFormat="1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32" fillId="0" borderId="0" xfId="2" applyFont="1" applyBorder="1" applyAlignment="1">
      <alignment vertical="center" wrapText="1"/>
    </xf>
    <xf numFmtId="0" fontId="11" fillId="0" borderId="11" xfId="2" applyFont="1" applyFill="1" applyBorder="1" applyAlignment="1">
      <alignment horizontal="left" vertical="center" wrapText="1" shrinkToFit="1"/>
    </xf>
    <xf numFmtId="0" fontId="17" fillId="0" borderId="81" xfId="2" applyFont="1" applyFill="1" applyBorder="1" applyAlignment="1">
      <alignment horizontal="left" vertical="center" wrapText="1" shrinkToFit="1"/>
    </xf>
    <xf numFmtId="179" fontId="16" fillId="0" borderId="82" xfId="2" applyNumberFormat="1" applyFont="1" applyBorder="1" applyAlignment="1">
      <alignment horizontal="center" vertical="center" wrapText="1"/>
    </xf>
    <xf numFmtId="179" fontId="16" fillId="0" borderId="83" xfId="2" applyNumberFormat="1" applyFont="1" applyBorder="1" applyAlignment="1">
      <alignment horizontal="center" vertical="center" wrapText="1"/>
    </xf>
    <xf numFmtId="179" fontId="16" fillId="5" borderId="81" xfId="4" applyNumberFormat="1" applyFont="1" applyFill="1" applyBorder="1" applyAlignment="1">
      <alignment horizontal="center" vertical="center"/>
    </xf>
    <xf numFmtId="179" fontId="16" fillId="0" borderId="82" xfId="2" applyNumberFormat="1" applyFont="1" applyBorder="1" applyAlignment="1">
      <alignment horizontal="center" vertical="center"/>
    </xf>
    <xf numFmtId="179" fontId="16" fillId="0" borderId="83" xfId="2" applyNumberFormat="1" applyFont="1" applyBorder="1" applyAlignment="1">
      <alignment horizontal="center" vertical="center"/>
    </xf>
    <xf numFmtId="179" fontId="16" fillId="6" borderId="84" xfId="4" applyNumberFormat="1" applyFont="1" applyFill="1" applyBorder="1" applyAlignment="1">
      <alignment horizontal="center" vertical="center"/>
    </xf>
    <xf numFmtId="0" fontId="16" fillId="0" borderId="93" xfId="2" applyFont="1" applyBorder="1" applyAlignment="1">
      <alignment horizontal="center" vertical="center"/>
    </xf>
    <xf numFmtId="55" fontId="11" fillId="0" borderId="47" xfId="2" applyNumberFormat="1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102" xfId="2" applyFont="1" applyFill="1" applyBorder="1" applyAlignment="1">
      <alignment horizontal="left" vertical="center" wrapText="1" shrinkToFit="1"/>
    </xf>
    <xf numFmtId="0" fontId="11" fillId="0" borderId="47" xfId="2" applyFont="1" applyFill="1" applyBorder="1" applyAlignment="1">
      <alignment horizontal="left" vertical="center" wrapText="1" shrinkToFit="1"/>
    </xf>
    <xf numFmtId="0" fontId="17" fillId="0" borderId="102" xfId="2" applyFont="1" applyFill="1" applyBorder="1" applyAlignment="1">
      <alignment horizontal="left" vertical="center" wrapText="1" shrinkToFit="1"/>
    </xf>
    <xf numFmtId="179" fontId="16" fillId="0" borderId="103" xfId="2" applyNumberFormat="1" applyFont="1" applyBorder="1" applyAlignment="1">
      <alignment horizontal="center" vertical="center" wrapText="1"/>
    </xf>
    <xf numFmtId="179" fontId="16" fillId="0" borderId="104" xfId="2" applyNumberFormat="1" applyFont="1" applyBorder="1" applyAlignment="1">
      <alignment horizontal="center" vertical="center" wrapText="1"/>
    </xf>
    <xf numFmtId="179" fontId="16" fillId="5" borderId="47" xfId="4" applyNumberFormat="1" applyFont="1" applyFill="1" applyBorder="1" applyAlignment="1">
      <alignment horizontal="center" vertical="center"/>
    </xf>
    <xf numFmtId="179" fontId="16" fillId="0" borderId="103" xfId="2" applyNumberFormat="1" applyFont="1" applyBorder="1" applyAlignment="1">
      <alignment horizontal="center" vertical="center"/>
    </xf>
    <xf numFmtId="179" fontId="16" fillId="0" borderId="104" xfId="2" applyNumberFormat="1" applyFont="1" applyBorder="1" applyAlignment="1">
      <alignment horizontal="center" vertical="center"/>
    </xf>
    <xf numFmtId="179" fontId="16" fillId="6" borderId="97" xfId="4" applyNumberFormat="1" applyFont="1" applyFill="1" applyBorder="1" applyAlignment="1">
      <alignment horizontal="center" vertical="center"/>
    </xf>
    <xf numFmtId="0" fontId="11" fillId="0" borderId="47" xfId="2" applyFont="1" applyBorder="1" applyAlignment="1">
      <alignment horizontal="center" vertical="center" wrapText="1"/>
    </xf>
    <xf numFmtId="0" fontId="16" fillId="0" borderId="88" xfId="2" applyFont="1" applyBorder="1" applyAlignment="1">
      <alignment horizontal="center" vertical="center"/>
    </xf>
    <xf numFmtId="55" fontId="11" fillId="0" borderId="32" xfId="2" applyNumberFormat="1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1" xfId="2" applyFont="1" applyFill="1" applyBorder="1" applyAlignment="1">
      <alignment horizontal="left" vertical="center" wrapText="1" shrinkToFit="1"/>
    </xf>
    <xf numFmtId="0" fontId="11" fillId="0" borderId="32" xfId="2" applyFont="1" applyFill="1" applyBorder="1" applyAlignment="1">
      <alignment horizontal="left" vertical="center" wrapText="1" shrinkToFit="1"/>
    </xf>
    <xf numFmtId="0" fontId="17" fillId="0" borderId="32" xfId="2" applyFont="1" applyFill="1" applyBorder="1" applyAlignment="1">
      <alignment horizontal="left" vertical="center" wrapText="1" shrinkToFit="1"/>
    </xf>
    <xf numFmtId="179" fontId="16" fillId="0" borderId="105" xfId="2" applyNumberFormat="1" applyFont="1" applyBorder="1" applyAlignment="1">
      <alignment horizontal="center" vertical="center" wrapText="1"/>
    </xf>
    <xf numFmtId="179" fontId="16" fillId="0" borderId="106" xfId="2" applyNumberFormat="1" applyFont="1" applyBorder="1" applyAlignment="1">
      <alignment horizontal="center" vertical="center" wrapText="1"/>
    </xf>
    <xf numFmtId="179" fontId="16" fillId="5" borderId="32" xfId="4" applyNumberFormat="1" applyFont="1" applyFill="1" applyBorder="1" applyAlignment="1">
      <alignment horizontal="center" vertical="center"/>
    </xf>
    <xf numFmtId="179" fontId="16" fillId="0" borderId="105" xfId="2" applyNumberFormat="1" applyFont="1" applyBorder="1" applyAlignment="1">
      <alignment horizontal="center" vertical="center"/>
    </xf>
    <xf numFmtId="179" fontId="16" fillId="0" borderId="106" xfId="2" applyNumberFormat="1" applyFont="1" applyBorder="1" applyAlignment="1">
      <alignment horizontal="center" vertical="center"/>
    </xf>
    <xf numFmtId="179" fontId="16" fillId="6" borderId="41" xfId="4" applyNumberFormat="1" applyFont="1" applyFill="1" applyBorder="1" applyAlignment="1">
      <alignment horizontal="center" vertical="center"/>
    </xf>
    <xf numFmtId="0" fontId="17" fillId="0" borderId="32" xfId="2" applyFont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left" vertical="center" wrapText="1" shrinkToFit="1"/>
    </xf>
    <xf numFmtId="0" fontId="16" fillId="0" borderId="96" xfId="2" applyFont="1" applyBorder="1" applyAlignment="1">
      <alignment horizontal="center" vertical="center"/>
    </xf>
    <xf numFmtId="55" fontId="11" fillId="0" borderId="34" xfId="2" applyNumberFormat="1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4" xfId="2" applyFont="1" applyFill="1" applyBorder="1" applyAlignment="1">
      <alignment horizontal="left" vertical="center" wrapText="1" shrinkToFit="1"/>
    </xf>
    <xf numFmtId="0" fontId="11" fillId="0" borderId="34" xfId="2" applyFont="1" applyFill="1" applyBorder="1" applyAlignment="1">
      <alignment horizontal="left" vertical="center" wrapText="1" shrinkToFit="1"/>
    </xf>
    <xf numFmtId="0" fontId="17" fillId="0" borderId="34" xfId="2" applyFont="1" applyFill="1" applyBorder="1" applyAlignment="1">
      <alignment horizontal="left" vertical="center" wrapText="1" shrinkToFit="1"/>
    </xf>
    <xf numFmtId="179" fontId="16" fillId="0" borderId="107" xfId="2" applyNumberFormat="1" applyFont="1" applyBorder="1" applyAlignment="1">
      <alignment horizontal="center" vertical="center" wrapText="1"/>
    </xf>
    <xf numFmtId="179" fontId="16" fillId="0" borderId="108" xfId="2" applyNumberFormat="1" applyFont="1" applyBorder="1" applyAlignment="1">
      <alignment horizontal="center" vertical="center" wrapText="1"/>
    </xf>
    <xf numFmtId="179" fontId="16" fillId="5" borderId="34" xfId="4" applyNumberFormat="1" applyFont="1" applyFill="1" applyBorder="1" applyAlignment="1">
      <alignment horizontal="center" vertical="center"/>
    </xf>
    <xf numFmtId="179" fontId="16" fillId="0" borderId="107" xfId="2" applyNumberFormat="1" applyFont="1" applyBorder="1" applyAlignment="1">
      <alignment horizontal="center" vertical="center"/>
    </xf>
    <xf numFmtId="179" fontId="16" fillId="0" borderId="108" xfId="2" applyNumberFormat="1" applyFont="1" applyBorder="1" applyAlignment="1">
      <alignment horizontal="center" vertical="center"/>
    </xf>
    <xf numFmtId="179" fontId="16" fillId="6" borderId="51" xfId="4" applyNumberFormat="1" applyFont="1" applyFill="1" applyBorder="1" applyAlignment="1">
      <alignment horizontal="center" vertical="center"/>
    </xf>
    <xf numFmtId="0" fontId="11" fillId="0" borderId="81" xfId="2" applyFont="1" applyBorder="1" applyAlignment="1">
      <alignment horizontal="center" vertical="center" wrapText="1"/>
    </xf>
    <xf numFmtId="0" fontId="11" fillId="0" borderId="70" xfId="2" applyFont="1" applyBorder="1" applyAlignment="1">
      <alignment horizontal="center" vertical="center" wrapText="1"/>
    </xf>
    <xf numFmtId="0" fontId="11" fillId="0" borderId="62" xfId="2" applyFont="1" applyBorder="1" applyAlignment="1">
      <alignment horizontal="center" vertical="center" wrapText="1"/>
    </xf>
    <xf numFmtId="0" fontId="15" fillId="0" borderId="81" xfId="2" applyFont="1" applyBorder="1" applyAlignment="1">
      <alignment horizontal="center" vertical="center" wrapText="1"/>
    </xf>
    <xf numFmtId="0" fontId="15" fillId="0" borderId="70" xfId="2" applyFont="1" applyBorder="1" applyAlignment="1">
      <alignment horizontal="center" vertical="center" wrapText="1"/>
    </xf>
    <xf numFmtId="0" fontId="22" fillId="0" borderId="109" xfId="2" applyFont="1" applyBorder="1" applyAlignment="1">
      <alignment horizontal="center" vertical="center"/>
    </xf>
    <xf numFmtId="55" fontId="23" fillId="0" borderId="62" xfId="2" applyNumberFormat="1" applyFont="1" applyBorder="1" applyAlignment="1">
      <alignment vertical="center" wrapText="1"/>
    </xf>
    <xf numFmtId="0" fontId="23" fillId="0" borderId="62" xfId="2" applyFont="1" applyBorder="1" applyAlignment="1">
      <alignment vertical="center"/>
    </xf>
    <xf numFmtId="0" fontId="23" fillId="0" borderId="62" xfId="2" applyFont="1" applyFill="1" applyBorder="1" applyAlignment="1">
      <alignment vertical="center" wrapText="1" shrinkToFit="1"/>
    </xf>
    <xf numFmtId="0" fontId="24" fillId="0" borderId="62" xfId="2" applyFont="1" applyFill="1" applyBorder="1" applyAlignment="1">
      <alignment vertical="center" wrapText="1" shrinkToFit="1"/>
    </xf>
    <xf numFmtId="180" fontId="22" fillId="0" borderId="64" xfId="2" applyNumberFormat="1" applyFont="1" applyBorder="1" applyAlignment="1">
      <alignment horizontal="center" vertical="center"/>
    </xf>
    <xf numFmtId="180" fontId="22" fillId="0" borderId="63" xfId="2" applyNumberFormat="1" applyFont="1" applyBorder="1" applyAlignment="1">
      <alignment horizontal="center" vertical="center"/>
    </xf>
    <xf numFmtId="180" fontId="22" fillId="0" borderId="65" xfId="2" applyNumberFormat="1" applyFont="1" applyBorder="1" applyAlignment="1">
      <alignment horizontal="center" vertical="center"/>
    </xf>
    <xf numFmtId="180" fontId="22" fillId="5" borderId="62" xfId="4" applyNumberFormat="1" applyFont="1" applyFill="1" applyBorder="1" applyAlignment="1">
      <alignment horizontal="center" vertical="center"/>
    </xf>
    <xf numFmtId="180" fontId="22" fillId="6" borderId="62" xfId="4" applyNumberFormat="1" applyFont="1" applyFill="1" applyBorder="1" applyAlignment="1">
      <alignment horizontal="center" vertical="center"/>
    </xf>
    <xf numFmtId="0" fontId="23" fillId="0" borderId="62" xfId="2" applyFont="1" applyBorder="1" applyAlignment="1">
      <alignment horizontal="center" vertical="center" wrapText="1"/>
    </xf>
    <xf numFmtId="0" fontId="16" fillId="0" borderId="109" xfId="2" applyFont="1" applyBorder="1" applyAlignment="1">
      <alignment horizontal="center" vertical="center"/>
    </xf>
    <xf numFmtId="55" fontId="11" fillId="0" borderId="62" xfId="2" applyNumberFormat="1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5" fillId="0" borderId="110" xfId="2" applyFont="1" applyFill="1" applyBorder="1" applyAlignment="1">
      <alignment horizontal="left" vertical="center" wrapText="1" shrinkToFit="1"/>
    </xf>
    <xf numFmtId="0" fontId="11" fillId="0" borderId="62" xfId="2" applyFont="1" applyFill="1" applyBorder="1" applyAlignment="1">
      <alignment horizontal="left" vertical="center" wrapText="1" shrinkToFit="1"/>
    </xf>
    <xf numFmtId="0" fontId="17" fillId="0" borderId="110" xfId="2" applyFont="1" applyFill="1" applyBorder="1" applyAlignment="1">
      <alignment horizontal="left" vertical="center" wrapText="1" shrinkToFit="1"/>
    </xf>
    <xf numFmtId="179" fontId="16" fillId="0" borderId="64" xfId="2" applyNumberFormat="1" applyFont="1" applyBorder="1" applyAlignment="1">
      <alignment horizontal="center" vertical="center" wrapText="1"/>
    </xf>
    <xf numFmtId="179" fontId="16" fillId="0" borderId="65" xfId="2" applyNumberFormat="1" applyFont="1" applyBorder="1" applyAlignment="1">
      <alignment horizontal="center" vertical="center" wrapText="1"/>
    </xf>
    <xf numFmtId="179" fontId="16" fillId="5" borderId="62" xfId="4" applyNumberFormat="1" applyFont="1" applyFill="1" applyBorder="1" applyAlignment="1">
      <alignment horizontal="center" vertical="center"/>
    </xf>
    <xf numFmtId="179" fontId="16" fillId="0" borderId="64" xfId="2" applyNumberFormat="1" applyFont="1" applyBorder="1" applyAlignment="1">
      <alignment horizontal="center" vertical="center"/>
    </xf>
    <xf numFmtId="179" fontId="16" fillId="0" borderId="65" xfId="2" applyNumberFormat="1" applyFont="1" applyBorder="1" applyAlignment="1">
      <alignment horizontal="center" vertical="center"/>
    </xf>
    <xf numFmtId="179" fontId="16" fillId="6" borderId="66" xfId="4" applyNumberFormat="1" applyFont="1" applyFill="1" applyBorder="1" applyAlignment="1">
      <alignment horizontal="center" vertical="center"/>
    </xf>
    <xf numFmtId="179" fontId="25" fillId="0" borderId="71" xfId="2" applyNumberFormat="1" applyFont="1" applyBorder="1" applyAlignment="1">
      <alignment horizontal="center" vertical="center"/>
    </xf>
    <xf numFmtId="179" fontId="25" fillId="0" borderId="72" xfId="2" applyNumberFormat="1" applyFont="1" applyBorder="1" applyAlignment="1">
      <alignment horizontal="center" vertical="center"/>
    </xf>
    <xf numFmtId="179" fontId="25" fillId="0" borderId="75" xfId="2" applyNumberFormat="1" applyFont="1" applyBorder="1" applyAlignment="1">
      <alignment horizontal="center" vertical="center"/>
    </xf>
    <xf numFmtId="179" fontId="25" fillId="0" borderId="74" xfId="2" applyNumberFormat="1" applyFont="1" applyBorder="1" applyAlignment="1">
      <alignment horizontal="center" vertical="center"/>
    </xf>
    <xf numFmtId="179" fontId="25" fillId="0" borderId="10" xfId="2" applyNumberFormat="1" applyFont="1" applyBorder="1" applyAlignment="1">
      <alignment horizontal="center" vertical="center"/>
    </xf>
    <xf numFmtId="0" fontId="25" fillId="0" borderId="111" xfId="2" applyFont="1" applyBorder="1" applyAlignment="1">
      <alignment horizontal="center" vertical="center"/>
    </xf>
    <xf numFmtId="55" fontId="26" fillId="0" borderId="112" xfId="2" applyNumberFormat="1" applyFont="1" applyBorder="1" applyAlignment="1">
      <alignment horizontal="center" vertical="center"/>
    </xf>
    <xf numFmtId="0" fontId="26" fillId="0" borderId="112" xfId="2" applyFont="1" applyBorder="1" applyAlignment="1">
      <alignment horizontal="center" vertical="center"/>
    </xf>
    <xf numFmtId="0" fontId="26" fillId="0" borderId="28" xfId="2" applyFont="1" applyFill="1" applyBorder="1" applyAlignment="1">
      <alignment horizontal="left" vertical="center" wrapText="1" shrinkToFit="1"/>
    </xf>
    <xf numFmtId="0" fontId="11" fillId="0" borderId="112" xfId="2" applyFont="1" applyFill="1" applyBorder="1" applyAlignment="1">
      <alignment horizontal="left" vertical="center" wrapText="1" shrinkToFit="1"/>
    </xf>
    <xf numFmtId="0" fontId="11" fillId="0" borderId="113" xfId="2" applyFont="1" applyBorder="1" applyAlignment="1">
      <alignment horizontal="center" vertical="center" wrapText="1"/>
    </xf>
    <xf numFmtId="179" fontId="19" fillId="0" borderId="80" xfId="2" applyNumberFormat="1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 wrapText="1"/>
    </xf>
    <xf numFmtId="0" fontId="11" fillId="0" borderId="115" xfId="2" applyFont="1" applyBorder="1" applyAlignment="1">
      <alignment horizontal="center" vertical="center"/>
    </xf>
    <xf numFmtId="0" fontId="18" fillId="0" borderId="80" xfId="2" applyFont="1" applyBorder="1" applyAlignment="1">
      <alignment horizontal="center" vertical="center"/>
    </xf>
    <xf numFmtId="0" fontId="17" fillId="0" borderId="114" xfId="2" applyFont="1" applyBorder="1" applyAlignment="1">
      <alignment horizontal="center" vertical="center" wrapText="1"/>
    </xf>
    <xf numFmtId="0" fontId="18" fillId="0" borderId="115" xfId="2" applyFont="1" applyBorder="1" applyAlignment="1">
      <alignment horizontal="center" vertical="center"/>
    </xf>
    <xf numFmtId="0" fontId="26" fillId="0" borderId="6" xfId="2" applyFont="1" applyBorder="1" applyAlignment="1">
      <alignment horizontal="center" vertical="center" wrapText="1"/>
    </xf>
    <xf numFmtId="179" fontId="11" fillId="0" borderId="53" xfId="2" applyNumberFormat="1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/>
    </xf>
    <xf numFmtId="0" fontId="26" fillId="0" borderId="114" xfId="2" applyFont="1" applyBorder="1" applyAlignment="1">
      <alignment horizontal="center" vertical="center" wrapText="1"/>
    </xf>
    <xf numFmtId="0" fontId="25" fillId="0" borderId="67" xfId="2" applyFont="1" applyBorder="1" applyAlignment="1">
      <alignment horizontal="center" vertical="center"/>
    </xf>
    <xf numFmtId="55" fontId="26" fillId="0" borderId="81" xfId="2" applyNumberFormat="1" applyFont="1" applyBorder="1" applyAlignment="1">
      <alignment horizontal="center" vertical="center"/>
    </xf>
    <xf numFmtId="0" fontId="26" fillId="0" borderId="81" xfId="2" applyFont="1" applyBorder="1" applyAlignment="1">
      <alignment horizontal="center" vertical="center"/>
    </xf>
    <xf numFmtId="0" fontId="26" fillId="0" borderId="11" xfId="2" applyFont="1" applyFill="1" applyBorder="1" applyAlignment="1">
      <alignment horizontal="left" vertical="center" wrapText="1" shrinkToFit="1"/>
    </xf>
    <xf numFmtId="0" fontId="26" fillId="0" borderId="81" xfId="2" applyFont="1" applyFill="1" applyBorder="1" applyAlignment="1">
      <alignment horizontal="left" vertical="center" wrapText="1" shrinkToFit="1"/>
    </xf>
    <xf numFmtId="0" fontId="25" fillId="0" borderId="109" xfId="2" applyFont="1" applyBorder="1" applyAlignment="1">
      <alignment horizontal="center" vertical="center"/>
    </xf>
    <xf numFmtId="55" fontId="26" fillId="0" borderId="62" xfId="2" applyNumberFormat="1" applyFont="1" applyBorder="1" applyAlignment="1">
      <alignment vertical="center" wrapText="1"/>
    </xf>
    <xf numFmtId="0" fontId="26" fillId="0" borderId="62" xfId="2" applyFont="1" applyBorder="1" applyAlignment="1">
      <alignment vertical="center"/>
    </xf>
    <xf numFmtId="0" fontId="26" fillId="0" borderId="62" xfId="2" applyFont="1" applyFill="1" applyBorder="1" applyAlignment="1">
      <alignment vertical="center" wrapText="1" shrinkToFit="1"/>
    </xf>
    <xf numFmtId="0" fontId="26" fillId="0" borderId="62" xfId="2" applyFont="1" applyFill="1" applyBorder="1" applyAlignment="1">
      <alignment vertical="center" shrinkToFit="1"/>
    </xf>
    <xf numFmtId="180" fontId="25" fillId="0" borderId="64" xfId="2" applyNumberFormat="1" applyFont="1" applyBorder="1" applyAlignment="1">
      <alignment horizontal="center" vertical="center"/>
    </xf>
    <xf numFmtId="180" fontId="25" fillId="0" borderId="63" xfId="2" applyNumberFormat="1" applyFont="1" applyBorder="1" applyAlignment="1">
      <alignment horizontal="center" vertical="center"/>
    </xf>
    <xf numFmtId="180" fontId="25" fillId="0" borderId="65" xfId="2" applyNumberFormat="1" applyFont="1" applyBorder="1" applyAlignment="1">
      <alignment horizontal="center" vertical="center"/>
    </xf>
    <xf numFmtId="180" fontId="25" fillId="5" borderId="62" xfId="4" applyNumberFormat="1" applyFont="1" applyFill="1" applyBorder="1" applyAlignment="1">
      <alignment horizontal="center" vertical="center"/>
    </xf>
    <xf numFmtId="180" fontId="25" fillId="6" borderId="62" xfId="4" applyNumberFormat="1" applyFont="1" applyFill="1" applyBorder="1" applyAlignment="1">
      <alignment horizontal="center" vertical="center"/>
    </xf>
    <xf numFmtId="0" fontId="11" fillId="0" borderId="51" xfId="2" applyFont="1" applyBorder="1" applyAlignment="1">
      <alignment horizontal="center" vertical="center" wrapText="1"/>
    </xf>
    <xf numFmtId="179" fontId="11" fillId="0" borderId="116" xfId="2" applyNumberFormat="1" applyFont="1" applyBorder="1" applyAlignment="1">
      <alignment horizontal="center" vertical="center" wrapText="1"/>
    </xf>
    <xf numFmtId="179" fontId="11" fillId="0" borderId="117" xfId="2" applyNumberFormat="1" applyFont="1" applyBorder="1" applyAlignment="1">
      <alignment horizontal="center" vertical="center" wrapText="1"/>
    </xf>
    <xf numFmtId="179" fontId="11" fillId="0" borderId="118" xfId="2" applyNumberFormat="1" applyFont="1" applyBorder="1" applyAlignment="1">
      <alignment horizontal="center" vertical="center" wrapText="1"/>
    </xf>
    <xf numFmtId="0" fontId="0" fillId="0" borderId="47" xfId="0" applyBorder="1">
      <alignment vertical="center"/>
    </xf>
    <xf numFmtId="0" fontId="33" fillId="0" borderId="0" xfId="0" applyFont="1">
      <alignment vertical="center"/>
    </xf>
    <xf numFmtId="0" fontId="0" fillId="0" borderId="47" xfId="0" applyFill="1" applyBorder="1">
      <alignment vertical="center"/>
    </xf>
    <xf numFmtId="56" fontId="0" fillId="0" borderId="47" xfId="0" applyNumberFormat="1" applyBorder="1">
      <alignment vertical="center"/>
    </xf>
    <xf numFmtId="0" fontId="0" fillId="0" borderId="119" xfId="0" applyBorder="1">
      <alignment vertical="center"/>
    </xf>
    <xf numFmtId="0" fontId="3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47" xfId="0" applyFill="1" applyBorder="1">
      <alignment vertical="center"/>
    </xf>
    <xf numFmtId="56" fontId="0" fillId="2" borderId="47" xfId="0" applyNumberFormat="1" applyFill="1" applyBorder="1">
      <alignment vertical="center"/>
    </xf>
    <xf numFmtId="0" fontId="0" fillId="2" borderId="119" xfId="0" applyFill="1" applyBorder="1">
      <alignment vertical="center"/>
    </xf>
    <xf numFmtId="56" fontId="0" fillId="2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0" fontId="0" fillId="7" borderId="47" xfId="0" applyFill="1" applyBorder="1">
      <alignment vertical="center"/>
    </xf>
    <xf numFmtId="0" fontId="0" fillId="8" borderId="47" xfId="0" applyFill="1" applyBorder="1">
      <alignment vertical="center"/>
    </xf>
    <xf numFmtId="0" fontId="0" fillId="0" borderId="97" xfId="0" applyBorder="1">
      <alignment vertical="center"/>
    </xf>
    <xf numFmtId="0" fontId="0" fillId="0" borderId="120" xfId="0" applyBorder="1">
      <alignment vertical="center"/>
    </xf>
    <xf numFmtId="0" fontId="0" fillId="0" borderId="2" xfId="0" applyFill="1" applyBorder="1">
      <alignment vertical="center"/>
    </xf>
    <xf numFmtId="0" fontId="0" fillId="7" borderId="30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21" xfId="0" applyBorder="1">
      <alignment vertical="center"/>
    </xf>
    <xf numFmtId="0" fontId="0" fillId="0" borderId="123" xfId="0" applyBorder="1">
      <alignment vertical="center"/>
    </xf>
    <xf numFmtId="0" fontId="0" fillId="7" borderId="124" xfId="0" applyFill="1" applyBorder="1">
      <alignment vertical="center"/>
    </xf>
    <xf numFmtId="0" fontId="0" fillId="0" borderId="125" xfId="0" applyBorder="1">
      <alignment vertical="center"/>
    </xf>
    <xf numFmtId="0" fontId="0" fillId="8" borderId="30" xfId="0" applyFill="1" applyBorder="1">
      <alignment vertical="center"/>
    </xf>
    <xf numFmtId="0" fontId="0" fillId="8" borderId="124" xfId="0" applyFill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2" borderId="47" xfId="0" applyFill="1" applyBorder="1" applyAlignment="1">
      <alignment horizontal="right" vertical="center"/>
    </xf>
    <xf numFmtId="0" fontId="0" fillId="2" borderId="47" xfId="0" applyFill="1" applyBorder="1" applyAlignment="1">
      <alignment horizontal="center" vertical="center"/>
    </xf>
    <xf numFmtId="0" fontId="0" fillId="8" borderId="47" xfId="0" applyFill="1" applyBorder="1" applyAlignment="1">
      <alignment horizontal="right" vertical="center"/>
    </xf>
    <xf numFmtId="0" fontId="0" fillId="7" borderId="47" xfId="0" applyFill="1" applyBorder="1" applyAlignment="1">
      <alignment horizontal="right" vertical="center"/>
    </xf>
    <xf numFmtId="179" fontId="11" fillId="0" borderId="92" xfId="2" applyNumberFormat="1" applyFont="1" applyBorder="1" applyAlignment="1">
      <alignment horizontal="center" vertical="center" wrapText="1"/>
    </xf>
    <xf numFmtId="179" fontId="11" fillId="0" borderId="90" xfId="2" applyNumberFormat="1" applyFont="1" applyBorder="1" applyAlignment="1">
      <alignment horizontal="center" vertical="center" wrapText="1"/>
    </xf>
    <xf numFmtId="0" fontId="11" fillId="0" borderId="98" xfId="2" applyFont="1" applyBorder="1" applyAlignment="1">
      <alignment horizontal="center" vertical="center"/>
    </xf>
    <xf numFmtId="0" fontId="11" fillId="0" borderId="86" xfId="2" applyFont="1" applyBorder="1" applyAlignment="1">
      <alignment horizontal="center" vertical="center"/>
    </xf>
    <xf numFmtId="0" fontId="11" fillId="0" borderId="87" xfId="2" applyFont="1" applyBorder="1" applyAlignment="1">
      <alignment horizontal="center" vertical="center"/>
    </xf>
    <xf numFmtId="179" fontId="11" fillId="0" borderId="91" xfId="2" applyNumberFormat="1" applyFont="1" applyBorder="1" applyAlignment="1">
      <alignment horizontal="center" vertical="center" wrapText="1"/>
    </xf>
    <xf numFmtId="179" fontId="11" fillId="0" borderId="89" xfId="2" applyNumberFormat="1" applyFont="1" applyBorder="1" applyAlignment="1">
      <alignment horizontal="center" vertical="center" wrapText="1"/>
    </xf>
    <xf numFmtId="0" fontId="11" fillId="5" borderId="57" xfId="2" applyFont="1" applyFill="1" applyBorder="1" applyAlignment="1">
      <alignment horizontal="center" vertical="center"/>
    </xf>
    <xf numFmtId="0" fontId="11" fillId="5" borderId="61" xfId="2" applyFont="1" applyFill="1" applyBorder="1" applyAlignment="1">
      <alignment horizontal="center" vertical="center"/>
    </xf>
    <xf numFmtId="0" fontId="15" fillId="5" borderId="58" xfId="3" applyFont="1" applyFill="1" applyBorder="1" applyAlignment="1">
      <alignment horizontal="center" vertical="center"/>
    </xf>
    <xf numFmtId="0" fontId="15" fillId="5" borderId="62" xfId="3" applyFont="1" applyFill="1" applyBorder="1" applyAlignment="1">
      <alignment horizontal="center" vertical="center"/>
    </xf>
    <xf numFmtId="0" fontId="15" fillId="5" borderId="58" xfId="3" applyFont="1" applyFill="1" applyBorder="1" applyAlignment="1">
      <alignment horizontal="center" vertical="center" wrapText="1"/>
    </xf>
    <xf numFmtId="0" fontId="15" fillId="5" borderId="59" xfId="3" applyFont="1" applyFill="1" applyBorder="1" applyAlignment="1">
      <alignment horizontal="center" vertical="center"/>
    </xf>
    <xf numFmtId="0" fontId="15" fillId="5" borderId="63" xfId="3" applyFont="1" applyFill="1" applyBorder="1" applyAlignment="1">
      <alignment horizontal="center" vertical="center"/>
    </xf>
    <xf numFmtId="0" fontId="15" fillId="5" borderId="58" xfId="3" applyFont="1" applyFill="1" applyBorder="1" applyAlignment="1">
      <alignment horizontal="center" vertical="center" shrinkToFit="1"/>
    </xf>
    <xf numFmtId="0" fontId="15" fillId="5" borderId="62" xfId="3" applyFont="1" applyFill="1" applyBorder="1" applyAlignment="1">
      <alignment horizontal="center" vertical="center" shrinkToFit="1"/>
    </xf>
    <xf numFmtId="179" fontId="11" fillId="0" borderId="68" xfId="2" applyNumberFormat="1" applyFont="1" applyBorder="1" applyAlignment="1">
      <alignment horizontal="center" vertical="center" wrapText="1"/>
    </xf>
    <xf numFmtId="179" fontId="11" fillId="0" borderId="80" xfId="2" applyNumberFormat="1" applyFont="1" applyBorder="1" applyAlignment="1">
      <alignment horizontal="center" vertical="center" wrapText="1"/>
    </xf>
    <xf numFmtId="179" fontId="11" fillId="0" borderId="53" xfId="2" applyNumberFormat="1" applyFont="1" applyBorder="1" applyAlignment="1">
      <alignment horizontal="center" vertical="center" wrapText="1"/>
    </xf>
    <xf numFmtId="0" fontId="15" fillId="5" borderId="35" xfId="2" applyFont="1" applyFill="1" applyBorder="1" applyAlignment="1">
      <alignment horizontal="center" vertical="center"/>
    </xf>
    <xf numFmtId="0" fontId="15" fillId="5" borderId="59" xfId="2" applyFont="1" applyFill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179" fontId="11" fillId="0" borderId="101" xfId="2" applyNumberFormat="1" applyFont="1" applyBorder="1" applyAlignment="1">
      <alignment horizontal="center" vertical="center" wrapText="1"/>
    </xf>
    <xf numFmtId="179" fontId="11" fillId="0" borderId="99" xfId="2" applyNumberFormat="1" applyFont="1" applyBorder="1" applyAlignment="1">
      <alignment horizontal="center" vertical="center" wrapText="1"/>
    </xf>
    <xf numFmtId="0" fontId="11" fillId="0" borderId="99" xfId="2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4" fillId="0" borderId="0" xfId="0" applyFont="1" applyFill="1" applyBorder="1" applyAlignment="1">
      <alignment horizontal="right" vertical="center"/>
    </xf>
    <xf numFmtId="0" fontId="35" fillId="0" borderId="0" xfId="0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41" xfId="0" applyNumberFormat="1" applyFont="1" applyFill="1" applyBorder="1" applyAlignment="1">
      <alignment vertical="center"/>
    </xf>
    <xf numFmtId="176" fontId="4" fillId="0" borderId="50" xfId="0" applyNumberFormat="1" applyFont="1" applyFill="1" applyBorder="1" applyAlignment="1">
      <alignment vertical="center"/>
    </xf>
    <xf numFmtId="176" fontId="4" fillId="0" borderId="51" xfId="0" applyNumberFormat="1" applyFont="1" applyFill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176" fontId="4" fillId="0" borderId="2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indent="1"/>
    </xf>
    <xf numFmtId="176" fontId="4" fillId="0" borderId="30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 indent="1"/>
    </xf>
    <xf numFmtId="176" fontId="4" fillId="0" borderId="32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distributed" vertical="center" indent="1"/>
    </xf>
    <xf numFmtId="176" fontId="4" fillId="0" borderId="33" xfId="0" applyNumberFormat="1" applyFont="1" applyFill="1" applyBorder="1" applyAlignment="1">
      <alignment vertical="center"/>
    </xf>
    <xf numFmtId="176" fontId="4" fillId="0" borderId="38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distributed" vertical="center" indent="1"/>
    </xf>
    <xf numFmtId="176" fontId="4" fillId="0" borderId="34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4" fillId="0" borderId="39" xfId="0" applyNumberFormat="1" applyFont="1" applyFill="1" applyBorder="1" applyAlignment="1">
      <alignment vertical="center"/>
    </xf>
    <xf numFmtId="0" fontId="4" fillId="0" borderId="29" xfId="0" applyFont="1" applyFill="1" applyBorder="1" applyAlignment="1">
      <alignment horizontal="distributed" vertical="center" indent="1"/>
    </xf>
    <xf numFmtId="176" fontId="4" fillId="0" borderId="52" xfId="0" applyNumberFormat="1" applyFont="1" applyFill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176" fontId="4" fillId="0" borderId="40" xfId="0" applyNumberFormat="1" applyFont="1" applyFill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176" fontId="4" fillId="0" borderId="25" xfId="0" applyNumberFormat="1" applyFont="1" applyFill="1" applyBorder="1" applyAlignment="1">
      <alignment vertical="center"/>
    </xf>
    <xf numFmtId="176" fontId="4" fillId="0" borderId="44" xfId="0" applyNumberFormat="1" applyFont="1" applyFill="1" applyBorder="1" applyAlignment="1">
      <alignment vertical="center"/>
    </xf>
    <xf numFmtId="176" fontId="4" fillId="0" borderId="45" xfId="0" applyNumberFormat="1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176" fontId="4" fillId="0" borderId="46" xfId="0" applyNumberFormat="1" applyFont="1" applyFill="1" applyBorder="1" applyAlignment="1">
      <alignment vertical="center"/>
    </xf>
    <xf numFmtId="176" fontId="4" fillId="0" borderId="27" xfId="0" applyNumberFormat="1" applyFont="1" applyFill="1" applyBorder="1" applyAlignment="1">
      <alignment vertical="center"/>
    </xf>
    <xf numFmtId="182" fontId="3" fillId="0" borderId="0" xfId="0" applyNumberFormat="1" applyFont="1" applyFill="1">
      <alignment vertical="center"/>
    </xf>
    <xf numFmtId="182" fontId="4" fillId="0" borderId="18" xfId="0" applyNumberFormat="1" applyFont="1" applyFill="1" applyBorder="1" applyAlignment="1">
      <alignment horizontal="center" vertical="center"/>
    </xf>
    <xf numFmtId="182" fontId="4" fillId="0" borderId="18" xfId="0" applyNumberFormat="1" applyFont="1" applyFill="1" applyBorder="1" applyAlignment="1">
      <alignment horizontal="center" vertical="center"/>
    </xf>
    <xf numFmtId="182" fontId="4" fillId="0" borderId="15" xfId="0" applyNumberFormat="1" applyFont="1" applyFill="1" applyBorder="1" applyAlignment="1">
      <alignment horizontal="center" vertical="center"/>
    </xf>
    <xf numFmtId="182" fontId="4" fillId="0" borderId="30" xfId="0" applyNumberFormat="1" applyFont="1" applyFill="1" applyBorder="1" applyAlignment="1">
      <alignment horizontal="center" vertical="center"/>
    </xf>
    <xf numFmtId="176" fontId="4" fillId="0" borderId="126" xfId="0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58" fontId="4" fillId="0" borderId="12" xfId="0" applyNumberFormat="1" applyFont="1" applyFill="1" applyBorder="1" applyAlignment="1">
      <alignment horizontal="center" vertical="center" wrapText="1"/>
    </xf>
    <xf numFmtId="58" fontId="4" fillId="0" borderId="8" xfId="0" applyNumberFormat="1" applyFont="1" applyFill="1" applyBorder="1" applyAlignment="1">
      <alignment horizontal="center" vertical="center"/>
    </xf>
    <xf numFmtId="58" fontId="4" fillId="0" borderId="14" xfId="0" applyNumberFormat="1" applyFont="1" applyFill="1" applyBorder="1" applyAlignment="1">
      <alignment horizontal="center" vertical="center"/>
    </xf>
  </cellXfs>
  <cellStyles count="50">
    <cellStyle name="パーセント 2" xfId="6"/>
    <cellStyle name="パーセント 3" xfId="7"/>
    <cellStyle name="パーセント 4" xfId="8"/>
    <cellStyle name="ハイパーリンク 2" xfId="9"/>
    <cellStyle name="メモ 2" xfId="4"/>
    <cellStyle name="桁区切り 2" xfId="5"/>
    <cellStyle name="桁区切り 2 2" xfId="10"/>
    <cellStyle name="桁区切り 3" xfId="11"/>
    <cellStyle name="桁区切り 4" xfId="12"/>
    <cellStyle name="桁区切り 4 2" xfId="13"/>
    <cellStyle name="桁区切り 5" xfId="14"/>
    <cellStyle name="桁区切り 6" xfId="15"/>
    <cellStyle name="桁区切り 7" xfId="16"/>
    <cellStyle name="通貨 2" xfId="17"/>
    <cellStyle name="入力 2" xfId="3"/>
    <cellStyle name="標準" xfId="0" builtinId="0"/>
    <cellStyle name="標準 10" xfId="18"/>
    <cellStyle name="標準 10 2" xfId="19"/>
    <cellStyle name="標準 11" xfId="20"/>
    <cellStyle name="標準 12" xfId="21"/>
    <cellStyle name="標準 13" xfId="22"/>
    <cellStyle name="標準 14" xfId="23"/>
    <cellStyle name="標準 15" xfId="24"/>
    <cellStyle name="標準 16" xfId="25"/>
    <cellStyle name="標準 17" xfId="26"/>
    <cellStyle name="標準 18" xfId="27"/>
    <cellStyle name="標準 19" xfId="28"/>
    <cellStyle name="標準 2" xfId="1"/>
    <cellStyle name="標準 2 2" xfId="2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0" xfId="42"/>
    <cellStyle name="標準 4" xfId="43"/>
    <cellStyle name="標準 4 2" xfId="44"/>
    <cellStyle name="標準 5" xfId="45"/>
    <cellStyle name="標準 6" xfId="46"/>
    <cellStyle name="標準 7" xfId="47"/>
    <cellStyle name="標準 8" xfId="48"/>
    <cellStyle name="標準 9" xfId="49"/>
  </cellStyles>
  <dxfs count="0"/>
  <tableStyles count="0" defaultTableStyle="TableStyleMedium2" defaultPivotStyle="PivotStyleLight16"/>
  <colors>
    <mruColors>
      <color rgb="FF0033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62" customWidth="1"/>
    <col min="2" max="2" width="46.625" style="262" customWidth="1"/>
    <col min="3" max="8" width="30.625" style="262" customWidth="1"/>
    <col min="9" max="9" width="1.625" style="262" customWidth="1"/>
    <col min="10" max="16384" width="9" style="262"/>
  </cols>
  <sheetData>
    <row r="1" spans="1:8" ht="7.5" customHeight="1" x14ac:dyDescent="0.15">
      <c r="A1" s="274"/>
      <c r="B1" s="274"/>
      <c r="C1" s="274"/>
    </row>
    <row r="2" spans="1:8" ht="50.45" customHeight="1" x14ac:dyDescent="0.15">
      <c r="A2" s="274"/>
      <c r="B2" s="275" t="s">
        <v>133</v>
      </c>
      <c r="C2" s="275"/>
      <c r="D2" s="275"/>
      <c r="E2" s="275"/>
      <c r="F2" s="263" t="s">
        <v>10</v>
      </c>
      <c r="G2" s="276" t="s">
        <v>11</v>
      </c>
      <c r="H2" s="277"/>
    </row>
    <row r="3" spans="1:8" ht="20.100000000000001" customHeight="1" thickBot="1" x14ac:dyDescent="0.2">
      <c r="A3" s="274"/>
      <c r="B3" s="278"/>
      <c r="C3" s="278"/>
      <c r="D3" s="278"/>
      <c r="E3" s="278"/>
      <c r="F3" s="264"/>
      <c r="G3" s="264"/>
      <c r="H3" s="264"/>
    </row>
    <row r="4" spans="1:8" s="310" customFormat="1" ht="35.1" customHeight="1" x14ac:dyDescent="0.15">
      <c r="B4" s="279"/>
      <c r="C4" s="316" t="s">
        <v>7</v>
      </c>
      <c r="D4" s="311">
        <v>43191</v>
      </c>
      <c r="E4" s="311">
        <v>43556</v>
      </c>
      <c r="F4" s="314">
        <v>43922</v>
      </c>
      <c r="G4" s="312">
        <v>44287</v>
      </c>
      <c r="H4" s="313"/>
    </row>
    <row r="5" spans="1:8" ht="35.1" customHeight="1" thickBot="1" x14ac:dyDescent="0.2">
      <c r="B5" s="280"/>
      <c r="C5" s="317"/>
      <c r="D5" s="282" t="s">
        <v>4</v>
      </c>
      <c r="E5" s="282" t="s">
        <v>4</v>
      </c>
      <c r="F5" s="281" t="s">
        <v>4</v>
      </c>
      <c r="G5" s="283" t="s">
        <v>6</v>
      </c>
      <c r="H5" s="284" t="s">
        <v>4</v>
      </c>
    </row>
    <row r="6" spans="1:8" ht="48" customHeight="1" x14ac:dyDescent="0.15">
      <c r="B6" s="318" t="s">
        <v>132</v>
      </c>
      <c r="C6" s="285" t="s">
        <v>0</v>
      </c>
      <c r="D6" s="268">
        <v>1001</v>
      </c>
      <c r="E6" s="268">
        <v>1047</v>
      </c>
      <c r="F6" s="286">
        <v>1115</v>
      </c>
      <c r="G6" s="287">
        <v>1183</v>
      </c>
      <c r="H6" s="288"/>
    </row>
    <row r="7" spans="1:8" ht="48" customHeight="1" x14ac:dyDescent="0.15">
      <c r="B7" s="319"/>
      <c r="C7" s="289" t="s">
        <v>1</v>
      </c>
      <c r="D7" s="269">
        <v>4064</v>
      </c>
      <c r="E7" s="269">
        <v>4372</v>
      </c>
      <c r="F7" s="290">
        <v>4666</v>
      </c>
      <c r="G7" s="272">
        <v>5065</v>
      </c>
      <c r="H7" s="291"/>
    </row>
    <row r="8" spans="1:8" ht="48" customHeight="1" thickBot="1" x14ac:dyDescent="0.2">
      <c r="B8" s="319"/>
      <c r="C8" s="292" t="s">
        <v>5</v>
      </c>
      <c r="D8" s="270">
        <v>5050</v>
      </c>
      <c r="E8" s="270">
        <v>5528</v>
      </c>
      <c r="F8" s="293">
        <v>5992</v>
      </c>
      <c r="G8" s="273">
        <v>6966</v>
      </c>
      <c r="H8" s="294"/>
    </row>
    <row r="9" spans="1:8" ht="48" customHeight="1" thickTop="1" thickBot="1" x14ac:dyDescent="0.2">
      <c r="B9" s="320"/>
      <c r="C9" s="295" t="s">
        <v>2</v>
      </c>
      <c r="D9" s="271">
        <v>10115</v>
      </c>
      <c r="E9" s="271">
        <v>10947</v>
      </c>
      <c r="F9" s="296">
        <v>11773</v>
      </c>
      <c r="G9" s="297">
        <v>13214</v>
      </c>
      <c r="H9" s="298"/>
    </row>
    <row r="10" spans="1:8" ht="48" customHeight="1" x14ac:dyDescent="0.15">
      <c r="B10" s="318" t="s">
        <v>8</v>
      </c>
      <c r="C10" s="285" t="s">
        <v>0</v>
      </c>
      <c r="D10" s="268">
        <v>1218</v>
      </c>
      <c r="E10" s="268">
        <v>1296</v>
      </c>
      <c r="F10" s="286">
        <v>1330</v>
      </c>
      <c r="G10" s="287">
        <v>1054</v>
      </c>
      <c r="H10" s="288"/>
    </row>
    <row r="11" spans="1:8" ht="48" customHeight="1" x14ac:dyDescent="0.15">
      <c r="B11" s="319"/>
      <c r="C11" s="289" t="s">
        <v>1</v>
      </c>
      <c r="D11" s="269">
        <v>4214</v>
      </c>
      <c r="E11" s="269">
        <v>4568</v>
      </c>
      <c r="F11" s="290">
        <v>4697</v>
      </c>
      <c r="G11" s="272">
        <v>5068</v>
      </c>
      <c r="H11" s="291"/>
    </row>
    <row r="12" spans="1:8" ht="48" customHeight="1" thickBot="1" x14ac:dyDescent="0.2">
      <c r="B12" s="319"/>
      <c r="C12" s="292" t="s">
        <v>5</v>
      </c>
      <c r="D12" s="270">
        <v>5914</v>
      </c>
      <c r="E12" s="270">
        <v>6514</v>
      </c>
      <c r="F12" s="293">
        <v>6757</v>
      </c>
      <c r="G12" s="273">
        <v>7120</v>
      </c>
      <c r="H12" s="294"/>
    </row>
    <row r="13" spans="1:8" ht="48" customHeight="1" thickTop="1" thickBot="1" x14ac:dyDescent="0.2">
      <c r="B13" s="320"/>
      <c r="C13" s="299" t="s">
        <v>2</v>
      </c>
      <c r="D13" s="271">
        <v>11346</v>
      </c>
      <c r="E13" s="300">
        <v>12378</v>
      </c>
      <c r="F13" s="315">
        <v>12784</v>
      </c>
      <c r="G13" s="301">
        <v>13242</v>
      </c>
      <c r="H13" s="302"/>
    </row>
    <row r="14" spans="1:8" ht="48" customHeight="1" x14ac:dyDescent="0.15">
      <c r="B14" s="319" t="s">
        <v>3</v>
      </c>
      <c r="C14" s="289" t="s">
        <v>0</v>
      </c>
      <c r="D14" s="268">
        <v>8</v>
      </c>
      <c r="E14" s="269">
        <v>1</v>
      </c>
      <c r="F14" s="290">
        <v>0</v>
      </c>
      <c r="G14" s="303">
        <v>0</v>
      </c>
      <c r="H14" s="304"/>
    </row>
    <row r="15" spans="1:8" ht="48" customHeight="1" x14ac:dyDescent="0.15">
      <c r="B15" s="319"/>
      <c r="C15" s="289" t="s">
        <v>1</v>
      </c>
      <c r="D15" s="269">
        <v>11</v>
      </c>
      <c r="E15" s="269">
        <v>11</v>
      </c>
      <c r="F15" s="290">
        <v>11</v>
      </c>
      <c r="G15" s="305">
        <v>0</v>
      </c>
      <c r="H15" s="304"/>
    </row>
    <row r="16" spans="1:8" ht="48" customHeight="1" thickBot="1" x14ac:dyDescent="0.2">
      <c r="B16" s="319"/>
      <c r="C16" s="292" t="s">
        <v>5</v>
      </c>
      <c r="D16" s="270">
        <v>0</v>
      </c>
      <c r="E16" s="270">
        <v>0</v>
      </c>
      <c r="F16" s="293">
        <v>2</v>
      </c>
      <c r="G16" s="306">
        <v>0</v>
      </c>
      <c r="H16" s="307"/>
    </row>
    <row r="17" spans="2:8" ht="48" customHeight="1" thickTop="1" thickBot="1" x14ac:dyDescent="0.2">
      <c r="B17" s="320"/>
      <c r="C17" s="295" t="s">
        <v>2</v>
      </c>
      <c r="D17" s="271">
        <v>19</v>
      </c>
      <c r="E17" s="271">
        <v>12</v>
      </c>
      <c r="F17" s="296">
        <v>13</v>
      </c>
      <c r="G17" s="308">
        <v>0</v>
      </c>
      <c r="H17" s="309"/>
    </row>
    <row r="18" spans="2:8" ht="13.5" customHeight="1" x14ac:dyDescent="0.15"/>
  </sheetData>
  <mergeCells count="7"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  <rowBreaks count="1" manualBreakCount="1">
    <brk id="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62" customWidth="1"/>
    <col min="2" max="2" width="46.625" style="262" customWidth="1"/>
    <col min="3" max="8" width="30.625" style="262" customWidth="1"/>
    <col min="9" max="9" width="1.625" style="262" customWidth="1"/>
    <col min="10" max="16384" width="9" style="262"/>
  </cols>
  <sheetData>
    <row r="1" spans="1:8" ht="7.5" customHeight="1" x14ac:dyDescent="0.15">
      <c r="A1" s="274"/>
      <c r="B1" s="274"/>
      <c r="C1" s="274"/>
    </row>
    <row r="2" spans="1:8" ht="50.45" customHeight="1" x14ac:dyDescent="0.15">
      <c r="A2" s="274"/>
      <c r="B2" s="275" t="s">
        <v>134</v>
      </c>
      <c r="C2" s="275"/>
      <c r="D2" s="275"/>
      <c r="E2" s="275"/>
      <c r="F2" s="263" t="s">
        <v>9</v>
      </c>
      <c r="G2" s="277" t="s">
        <v>131</v>
      </c>
      <c r="H2" s="277"/>
    </row>
    <row r="3" spans="1:8" ht="20.100000000000001" customHeight="1" thickBot="1" x14ac:dyDescent="0.2">
      <c r="A3" s="274"/>
      <c r="B3" s="278"/>
      <c r="C3" s="278"/>
      <c r="D3" s="278"/>
      <c r="E3" s="278"/>
      <c r="F3" s="264"/>
      <c r="G3" s="264"/>
      <c r="H3" s="264"/>
    </row>
    <row r="4" spans="1:8" s="310" customFormat="1" ht="35.1" customHeight="1" x14ac:dyDescent="0.15">
      <c r="B4" s="279"/>
      <c r="C4" s="316" t="s">
        <v>7</v>
      </c>
      <c r="D4" s="311">
        <v>43191</v>
      </c>
      <c r="E4" s="311">
        <v>43556</v>
      </c>
      <c r="F4" s="314">
        <v>43922</v>
      </c>
      <c r="G4" s="312">
        <v>44287</v>
      </c>
      <c r="H4" s="313"/>
    </row>
    <row r="5" spans="1:8" ht="35.1" customHeight="1" thickBot="1" x14ac:dyDescent="0.2">
      <c r="B5" s="280"/>
      <c r="C5" s="317"/>
      <c r="D5" s="282" t="s">
        <v>4</v>
      </c>
      <c r="E5" s="282" t="s">
        <v>4</v>
      </c>
      <c r="F5" s="281" t="s">
        <v>4</v>
      </c>
      <c r="G5" s="283" t="s">
        <v>6</v>
      </c>
      <c r="H5" s="284" t="s">
        <v>4</v>
      </c>
    </row>
    <row r="6" spans="1:8" ht="48" customHeight="1" x14ac:dyDescent="0.15">
      <c r="B6" s="318" t="s">
        <v>132</v>
      </c>
      <c r="C6" s="285" t="s">
        <v>0</v>
      </c>
      <c r="D6" s="268">
        <v>153</v>
      </c>
      <c r="E6" s="268">
        <v>161</v>
      </c>
      <c r="F6" s="286">
        <v>202</v>
      </c>
      <c r="G6" s="265">
        <v>210</v>
      </c>
      <c r="H6" s="288"/>
    </row>
    <row r="7" spans="1:8" ht="48" customHeight="1" x14ac:dyDescent="0.15">
      <c r="B7" s="319"/>
      <c r="C7" s="289" t="s">
        <v>1</v>
      </c>
      <c r="D7" s="269">
        <v>657</v>
      </c>
      <c r="E7" s="269">
        <v>714</v>
      </c>
      <c r="F7" s="290">
        <v>828</v>
      </c>
      <c r="G7" s="266">
        <v>812</v>
      </c>
      <c r="H7" s="291"/>
    </row>
    <row r="8" spans="1:8" ht="48" customHeight="1" thickBot="1" x14ac:dyDescent="0.2">
      <c r="B8" s="319"/>
      <c r="C8" s="292" t="s">
        <v>5</v>
      </c>
      <c r="D8" s="270">
        <v>858</v>
      </c>
      <c r="E8" s="270">
        <v>964</v>
      </c>
      <c r="F8" s="293">
        <v>1106</v>
      </c>
      <c r="G8" s="267">
        <v>1180</v>
      </c>
      <c r="H8" s="294"/>
    </row>
    <row r="9" spans="1:8" ht="48" customHeight="1" thickTop="1" thickBot="1" x14ac:dyDescent="0.2">
      <c r="B9" s="320"/>
      <c r="C9" s="295" t="s">
        <v>2</v>
      </c>
      <c r="D9" s="271">
        <v>1668</v>
      </c>
      <c r="E9" s="271">
        <v>1839</v>
      </c>
      <c r="F9" s="296">
        <v>2136</v>
      </c>
      <c r="G9" s="297">
        <v>2202</v>
      </c>
      <c r="H9" s="298"/>
    </row>
    <row r="10" spans="1:8" ht="48" customHeight="1" x14ac:dyDescent="0.15">
      <c r="B10" s="318" t="s">
        <v>8</v>
      </c>
      <c r="C10" s="285" t="s">
        <v>0</v>
      </c>
      <c r="D10" s="268">
        <v>189</v>
      </c>
      <c r="E10" s="268">
        <v>205</v>
      </c>
      <c r="F10" s="286">
        <v>208</v>
      </c>
      <c r="G10" s="287">
        <v>233</v>
      </c>
      <c r="H10" s="288"/>
    </row>
    <row r="11" spans="1:8" ht="48" customHeight="1" x14ac:dyDescent="0.15">
      <c r="B11" s="319"/>
      <c r="C11" s="289" t="s">
        <v>1</v>
      </c>
      <c r="D11" s="269">
        <v>692</v>
      </c>
      <c r="E11" s="269">
        <v>714</v>
      </c>
      <c r="F11" s="290">
        <v>727</v>
      </c>
      <c r="G11" s="272">
        <v>814</v>
      </c>
      <c r="H11" s="291"/>
    </row>
    <row r="12" spans="1:8" ht="48" customHeight="1" thickBot="1" x14ac:dyDescent="0.2">
      <c r="B12" s="319"/>
      <c r="C12" s="292" t="s">
        <v>5</v>
      </c>
      <c r="D12" s="270">
        <v>1015</v>
      </c>
      <c r="E12" s="270">
        <v>1072</v>
      </c>
      <c r="F12" s="293">
        <v>1108</v>
      </c>
      <c r="G12" s="273">
        <v>1237</v>
      </c>
      <c r="H12" s="294"/>
    </row>
    <row r="13" spans="1:8" ht="48" customHeight="1" thickTop="1" thickBot="1" x14ac:dyDescent="0.2">
      <c r="B13" s="320"/>
      <c r="C13" s="299" t="s">
        <v>2</v>
      </c>
      <c r="D13" s="271">
        <v>1896</v>
      </c>
      <c r="E13" s="300">
        <v>1991</v>
      </c>
      <c r="F13" s="315">
        <v>2043</v>
      </c>
      <c r="G13" s="301">
        <v>2284</v>
      </c>
      <c r="H13" s="302"/>
    </row>
    <row r="14" spans="1:8" ht="48" customHeight="1" x14ac:dyDescent="0.15">
      <c r="B14" s="319" t="s">
        <v>3</v>
      </c>
      <c r="C14" s="289" t="s">
        <v>0</v>
      </c>
      <c r="D14" s="268">
        <v>0</v>
      </c>
      <c r="E14" s="269">
        <v>0</v>
      </c>
      <c r="F14" s="290">
        <v>0</v>
      </c>
      <c r="G14" s="303">
        <v>0</v>
      </c>
      <c r="H14" s="304"/>
    </row>
    <row r="15" spans="1:8" ht="48" customHeight="1" x14ac:dyDescent="0.15">
      <c r="B15" s="319"/>
      <c r="C15" s="289" t="s">
        <v>1</v>
      </c>
      <c r="D15" s="269">
        <v>0</v>
      </c>
      <c r="E15" s="269">
        <v>1</v>
      </c>
      <c r="F15" s="290">
        <v>3</v>
      </c>
      <c r="G15" s="305">
        <v>0</v>
      </c>
      <c r="H15" s="304"/>
    </row>
    <row r="16" spans="1:8" ht="48" customHeight="1" thickBot="1" x14ac:dyDescent="0.2">
      <c r="B16" s="319"/>
      <c r="C16" s="292" t="s">
        <v>5</v>
      </c>
      <c r="D16" s="270">
        <v>0</v>
      </c>
      <c r="E16" s="270">
        <v>0</v>
      </c>
      <c r="F16" s="293">
        <v>0</v>
      </c>
      <c r="G16" s="306">
        <v>0</v>
      </c>
      <c r="H16" s="307"/>
    </row>
    <row r="17" spans="2:8" ht="48" customHeight="1" thickTop="1" thickBot="1" x14ac:dyDescent="0.2">
      <c r="B17" s="320"/>
      <c r="C17" s="295" t="s">
        <v>2</v>
      </c>
      <c r="D17" s="271">
        <v>0</v>
      </c>
      <c r="E17" s="271">
        <v>1</v>
      </c>
      <c r="F17" s="296">
        <v>3</v>
      </c>
      <c r="G17" s="308">
        <v>0</v>
      </c>
      <c r="H17" s="309"/>
    </row>
    <row r="18" spans="2:8" ht="13.5" customHeight="1" x14ac:dyDescent="0.15"/>
  </sheetData>
  <mergeCells count="7">
    <mergeCell ref="B10:B13"/>
    <mergeCell ref="B14:B17"/>
    <mergeCell ref="B6:B9"/>
    <mergeCell ref="B4:B5"/>
    <mergeCell ref="C4:C5"/>
    <mergeCell ref="G4:H4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  <rowBreaks count="1" manualBreakCount="1">
    <brk id="1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62" customWidth="1"/>
    <col min="2" max="2" width="46.625" style="262" customWidth="1"/>
    <col min="3" max="8" width="30.625" style="262" customWidth="1"/>
    <col min="9" max="9" width="1.625" style="262" customWidth="1"/>
    <col min="10" max="16384" width="9" style="262"/>
  </cols>
  <sheetData>
    <row r="1" spans="1:8" ht="7.5" customHeight="1" x14ac:dyDescent="0.15">
      <c r="A1" s="274"/>
      <c r="B1" s="274"/>
      <c r="C1" s="274"/>
    </row>
    <row r="2" spans="1:8" ht="50.45" customHeight="1" x14ac:dyDescent="0.15">
      <c r="A2" s="274"/>
      <c r="B2" s="275" t="s">
        <v>134</v>
      </c>
      <c r="C2" s="275"/>
      <c r="D2" s="275"/>
      <c r="E2" s="275"/>
      <c r="F2" s="263" t="s">
        <v>9</v>
      </c>
      <c r="G2" s="277" t="s">
        <v>130</v>
      </c>
      <c r="H2" s="277"/>
    </row>
    <row r="3" spans="1:8" ht="20.100000000000001" customHeight="1" thickBot="1" x14ac:dyDescent="0.2">
      <c r="A3" s="274"/>
      <c r="B3" s="278"/>
      <c r="C3" s="278"/>
      <c r="D3" s="278"/>
      <c r="E3" s="278"/>
      <c r="F3" s="264"/>
      <c r="G3" s="264"/>
      <c r="H3" s="264"/>
    </row>
    <row r="4" spans="1:8" s="310" customFormat="1" ht="35.1" customHeight="1" x14ac:dyDescent="0.15">
      <c r="B4" s="279"/>
      <c r="C4" s="316" t="s">
        <v>7</v>
      </c>
      <c r="D4" s="311">
        <v>43191</v>
      </c>
      <c r="E4" s="311">
        <v>43556</v>
      </c>
      <c r="F4" s="314">
        <v>43922</v>
      </c>
      <c r="G4" s="312">
        <v>44287</v>
      </c>
      <c r="H4" s="313"/>
    </row>
    <row r="5" spans="1:8" ht="35.1" customHeight="1" thickBot="1" x14ac:dyDescent="0.2">
      <c r="B5" s="280"/>
      <c r="C5" s="317"/>
      <c r="D5" s="282" t="s">
        <v>4</v>
      </c>
      <c r="E5" s="282" t="s">
        <v>4</v>
      </c>
      <c r="F5" s="281" t="s">
        <v>4</v>
      </c>
      <c r="G5" s="283" t="s">
        <v>6</v>
      </c>
      <c r="H5" s="284" t="s">
        <v>4</v>
      </c>
    </row>
    <row r="6" spans="1:8" ht="48" customHeight="1" x14ac:dyDescent="0.15">
      <c r="B6" s="318" t="s">
        <v>132</v>
      </c>
      <c r="C6" s="285" t="s">
        <v>0</v>
      </c>
      <c r="D6" s="268">
        <v>166</v>
      </c>
      <c r="E6" s="268">
        <v>181</v>
      </c>
      <c r="F6" s="286">
        <v>173</v>
      </c>
      <c r="G6" s="287">
        <v>207</v>
      </c>
      <c r="H6" s="288"/>
    </row>
    <row r="7" spans="1:8" ht="48" customHeight="1" x14ac:dyDescent="0.15">
      <c r="B7" s="319"/>
      <c r="C7" s="289" t="s">
        <v>1</v>
      </c>
      <c r="D7" s="269">
        <v>749</v>
      </c>
      <c r="E7" s="269">
        <v>810</v>
      </c>
      <c r="F7" s="290">
        <v>860</v>
      </c>
      <c r="G7" s="272">
        <v>859</v>
      </c>
      <c r="H7" s="291"/>
    </row>
    <row r="8" spans="1:8" ht="48" customHeight="1" thickBot="1" x14ac:dyDescent="0.2">
      <c r="B8" s="319"/>
      <c r="C8" s="292" t="s">
        <v>5</v>
      </c>
      <c r="D8" s="270">
        <v>970</v>
      </c>
      <c r="E8" s="270">
        <v>1120</v>
      </c>
      <c r="F8" s="293">
        <v>1162</v>
      </c>
      <c r="G8" s="273">
        <v>1195</v>
      </c>
      <c r="H8" s="294"/>
    </row>
    <row r="9" spans="1:8" ht="48" customHeight="1" thickTop="1" thickBot="1" x14ac:dyDescent="0.2">
      <c r="B9" s="320"/>
      <c r="C9" s="295" t="s">
        <v>2</v>
      </c>
      <c r="D9" s="271">
        <v>1885</v>
      </c>
      <c r="E9" s="271">
        <v>2111</v>
      </c>
      <c r="F9" s="296">
        <v>2195</v>
      </c>
      <c r="G9" s="297">
        <v>2261</v>
      </c>
      <c r="H9" s="298"/>
    </row>
    <row r="10" spans="1:8" ht="48" customHeight="1" x14ac:dyDescent="0.15">
      <c r="B10" s="318" t="s">
        <v>8</v>
      </c>
      <c r="C10" s="285" t="s">
        <v>0</v>
      </c>
      <c r="D10" s="268">
        <v>210</v>
      </c>
      <c r="E10" s="268">
        <v>207</v>
      </c>
      <c r="F10" s="286">
        <v>214</v>
      </c>
      <c r="G10" s="287">
        <v>222</v>
      </c>
      <c r="H10" s="288"/>
    </row>
    <row r="11" spans="1:8" ht="48" customHeight="1" x14ac:dyDescent="0.15">
      <c r="B11" s="319"/>
      <c r="C11" s="289" t="s">
        <v>1</v>
      </c>
      <c r="D11" s="269">
        <v>769</v>
      </c>
      <c r="E11" s="269">
        <v>772</v>
      </c>
      <c r="F11" s="290">
        <v>796</v>
      </c>
      <c r="G11" s="272">
        <v>860</v>
      </c>
      <c r="H11" s="291"/>
    </row>
    <row r="12" spans="1:8" ht="48" customHeight="1" thickBot="1" x14ac:dyDescent="0.2">
      <c r="B12" s="319"/>
      <c r="C12" s="292" t="s">
        <v>5</v>
      </c>
      <c r="D12" s="270">
        <v>1131</v>
      </c>
      <c r="E12" s="270">
        <v>1110</v>
      </c>
      <c r="F12" s="293">
        <v>1160</v>
      </c>
      <c r="G12" s="273">
        <v>1250</v>
      </c>
      <c r="H12" s="294"/>
    </row>
    <row r="13" spans="1:8" ht="48" customHeight="1" thickTop="1" thickBot="1" x14ac:dyDescent="0.2">
      <c r="B13" s="320"/>
      <c r="C13" s="299" t="s">
        <v>2</v>
      </c>
      <c r="D13" s="271">
        <v>2110</v>
      </c>
      <c r="E13" s="300">
        <v>2089</v>
      </c>
      <c r="F13" s="315">
        <v>2170</v>
      </c>
      <c r="G13" s="301">
        <v>2332</v>
      </c>
      <c r="H13" s="302"/>
    </row>
    <row r="14" spans="1:8" ht="48" customHeight="1" x14ac:dyDescent="0.15">
      <c r="B14" s="319" t="s">
        <v>3</v>
      </c>
      <c r="C14" s="289" t="s">
        <v>0</v>
      </c>
      <c r="D14" s="268">
        <v>1</v>
      </c>
      <c r="E14" s="269">
        <v>1</v>
      </c>
      <c r="F14" s="290">
        <v>0</v>
      </c>
      <c r="G14" s="303">
        <v>0</v>
      </c>
      <c r="H14" s="304"/>
    </row>
    <row r="15" spans="1:8" ht="48" customHeight="1" x14ac:dyDescent="0.15">
      <c r="B15" s="319"/>
      <c r="C15" s="289" t="s">
        <v>1</v>
      </c>
      <c r="D15" s="269">
        <v>11</v>
      </c>
      <c r="E15" s="269">
        <v>8</v>
      </c>
      <c r="F15" s="290">
        <v>7</v>
      </c>
      <c r="G15" s="305">
        <v>0</v>
      </c>
      <c r="H15" s="304"/>
    </row>
    <row r="16" spans="1:8" ht="48" customHeight="1" thickBot="1" x14ac:dyDescent="0.2">
      <c r="B16" s="319"/>
      <c r="C16" s="292" t="s">
        <v>5</v>
      </c>
      <c r="D16" s="270">
        <v>0</v>
      </c>
      <c r="E16" s="270">
        <v>0</v>
      </c>
      <c r="F16" s="293">
        <v>2</v>
      </c>
      <c r="G16" s="306">
        <v>0</v>
      </c>
      <c r="H16" s="307"/>
    </row>
    <row r="17" spans="2:8" ht="48" customHeight="1" thickTop="1" thickBot="1" x14ac:dyDescent="0.2">
      <c r="B17" s="320"/>
      <c r="C17" s="295" t="s">
        <v>2</v>
      </c>
      <c r="D17" s="271">
        <v>12</v>
      </c>
      <c r="E17" s="271">
        <v>9</v>
      </c>
      <c r="F17" s="296">
        <v>9</v>
      </c>
      <c r="G17" s="308">
        <v>0</v>
      </c>
      <c r="H17" s="309"/>
    </row>
    <row r="18" spans="2:8" ht="13.5" customHeight="1" x14ac:dyDescent="0.15"/>
  </sheetData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  <rowBreaks count="1" manualBreakCount="1">
    <brk id="1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62" customWidth="1"/>
    <col min="2" max="2" width="46.625" style="262" customWidth="1"/>
    <col min="3" max="8" width="30.625" style="262" customWidth="1"/>
    <col min="9" max="9" width="1.625" style="262" customWidth="1"/>
    <col min="10" max="16384" width="9" style="262"/>
  </cols>
  <sheetData>
    <row r="1" spans="1:8" ht="7.5" customHeight="1" x14ac:dyDescent="0.15">
      <c r="A1" s="274"/>
      <c r="B1" s="274"/>
      <c r="C1" s="274"/>
    </row>
    <row r="2" spans="1:8" ht="50.45" customHeight="1" x14ac:dyDescent="0.15">
      <c r="A2" s="274"/>
      <c r="B2" s="275" t="s">
        <v>134</v>
      </c>
      <c r="C2" s="275"/>
      <c r="D2" s="275"/>
      <c r="E2" s="275"/>
      <c r="F2" s="263" t="s">
        <v>9</v>
      </c>
      <c r="G2" s="277" t="s">
        <v>129</v>
      </c>
      <c r="H2" s="277"/>
    </row>
    <row r="3" spans="1:8" ht="20.100000000000001" customHeight="1" thickBot="1" x14ac:dyDescent="0.2">
      <c r="A3" s="274"/>
      <c r="B3" s="278"/>
      <c r="C3" s="278"/>
      <c r="D3" s="278"/>
      <c r="E3" s="278"/>
      <c r="F3" s="264"/>
      <c r="G3" s="264"/>
      <c r="H3" s="264"/>
    </row>
    <row r="4" spans="1:8" s="310" customFormat="1" ht="35.1" customHeight="1" x14ac:dyDescent="0.15">
      <c r="B4" s="279"/>
      <c r="C4" s="316" t="s">
        <v>7</v>
      </c>
      <c r="D4" s="311">
        <v>43191</v>
      </c>
      <c r="E4" s="311">
        <v>43556</v>
      </c>
      <c r="F4" s="314">
        <v>43922</v>
      </c>
      <c r="G4" s="312">
        <v>44287</v>
      </c>
      <c r="H4" s="313"/>
    </row>
    <row r="5" spans="1:8" ht="35.1" customHeight="1" thickBot="1" x14ac:dyDescent="0.2">
      <c r="B5" s="280"/>
      <c r="C5" s="317"/>
      <c r="D5" s="282" t="s">
        <v>4</v>
      </c>
      <c r="E5" s="282" t="s">
        <v>4</v>
      </c>
      <c r="F5" s="281" t="s">
        <v>4</v>
      </c>
      <c r="G5" s="283" t="s">
        <v>6</v>
      </c>
      <c r="H5" s="284" t="s">
        <v>4</v>
      </c>
    </row>
    <row r="6" spans="1:8" ht="48" customHeight="1" x14ac:dyDescent="0.15">
      <c r="B6" s="318" t="s">
        <v>132</v>
      </c>
      <c r="C6" s="285" t="s">
        <v>0</v>
      </c>
      <c r="D6" s="268">
        <v>116</v>
      </c>
      <c r="E6" s="268">
        <v>107</v>
      </c>
      <c r="F6" s="286">
        <v>118</v>
      </c>
      <c r="G6" s="287">
        <v>126</v>
      </c>
      <c r="H6" s="288"/>
    </row>
    <row r="7" spans="1:8" ht="48" customHeight="1" x14ac:dyDescent="0.15">
      <c r="B7" s="319"/>
      <c r="C7" s="289" t="s">
        <v>1</v>
      </c>
      <c r="D7" s="269">
        <v>433</v>
      </c>
      <c r="E7" s="269">
        <v>468</v>
      </c>
      <c r="F7" s="290">
        <v>491</v>
      </c>
      <c r="G7" s="272">
        <v>569</v>
      </c>
      <c r="H7" s="291"/>
    </row>
    <row r="8" spans="1:8" ht="48" customHeight="1" thickBot="1" x14ac:dyDescent="0.2">
      <c r="B8" s="319"/>
      <c r="C8" s="292" t="s">
        <v>5</v>
      </c>
      <c r="D8" s="270">
        <v>606</v>
      </c>
      <c r="E8" s="270">
        <v>598</v>
      </c>
      <c r="F8" s="293">
        <v>637</v>
      </c>
      <c r="G8" s="273">
        <v>639</v>
      </c>
      <c r="H8" s="294"/>
    </row>
    <row r="9" spans="1:8" ht="48" customHeight="1" thickTop="1" thickBot="1" x14ac:dyDescent="0.2">
      <c r="B9" s="320"/>
      <c r="C9" s="295" t="s">
        <v>2</v>
      </c>
      <c r="D9" s="271">
        <v>1155</v>
      </c>
      <c r="E9" s="271">
        <v>1173</v>
      </c>
      <c r="F9" s="296">
        <v>1246</v>
      </c>
      <c r="G9" s="297">
        <v>1334</v>
      </c>
      <c r="H9" s="298"/>
    </row>
    <row r="10" spans="1:8" ht="48" customHeight="1" x14ac:dyDescent="0.15">
      <c r="B10" s="318" t="s">
        <v>8</v>
      </c>
      <c r="C10" s="285" t="s">
        <v>0</v>
      </c>
      <c r="D10" s="268">
        <v>175</v>
      </c>
      <c r="E10" s="268">
        <v>161</v>
      </c>
      <c r="F10" s="286">
        <v>156</v>
      </c>
      <c r="G10" s="287">
        <v>129</v>
      </c>
      <c r="H10" s="288"/>
    </row>
    <row r="11" spans="1:8" ht="48" customHeight="1" x14ac:dyDescent="0.15">
      <c r="B11" s="319"/>
      <c r="C11" s="289" t="s">
        <v>1</v>
      </c>
      <c r="D11" s="269">
        <v>535</v>
      </c>
      <c r="E11" s="269">
        <v>507</v>
      </c>
      <c r="F11" s="290">
        <v>507</v>
      </c>
      <c r="G11" s="272">
        <v>569</v>
      </c>
      <c r="H11" s="291"/>
    </row>
    <row r="12" spans="1:8" ht="48" customHeight="1" thickBot="1" x14ac:dyDescent="0.2">
      <c r="B12" s="319"/>
      <c r="C12" s="292" t="s">
        <v>5</v>
      </c>
      <c r="D12" s="270">
        <v>703</v>
      </c>
      <c r="E12" s="270">
        <v>594</v>
      </c>
      <c r="F12" s="293">
        <v>594</v>
      </c>
      <c r="G12" s="273">
        <v>639</v>
      </c>
      <c r="H12" s="294"/>
    </row>
    <row r="13" spans="1:8" ht="48" customHeight="1" thickTop="1" thickBot="1" x14ac:dyDescent="0.2">
      <c r="B13" s="320"/>
      <c r="C13" s="299" t="s">
        <v>2</v>
      </c>
      <c r="D13" s="271">
        <v>1413</v>
      </c>
      <c r="E13" s="300">
        <v>1262</v>
      </c>
      <c r="F13" s="315">
        <v>1257</v>
      </c>
      <c r="G13" s="301">
        <v>1337</v>
      </c>
      <c r="H13" s="302"/>
    </row>
    <row r="14" spans="1:8" ht="48" customHeight="1" x14ac:dyDescent="0.15">
      <c r="B14" s="319" t="s">
        <v>3</v>
      </c>
      <c r="C14" s="289" t="s">
        <v>0</v>
      </c>
      <c r="D14" s="268">
        <v>0</v>
      </c>
      <c r="E14" s="269">
        <v>0</v>
      </c>
      <c r="F14" s="290">
        <v>0</v>
      </c>
      <c r="G14" s="303">
        <v>0</v>
      </c>
      <c r="H14" s="304"/>
    </row>
    <row r="15" spans="1:8" ht="48" customHeight="1" x14ac:dyDescent="0.15">
      <c r="B15" s="319"/>
      <c r="C15" s="289" t="s">
        <v>1</v>
      </c>
      <c r="D15" s="269">
        <v>0</v>
      </c>
      <c r="E15" s="269">
        <v>0</v>
      </c>
      <c r="F15" s="290">
        <v>0</v>
      </c>
      <c r="G15" s="305">
        <v>0</v>
      </c>
      <c r="H15" s="304"/>
    </row>
    <row r="16" spans="1:8" ht="48" customHeight="1" thickBot="1" x14ac:dyDescent="0.2">
      <c r="B16" s="319"/>
      <c r="C16" s="292" t="s">
        <v>5</v>
      </c>
      <c r="D16" s="270">
        <v>0</v>
      </c>
      <c r="E16" s="270">
        <v>0</v>
      </c>
      <c r="F16" s="293">
        <v>0</v>
      </c>
      <c r="G16" s="306">
        <v>0</v>
      </c>
      <c r="H16" s="307"/>
    </row>
    <row r="17" spans="2:8" ht="48" customHeight="1" thickTop="1" thickBot="1" x14ac:dyDescent="0.2">
      <c r="B17" s="320"/>
      <c r="C17" s="295" t="s">
        <v>2</v>
      </c>
      <c r="D17" s="271">
        <v>0</v>
      </c>
      <c r="E17" s="271">
        <v>0</v>
      </c>
      <c r="F17" s="296">
        <v>0</v>
      </c>
      <c r="G17" s="308">
        <v>0</v>
      </c>
      <c r="H17" s="309"/>
    </row>
    <row r="18" spans="2:8" ht="13.5" customHeight="1" x14ac:dyDescent="0.15"/>
  </sheetData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  <rowBreaks count="1" manualBreakCount="1">
    <brk id="17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62" customWidth="1"/>
    <col min="2" max="2" width="46.625" style="262" customWidth="1"/>
    <col min="3" max="8" width="30.625" style="262" customWidth="1"/>
    <col min="9" max="9" width="1.625" style="262" customWidth="1"/>
    <col min="10" max="16384" width="9" style="262"/>
  </cols>
  <sheetData>
    <row r="1" spans="1:8" ht="7.5" customHeight="1" x14ac:dyDescent="0.15">
      <c r="A1" s="274"/>
      <c r="B1" s="274"/>
      <c r="C1" s="274"/>
    </row>
    <row r="2" spans="1:8" ht="50.45" customHeight="1" x14ac:dyDescent="0.15">
      <c r="A2" s="274"/>
      <c r="B2" s="275" t="s">
        <v>134</v>
      </c>
      <c r="C2" s="275"/>
      <c r="D2" s="275"/>
      <c r="E2" s="275"/>
      <c r="F2" s="263" t="s">
        <v>9</v>
      </c>
      <c r="G2" s="277" t="s">
        <v>128</v>
      </c>
      <c r="H2" s="277"/>
    </row>
    <row r="3" spans="1:8" ht="20.100000000000001" customHeight="1" thickBot="1" x14ac:dyDescent="0.2">
      <c r="A3" s="274"/>
      <c r="B3" s="278"/>
      <c r="C3" s="278"/>
      <c r="D3" s="278"/>
      <c r="E3" s="278"/>
      <c r="F3" s="264"/>
      <c r="G3" s="264"/>
      <c r="H3" s="264"/>
    </row>
    <row r="4" spans="1:8" s="310" customFormat="1" ht="35.1" customHeight="1" x14ac:dyDescent="0.15">
      <c r="B4" s="279"/>
      <c r="C4" s="316" t="s">
        <v>7</v>
      </c>
      <c r="D4" s="311">
        <v>43191</v>
      </c>
      <c r="E4" s="311">
        <v>43556</v>
      </c>
      <c r="F4" s="314">
        <v>43922</v>
      </c>
      <c r="G4" s="312">
        <v>44287</v>
      </c>
      <c r="H4" s="313"/>
    </row>
    <row r="5" spans="1:8" ht="35.1" customHeight="1" thickBot="1" x14ac:dyDescent="0.2">
      <c r="B5" s="280"/>
      <c r="C5" s="317"/>
      <c r="D5" s="282" t="s">
        <v>4</v>
      </c>
      <c r="E5" s="282" t="s">
        <v>4</v>
      </c>
      <c r="F5" s="281" t="s">
        <v>4</v>
      </c>
      <c r="G5" s="283" t="s">
        <v>6</v>
      </c>
      <c r="H5" s="284" t="s">
        <v>4</v>
      </c>
    </row>
    <row r="6" spans="1:8" ht="48" customHeight="1" x14ac:dyDescent="0.15">
      <c r="B6" s="318" t="s">
        <v>132</v>
      </c>
      <c r="C6" s="285" t="s">
        <v>0</v>
      </c>
      <c r="D6" s="268">
        <v>176</v>
      </c>
      <c r="E6" s="268">
        <v>177</v>
      </c>
      <c r="F6" s="286">
        <v>183</v>
      </c>
      <c r="G6" s="287">
        <v>193</v>
      </c>
      <c r="H6" s="288"/>
    </row>
    <row r="7" spans="1:8" ht="48" customHeight="1" x14ac:dyDescent="0.15">
      <c r="B7" s="319"/>
      <c r="C7" s="289" t="s">
        <v>1</v>
      </c>
      <c r="D7" s="269">
        <v>715</v>
      </c>
      <c r="E7" s="269">
        <v>812</v>
      </c>
      <c r="F7" s="290">
        <v>846</v>
      </c>
      <c r="G7" s="272">
        <v>882</v>
      </c>
      <c r="H7" s="291"/>
    </row>
    <row r="8" spans="1:8" ht="48" customHeight="1" thickBot="1" x14ac:dyDescent="0.2">
      <c r="B8" s="319"/>
      <c r="C8" s="292" t="s">
        <v>5</v>
      </c>
      <c r="D8" s="270">
        <v>598</v>
      </c>
      <c r="E8" s="270">
        <v>990</v>
      </c>
      <c r="F8" s="293">
        <v>1064</v>
      </c>
      <c r="G8" s="273">
        <v>1318</v>
      </c>
      <c r="H8" s="294"/>
    </row>
    <row r="9" spans="1:8" ht="48" customHeight="1" thickTop="1" thickBot="1" x14ac:dyDescent="0.2">
      <c r="B9" s="320"/>
      <c r="C9" s="295" t="s">
        <v>2</v>
      </c>
      <c r="D9" s="271">
        <v>1489</v>
      </c>
      <c r="E9" s="271">
        <v>1979</v>
      </c>
      <c r="F9" s="296">
        <v>2093</v>
      </c>
      <c r="G9" s="297">
        <v>2393</v>
      </c>
      <c r="H9" s="298"/>
    </row>
    <row r="10" spans="1:8" ht="48" customHeight="1" x14ac:dyDescent="0.15">
      <c r="B10" s="318" t="s">
        <v>8</v>
      </c>
      <c r="C10" s="285" t="s">
        <v>0</v>
      </c>
      <c r="D10" s="268">
        <v>191</v>
      </c>
      <c r="E10" s="268">
        <v>202</v>
      </c>
      <c r="F10" s="286">
        <v>223</v>
      </c>
      <c r="G10" s="287">
        <v>199</v>
      </c>
      <c r="H10" s="288"/>
    </row>
    <row r="11" spans="1:8" ht="48" customHeight="1" x14ac:dyDescent="0.15">
      <c r="B11" s="319"/>
      <c r="C11" s="289" t="s">
        <v>1</v>
      </c>
      <c r="D11" s="269">
        <v>703</v>
      </c>
      <c r="E11" s="269">
        <v>837</v>
      </c>
      <c r="F11" s="290">
        <v>905</v>
      </c>
      <c r="G11" s="272">
        <v>882</v>
      </c>
      <c r="H11" s="291"/>
    </row>
    <row r="12" spans="1:8" ht="48" customHeight="1" thickBot="1" x14ac:dyDescent="0.2">
      <c r="B12" s="319"/>
      <c r="C12" s="292" t="s">
        <v>5</v>
      </c>
      <c r="D12" s="270">
        <v>711</v>
      </c>
      <c r="E12" s="270">
        <v>1236</v>
      </c>
      <c r="F12" s="293">
        <v>1294</v>
      </c>
      <c r="G12" s="273">
        <v>1321</v>
      </c>
      <c r="H12" s="294"/>
    </row>
    <row r="13" spans="1:8" ht="48" customHeight="1" thickTop="1" thickBot="1" x14ac:dyDescent="0.2">
      <c r="B13" s="320"/>
      <c r="C13" s="299" t="s">
        <v>2</v>
      </c>
      <c r="D13" s="271">
        <v>1605</v>
      </c>
      <c r="E13" s="300">
        <v>2275</v>
      </c>
      <c r="F13" s="315">
        <v>2422</v>
      </c>
      <c r="G13" s="301">
        <v>2402</v>
      </c>
      <c r="H13" s="302"/>
    </row>
    <row r="14" spans="1:8" ht="48" customHeight="1" x14ac:dyDescent="0.15">
      <c r="B14" s="319" t="s">
        <v>3</v>
      </c>
      <c r="C14" s="289" t="s">
        <v>0</v>
      </c>
      <c r="D14" s="268">
        <v>0</v>
      </c>
      <c r="E14" s="269">
        <v>0</v>
      </c>
      <c r="F14" s="290">
        <v>0</v>
      </c>
      <c r="G14" s="303">
        <v>0</v>
      </c>
      <c r="H14" s="304"/>
    </row>
    <row r="15" spans="1:8" ht="48" customHeight="1" x14ac:dyDescent="0.15">
      <c r="B15" s="319"/>
      <c r="C15" s="289" t="s">
        <v>1</v>
      </c>
      <c r="D15" s="269">
        <v>0</v>
      </c>
      <c r="E15" s="269">
        <v>2</v>
      </c>
      <c r="F15" s="290">
        <v>1</v>
      </c>
      <c r="G15" s="305">
        <v>0</v>
      </c>
      <c r="H15" s="304"/>
    </row>
    <row r="16" spans="1:8" ht="48" customHeight="1" thickBot="1" x14ac:dyDescent="0.2">
      <c r="B16" s="319"/>
      <c r="C16" s="292" t="s">
        <v>5</v>
      </c>
      <c r="D16" s="270">
        <v>0</v>
      </c>
      <c r="E16" s="270">
        <v>0</v>
      </c>
      <c r="F16" s="293">
        <v>0</v>
      </c>
      <c r="G16" s="306">
        <v>0</v>
      </c>
      <c r="H16" s="307"/>
    </row>
    <row r="17" spans="2:8" ht="48" customHeight="1" thickTop="1" thickBot="1" x14ac:dyDescent="0.2">
      <c r="B17" s="320"/>
      <c r="C17" s="295" t="s">
        <v>2</v>
      </c>
      <c r="D17" s="271">
        <v>0</v>
      </c>
      <c r="E17" s="271">
        <v>2</v>
      </c>
      <c r="F17" s="296">
        <v>1</v>
      </c>
      <c r="G17" s="308">
        <v>0</v>
      </c>
      <c r="H17" s="309"/>
    </row>
    <row r="18" spans="2:8" ht="13.5" customHeight="1" x14ac:dyDescent="0.15"/>
  </sheetData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  <rowBreaks count="1" manualBreakCount="1">
    <brk id="17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62" customWidth="1"/>
    <col min="2" max="2" width="46.625" style="262" customWidth="1"/>
    <col min="3" max="8" width="30.625" style="262" customWidth="1"/>
    <col min="9" max="9" width="1.625" style="262" customWidth="1"/>
    <col min="10" max="16384" width="9" style="262"/>
  </cols>
  <sheetData>
    <row r="1" spans="1:8" ht="7.5" customHeight="1" x14ac:dyDescent="0.15">
      <c r="A1" s="274"/>
      <c r="B1" s="274"/>
      <c r="C1" s="274"/>
    </row>
    <row r="2" spans="1:8" ht="50.45" customHeight="1" x14ac:dyDescent="0.15">
      <c r="A2" s="274"/>
      <c r="B2" s="275" t="s">
        <v>134</v>
      </c>
      <c r="C2" s="275"/>
      <c r="D2" s="275"/>
      <c r="E2" s="275"/>
      <c r="F2" s="263" t="s">
        <v>9</v>
      </c>
      <c r="G2" s="277" t="s">
        <v>127</v>
      </c>
      <c r="H2" s="277"/>
    </row>
    <row r="3" spans="1:8" ht="20.100000000000001" customHeight="1" thickBot="1" x14ac:dyDescent="0.2">
      <c r="A3" s="274"/>
      <c r="B3" s="278"/>
      <c r="C3" s="278"/>
      <c r="D3" s="278"/>
      <c r="E3" s="278"/>
      <c r="F3" s="264"/>
      <c r="G3" s="264"/>
      <c r="H3" s="264"/>
    </row>
    <row r="4" spans="1:8" s="310" customFormat="1" ht="35.1" customHeight="1" x14ac:dyDescent="0.15">
      <c r="B4" s="279"/>
      <c r="C4" s="316" t="s">
        <v>7</v>
      </c>
      <c r="D4" s="311">
        <v>43191</v>
      </c>
      <c r="E4" s="311">
        <v>43556</v>
      </c>
      <c r="F4" s="314">
        <v>43922</v>
      </c>
      <c r="G4" s="312">
        <v>44287</v>
      </c>
      <c r="H4" s="313"/>
    </row>
    <row r="5" spans="1:8" ht="35.1" customHeight="1" thickBot="1" x14ac:dyDescent="0.2">
      <c r="B5" s="280"/>
      <c r="C5" s="317"/>
      <c r="D5" s="282" t="s">
        <v>4</v>
      </c>
      <c r="E5" s="282" t="s">
        <v>4</v>
      </c>
      <c r="F5" s="281" t="s">
        <v>4</v>
      </c>
      <c r="G5" s="283" t="s">
        <v>6</v>
      </c>
      <c r="H5" s="284" t="s">
        <v>4</v>
      </c>
    </row>
    <row r="6" spans="1:8" ht="48" customHeight="1" x14ac:dyDescent="0.15">
      <c r="B6" s="318" t="s">
        <v>132</v>
      </c>
      <c r="C6" s="285" t="s">
        <v>0</v>
      </c>
      <c r="D6" s="268">
        <v>230</v>
      </c>
      <c r="E6" s="268">
        <v>232</v>
      </c>
      <c r="F6" s="286">
        <v>213</v>
      </c>
      <c r="G6" s="287">
        <v>267</v>
      </c>
      <c r="H6" s="288"/>
    </row>
    <row r="7" spans="1:8" ht="48" customHeight="1" x14ac:dyDescent="0.15">
      <c r="B7" s="319"/>
      <c r="C7" s="289" t="s">
        <v>1</v>
      </c>
      <c r="D7" s="269">
        <v>750</v>
      </c>
      <c r="E7" s="269">
        <v>840</v>
      </c>
      <c r="F7" s="290">
        <v>868</v>
      </c>
      <c r="G7" s="272">
        <v>1078</v>
      </c>
      <c r="H7" s="291"/>
    </row>
    <row r="8" spans="1:8" ht="48" customHeight="1" thickBot="1" x14ac:dyDescent="0.2">
      <c r="B8" s="319"/>
      <c r="C8" s="292" t="s">
        <v>5</v>
      </c>
      <c r="D8" s="270">
        <v>1031</v>
      </c>
      <c r="E8" s="270">
        <v>908</v>
      </c>
      <c r="F8" s="293">
        <v>1014</v>
      </c>
      <c r="G8" s="273">
        <v>1384</v>
      </c>
      <c r="H8" s="294"/>
    </row>
    <row r="9" spans="1:8" ht="48" customHeight="1" thickTop="1" thickBot="1" x14ac:dyDescent="0.2">
      <c r="B9" s="320"/>
      <c r="C9" s="295" t="s">
        <v>2</v>
      </c>
      <c r="D9" s="271">
        <v>2011</v>
      </c>
      <c r="E9" s="271">
        <v>1980</v>
      </c>
      <c r="F9" s="296">
        <v>2095</v>
      </c>
      <c r="G9" s="297">
        <v>2729</v>
      </c>
      <c r="H9" s="298"/>
    </row>
    <row r="10" spans="1:8" ht="48" customHeight="1" x14ac:dyDescent="0.15">
      <c r="B10" s="318" t="s">
        <v>8</v>
      </c>
      <c r="C10" s="285" t="s">
        <v>0</v>
      </c>
      <c r="D10" s="268">
        <v>280</v>
      </c>
      <c r="E10" s="268">
        <v>282</v>
      </c>
      <c r="F10" s="286">
        <v>289</v>
      </c>
      <c r="G10" s="287">
        <v>268</v>
      </c>
      <c r="H10" s="288"/>
    </row>
    <row r="11" spans="1:8" ht="48" customHeight="1" x14ac:dyDescent="0.15">
      <c r="B11" s="319"/>
      <c r="C11" s="289" t="s">
        <v>1</v>
      </c>
      <c r="D11" s="269">
        <v>824</v>
      </c>
      <c r="E11" s="269">
        <v>925</v>
      </c>
      <c r="F11" s="290">
        <v>949</v>
      </c>
      <c r="G11" s="272">
        <v>1078</v>
      </c>
      <c r="H11" s="291"/>
    </row>
    <row r="12" spans="1:8" ht="48" customHeight="1" thickBot="1" x14ac:dyDescent="0.2">
      <c r="B12" s="319"/>
      <c r="C12" s="292" t="s">
        <v>5</v>
      </c>
      <c r="D12" s="270">
        <v>1225</v>
      </c>
      <c r="E12" s="270">
        <v>1257</v>
      </c>
      <c r="F12" s="293">
        <v>1320</v>
      </c>
      <c r="G12" s="273">
        <v>1392</v>
      </c>
      <c r="H12" s="294"/>
    </row>
    <row r="13" spans="1:8" ht="48" customHeight="1" thickTop="1" thickBot="1" x14ac:dyDescent="0.2">
      <c r="B13" s="320"/>
      <c r="C13" s="299" t="s">
        <v>2</v>
      </c>
      <c r="D13" s="271">
        <v>2329</v>
      </c>
      <c r="E13" s="300">
        <v>2464</v>
      </c>
      <c r="F13" s="315">
        <v>2558</v>
      </c>
      <c r="G13" s="301">
        <v>2738</v>
      </c>
      <c r="H13" s="302"/>
    </row>
    <row r="14" spans="1:8" ht="48" customHeight="1" x14ac:dyDescent="0.15">
      <c r="B14" s="319" t="s">
        <v>3</v>
      </c>
      <c r="C14" s="289" t="s">
        <v>0</v>
      </c>
      <c r="D14" s="268">
        <v>7</v>
      </c>
      <c r="E14" s="268">
        <v>0</v>
      </c>
      <c r="F14" s="290">
        <v>0</v>
      </c>
      <c r="G14" s="303">
        <v>0</v>
      </c>
      <c r="H14" s="304"/>
    </row>
    <row r="15" spans="1:8" ht="48" customHeight="1" x14ac:dyDescent="0.15">
      <c r="B15" s="319"/>
      <c r="C15" s="289" t="s">
        <v>1</v>
      </c>
      <c r="D15" s="269">
        <v>0</v>
      </c>
      <c r="E15" s="269">
        <v>0</v>
      </c>
      <c r="F15" s="290">
        <v>0</v>
      </c>
      <c r="G15" s="305">
        <v>0</v>
      </c>
      <c r="H15" s="304"/>
    </row>
    <row r="16" spans="1:8" ht="48" customHeight="1" thickBot="1" x14ac:dyDescent="0.2">
      <c r="B16" s="319"/>
      <c r="C16" s="292" t="s">
        <v>5</v>
      </c>
      <c r="D16" s="270">
        <v>0</v>
      </c>
      <c r="E16" s="270">
        <v>0</v>
      </c>
      <c r="F16" s="293">
        <v>0</v>
      </c>
      <c r="G16" s="306">
        <v>0</v>
      </c>
      <c r="H16" s="307"/>
    </row>
    <row r="17" spans="2:8" ht="48" customHeight="1" thickTop="1" thickBot="1" x14ac:dyDescent="0.2">
      <c r="B17" s="320"/>
      <c r="C17" s="295" t="s">
        <v>2</v>
      </c>
      <c r="D17" s="271">
        <v>7</v>
      </c>
      <c r="E17" s="271">
        <v>0</v>
      </c>
      <c r="F17" s="296">
        <v>0</v>
      </c>
      <c r="G17" s="308">
        <v>0</v>
      </c>
      <c r="H17" s="309"/>
    </row>
    <row r="18" spans="2:8" ht="13.5" customHeight="1" x14ac:dyDescent="0.15"/>
  </sheetData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  <rowBreaks count="1" manualBreakCount="1">
    <brk id="17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62" customWidth="1"/>
    <col min="2" max="2" width="46.625" style="262" customWidth="1"/>
    <col min="3" max="8" width="30.625" style="262" customWidth="1"/>
    <col min="9" max="9" width="1.625" style="262" customWidth="1"/>
    <col min="10" max="16384" width="9" style="262"/>
  </cols>
  <sheetData>
    <row r="1" spans="1:8" ht="7.5" customHeight="1" x14ac:dyDescent="0.15">
      <c r="A1" s="274"/>
      <c r="B1" s="274"/>
      <c r="C1" s="274"/>
    </row>
    <row r="2" spans="1:8" ht="50.45" customHeight="1" x14ac:dyDescent="0.15">
      <c r="A2" s="274"/>
      <c r="B2" s="275" t="s">
        <v>134</v>
      </c>
      <c r="C2" s="275"/>
      <c r="D2" s="275"/>
      <c r="E2" s="275"/>
      <c r="F2" s="263" t="s">
        <v>9</v>
      </c>
      <c r="G2" s="277" t="s">
        <v>126</v>
      </c>
      <c r="H2" s="277"/>
    </row>
    <row r="3" spans="1:8" ht="20.100000000000001" customHeight="1" thickBot="1" x14ac:dyDescent="0.2">
      <c r="A3" s="274"/>
      <c r="B3" s="278"/>
      <c r="C3" s="278"/>
      <c r="D3" s="278"/>
      <c r="E3" s="278"/>
      <c r="F3" s="264"/>
      <c r="G3" s="264"/>
      <c r="H3" s="264"/>
    </row>
    <row r="4" spans="1:8" s="310" customFormat="1" ht="35.1" customHeight="1" x14ac:dyDescent="0.15">
      <c r="B4" s="279"/>
      <c r="C4" s="316" t="s">
        <v>7</v>
      </c>
      <c r="D4" s="311">
        <v>43191</v>
      </c>
      <c r="E4" s="311">
        <v>43556</v>
      </c>
      <c r="F4" s="314">
        <v>43922</v>
      </c>
      <c r="G4" s="312">
        <v>44287</v>
      </c>
      <c r="H4" s="313"/>
    </row>
    <row r="5" spans="1:8" ht="35.1" customHeight="1" thickBot="1" x14ac:dyDescent="0.2">
      <c r="B5" s="280"/>
      <c r="C5" s="317"/>
      <c r="D5" s="282" t="s">
        <v>4</v>
      </c>
      <c r="E5" s="282" t="s">
        <v>4</v>
      </c>
      <c r="F5" s="281" t="s">
        <v>4</v>
      </c>
      <c r="G5" s="283" t="s">
        <v>6</v>
      </c>
      <c r="H5" s="284" t="s">
        <v>4</v>
      </c>
    </row>
    <row r="6" spans="1:8" ht="48" customHeight="1" x14ac:dyDescent="0.15">
      <c r="B6" s="318" t="s">
        <v>132</v>
      </c>
      <c r="C6" s="285" t="s">
        <v>0</v>
      </c>
      <c r="D6" s="268">
        <v>160</v>
      </c>
      <c r="E6" s="268">
        <v>189</v>
      </c>
      <c r="F6" s="286">
        <v>226</v>
      </c>
      <c r="G6" s="265">
        <v>180</v>
      </c>
      <c r="H6" s="288"/>
    </row>
    <row r="7" spans="1:8" ht="48" customHeight="1" x14ac:dyDescent="0.15">
      <c r="B7" s="319"/>
      <c r="C7" s="289" t="s">
        <v>1</v>
      </c>
      <c r="D7" s="269">
        <v>760</v>
      </c>
      <c r="E7" s="269">
        <v>728</v>
      </c>
      <c r="F7" s="290">
        <v>773</v>
      </c>
      <c r="G7" s="266">
        <v>865</v>
      </c>
      <c r="H7" s="291"/>
    </row>
    <row r="8" spans="1:8" ht="48" customHeight="1" thickBot="1" x14ac:dyDescent="0.2">
      <c r="B8" s="319"/>
      <c r="C8" s="292" t="s">
        <v>5</v>
      </c>
      <c r="D8" s="270">
        <v>987</v>
      </c>
      <c r="E8" s="270">
        <v>948</v>
      </c>
      <c r="F8" s="293">
        <v>1009</v>
      </c>
      <c r="G8" s="267">
        <v>1250</v>
      </c>
      <c r="H8" s="294"/>
    </row>
    <row r="9" spans="1:8" ht="48" customHeight="1" thickTop="1" thickBot="1" x14ac:dyDescent="0.2">
      <c r="B9" s="320"/>
      <c r="C9" s="295" t="s">
        <v>2</v>
      </c>
      <c r="D9" s="271">
        <v>1907</v>
      </c>
      <c r="E9" s="271">
        <v>1865</v>
      </c>
      <c r="F9" s="296">
        <v>2008</v>
      </c>
      <c r="G9" s="297">
        <v>2295</v>
      </c>
      <c r="H9" s="298"/>
    </row>
    <row r="10" spans="1:8" ht="48" customHeight="1" x14ac:dyDescent="0.15">
      <c r="B10" s="318" t="s">
        <v>8</v>
      </c>
      <c r="C10" s="285" t="s">
        <v>0</v>
      </c>
      <c r="D10" s="268">
        <v>173</v>
      </c>
      <c r="E10" s="268">
        <v>239</v>
      </c>
      <c r="F10" s="286">
        <v>240</v>
      </c>
      <c r="G10" s="287">
        <v>3</v>
      </c>
      <c r="H10" s="288"/>
    </row>
    <row r="11" spans="1:8" ht="48" customHeight="1" x14ac:dyDescent="0.15">
      <c r="B11" s="319"/>
      <c r="C11" s="289" t="s">
        <v>1</v>
      </c>
      <c r="D11" s="269">
        <v>691</v>
      </c>
      <c r="E11" s="269">
        <v>813</v>
      </c>
      <c r="F11" s="290">
        <v>813</v>
      </c>
      <c r="G11" s="272">
        <v>865</v>
      </c>
      <c r="H11" s="291"/>
    </row>
    <row r="12" spans="1:8" ht="48" customHeight="1" thickBot="1" x14ac:dyDescent="0.2">
      <c r="B12" s="319"/>
      <c r="C12" s="292" t="s">
        <v>5</v>
      </c>
      <c r="D12" s="270">
        <v>1129</v>
      </c>
      <c r="E12" s="270">
        <v>1245</v>
      </c>
      <c r="F12" s="293">
        <v>1281</v>
      </c>
      <c r="G12" s="273">
        <v>1281</v>
      </c>
      <c r="H12" s="294"/>
    </row>
    <row r="13" spans="1:8" ht="48" customHeight="1" thickTop="1" thickBot="1" x14ac:dyDescent="0.2">
      <c r="B13" s="320"/>
      <c r="C13" s="299" t="s">
        <v>2</v>
      </c>
      <c r="D13" s="271">
        <v>1993</v>
      </c>
      <c r="E13" s="300">
        <v>2297</v>
      </c>
      <c r="F13" s="315">
        <v>2334</v>
      </c>
      <c r="G13" s="301">
        <v>2149</v>
      </c>
      <c r="H13" s="302"/>
    </row>
    <row r="14" spans="1:8" ht="48" customHeight="1" x14ac:dyDescent="0.15">
      <c r="B14" s="319" t="s">
        <v>3</v>
      </c>
      <c r="C14" s="289" t="s">
        <v>0</v>
      </c>
      <c r="D14" s="268">
        <v>0</v>
      </c>
      <c r="E14" s="269">
        <v>0</v>
      </c>
      <c r="F14" s="290">
        <v>0</v>
      </c>
      <c r="G14" s="303">
        <v>0</v>
      </c>
      <c r="H14" s="304"/>
    </row>
    <row r="15" spans="1:8" ht="48" customHeight="1" x14ac:dyDescent="0.15">
      <c r="B15" s="319"/>
      <c r="C15" s="289" t="s">
        <v>1</v>
      </c>
      <c r="D15" s="269">
        <v>0</v>
      </c>
      <c r="E15" s="269">
        <v>0</v>
      </c>
      <c r="F15" s="290">
        <v>0</v>
      </c>
      <c r="G15" s="305">
        <v>0</v>
      </c>
      <c r="H15" s="304"/>
    </row>
    <row r="16" spans="1:8" ht="48" customHeight="1" thickBot="1" x14ac:dyDescent="0.2">
      <c r="B16" s="319"/>
      <c r="C16" s="292" t="s">
        <v>5</v>
      </c>
      <c r="D16" s="270">
        <v>0</v>
      </c>
      <c r="E16" s="270">
        <v>0</v>
      </c>
      <c r="F16" s="293">
        <v>0</v>
      </c>
      <c r="G16" s="306">
        <v>0</v>
      </c>
      <c r="H16" s="307"/>
    </row>
    <row r="17" spans="2:8" ht="48" customHeight="1" thickTop="1" thickBot="1" x14ac:dyDescent="0.2">
      <c r="B17" s="320"/>
      <c r="C17" s="295" t="s">
        <v>2</v>
      </c>
      <c r="D17" s="271">
        <v>0</v>
      </c>
      <c r="E17" s="271">
        <v>0</v>
      </c>
      <c r="F17" s="296">
        <v>0</v>
      </c>
      <c r="G17" s="308">
        <v>0</v>
      </c>
      <c r="H17" s="309"/>
    </row>
    <row r="18" spans="2:8" ht="13.5" customHeight="1" x14ac:dyDescent="0.15"/>
  </sheetData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  <rowBreaks count="1" manualBreakCount="1">
    <brk id="17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selection activeCell="C19" sqref="C19"/>
    </sheetView>
  </sheetViews>
  <sheetFormatPr defaultColWidth="6.25" defaultRowHeight="13.5" x14ac:dyDescent="0.15"/>
  <cols>
    <col min="1" max="1" width="7.25" bestFit="1" customWidth="1"/>
  </cols>
  <sheetData>
    <row r="1" spans="1:23" x14ac:dyDescent="0.15">
      <c r="A1" t="s">
        <v>116</v>
      </c>
    </row>
    <row r="3" spans="1:23" ht="14.25" thickBot="1" x14ac:dyDescent="0.2">
      <c r="A3" s="206" t="s">
        <v>12</v>
      </c>
      <c r="M3" s="206" t="s">
        <v>12</v>
      </c>
    </row>
    <row r="4" spans="1:23" x14ac:dyDescent="0.15">
      <c r="A4" s="217" t="s">
        <v>115</v>
      </c>
      <c r="B4" s="205" t="s">
        <v>108</v>
      </c>
      <c r="C4" s="205" t="s">
        <v>109</v>
      </c>
      <c r="D4" s="205" t="s">
        <v>110</v>
      </c>
      <c r="E4" s="205" t="s">
        <v>111</v>
      </c>
      <c r="F4" s="205" t="s">
        <v>112</v>
      </c>
      <c r="G4" s="205" t="s">
        <v>113</v>
      </c>
      <c r="H4" s="219" t="s">
        <v>114</v>
      </c>
      <c r="I4" s="221" t="s">
        <v>117</v>
      </c>
      <c r="J4" s="222" t="s">
        <v>120</v>
      </c>
      <c r="K4" s="223" t="s">
        <v>125</v>
      </c>
      <c r="M4" s="218" t="s">
        <v>119</v>
      </c>
      <c r="N4" s="205" t="s">
        <v>108</v>
      </c>
      <c r="O4" s="205" t="s">
        <v>109</v>
      </c>
      <c r="P4" s="205" t="s">
        <v>110</v>
      </c>
      <c r="Q4" s="205" t="s">
        <v>111</v>
      </c>
      <c r="R4" s="205" t="s">
        <v>112</v>
      </c>
      <c r="S4" s="205" t="s">
        <v>113</v>
      </c>
      <c r="T4" s="219" t="s">
        <v>114</v>
      </c>
      <c r="U4" s="221" t="s">
        <v>117</v>
      </c>
      <c r="V4" s="228" t="s">
        <v>120</v>
      </c>
      <c r="W4" s="223" t="s">
        <v>125</v>
      </c>
    </row>
    <row r="5" spans="1:23" x14ac:dyDescent="0.15">
      <c r="A5" s="205" t="s">
        <v>86</v>
      </c>
      <c r="B5" s="205">
        <v>42</v>
      </c>
      <c r="C5" s="205">
        <v>126</v>
      </c>
      <c r="D5" s="205">
        <v>5</v>
      </c>
      <c r="E5" s="205">
        <v>1</v>
      </c>
      <c r="F5" s="205">
        <v>0</v>
      </c>
      <c r="G5" s="205">
        <v>30</v>
      </c>
      <c r="H5" s="219">
        <v>7</v>
      </c>
      <c r="I5" s="224">
        <f>SUM(B5:H5)</f>
        <v>211</v>
      </c>
      <c r="J5" s="217">
        <f>I5</f>
        <v>211</v>
      </c>
      <c r="K5" s="231">
        <f>SUM(J5:J7)</f>
        <v>942</v>
      </c>
      <c r="M5" s="205" t="s">
        <v>86</v>
      </c>
      <c r="N5" s="205">
        <v>42</v>
      </c>
      <c r="O5" s="205">
        <v>153</v>
      </c>
      <c r="P5" s="205">
        <f>D5</f>
        <v>5</v>
      </c>
      <c r="Q5" s="205">
        <f t="shared" ref="Q5:R7" si="0">E5</f>
        <v>1</v>
      </c>
      <c r="R5" s="205">
        <f t="shared" si="0"/>
        <v>0</v>
      </c>
      <c r="S5" s="205">
        <f t="shared" ref="S5:S7" si="1">G5</f>
        <v>30</v>
      </c>
      <c r="T5" s="219">
        <f t="shared" ref="T5:T7" si="2">H5</f>
        <v>7</v>
      </c>
      <c r="U5" s="224">
        <f>SUM(N5:T5)</f>
        <v>238</v>
      </c>
      <c r="V5" s="218">
        <f>U5</f>
        <v>238</v>
      </c>
      <c r="W5" s="231">
        <f>SUM(V5:V7)</f>
        <v>1047</v>
      </c>
    </row>
    <row r="6" spans="1:23" x14ac:dyDescent="0.15">
      <c r="A6" s="205" t="s">
        <v>106</v>
      </c>
      <c r="B6" s="205">
        <v>83</v>
      </c>
      <c r="C6" s="205">
        <v>186</v>
      </c>
      <c r="D6" s="205">
        <v>7</v>
      </c>
      <c r="E6" s="205">
        <v>2</v>
      </c>
      <c r="F6" s="205">
        <v>5</v>
      </c>
      <c r="G6" s="205">
        <v>54</v>
      </c>
      <c r="H6" s="219">
        <v>8</v>
      </c>
      <c r="I6" s="224">
        <f t="shared" ref="I6:I7" si="3">SUM(B6:H6)</f>
        <v>345</v>
      </c>
      <c r="J6" s="235">
        <f>SUM(I6:I7)</f>
        <v>731</v>
      </c>
      <c r="K6" s="231"/>
      <c r="M6" s="205" t="s">
        <v>106</v>
      </c>
      <c r="N6" s="205">
        <v>83</v>
      </c>
      <c r="O6" s="205">
        <v>225</v>
      </c>
      <c r="P6" s="205">
        <f t="shared" ref="P6:P7" si="4">D6</f>
        <v>7</v>
      </c>
      <c r="Q6" s="205">
        <f t="shared" si="0"/>
        <v>2</v>
      </c>
      <c r="R6" s="205">
        <f t="shared" si="0"/>
        <v>5</v>
      </c>
      <c r="S6" s="205">
        <f t="shared" si="1"/>
        <v>54</v>
      </c>
      <c r="T6" s="219">
        <f t="shared" si="2"/>
        <v>8</v>
      </c>
      <c r="U6" s="224">
        <f t="shared" ref="U6:U7" si="5">SUM(N6:T6)</f>
        <v>384</v>
      </c>
      <c r="V6" s="234">
        <f>SUM(U6:U7)</f>
        <v>809</v>
      </c>
      <c r="W6" s="231"/>
    </row>
    <row r="7" spans="1:23" x14ac:dyDescent="0.15">
      <c r="A7" s="205" t="s">
        <v>107</v>
      </c>
      <c r="B7" s="205">
        <v>102</v>
      </c>
      <c r="C7" s="205">
        <v>214</v>
      </c>
      <c r="D7" s="205">
        <v>7</v>
      </c>
      <c r="E7" s="205">
        <v>0</v>
      </c>
      <c r="F7" s="205">
        <v>0</v>
      </c>
      <c r="G7" s="205">
        <v>55</v>
      </c>
      <c r="H7" s="219">
        <v>8</v>
      </c>
      <c r="I7" s="224">
        <f t="shared" si="3"/>
        <v>386</v>
      </c>
      <c r="J7" s="235"/>
      <c r="K7" s="231"/>
      <c r="M7" s="205" t="s">
        <v>107</v>
      </c>
      <c r="N7" s="205">
        <v>102</v>
      </c>
      <c r="O7" s="205">
        <v>253</v>
      </c>
      <c r="P7" s="205">
        <f t="shared" si="4"/>
        <v>7</v>
      </c>
      <c r="Q7" s="205">
        <f t="shared" si="0"/>
        <v>0</v>
      </c>
      <c r="R7" s="205">
        <f t="shared" si="0"/>
        <v>0</v>
      </c>
      <c r="S7" s="205">
        <f t="shared" si="1"/>
        <v>55</v>
      </c>
      <c r="T7" s="219">
        <f t="shared" si="2"/>
        <v>8</v>
      </c>
      <c r="U7" s="224">
        <f t="shared" si="5"/>
        <v>425</v>
      </c>
      <c r="V7" s="234"/>
      <c r="W7" s="231"/>
    </row>
    <row r="8" spans="1:23" ht="14.25" thickBot="1" x14ac:dyDescent="0.2">
      <c r="A8" s="208" t="s">
        <v>118</v>
      </c>
      <c r="B8" s="209"/>
      <c r="C8" s="209"/>
      <c r="D8" s="209"/>
      <c r="E8" s="209"/>
      <c r="F8" s="209"/>
      <c r="G8" s="209"/>
      <c r="H8" s="220"/>
      <c r="I8" s="225">
        <v>1102</v>
      </c>
      <c r="J8" s="226">
        <f>I8</f>
        <v>1102</v>
      </c>
      <c r="K8" s="227">
        <f>J8</f>
        <v>1102</v>
      </c>
      <c r="M8" s="208" t="s">
        <v>118</v>
      </c>
      <c r="N8" s="209"/>
      <c r="O8" s="209"/>
      <c r="P8" s="209"/>
      <c r="Q8" s="209"/>
      <c r="R8" s="209"/>
      <c r="S8" s="209"/>
      <c r="T8" s="220"/>
      <c r="U8" s="225">
        <v>1237</v>
      </c>
      <c r="V8" s="229">
        <f>U8</f>
        <v>1237</v>
      </c>
      <c r="W8" s="227">
        <f>V8</f>
        <v>1237</v>
      </c>
    </row>
    <row r="10" spans="1:23" ht="14.25" thickBot="1" x14ac:dyDescent="0.2">
      <c r="A10" s="206" t="s">
        <v>13</v>
      </c>
      <c r="M10" s="206" t="s">
        <v>13</v>
      </c>
    </row>
    <row r="11" spans="1:23" x14ac:dyDescent="0.15">
      <c r="A11" s="217" t="s">
        <v>115</v>
      </c>
      <c r="B11" s="205" t="s">
        <v>108</v>
      </c>
      <c r="C11" s="205" t="s">
        <v>109</v>
      </c>
      <c r="D11" s="205" t="s">
        <v>110</v>
      </c>
      <c r="E11" s="205" t="s">
        <v>111</v>
      </c>
      <c r="F11" s="205" t="s">
        <v>112</v>
      </c>
      <c r="G11" s="205" t="s">
        <v>113</v>
      </c>
      <c r="H11" s="219" t="s">
        <v>114</v>
      </c>
      <c r="I11" s="221" t="s">
        <v>117</v>
      </c>
      <c r="J11" s="222" t="s">
        <v>120</v>
      </c>
      <c r="K11" s="223" t="s">
        <v>125</v>
      </c>
      <c r="M11" s="218" t="s">
        <v>119</v>
      </c>
      <c r="N11" s="205" t="s">
        <v>108</v>
      </c>
      <c r="O11" s="205" t="s">
        <v>109</v>
      </c>
      <c r="P11" s="205" t="s">
        <v>110</v>
      </c>
      <c r="Q11" s="205" t="s">
        <v>111</v>
      </c>
      <c r="R11" s="205" t="s">
        <v>112</v>
      </c>
      <c r="S11" s="205" t="s">
        <v>113</v>
      </c>
      <c r="T11" s="219" t="s">
        <v>114</v>
      </c>
      <c r="U11" s="221" t="s">
        <v>117</v>
      </c>
      <c r="V11" s="228" t="s">
        <v>120</v>
      </c>
      <c r="W11" s="223" t="s">
        <v>125</v>
      </c>
    </row>
    <row r="12" spans="1:23" x14ac:dyDescent="0.15">
      <c r="A12" s="205" t="s">
        <v>86</v>
      </c>
      <c r="B12" s="205">
        <v>60</v>
      </c>
      <c r="C12" s="205">
        <v>90</v>
      </c>
      <c r="D12" s="205">
        <v>7</v>
      </c>
      <c r="E12" s="205">
        <v>0</v>
      </c>
      <c r="F12" s="205">
        <v>0</v>
      </c>
      <c r="G12" s="205">
        <v>53</v>
      </c>
      <c r="H12" s="219">
        <v>9</v>
      </c>
      <c r="I12" s="224">
        <f>SUM(B12:H12)</f>
        <v>219</v>
      </c>
      <c r="J12" s="217">
        <f>I12</f>
        <v>219</v>
      </c>
      <c r="K12" s="231">
        <f>SUM(J12:J14)</f>
        <v>1012</v>
      </c>
      <c r="M12" s="205" t="s">
        <v>86</v>
      </c>
      <c r="N12" s="205">
        <v>60</v>
      </c>
      <c r="O12" s="205">
        <v>108</v>
      </c>
      <c r="P12" s="205">
        <f>D12</f>
        <v>7</v>
      </c>
      <c r="Q12" s="205">
        <f t="shared" ref="Q12:Q14" si="6">E12</f>
        <v>0</v>
      </c>
      <c r="R12" s="205">
        <f t="shared" ref="R12:R14" si="7">F12</f>
        <v>0</v>
      </c>
      <c r="S12" s="205">
        <f t="shared" ref="S12:S14" si="8">G12</f>
        <v>53</v>
      </c>
      <c r="T12" s="219">
        <f t="shared" ref="T12:T14" si="9">H12</f>
        <v>9</v>
      </c>
      <c r="U12" s="224">
        <f>SUM(N12:T12)</f>
        <v>237</v>
      </c>
      <c r="V12" s="218">
        <f>U12</f>
        <v>237</v>
      </c>
      <c r="W12" s="231">
        <f>SUM(V12:V14)</f>
        <v>1082</v>
      </c>
    </row>
    <row r="13" spans="1:23" x14ac:dyDescent="0.15">
      <c r="A13" s="205" t="s">
        <v>106</v>
      </c>
      <c r="B13" s="205">
        <v>133</v>
      </c>
      <c r="C13" s="205">
        <v>148</v>
      </c>
      <c r="D13" s="205">
        <v>10</v>
      </c>
      <c r="E13" s="205">
        <v>0</v>
      </c>
      <c r="F13" s="205">
        <v>0</v>
      </c>
      <c r="G13" s="205">
        <v>64</v>
      </c>
      <c r="H13" s="219">
        <v>15</v>
      </c>
      <c r="I13" s="224">
        <f t="shared" ref="I13:I14" si="10">SUM(B13:H13)</f>
        <v>370</v>
      </c>
      <c r="J13" s="235">
        <f>SUM(I13:I14)</f>
        <v>793</v>
      </c>
      <c r="K13" s="231"/>
      <c r="M13" s="205" t="s">
        <v>106</v>
      </c>
      <c r="N13" s="205">
        <v>133</v>
      </c>
      <c r="O13" s="205">
        <v>174</v>
      </c>
      <c r="P13" s="205">
        <f t="shared" ref="P13:P14" si="11">D13</f>
        <v>10</v>
      </c>
      <c r="Q13" s="205">
        <f t="shared" si="6"/>
        <v>0</v>
      </c>
      <c r="R13" s="205">
        <f t="shared" si="7"/>
        <v>0</v>
      </c>
      <c r="S13" s="205">
        <f t="shared" si="8"/>
        <v>64</v>
      </c>
      <c r="T13" s="219">
        <f t="shared" si="9"/>
        <v>15</v>
      </c>
      <c r="U13" s="224">
        <f t="shared" ref="U13:U14" si="12">SUM(N13:T13)</f>
        <v>396</v>
      </c>
      <c r="V13" s="234">
        <f>SUM(U13:U14)</f>
        <v>845</v>
      </c>
      <c r="W13" s="231"/>
    </row>
    <row r="14" spans="1:23" x14ac:dyDescent="0.15">
      <c r="A14" s="205" t="s">
        <v>107</v>
      </c>
      <c r="B14" s="205">
        <v>166</v>
      </c>
      <c r="C14" s="205">
        <v>170</v>
      </c>
      <c r="D14" s="205">
        <v>10</v>
      </c>
      <c r="E14" s="205">
        <v>0</v>
      </c>
      <c r="F14" s="205">
        <v>0</v>
      </c>
      <c r="G14" s="205">
        <v>62</v>
      </c>
      <c r="H14" s="219">
        <v>15</v>
      </c>
      <c r="I14" s="224">
        <f t="shared" si="10"/>
        <v>423</v>
      </c>
      <c r="J14" s="235"/>
      <c r="K14" s="231"/>
      <c r="M14" s="205" t="s">
        <v>107</v>
      </c>
      <c r="N14" s="205">
        <v>166</v>
      </c>
      <c r="O14" s="205">
        <v>196</v>
      </c>
      <c r="P14" s="205">
        <f t="shared" si="11"/>
        <v>10</v>
      </c>
      <c r="Q14" s="205">
        <f t="shared" si="6"/>
        <v>0</v>
      </c>
      <c r="R14" s="205">
        <f t="shared" si="7"/>
        <v>0</v>
      </c>
      <c r="S14" s="205">
        <f t="shared" si="8"/>
        <v>62</v>
      </c>
      <c r="T14" s="219">
        <f t="shared" si="9"/>
        <v>15</v>
      </c>
      <c r="U14" s="224">
        <f t="shared" si="12"/>
        <v>449</v>
      </c>
      <c r="V14" s="234"/>
      <c r="W14" s="231"/>
    </row>
    <row r="15" spans="1:23" ht="14.25" thickBot="1" x14ac:dyDescent="0.2">
      <c r="A15" s="208" t="s">
        <v>118</v>
      </c>
      <c r="B15" s="209"/>
      <c r="C15" s="209"/>
      <c r="D15" s="209"/>
      <c r="E15" s="209"/>
      <c r="F15" s="209"/>
      <c r="G15" s="209"/>
      <c r="H15" s="220"/>
      <c r="I15" s="225">
        <v>1160</v>
      </c>
      <c r="J15" s="226">
        <f>I15</f>
        <v>1160</v>
      </c>
      <c r="K15" s="227">
        <f>J15</f>
        <v>1160</v>
      </c>
      <c r="M15" s="208" t="s">
        <v>118</v>
      </c>
      <c r="N15" s="209"/>
      <c r="O15" s="209"/>
      <c r="P15" s="209"/>
      <c r="Q15" s="209"/>
      <c r="R15" s="209"/>
      <c r="S15" s="209"/>
      <c r="T15" s="220"/>
      <c r="U15" s="225">
        <v>1250</v>
      </c>
      <c r="V15" s="229">
        <f>U15</f>
        <v>1250</v>
      </c>
      <c r="W15" s="227">
        <f>V15</f>
        <v>1250</v>
      </c>
    </row>
    <row r="17" spans="1:23" ht="14.25" thickBot="1" x14ac:dyDescent="0.2">
      <c r="A17" s="206" t="s">
        <v>91</v>
      </c>
      <c r="M17" s="206" t="s">
        <v>91</v>
      </c>
    </row>
    <row r="18" spans="1:23" x14ac:dyDescent="0.15">
      <c r="A18" s="217" t="s">
        <v>115</v>
      </c>
      <c r="B18" s="205" t="s">
        <v>108</v>
      </c>
      <c r="C18" s="205" t="s">
        <v>109</v>
      </c>
      <c r="D18" s="205" t="s">
        <v>110</v>
      </c>
      <c r="E18" s="205" t="s">
        <v>111</v>
      </c>
      <c r="F18" s="205" t="s">
        <v>112</v>
      </c>
      <c r="G18" s="205" t="s">
        <v>113</v>
      </c>
      <c r="H18" s="219" t="s">
        <v>114</v>
      </c>
      <c r="I18" s="221" t="s">
        <v>117</v>
      </c>
      <c r="J18" s="222" t="s">
        <v>120</v>
      </c>
      <c r="K18" s="223" t="s">
        <v>125</v>
      </c>
      <c r="M18" s="218" t="s">
        <v>119</v>
      </c>
      <c r="N18" s="205" t="s">
        <v>108</v>
      </c>
      <c r="O18" s="205" t="s">
        <v>109</v>
      </c>
      <c r="P18" s="205" t="s">
        <v>110</v>
      </c>
      <c r="Q18" s="205" t="s">
        <v>111</v>
      </c>
      <c r="R18" s="205" t="s">
        <v>112</v>
      </c>
      <c r="S18" s="205" t="s">
        <v>113</v>
      </c>
      <c r="T18" s="219" t="s">
        <v>114</v>
      </c>
      <c r="U18" s="221" t="s">
        <v>117</v>
      </c>
      <c r="V18" s="228" t="s">
        <v>120</v>
      </c>
      <c r="W18" s="223" t="s">
        <v>125</v>
      </c>
    </row>
    <row r="19" spans="1:23" x14ac:dyDescent="0.15">
      <c r="A19" s="205" t="s">
        <v>86</v>
      </c>
      <c r="B19" s="205">
        <v>27</v>
      </c>
      <c r="C19" s="205">
        <v>60</v>
      </c>
      <c r="D19" s="205">
        <v>7</v>
      </c>
      <c r="E19" s="205">
        <v>1</v>
      </c>
      <c r="F19" s="205">
        <v>0</v>
      </c>
      <c r="G19" s="205">
        <v>54</v>
      </c>
      <c r="H19" s="219">
        <v>12</v>
      </c>
      <c r="I19" s="224">
        <f>SUM(B19:H19)</f>
        <v>161</v>
      </c>
      <c r="J19" s="217">
        <f>I19</f>
        <v>161</v>
      </c>
      <c r="K19" s="231">
        <f>SUM(J19:J21)</f>
        <v>663</v>
      </c>
      <c r="M19" s="205" t="s">
        <v>86</v>
      </c>
      <c r="N19" s="205">
        <v>27</v>
      </c>
      <c r="O19" s="205">
        <v>69</v>
      </c>
      <c r="P19" s="205">
        <f>D19</f>
        <v>7</v>
      </c>
      <c r="Q19" s="205">
        <f t="shared" ref="Q19:Q21" si="13">E19</f>
        <v>1</v>
      </c>
      <c r="R19" s="205">
        <f t="shared" ref="R19:R21" si="14">F19</f>
        <v>0</v>
      </c>
      <c r="S19" s="205">
        <f t="shared" ref="S19:S21" si="15">G19</f>
        <v>54</v>
      </c>
      <c r="T19" s="219">
        <f t="shared" ref="T19:T21" si="16">H19</f>
        <v>12</v>
      </c>
      <c r="U19" s="224">
        <f>SUM(N19:T19)</f>
        <v>170</v>
      </c>
      <c r="V19" s="218">
        <f>U19</f>
        <v>170</v>
      </c>
      <c r="W19" s="231">
        <f>SUM(V19:V21)</f>
        <v>698</v>
      </c>
    </row>
    <row r="20" spans="1:23" x14ac:dyDescent="0.15">
      <c r="A20" s="205" t="s">
        <v>106</v>
      </c>
      <c r="B20" s="205">
        <v>64</v>
      </c>
      <c r="C20" s="205">
        <v>85</v>
      </c>
      <c r="D20" s="205">
        <v>8</v>
      </c>
      <c r="E20" s="205">
        <v>2</v>
      </c>
      <c r="F20" s="205">
        <v>0</v>
      </c>
      <c r="G20" s="205">
        <v>72</v>
      </c>
      <c r="H20" s="219">
        <v>20</v>
      </c>
      <c r="I20" s="224">
        <f t="shared" ref="I20:I21" si="17">SUM(B20:H20)</f>
        <v>251</v>
      </c>
      <c r="J20" s="235">
        <f>SUM(I20:I21)</f>
        <v>502</v>
      </c>
      <c r="K20" s="231"/>
      <c r="M20" s="205" t="s">
        <v>106</v>
      </c>
      <c r="N20" s="205">
        <v>64</v>
      </c>
      <c r="O20" s="205">
        <v>98</v>
      </c>
      <c r="P20" s="205">
        <f t="shared" ref="P20:P21" si="18">D20</f>
        <v>8</v>
      </c>
      <c r="Q20" s="205">
        <f t="shared" si="13"/>
        <v>2</v>
      </c>
      <c r="R20" s="205">
        <f t="shared" si="14"/>
        <v>0</v>
      </c>
      <c r="S20" s="205">
        <f t="shared" si="15"/>
        <v>72</v>
      </c>
      <c r="T20" s="219">
        <f t="shared" si="16"/>
        <v>20</v>
      </c>
      <c r="U20" s="224">
        <f t="shared" ref="U20:U21" si="19">SUM(N20:T20)</f>
        <v>264</v>
      </c>
      <c r="V20" s="234">
        <f>SUM(U20:U21)</f>
        <v>528</v>
      </c>
      <c r="W20" s="231"/>
    </row>
    <row r="21" spans="1:23" x14ac:dyDescent="0.15">
      <c r="A21" s="205" t="s">
        <v>107</v>
      </c>
      <c r="B21" s="205">
        <v>70</v>
      </c>
      <c r="C21" s="205">
        <v>99</v>
      </c>
      <c r="D21" s="205">
        <v>8</v>
      </c>
      <c r="E21" s="205">
        <v>2</v>
      </c>
      <c r="F21" s="205">
        <v>0</v>
      </c>
      <c r="G21" s="205">
        <v>69</v>
      </c>
      <c r="H21" s="219">
        <v>3</v>
      </c>
      <c r="I21" s="224">
        <f t="shared" si="17"/>
        <v>251</v>
      </c>
      <c r="J21" s="235"/>
      <c r="K21" s="231"/>
      <c r="M21" s="205" t="s">
        <v>107</v>
      </c>
      <c r="N21" s="205">
        <v>70</v>
      </c>
      <c r="O21" s="205">
        <v>112</v>
      </c>
      <c r="P21" s="205">
        <f t="shared" si="18"/>
        <v>8</v>
      </c>
      <c r="Q21" s="205">
        <f t="shared" si="13"/>
        <v>2</v>
      </c>
      <c r="R21" s="205">
        <f t="shared" si="14"/>
        <v>0</v>
      </c>
      <c r="S21" s="205">
        <f t="shared" si="15"/>
        <v>69</v>
      </c>
      <c r="T21" s="219">
        <f t="shared" si="16"/>
        <v>3</v>
      </c>
      <c r="U21" s="224">
        <f t="shared" si="19"/>
        <v>264</v>
      </c>
      <c r="V21" s="234"/>
      <c r="W21" s="231"/>
    </row>
    <row r="22" spans="1:23" ht="14.25" thickBot="1" x14ac:dyDescent="0.2">
      <c r="A22" s="208" t="s">
        <v>118</v>
      </c>
      <c r="B22" s="209"/>
      <c r="C22" s="209"/>
      <c r="D22" s="209"/>
      <c r="E22" s="209"/>
      <c r="F22" s="209"/>
      <c r="G22" s="209"/>
      <c r="H22" s="220"/>
      <c r="I22" s="225">
        <v>594</v>
      </c>
      <c r="J22" s="226">
        <f>I22</f>
        <v>594</v>
      </c>
      <c r="K22" s="227">
        <f>J22</f>
        <v>594</v>
      </c>
      <c r="M22" s="208" t="s">
        <v>118</v>
      </c>
      <c r="N22" s="209"/>
      <c r="O22" s="209"/>
      <c r="P22" s="209"/>
      <c r="Q22" s="209"/>
      <c r="R22" s="209"/>
      <c r="S22" s="209"/>
      <c r="T22" s="220"/>
      <c r="U22" s="225">
        <v>639</v>
      </c>
      <c r="V22" s="229">
        <f>U22</f>
        <v>639</v>
      </c>
      <c r="W22" s="227">
        <f>V22</f>
        <v>639</v>
      </c>
    </row>
    <row r="24" spans="1:23" ht="14.25" thickBot="1" x14ac:dyDescent="0.2">
      <c r="A24" s="206" t="s">
        <v>14</v>
      </c>
      <c r="M24" s="206" t="s">
        <v>14</v>
      </c>
    </row>
    <row r="25" spans="1:23" x14ac:dyDescent="0.15">
      <c r="A25" s="217" t="s">
        <v>115</v>
      </c>
      <c r="B25" s="205" t="s">
        <v>108</v>
      </c>
      <c r="C25" s="205" t="s">
        <v>109</v>
      </c>
      <c r="D25" s="205" t="s">
        <v>110</v>
      </c>
      <c r="E25" s="205" t="s">
        <v>111</v>
      </c>
      <c r="F25" s="205" t="s">
        <v>112</v>
      </c>
      <c r="G25" s="205" t="s">
        <v>113</v>
      </c>
      <c r="H25" s="219" t="s">
        <v>114</v>
      </c>
      <c r="I25" s="221" t="s">
        <v>117</v>
      </c>
      <c r="J25" s="222" t="s">
        <v>120</v>
      </c>
      <c r="K25" s="223" t="s">
        <v>125</v>
      </c>
      <c r="M25" s="218" t="s">
        <v>119</v>
      </c>
      <c r="N25" s="205" t="s">
        <v>108</v>
      </c>
      <c r="O25" s="205" t="s">
        <v>109</v>
      </c>
      <c r="P25" s="205" t="s">
        <v>110</v>
      </c>
      <c r="Q25" s="205" t="s">
        <v>111</v>
      </c>
      <c r="R25" s="205" t="s">
        <v>112</v>
      </c>
      <c r="S25" s="205" t="s">
        <v>113</v>
      </c>
      <c r="T25" s="219" t="s">
        <v>114</v>
      </c>
      <c r="U25" s="221" t="s">
        <v>117</v>
      </c>
      <c r="V25" s="228" t="s">
        <v>120</v>
      </c>
      <c r="W25" s="223" t="s">
        <v>125</v>
      </c>
    </row>
    <row r="26" spans="1:23" x14ac:dyDescent="0.15">
      <c r="A26" s="205" t="s">
        <v>86</v>
      </c>
      <c r="B26" s="205">
        <v>72</v>
      </c>
      <c r="C26" s="205">
        <v>123</v>
      </c>
      <c r="D26" s="205">
        <v>16</v>
      </c>
      <c r="E26" s="205">
        <v>0</v>
      </c>
      <c r="F26" s="205">
        <v>0</v>
      </c>
      <c r="G26" s="205">
        <v>15</v>
      </c>
      <c r="H26" s="219">
        <v>5</v>
      </c>
      <c r="I26" s="224">
        <f>SUM(B26:H26)</f>
        <v>231</v>
      </c>
      <c r="J26" s="217">
        <f>I26</f>
        <v>231</v>
      </c>
      <c r="K26" s="231">
        <f>SUM(J26:J28)</f>
        <v>1046</v>
      </c>
      <c r="M26" s="205" t="s">
        <v>86</v>
      </c>
      <c r="N26" s="205">
        <v>72</v>
      </c>
      <c r="O26" s="205">
        <v>138</v>
      </c>
      <c r="P26" s="205">
        <f>D26</f>
        <v>16</v>
      </c>
      <c r="Q26" s="205">
        <f t="shared" ref="Q26:Q28" si="20">E26</f>
        <v>0</v>
      </c>
      <c r="R26" s="205">
        <f t="shared" ref="R26:R28" si="21">F26</f>
        <v>0</v>
      </c>
      <c r="S26" s="205">
        <f>G26-6</f>
        <v>9</v>
      </c>
      <c r="T26" s="219">
        <f t="shared" ref="T26:T28" si="22">H26</f>
        <v>5</v>
      </c>
      <c r="U26" s="224">
        <f>SUM(N26:T26)</f>
        <v>240</v>
      </c>
      <c r="V26" s="218">
        <f>U26</f>
        <v>240</v>
      </c>
      <c r="W26" s="231">
        <f>SUM(V26:V28)</f>
        <v>1081</v>
      </c>
    </row>
    <row r="27" spans="1:23" x14ac:dyDescent="0.15">
      <c r="A27" s="205" t="s">
        <v>106</v>
      </c>
      <c r="B27" s="205">
        <v>148</v>
      </c>
      <c r="C27" s="205">
        <v>184</v>
      </c>
      <c r="D27" s="205">
        <v>19</v>
      </c>
      <c r="E27" s="205">
        <v>0</v>
      </c>
      <c r="F27" s="205">
        <v>0</v>
      </c>
      <c r="G27" s="205">
        <v>15</v>
      </c>
      <c r="H27" s="219">
        <v>15</v>
      </c>
      <c r="I27" s="224">
        <f t="shared" ref="I27:I28" si="23">SUM(B27:H27)</f>
        <v>381</v>
      </c>
      <c r="J27" s="235">
        <f>SUM(I27:I28)</f>
        <v>815</v>
      </c>
      <c r="K27" s="231"/>
      <c r="M27" s="205" t="s">
        <v>106</v>
      </c>
      <c r="N27" s="205">
        <v>148</v>
      </c>
      <c r="O27" s="205">
        <v>209</v>
      </c>
      <c r="P27" s="205">
        <f t="shared" ref="P27:P28" si="24">D27</f>
        <v>19</v>
      </c>
      <c r="Q27" s="205">
        <f t="shared" si="20"/>
        <v>0</v>
      </c>
      <c r="R27" s="205">
        <f t="shared" si="21"/>
        <v>0</v>
      </c>
      <c r="S27" s="205">
        <f>G27-12</f>
        <v>3</v>
      </c>
      <c r="T27" s="219">
        <f t="shared" si="22"/>
        <v>15</v>
      </c>
      <c r="U27" s="224">
        <f t="shared" ref="U27:U28" si="25">SUM(N27:T27)</f>
        <v>394</v>
      </c>
      <c r="V27" s="234">
        <f>SUM(U27:U28)</f>
        <v>841</v>
      </c>
      <c r="W27" s="231"/>
    </row>
    <row r="28" spans="1:23" x14ac:dyDescent="0.15">
      <c r="A28" s="205" t="s">
        <v>107</v>
      </c>
      <c r="B28" s="205">
        <v>173</v>
      </c>
      <c r="C28" s="205">
        <v>213</v>
      </c>
      <c r="D28" s="205">
        <v>19</v>
      </c>
      <c r="E28" s="205">
        <v>0</v>
      </c>
      <c r="F28" s="205">
        <v>0</v>
      </c>
      <c r="G28" s="205">
        <v>10</v>
      </c>
      <c r="H28" s="219">
        <v>19</v>
      </c>
      <c r="I28" s="224">
        <f t="shared" si="23"/>
        <v>434</v>
      </c>
      <c r="J28" s="235"/>
      <c r="K28" s="231"/>
      <c r="M28" s="205" t="s">
        <v>107</v>
      </c>
      <c r="N28" s="205">
        <v>173</v>
      </c>
      <c r="O28" s="205">
        <v>238</v>
      </c>
      <c r="P28" s="205">
        <f t="shared" si="24"/>
        <v>19</v>
      </c>
      <c r="Q28" s="205">
        <f t="shared" si="20"/>
        <v>0</v>
      </c>
      <c r="R28" s="205">
        <f t="shared" si="21"/>
        <v>0</v>
      </c>
      <c r="S28" s="205">
        <f>G28-12</f>
        <v>-2</v>
      </c>
      <c r="T28" s="219">
        <f t="shared" si="22"/>
        <v>19</v>
      </c>
      <c r="U28" s="224">
        <f t="shared" si="25"/>
        <v>447</v>
      </c>
      <c r="V28" s="234"/>
      <c r="W28" s="231"/>
    </row>
    <row r="29" spans="1:23" ht="14.25" thickBot="1" x14ac:dyDescent="0.2">
      <c r="A29" s="208" t="s">
        <v>118</v>
      </c>
      <c r="B29" s="209"/>
      <c r="C29" s="209"/>
      <c r="D29" s="209"/>
      <c r="E29" s="209"/>
      <c r="F29" s="209"/>
      <c r="G29" s="209"/>
      <c r="H29" s="220"/>
      <c r="I29" s="225">
        <v>1302</v>
      </c>
      <c r="J29" s="226">
        <f>I29</f>
        <v>1302</v>
      </c>
      <c r="K29" s="227">
        <f>J29</f>
        <v>1302</v>
      </c>
      <c r="M29" s="208" t="s">
        <v>118</v>
      </c>
      <c r="N29" s="209"/>
      <c r="O29" s="209"/>
      <c r="P29" s="209"/>
      <c r="Q29" s="209"/>
      <c r="R29" s="209"/>
      <c r="S29" s="209"/>
      <c r="T29" s="220"/>
      <c r="U29" s="225">
        <v>1321</v>
      </c>
      <c r="V29" s="229">
        <f>U29</f>
        <v>1321</v>
      </c>
      <c r="W29" s="227">
        <f>V29</f>
        <v>1321</v>
      </c>
    </row>
    <row r="31" spans="1:23" ht="14.25" thickBot="1" x14ac:dyDescent="0.2">
      <c r="A31" s="206" t="s">
        <v>16</v>
      </c>
      <c r="M31" s="206" t="s">
        <v>16</v>
      </c>
    </row>
    <row r="32" spans="1:23" x14ac:dyDescent="0.15">
      <c r="A32" s="217" t="s">
        <v>115</v>
      </c>
      <c r="B32" s="205" t="s">
        <v>108</v>
      </c>
      <c r="C32" s="205" t="s">
        <v>109</v>
      </c>
      <c r="D32" s="205" t="s">
        <v>110</v>
      </c>
      <c r="E32" s="205" t="s">
        <v>111</v>
      </c>
      <c r="F32" s="205" t="s">
        <v>112</v>
      </c>
      <c r="G32" s="205" t="s">
        <v>113</v>
      </c>
      <c r="H32" s="219" t="s">
        <v>114</v>
      </c>
      <c r="I32" s="221" t="s">
        <v>117</v>
      </c>
      <c r="J32" s="222" t="s">
        <v>120</v>
      </c>
      <c r="K32" s="223" t="s">
        <v>125</v>
      </c>
      <c r="M32" s="218" t="s">
        <v>119</v>
      </c>
      <c r="N32" s="205" t="s">
        <v>108</v>
      </c>
      <c r="O32" s="205" t="s">
        <v>109</v>
      </c>
      <c r="P32" s="205" t="s">
        <v>110</v>
      </c>
      <c r="Q32" s="205" t="s">
        <v>111</v>
      </c>
      <c r="R32" s="205" t="s">
        <v>112</v>
      </c>
      <c r="S32" s="205" t="s">
        <v>113</v>
      </c>
      <c r="T32" s="219" t="s">
        <v>114</v>
      </c>
      <c r="U32" s="221" t="s">
        <v>117</v>
      </c>
      <c r="V32" s="228" t="s">
        <v>120</v>
      </c>
      <c r="W32" s="223" t="s">
        <v>125</v>
      </c>
    </row>
    <row r="33" spans="1:23" x14ac:dyDescent="0.15">
      <c r="A33" s="205" t="s">
        <v>86</v>
      </c>
      <c r="B33" s="205">
        <v>68</v>
      </c>
      <c r="C33" s="205">
        <f>124+21</f>
        <v>145</v>
      </c>
      <c r="D33" s="205">
        <v>16</v>
      </c>
      <c r="E33" s="205">
        <v>0</v>
      </c>
      <c r="F33" s="205">
        <v>0</v>
      </c>
      <c r="G33" s="205">
        <v>49</v>
      </c>
      <c r="H33" s="219">
        <v>13</v>
      </c>
      <c r="I33" s="224">
        <f>SUM(B33:H33)</f>
        <v>291</v>
      </c>
      <c r="J33" s="217">
        <f>I33</f>
        <v>291</v>
      </c>
      <c r="K33" s="231">
        <f>SUM(J33:J35)</f>
        <v>1258</v>
      </c>
      <c r="M33" s="205" t="s">
        <v>86</v>
      </c>
      <c r="N33" s="205">
        <v>68</v>
      </c>
      <c r="O33" s="205">
        <f>148+21</f>
        <v>169</v>
      </c>
      <c r="P33" s="205">
        <f>D33</f>
        <v>16</v>
      </c>
      <c r="Q33" s="205">
        <f t="shared" ref="Q33:Q35" si="26">E33</f>
        <v>0</v>
      </c>
      <c r="R33" s="205">
        <f t="shared" ref="R33:R35" si="27">F33</f>
        <v>0</v>
      </c>
      <c r="S33" s="205">
        <f t="shared" ref="S33:S35" si="28">G33</f>
        <v>49</v>
      </c>
      <c r="T33" s="219">
        <f t="shared" ref="T33:T35" si="29">H33</f>
        <v>13</v>
      </c>
      <c r="U33" s="224">
        <f>SUM(N33:T33)</f>
        <v>315</v>
      </c>
      <c r="V33" s="218">
        <f>U33</f>
        <v>315</v>
      </c>
      <c r="W33" s="231">
        <f>SUM(V33:V35)</f>
        <v>1346</v>
      </c>
    </row>
    <row r="34" spans="1:23" x14ac:dyDescent="0.15">
      <c r="A34" s="205" t="s">
        <v>106</v>
      </c>
      <c r="B34" s="205">
        <v>123</v>
      </c>
      <c r="C34" s="205">
        <f>194+34</f>
        <v>228</v>
      </c>
      <c r="D34" s="205">
        <v>17</v>
      </c>
      <c r="E34" s="205">
        <v>0</v>
      </c>
      <c r="F34" s="205">
        <v>0</v>
      </c>
      <c r="G34" s="205">
        <v>67</v>
      </c>
      <c r="H34" s="219">
        <v>26</v>
      </c>
      <c r="I34" s="224">
        <f t="shared" ref="I34:I35" si="30">SUM(B34:H34)</f>
        <v>461</v>
      </c>
      <c r="J34" s="235">
        <f>SUM(I34:I35)</f>
        <v>967</v>
      </c>
      <c r="K34" s="231"/>
      <c r="M34" s="205" t="s">
        <v>106</v>
      </c>
      <c r="N34" s="205">
        <v>123</v>
      </c>
      <c r="O34" s="205">
        <f>226+34</f>
        <v>260</v>
      </c>
      <c r="P34" s="205">
        <f t="shared" ref="P34:P35" si="31">D34</f>
        <v>17</v>
      </c>
      <c r="Q34" s="205">
        <f t="shared" si="26"/>
        <v>0</v>
      </c>
      <c r="R34" s="205">
        <f t="shared" si="27"/>
        <v>0</v>
      </c>
      <c r="S34" s="205">
        <f t="shared" si="28"/>
        <v>67</v>
      </c>
      <c r="T34" s="219">
        <f t="shared" si="29"/>
        <v>26</v>
      </c>
      <c r="U34" s="224">
        <f t="shared" ref="U34:U35" si="32">SUM(N34:T34)</f>
        <v>493</v>
      </c>
      <c r="V34" s="234">
        <f>SUM(U34:U35)</f>
        <v>1031</v>
      </c>
      <c r="W34" s="231"/>
    </row>
    <row r="35" spans="1:23" x14ac:dyDescent="0.15">
      <c r="A35" s="205" t="s">
        <v>107</v>
      </c>
      <c r="B35" s="205">
        <v>141</v>
      </c>
      <c r="C35" s="205">
        <f>213+42</f>
        <v>255</v>
      </c>
      <c r="D35" s="205">
        <v>18</v>
      </c>
      <c r="E35" s="205">
        <v>0</v>
      </c>
      <c r="F35" s="205">
        <v>0</v>
      </c>
      <c r="G35" s="205">
        <v>65</v>
      </c>
      <c r="H35" s="219">
        <v>27</v>
      </c>
      <c r="I35" s="224">
        <f t="shared" si="30"/>
        <v>506</v>
      </c>
      <c r="J35" s="235"/>
      <c r="K35" s="231"/>
      <c r="M35" s="205" t="s">
        <v>107</v>
      </c>
      <c r="N35" s="205">
        <v>141</v>
      </c>
      <c r="O35" s="205">
        <f>245+42</f>
        <v>287</v>
      </c>
      <c r="P35" s="205">
        <f t="shared" si="31"/>
        <v>18</v>
      </c>
      <c r="Q35" s="205">
        <f t="shared" si="26"/>
        <v>0</v>
      </c>
      <c r="R35" s="205">
        <f t="shared" si="27"/>
        <v>0</v>
      </c>
      <c r="S35" s="205">
        <f t="shared" si="28"/>
        <v>65</v>
      </c>
      <c r="T35" s="219">
        <f t="shared" si="29"/>
        <v>27</v>
      </c>
      <c r="U35" s="224">
        <f t="shared" si="32"/>
        <v>538</v>
      </c>
      <c r="V35" s="234"/>
      <c r="W35" s="231"/>
    </row>
    <row r="36" spans="1:23" ht="14.25" thickBot="1" x14ac:dyDescent="0.2">
      <c r="A36" s="208" t="s">
        <v>118</v>
      </c>
      <c r="B36" s="209"/>
      <c r="C36" s="209"/>
      <c r="D36" s="209"/>
      <c r="E36" s="209"/>
      <c r="F36" s="209"/>
      <c r="G36" s="209"/>
      <c r="H36" s="220"/>
      <c r="I36" s="225">
        <v>1320</v>
      </c>
      <c r="J36" s="226">
        <f>I36</f>
        <v>1320</v>
      </c>
      <c r="K36" s="227">
        <f>J36</f>
        <v>1320</v>
      </c>
      <c r="M36" s="208" t="s">
        <v>118</v>
      </c>
      <c r="N36" s="209"/>
      <c r="O36" s="209"/>
      <c r="P36" s="209"/>
      <c r="Q36" s="209"/>
      <c r="R36" s="209"/>
      <c r="S36" s="209"/>
      <c r="T36" s="220"/>
      <c r="U36" s="225">
        <v>1392</v>
      </c>
      <c r="V36" s="229">
        <f>U36</f>
        <v>1392</v>
      </c>
      <c r="W36" s="227">
        <f>V36</f>
        <v>1392</v>
      </c>
    </row>
    <row r="38" spans="1:23" ht="14.25" thickBot="1" x14ac:dyDescent="0.2">
      <c r="A38" s="206" t="s">
        <v>15</v>
      </c>
    </row>
    <row r="39" spans="1:23" x14ac:dyDescent="0.15">
      <c r="A39" s="217" t="s">
        <v>115</v>
      </c>
      <c r="B39" s="205" t="s">
        <v>108</v>
      </c>
      <c r="C39" s="205" t="s">
        <v>109</v>
      </c>
      <c r="D39" s="205" t="s">
        <v>110</v>
      </c>
      <c r="E39" s="205" t="s">
        <v>111</v>
      </c>
      <c r="F39" s="205" t="s">
        <v>112</v>
      </c>
      <c r="G39" s="205" t="s">
        <v>113</v>
      </c>
      <c r="H39" s="219" t="s">
        <v>114</v>
      </c>
      <c r="I39" s="221" t="s">
        <v>117</v>
      </c>
      <c r="J39" s="222" t="s">
        <v>120</v>
      </c>
      <c r="K39" s="223" t="s">
        <v>125</v>
      </c>
      <c r="M39" s="218" t="s">
        <v>119</v>
      </c>
      <c r="N39" s="205" t="s">
        <v>108</v>
      </c>
      <c r="O39" s="205" t="s">
        <v>109</v>
      </c>
      <c r="P39" s="205" t="s">
        <v>110</v>
      </c>
      <c r="Q39" s="205" t="s">
        <v>111</v>
      </c>
      <c r="R39" s="205" t="s">
        <v>112</v>
      </c>
      <c r="S39" s="205" t="s">
        <v>113</v>
      </c>
      <c r="T39" s="219" t="s">
        <v>114</v>
      </c>
      <c r="U39" s="221" t="s">
        <v>117</v>
      </c>
      <c r="V39" s="228" t="s">
        <v>120</v>
      </c>
      <c r="W39" s="223" t="s">
        <v>125</v>
      </c>
    </row>
    <row r="40" spans="1:23" x14ac:dyDescent="0.15">
      <c r="A40" s="205" t="s">
        <v>86</v>
      </c>
      <c r="B40" s="205">
        <v>66</v>
      </c>
      <c r="C40" s="205">
        <f>115+18</f>
        <v>133</v>
      </c>
      <c r="D40" s="205">
        <v>23</v>
      </c>
      <c r="E40" s="205">
        <v>0</v>
      </c>
      <c r="F40" s="205">
        <v>0</v>
      </c>
      <c r="G40" s="205">
        <v>20</v>
      </c>
      <c r="H40" s="219">
        <v>6</v>
      </c>
      <c r="I40" s="224">
        <f>SUM(B40:H40)</f>
        <v>248</v>
      </c>
      <c r="J40" s="217">
        <f>I40</f>
        <v>248</v>
      </c>
      <c r="K40" s="231">
        <f>SUM(J40:J42)</f>
        <v>1062</v>
      </c>
      <c r="M40" s="205" t="s">
        <v>86</v>
      </c>
      <c r="N40" s="205">
        <v>66</v>
      </c>
      <c r="O40" s="205">
        <f>115+18</f>
        <v>133</v>
      </c>
      <c r="P40" s="205">
        <f>D40</f>
        <v>23</v>
      </c>
      <c r="Q40" s="205">
        <f t="shared" ref="Q40:Q42" si="33">E40</f>
        <v>0</v>
      </c>
      <c r="R40" s="205">
        <f t="shared" ref="R40:R42" si="34">F40</f>
        <v>0</v>
      </c>
      <c r="S40" s="205">
        <f t="shared" ref="S40:S42" si="35">G40</f>
        <v>20</v>
      </c>
      <c r="T40" s="219">
        <f t="shared" ref="T40:T42" si="36">H40</f>
        <v>6</v>
      </c>
      <c r="U40" s="224">
        <f>SUM(N40:T40)</f>
        <v>248</v>
      </c>
      <c r="V40" s="218">
        <f>U40</f>
        <v>248</v>
      </c>
      <c r="W40" s="231">
        <f>SUM(V40:V42)</f>
        <v>1062</v>
      </c>
    </row>
    <row r="41" spans="1:23" x14ac:dyDescent="0.15">
      <c r="A41" s="205" t="s">
        <v>106</v>
      </c>
      <c r="B41" s="205">
        <v>140</v>
      </c>
      <c r="C41" s="205">
        <f>168+22</f>
        <v>190</v>
      </c>
      <c r="D41" s="205">
        <v>32</v>
      </c>
      <c r="E41" s="205">
        <v>0</v>
      </c>
      <c r="F41" s="205">
        <v>0</v>
      </c>
      <c r="G41" s="205">
        <v>19</v>
      </c>
      <c r="H41" s="219">
        <v>2</v>
      </c>
      <c r="I41" s="224">
        <f t="shared" ref="I41:I42" si="37">SUM(B41:H41)</f>
        <v>383</v>
      </c>
      <c r="J41" s="235">
        <f>SUM(I41:I42)</f>
        <v>814</v>
      </c>
      <c r="K41" s="231"/>
      <c r="M41" s="205" t="s">
        <v>106</v>
      </c>
      <c r="N41" s="205">
        <v>140</v>
      </c>
      <c r="O41" s="205">
        <f>168+22</f>
        <v>190</v>
      </c>
      <c r="P41" s="205">
        <f t="shared" ref="P41:P42" si="38">D41</f>
        <v>32</v>
      </c>
      <c r="Q41" s="205">
        <f t="shared" si="33"/>
        <v>0</v>
      </c>
      <c r="R41" s="205">
        <f t="shared" si="34"/>
        <v>0</v>
      </c>
      <c r="S41" s="205">
        <f t="shared" si="35"/>
        <v>19</v>
      </c>
      <c r="T41" s="219">
        <f t="shared" si="36"/>
        <v>2</v>
      </c>
      <c r="U41" s="224">
        <f t="shared" ref="U41:U42" si="39">SUM(N41:T41)</f>
        <v>383</v>
      </c>
      <c r="V41" s="234">
        <f>SUM(U41:U42)</f>
        <v>814</v>
      </c>
      <c r="W41" s="231"/>
    </row>
    <row r="42" spans="1:23" x14ac:dyDescent="0.15">
      <c r="A42" s="205" t="s">
        <v>107</v>
      </c>
      <c r="B42" s="205">
        <v>164</v>
      </c>
      <c r="C42" s="205">
        <f>194+24</f>
        <v>218</v>
      </c>
      <c r="D42" s="205">
        <v>33</v>
      </c>
      <c r="E42" s="205">
        <v>0</v>
      </c>
      <c r="F42" s="205">
        <v>0</v>
      </c>
      <c r="G42" s="205">
        <v>16</v>
      </c>
      <c r="H42" s="219">
        <v>0</v>
      </c>
      <c r="I42" s="224">
        <f t="shared" si="37"/>
        <v>431</v>
      </c>
      <c r="J42" s="235"/>
      <c r="K42" s="231"/>
      <c r="M42" s="205" t="s">
        <v>107</v>
      </c>
      <c r="N42" s="205">
        <v>164</v>
      </c>
      <c r="O42" s="205">
        <f>194+24</f>
        <v>218</v>
      </c>
      <c r="P42" s="205">
        <f t="shared" si="38"/>
        <v>33</v>
      </c>
      <c r="Q42" s="205">
        <f t="shared" si="33"/>
        <v>0</v>
      </c>
      <c r="R42" s="205">
        <f t="shared" si="34"/>
        <v>0</v>
      </c>
      <c r="S42" s="205">
        <f t="shared" si="35"/>
        <v>16</v>
      </c>
      <c r="T42" s="219">
        <f t="shared" si="36"/>
        <v>0</v>
      </c>
      <c r="U42" s="224">
        <f t="shared" si="39"/>
        <v>431</v>
      </c>
      <c r="V42" s="234"/>
      <c r="W42" s="231"/>
    </row>
    <row r="43" spans="1:23" ht="14.25" thickBot="1" x14ac:dyDescent="0.2">
      <c r="A43" s="208" t="s">
        <v>118</v>
      </c>
      <c r="B43" s="209"/>
      <c r="C43" s="209"/>
      <c r="D43" s="209"/>
      <c r="E43" s="209"/>
      <c r="F43" s="209"/>
      <c r="G43" s="209"/>
      <c r="H43" s="220"/>
      <c r="I43" s="225">
        <v>1271</v>
      </c>
      <c r="J43" s="226">
        <f>I43</f>
        <v>1271</v>
      </c>
      <c r="K43" s="227">
        <f>J43</f>
        <v>1271</v>
      </c>
      <c r="M43" s="208" t="s">
        <v>118</v>
      </c>
      <c r="N43" s="209"/>
      <c r="O43" s="209"/>
      <c r="P43" s="209"/>
      <c r="Q43" s="209"/>
      <c r="R43" s="209"/>
      <c r="S43" s="209"/>
      <c r="T43" s="220"/>
      <c r="U43" s="225">
        <v>1281</v>
      </c>
      <c r="V43" s="229">
        <f>U43</f>
        <v>1281</v>
      </c>
      <c r="W43" s="227">
        <f>V43</f>
        <v>1281</v>
      </c>
    </row>
    <row r="45" spans="1:23" x14ac:dyDescent="0.15">
      <c r="A45" s="210" t="s">
        <v>121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</row>
    <row r="46" spans="1:23" x14ac:dyDescent="0.15">
      <c r="A46" s="217" t="s">
        <v>115</v>
      </c>
      <c r="B46" s="212" t="s">
        <v>108</v>
      </c>
      <c r="C46" s="212" t="s">
        <v>109</v>
      </c>
      <c r="D46" s="212" t="s">
        <v>110</v>
      </c>
      <c r="E46" s="212" t="s">
        <v>111</v>
      </c>
      <c r="F46" s="212" t="s">
        <v>112</v>
      </c>
      <c r="G46" s="212" t="s">
        <v>113</v>
      </c>
      <c r="H46" s="212" t="s">
        <v>114</v>
      </c>
      <c r="I46" s="212" t="s">
        <v>2</v>
      </c>
      <c r="J46" s="212" t="s">
        <v>120</v>
      </c>
      <c r="K46" s="207" t="s">
        <v>125</v>
      </c>
      <c r="L46" s="211"/>
      <c r="M46" s="218" t="s">
        <v>119</v>
      </c>
      <c r="N46" s="212" t="s">
        <v>108</v>
      </c>
      <c r="O46" s="212" t="s">
        <v>109</v>
      </c>
      <c r="P46" s="212" t="s">
        <v>110</v>
      </c>
      <c r="Q46" s="212" t="s">
        <v>111</v>
      </c>
      <c r="R46" s="212" t="s">
        <v>112</v>
      </c>
      <c r="S46" s="212" t="s">
        <v>113</v>
      </c>
      <c r="T46" s="212" t="s">
        <v>114</v>
      </c>
      <c r="U46" s="212" t="s">
        <v>2</v>
      </c>
      <c r="V46" s="212" t="s">
        <v>120</v>
      </c>
      <c r="W46" s="207" t="s">
        <v>125</v>
      </c>
    </row>
    <row r="47" spans="1:23" x14ac:dyDescent="0.15">
      <c r="A47" s="212" t="s">
        <v>86</v>
      </c>
      <c r="B47" s="212">
        <f>SUM(B5,B12,B19,B26,B33,B40)</f>
        <v>335</v>
      </c>
      <c r="C47" s="212">
        <f t="shared" ref="C47:H47" si="40">SUM(C5,C12,C19,C26,C33,C40)</f>
        <v>677</v>
      </c>
      <c r="D47" s="212">
        <f t="shared" si="40"/>
        <v>74</v>
      </c>
      <c r="E47" s="212">
        <f t="shared" si="40"/>
        <v>2</v>
      </c>
      <c r="F47" s="212">
        <f t="shared" si="40"/>
        <v>0</v>
      </c>
      <c r="G47" s="212">
        <f t="shared" si="40"/>
        <v>221</v>
      </c>
      <c r="H47" s="212">
        <f t="shared" si="40"/>
        <v>52</v>
      </c>
      <c r="I47" s="212">
        <f>SUM(B47:H47)</f>
        <v>1361</v>
      </c>
      <c r="J47" s="212">
        <f>I47</f>
        <v>1361</v>
      </c>
      <c r="K47" s="230">
        <f>SUM(J47:J49)</f>
        <v>5983</v>
      </c>
      <c r="L47" s="211"/>
      <c r="M47" s="212" t="s">
        <v>86</v>
      </c>
      <c r="N47" s="212">
        <f>SUM(N5,N12,N19,N26,N33,N40)</f>
        <v>335</v>
      </c>
      <c r="O47" s="212">
        <f t="shared" ref="O47:T47" si="41">SUM(O5,O12,O19,O26,O33,O40)</f>
        <v>770</v>
      </c>
      <c r="P47" s="212">
        <f t="shared" si="41"/>
        <v>74</v>
      </c>
      <c r="Q47" s="212">
        <f t="shared" si="41"/>
        <v>2</v>
      </c>
      <c r="R47" s="212">
        <f t="shared" si="41"/>
        <v>0</v>
      </c>
      <c r="S47" s="212">
        <f t="shared" si="41"/>
        <v>215</v>
      </c>
      <c r="T47" s="212">
        <f t="shared" si="41"/>
        <v>52</v>
      </c>
      <c r="U47" s="212">
        <f>SUM(N47:T47)</f>
        <v>1448</v>
      </c>
      <c r="V47" s="212">
        <f>U47</f>
        <v>1448</v>
      </c>
      <c r="W47" s="230">
        <f>SUM(V47:V49)</f>
        <v>6316</v>
      </c>
    </row>
    <row r="48" spans="1:23" x14ac:dyDescent="0.15">
      <c r="A48" s="212" t="s">
        <v>106</v>
      </c>
      <c r="B48" s="212">
        <f t="shared" ref="B48:H49" si="42">SUM(B6,B13,B20,B27,B34,B41)</f>
        <v>691</v>
      </c>
      <c r="C48" s="212">
        <f t="shared" si="42"/>
        <v>1021</v>
      </c>
      <c r="D48" s="212">
        <f t="shared" si="42"/>
        <v>93</v>
      </c>
      <c r="E48" s="212">
        <f t="shared" si="42"/>
        <v>4</v>
      </c>
      <c r="F48" s="212">
        <f t="shared" si="42"/>
        <v>5</v>
      </c>
      <c r="G48" s="212">
        <f t="shared" si="42"/>
        <v>291</v>
      </c>
      <c r="H48" s="212">
        <f t="shared" si="42"/>
        <v>86</v>
      </c>
      <c r="I48" s="212">
        <f t="shared" ref="I48:I49" si="43">SUM(B48:H48)</f>
        <v>2191</v>
      </c>
      <c r="J48" s="232">
        <f>SUM(I48:I49)</f>
        <v>4622</v>
      </c>
      <c r="K48" s="230"/>
      <c r="L48" s="211"/>
      <c r="M48" s="212" t="s">
        <v>106</v>
      </c>
      <c r="N48" s="212">
        <f t="shared" ref="N48:T48" si="44">SUM(N6,N13,N20,N27,N34,N41)</f>
        <v>691</v>
      </c>
      <c r="O48" s="212">
        <f t="shared" si="44"/>
        <v>1156</v>
      </c>
      <c r="P48" s="212">
        <f t="shared" si="44"/>
        <v>93</v>
      </c>
      <c r="Q48" s="212">
        <f t="shared" si="44"/>
        <v>4</v>
      </c>
      <c r="R48" s="212">
        <f t="shared" si="44"/>
        <v>5</v>
      </c>
      <c r="S48" s="212">
        <f t="shared" si="44"/>
        <v>279</v>
      </c>
      <c r="T48" s="212">
        <f t="shared" si="44"/>
        <v>86</v>
      </c>
      <c r="U48" s="212">
        <f t="shared" ref="U48:U49" si="45">SUM(N48:T48)</f>
        <v>2314</v>
      </c>
      <c r="V48" s="232">
        <f>SUM(U48:U49)</f>
        <v>4868</v>
      </c>
      <c r="W48" s="230"/>
    </row>
    <row r="49" spans="1:23" x14ac:dyDescent="0.15">
      <c r="A49" s="212" t="s">
        <v>107</v>
      </c>
      <c r="B49" s="212">
        <f t="shared" si="42"/>
        <v>816</v>
      </c>
      <c r="C49" s="212">
        <f t="shared" si="42"/>
        <v>1169</v>
      </c>
      <c r="D49" s="212">
        <f t="shared" si="42"/>
        <v>95</v>
      </c>
      <c r="E49" s="212">
        <f t="shared" si="42"/>
        <v>2</v>
      </c>
      <c r="F49" s="212">
        <f t="shared" si="42"/>
        <v>0</v>
      </c>
      <c r="G49" s="212">
        <f t="shared" si="42"/>
        <v>277</v>
      </c>
      <c r="H49" s="212">
        <f t="shared" si="42"/>
        <v>72</v>
      </c>
      <c r="I49" s="212">
        <f t="shared" si="43"/>
        <v>2431</v>
      </c>
      <c r="J49" s="232"/>
      <c r="K49" s="230"/>
      <c r="L49" s="211"/>
      <c r="M49" s="212" t="s">
        <v>107</v>
      </c>
      <c r="N49" s="212">
        <f t="shared" ref="N49:T49" si="46">SUM(N7,N14,N21,N28,N35,N42)</f>
        <v>816</v>
      </c>
      <c r="O49" s="212">
        <f t="shared" si="46"/>
        <v>1304</v>
      </c>
      <c r="P49" s="212">
        <f t="shared" si="46"/>
        <v>95</v>
      </c>
      <c r="Q49" s="212">
        <f t="shared" si="46"/>
        <v>2</v>
      </c>
      <c r="R49" s="212">
        <f t="shared" si="46"/>
        <v>0</v>
      </c>
      <c r="S49" s="212">
        <f t="shared" si="46"/>
        <v>265</v>
      </c>
      <c r="T49" s="212">
        <f t="shared" si="46"/>
        <v>72</v>
      </c>
      <c r="U49" s="212">
        <f t="shared" si="45"/>
        <v>2554</v>
      </c>
      <c r="V49" s="232"/>
      <c r="W49" s="230"/>
    </row>
    <row r="50" spans="1:23" x14ac:dyDescent="0.15">
      <c r="A50" s="213" t="s">
        <v>118</v>
      </c>
      <c r="B50" s="214"/>
      <c r="C50" s="214"/>
      <c r="D50" s="214"/>
      <c r="E50" s="214"/>
      <c r="F50" s="214"/>
      <c r="G50" s="214"/>
      <c r="H50" s="214"/>
      <c r="I50" s="212"/>
      <c r="J50" s="212">
        <f>I50</f>
        <v>0</v>
      </c>
      <c r="K50" s="205">
        <f>J50</f>
        <v>0</v>
      </c>
      <c r="L50" s="211"/>
      <c r="M50" s="213" t="s">
        <v>118</v>
      </c>
      <c r="N50" s="214"/>
      <c r="O50" s="214"/>
      <c r="P50" s="214"/>
      <c r="Q50" s="214"/>
      <c r="R50" s="214"/>
      <c r="S50" s="214"/>
      <c r="T50" s="214"/>
      <c r="U50" s="212">
        <v>1191</v>
      </c>
      <c r="V50" s="212">
        <f>U50</f>
        <v>1191</v>
      </c>
      <c r="W50" s="205">
        <f>V50</f>
        <v>1191</v>
      </c>
    </row>
    <row r="51" spans="1:23" x14ac:dyDescent="0.15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1"/>
      <c r="M51" s="215"/>
      <c r="N51" s="216"/>
      <c r="O51" s="216"/>
      <c r="P51" s="216"/>
      <c r="Q51" s="216"/>
      <c r="R51" s="216"/>
      <c r="S51" s="216"/>
      <c r="T51" s="216"/>
      <c r="U51" s="216"/>
      <c r="V51" s="216"/>
      <c r="W51" s="216"/>
    </row>
    <row r="52" spans="1:23" x14ac:dyDescent="0.15">
      <c r="A52" s="211"/>
      <c r="B52" s="233" t="s">
        <v>34</v>
      </c>
      <c r="C52" s="233"/>
      <c r="D52" s="233" t="s">
        <v>123</v>
      </c>
      <c r="E52" s="233"/>
      <c r="F52" s="233"/>
      <c r="G52" s="233" t="s">
        <v>124</v>
      </c>
      <c r="H52" s="233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</row>
    <row r="53" spans="1:23" x14ac:dyDescent="0.15">
      <c r="A53" s="211" t="s">
        <v>122</v>
      </c>
      <c r="B53" s="233">
        <f>SUM(B47:C49)</f>
        <v>4709</v>
      </c>
      <c r="C53" s="233"/>
      <c r="D53" s="233">
        <f>SUM(D47:F49)</f>
        <v>275</v>
      </c>
      <c r="E53" s="233"/>
      <c r="F53" s="233"/>
      <c r="G53" s="233">
        <f>SUM(G47:H49)</f>
        <v>999</v>
      </c>
      <c r="H53" s="233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</row>
    <row r="54" spans="1:23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</row>
    <row r="55" spans="1:23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</row>
  </sheetData>
  <mergeCells count="34">
    <mergeCell ref="J6:J7"/>
    <mergeCell ref="J13:J14"/>
    <mergeCell ref="J20:J21"/>
    <mergeCell ref="J27:J28"/>
    <mergeCell ref="J34:J35"/>
    <mergeCell ref="V6:V7"/>
    <mergeCell ref="V13:V14"/>
    <mergeCell ref="V20:V21"/>
    <mergeCell ref="V27:V28"/>
    <mergeCell ref="V34:V35"/>
    <mergeCell ref="K40:K42"/>
    <mergeCell ref="J48:J49"/>
    <mergeCell ref="V48:V49"/>
    <mergeCell ref="B53:C53"/>
    <mergeCell ref="B52:C52"/>
    <mergeCell ref="D52:F52"/>
    <mergeCell ref="D53:F53"/>
    <mergeCell ref="G52:H52"/>
    <mergeCell ref="G53:H53"/>
    <mergeCell ref="K47:K49"/>
    <mergeCell ref="V41:V42"/>
    <mergeCell ref="J41:J42"/>
    <mergeCell ref="K5:K7"/>
    <mergeCell ref="K12:K14"/>
    <mergeCell ref="K19:K21"/>
    <mergeCell ref="K26:K28"/>
    <mergeCell ref="K33:K35"/>
    <mergeCell ref="W47:W49"/>
    <mergeCell ref="W5:W7"/>
    <mergeCell ref="W12:W14"/>
    <mergeCell ref="W19:W21"/>
    <mergeCell ref="W26:W28"/>
    <mergeCell ref="W33:W35"/>
    <mergeCell ref="W40:W4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Y34"/>
  <sheetViews>
    <sheetView view="pageBreakPreview" topLeftCell="A13" zoomScale="70" zoomScaleNormal="85" zoomScaleSheetLayoutView="70" workbookViewId="0">
      <selection activeCell="Y7" sqref="Y7"/>
    </sheetView>
  </sheetViews>
  <sheetFormatPr defaultColWidth="9" defaultRowHeight="24" customHeight="1" outlineLevelCol="1" x14ac:dyDescent="0.15"/>
  <cols>
    <col min="1" max="1" width="3.75" style="8" customWidth="1"/>
    <col min="2" max="2" width="8.875" style="8" customWidth="1"/>
    <col min="3" max="3" width="5.75" style="8" customWidth="1"/>
    <col min="4" max="4" width="18.375" style="8" customWidth="1"/>
    <col min="5" max="5" width="10.375" style="9" customWidth="1" outlineLevel="1"/>
    <col min="6" max="6" width="10" style="9" customWidth="1" outlineLevel="1"/>
    <col min="7" max="9" width="5.875" style="8" customWidth="1"/>
    <col min="10" max="10" width="5.875" style="8" customWidth="1" outlineLevel="1"/>
    <col min="11" max="13" width="5.875" style="8" customWidth="1"/>
    <col min="14" max="14" width="5.875" style="8" customWidth="1" outlineLevel="1"/>
    <col min="15" max="15" width="5.875" style="8" customWidth="1"/>
    <col min="16" max="20" width="7.5" style="8" customWidth="1"/>
    <col min="21" max="21" width="7" style="11" customWidth="1"/>
    <col min="22" max="16384" width="9" style="8"/>
  </cols>
  <sheetData>
    <row r="1" spans="1:23" s="7" customFormat="1" ht="38.25" customHeight="1" x14ac:dyDescent="0.15">
      <c r="A1" s="1" t="s">
        <v>92</v>
      </c>
      <c r="B1" s="2"/>
      <c r="C1" s="2"/>
      <c r="D1" s="2"/>
      <c r="E1" s="2"/>
      <c r="F1" s="2"/>
      <c r="G1" s="2"/>
      <c r="H1" s="2"/>
      <c r="I1" s="2"/>
      <c r="J1" s="3"/>
      <c r="K1" s="3"/>
      <c r="L1" s="4"/>
      <c r="M1" s="4"/>
      <c r="N1" s="4"/>
      <c r="O1" s="4"/>
      <c r="P1" s="5"/>
      <c r="Q1" s="5"/>
      <c r="R1" s="5"/>
      <c r="S1" s="5"/>
      <c r="T1" s="89" t="s">
        <v>105</v>
      </c>
      <c r="U1" s="6"/>
    </row>
    <row r="2" spans="1:23" ht="9" customHeight="1" thickBot="1" x14ac:dyDescent="0.2">
      <c r="O2" s="10"/>
    </row>
    <row r="3" spans="1:23" ht="27.75" customHeight="1" x14ac:dyDescent="0.15">
      <c r="A3" s="243" t="s">
        <v>17</v>
      </c>
      <c r="B3" s="245" t="s">
        <v>18</v>
      </c>
      <c r="C3" s="247"/>
      <c r="D3" s="248" t="s">
        <v>19</v>
      </c>
      <c r="E3" s="250" t="s">
        <v>20</v>
      </c>
      <c r="F3" s="250" t="s">
        <v>21</v>
      </c>
      <c r="G3" s="255" t="s">
        <v>22</v>
      </c>
      <c r="H3" s="256"/>
      <c r="I3" s="256"/>
      <c r="J3" s="256"/>
      <c r="K3" s="256"/>
      <c r="L3" s="256"/>
      <c r="M3" s="256"/>
      <c r="N3" s="256"/>
      <c r="O3" s="256"/>
      <c r="P3" s="257" t="s">
        <v>23</v>
      </c>
      <c r="Q3" s="238"/>
      <c r="R3" s="239"/>
      <c r="S3" s="239"/>
      <c r="T3" s="240"/>
      <c r="U3" s="12" t="s">
        <v>24</v>
      </c>
    </row>
    <row r="4" spans="1:23" s="11" customFormat="1" ht="27.75" customHeight="1" x14ac:dyDescent="0.15">
      <c r="A4" s="244"/>
      <c r="B4" s="246"/>
      <c r="C4" s="246"/>
      <c r="D4" s="249"/>
      <c r="E4" s="251"/>
      <c r="F4" s="251"/>
      <c r="G4" s="13" t="s">
        <v>25</v>
      </c>
      <c r="H4" s="14" t="s">
        <v>26</v>
      </c>
      <c r="I4" s="14" t="s">
        <v>27</v>
      </c>
      <c r="J4" s="15" t="s">
        <v>89</v>
      </c>
      <c r="K4" s="13" t="s">
        <v>28</v>
      </c>
      <c r="L4" s="13" t="s">
        <v>29</v>
      </c>
      <c r="M4" s="14" t="s">
        <v>30</v>
      </c>
      <c r="N4" s="15" t="s">
        <v>31</v>
      </c>
      <c r="O4" s="16" t="s">
        <v>32</v>
      </c>
      <c r="P4" s="258"/>
      <c r="Q4" s="82" t="s">
        <v>2</v>
      </c>
      <c r="R4" s="76" t="s">
        <v>86</v>
      </c>
      <c r="S4" s="76" t="s">
        <v>87</v>
      </c>
      <c r="T4" s="77" t="s">
        <v>88</v>
      </c>
      <c r="U4" s="17" t="s">
        <v>33</v>
      </c>
    </row>
    <row r="5" spans="1:23" s="11" customFormat="1" ht="27.75" customHeight="1" x14ac:dyDescent="0.15">
      <c r="A5" s="98">
        <v>1</v>
      </c>
      <c r="B5" s="99" t="s">
        <v>83</v>
      </c>
      <c r="C5" s="100" t="s">
        <v>34</v>
      </c>
      <c r="D5" s="101" t="s">
        <v>52</v>
      </c>
      <c r="E5" s="102" t="s">
        <v>53</v>
      </c>
      <c r="F5" s="103" t="s">
        <v>54</v>
      </c>
      <c r="G5" s="104">
        <v>6</v>
      </c>
      <c r="H5" s="105">
        <v>8</v>
      </c>
      <c r="I5" s="105">
        <v>11</v>
      </c>
      <c r="J5" s="106">
        <f>SUM(G5:I5)</f>
        <v>25</v>
      </c>
      <c r="K5" s="107">
        <v>12</v>
      </c>
      <c r="L5" s="107">
        <v>12</v>
      </c>
      <c r="M5" s="108">
        <v>12</v>
      </c>
      <c r="N5" s="106">
        <f>SUM(K5:M5)</f>
        <v>36</v>
      </c>
      <c r="O5" s="109">
        <f>SUM(N5,J5)</f>
        <v>61</v>
      </c>
      <c r="P5" s="110" t="s">
        <v>55</v>
      </c>
      <c r="Q5" s="83">
        <f>SUM(O5)</f>
        <v>61</v>
      </c>
      <c r="R5" s="78">
        <f>SUM(G5)</f>
        <v>6</v>
      </c>
      <c r="S5" s="78">
        <f>SUM(H5:I5)</f>
        <v>19</v>
      </c>
      <c r="T5" s="79">
        <f>SUM(K5:M5)</f>
        <v>36</v>
      </c>
      <c r="U5" s="60"/>
      <c r="V5" s="11">
        <v>2.4</v>
      </c>
    </row>
    <row r="6" spans="1:23" s="11" customFormat="1" ht="27.75" customHeight="1" x14ac:dyDescent="0.15">
      <c r="A6" s="111">
        <v>2</v>
      </c>
      <c r="B6" s="112" t="s">
        <v>83</v>
      </c>
      <c r="C6" s="113" t="s">
        <v>34</v>
      </c>
      <c r="D6" s="114" t="s">
        <v>47</v>
      </c>
      <c r="E6" s="115" t="s">
        <v>48</v>
      </c>
      <c r="F6" s="116" t="s">
        <v>49</v>
      </c>
      <c r="G6" s="117">
        <v>12</v>
      </c>
      <c r="H6" s="118">
        <v>14</v>
      </c>
      <c r="I6" s="118">
        <v>14</v>
      </c>
      <c r="J6" s="119">
        <f>SUM(G6:I6)</f>
        <v>40</v>
      </c>
      <c r="K6" s="120">
        <v>16</v>
      </c>
      <c r="L6" s="120">
        <v>17</v>
      </c>
      <c r="M6" s="121">
        <v>17</v>
      </c>
      <c r="N6" s="119">
        <f>SUM(K6:M6)</f>
        <v>50</v>
      </c>
      <c r="O6" s="122">
        <f>SUM(N6,J6)</f>
        <v>90</v>
      </c>
      <c r="P6" s="123" t="s">
        <v>50</v>
      </c>
      <c r="Q6" s="84">
        <f>SUM(O6)</f>
        <v>90</v>
      </c>
      <c r="R6" s="80">
        <f>SUM(G6)</f>
        <v>12</v>
      </c>
      <c r="S6" s="80">
        <f>SUM(H6:I6)</f>
        <v>28</v>
      </c>
      <c r="T6" s="81">
        <f>SUM(K6:M6)</f>
        <v>50</v>
      </c>
      <c r="U6" s="61" t="s">
        <v>51</v>
      </c>
      <c r="V6" s="11">
        <v>2.4</v>
      </c>
    </row>
    <row r="7" spans="1:23" s="11" customFormat="1" ht="27.75" customHeight="1" x14ac:dyDescent="0.15">
      <c r="A7" s="62">
        <v>3</v>
      </c>
      <c r="B7" s="63" t="s">
        <v>83</v>
      </c>
      <c r="C7" s="64" t="s">
        <v>34</v>
      </c>
      <c r="D7" s="90" t="s">
        <v>43</v>
      </c>
      <c r="E7" s="66" t="s">
        <v>44</v>
      </c>
      <c r="F7" s="91" t="s">
        <v>45</v>
      </c>
      <c r="G7" s="92">
        <v>6</v>
      </c>
      <c r="H7" s="93">
        <v>10</v>
      </c>
      <c r="I7" s="93">
        <v>12</v>
      </c>
      <c r="J7" s="94">
        <f t="shared" ref="J7:J9" si="0">SUM(G7:I7)</f>
        <v>28</v>
      </c>
      <c r="K7" s="95">
        <v>15</v>
      </c>
      <c r="L7" s="95">
        <v>15</v>
      </c>
      <c r="M7" s="96">
        <v>15</v>
      </c>
      <c r="N7" s="94">
        <f t="shared" ref="N7:N10" si="1">SUM(K7:M7)</f>
        <v>45</v>
      </c>
      <c r="O7" s="97">
        <f t="shared" ref="O7:O10" si="2">SUM(N7,J7)</f>
        <v>73</v>
      </c>
      <c r="P7" s="137" t="s">
        <v>46</v>
      </c>
      <c r="Q7" s="259">
        <f>SUM(O7:O12)</f>
        <v>310</v>
      </c>
      <c r="R7" s="241">
        <f>SUM(G7:G12)</f>
        <v>27</v>
      </c>
      <c r="S7" s="241">
        <f>SUM(H7:I12)</f>
        <v>85</v>
      </c>
      <c r="T7" s="236">
        <f>SUM(K7:M12)</f>
        <v>198</v>
      </c>
      <c r="U7" s="85"/>
      <c r="V7" s="11">
        <v>2.4</v>
      </c>
    </row>
    <row r="8" spans="1:23" s="11" customFormat="1" ht="27.75" customHeight="1" x14ac:dyDescent="0.15">
      <c r="A8" s="59">
        <v>4</v>
      </c>
      <c r="B8" s="19" t="s">
        <v>83</v>
      </c>
      <c r="C8" s="20" t="s">
        <v>34</v>
      </c>
      <c r="D8" s="31" t="s">
        <v>56</v>
      </c>
      <c r="E8" s="22" t="s">
        <v>57</v>
      </c>
      <c r="F8" s="23" t="s">
        <v>58</v>
      </c>
      <c r="G8" s="24">
        <v>9</v>
      </c>
      <c r="H8" s="25">
        <v>10</v>
      </c>
      <c r="I8" s="25">
        <v>11</v>
      </c>
      <c r="J8" s="26">
        <f t="shared" si="0"/>
        <v>30</v>
      </c>
      <c r="K8" s="27">
        <v>13</v>
      </c>
      <c r="L8" s="27">
        <v>13</v>
      </c>
      <c r="M8" s="28">
        <v>13</v>
      </c>
      <c r="N8" s="26">
        <f t="shared" si="1"/>
        <v>39</v>
      </c>
      <c r="O8" s="29">
        <f t="shared" si="2"/>
        <v>69</v>
      </c>
      <c r="P8" s="138" t="s">
        <v>46</v>
      </c>
      <c r="Q8" s="259"/>
      <c r="R8" s="241"/>
      <c r="S8" s="241"/>
      <c r="T8" s="236"/>
      <c r="U8" s="86">
        <f>SUM(O5:O15)</f>
        <v>633</v>
      </c>
      <c r="V8" s="11">
        <v>2.4</v>
      </c>
    </row>
    <row r="9" spans="1:23" s="11" customFormat="1" ht="27.75" customHeight="1" x14ac:dyDescent="0.15">
      <c r="A9" s="18">
        <v>5</v>
      </c>
      <c r="B9" s="19" t="s">
        <v>83</v>
      </c>
      <c r="C9" s="20" t="s">
        <v>34</v>
      </c>
      <c r="D9" s="21" t="s">
        <v>62</v>
      </c>
      <c r="E9" s="22" t="s">
        <v>63</v>
      </c>
      <c r="F9" s="32" t="s">
        <v>64</v>
      </c>
      <c r="G9" s="24">
        <v>6</v>
      </c>
      <c r="H9" s="25">
        <v>10</v>
      </c>
      <c r="I9" s="25">
        <v>11</v>
      </c>
      <c r="J9" s="26">
        <f t="shared" si="0"/>
        <v>27</v>
      </c>
      <c r="K9" s="33">
        <v>11</v>
      </c>
      <c r="L9" s="33">
        <v>11</v>
      </c>
      <c r="M9" s="34">
        <v>11</v>
      </c>
      <c r="N9" s="26">
        <f t="shared" si="1"/>
        <v>33</v>
      </c>
      <c r="O9" s="29">
        <f t="shared" si="2"/>
        <v>60</v>
      </c>
      <c r="P9" s="138" t="s">
        <v>46</v>
      </c>
      <c r="Q9" s="259"/>
      <c r="R9" s="241"/>
      <c r="S9" s="241"/>
      <c r="T9" s="236"/>
      <c r="U9" s="87"/>
      <c r="V9" s="11">
        <v>2.4</v>
      </c>
    </row>
    <row r="10" spans="1:23" s="11" customFormat="1" ht="27.75" customHeight="1" x14ac:dyDescent="0.15">
      <c r="A10" s="18">
        <v>6</v>
      </c>
      <c r="B10" s="19" t="s">
        <v>84</v>
      </c>
      <c r="C10" s="35" t="s">
        <v>34</v>
      </c>
      <c r="D10" s="21" t="s">
        <v>65</v>
      </c>
      <c r="E10" s="36" t="s">
        <v>66</v>
      </c>
      <c r="F10" s="37" t="s">
        <v>67</v>
      </c>
      <c r="G10" s="38">
        <v>6</v>
      </c>
      <c r="H10" s="39">
        <v>10</v>
      </c>
      <c r="I10" s="40">
        <v>11</v>
      </c>
      <c r="J10" s="41">
        <f t="shared" ref="J10" si="3">SUM(G10:I10)</f>
        <v>27</v>
      </c>
      <c r="K10" s="42">
        <v>11</v>
      </c>
      <c r="L10" s="42">
        <v>11</v>
      </c>
      <c r="M10" s="43">
        <v>11</v>
      </c>
      <c r="N10" s="41">
        <f t="shared" si="1"/>
        <v>33</v>
      </c>
      <c r="O10" s="44">
        <f t="shared" si="2"/>
        <v>60</v>
      </c>
      <c r="P10" s="140" t="s">
        <v>46</v>
      </c>
      <c r="Q10" s="259"/>
      <c r="R10" s="241"/>
      <c r="S10" s="241"/>
      <c r="T10" s="236"/>
      <c r="U10" s="87"/>
      <c r="V10" s="11">
        <v>2.4</v>
      </c>
    </row>
    <row r="11" spans="1:23" s="11" customFormat="1" ht="27.75" customHeight="1" x14ac:dyDescent="0.15">
      <c r="A11" s="59">
        <v>7</v>
      </c>
      <c r="B11" s="19" t="s">
        <v>83</v>
      </c>
      <c r="C11" s="35" t="s">
        <v>68</v>
      </c>
      <c r="D11" s="21" t="s">
        <v>69</v>
      </c>
      <c r="E11" s="36" t="s">
        <v>70</v>
      </c>
      <c r="F11" s="37" t="s">
        <v>71</v>
      </c>
      <c r="G11" s="45">
        <v>7</v>
      </c>
      <c r="H11" s="43">
        <v>13</v>
      </c>
      <c r="I11" s="46">
        <v>16</v>
      </c>
      <c r="J11" s="41">
        <f>SUM(G11:I11)</f>
        <v>36</v>
      </c>
      <c r="K11" s="42">
        <v>16</v>
      </c>
      <c r="L11" s="42">
        <v>16</v>
      </c>
      <c r="M11" s="47">
        <v>16</v>
      </c>
      <c r="N11" s="41">
        <f>SUM(K11:M11)</f>
        <v>48</v>
      </c>
      <c r="O11" s="44">
        <f t="shared" ref="O11:O16" si="4">SUM(N11,J11)</f>
        <v>84</v>
      </c>
      <c r="P11" s="141" t="s">
        <v>72</v>
      </c>
      <c r="Q11" s="259"/>
      <c r="R11" s="241"/>
      <c r="S11" s="241"/>
      <c r="T11" s="236"/>
      <c r="U11" s="87"/>
      <c r="V11" s="11">
        <v>2.4</v>
      </c>
      <c r="W11" s="48"/>
    </row>
    <row r="12" spans="1:23" s="11" customFormat="1" ht="27.75" customHeight="1" x14ac:dyDescent="0.15">
      <c r="A12" s="142" t="s">
        <v>73</v>
      </c>
      <c r="B12" s="143" t="s">
        <v>85</v>
      </c>
      <c r="C12" s="144" t="s">
        <v>74</v>
      </c>
      <c r="D12" s="145" t="s">
        <v>75</v>
      </c>
      <c r="E12" s="146" t="s">
        <v>76</v>
      </c>
      <c r="F12" s="146" t="s">
        <v>77</v>
      </c>
      <c r="G12" s="147">
        <v>-7</v>
      </c>
      <c r="H12" s="148">
        <v>-13</v>
      </c>
      <c r="I12" s="149">
        <v>-16</v>
      </c>
      <c r="J12" s="150">
        <f t="shared" ref="J12" si="5">SUM(G12:I12)</f>
        <v>-36</v>
      </c>
      <c r="K12" s="147">
        <v>0</v>
      </c>
      <c r="L12" s="147">
        <v>0</v>
      </c>
      <c r="M12" s="148">
        <v>0</v>
      </c>
      <c r="N12" s="150">
        <f t="shared" ref="N12" si="6">SUM(K12:M12)</f>
        <v>0</v>
      </c>
      <c r="O12" s="151">
        <f t="shared" si="4"/>
        <v>-36</v>
      </c>
      <c r="P12" s="152" t="s">
        <v>78</v>
      </c>
      <c r="Q12" s="260"/>
      <c r="R12" s="242"/>
      <c r="S12" s="242"/>
      <c r="T12" s="237"/>
      <c r="U12" s="87"/>
      <c r="V12" s="11">
        <v>2.4</v>
      </c>
      <c r="W12" s="48"/>
    </row>
    <row r="13" spans="1:23" s="11" customFormat="1" ht="27.75" customHeight="1" x14ac:dyDescent="0.15">
      <c r="A13" s="62">
        <v>8</v>
      </c>
      <c r="B13" s="63" t="s">
        <v>83</v>
      </c>
      <c r="C13" s="64" t="s">
        <v>34</v>
      </c>
      <c r="D13" s="124" t="s">
        <v>39</v>
      </c>
      <c r="E13" s="66" t="s">
        <v>40</v>
      </c>
      <c r="F13" s="91" t="s">
        <v>41</v>
      </c>
      <c r="G13" s="92">
        <v>6</v>
      </c>
      <c r="H13" s="93">
        <v>10</v>
      </c>
      <c r="I13" s="93">
        <v>12</v>
      </c>
      <c r="J13" s="94">
        <f>SUM(G13:I13)</f>
        <v>28</v>
      </c>
      <c r="K13" s="95">
        <v>15</v>
      </c>
      <c r="L13" s="95">
        <v>15</v>
      </c>
      <c r="M13" s="96">
        <v>15</v>
      </c>
      <c r="N13" s="94">
        <f>SUM(K13:M13)</f>
        <v>45</v>
      </c>
      <c r="O13" s="97">
        <f t="shared" si="4"/>
        <v>73</v>
      </c>
      <c r="P13" s="137" t="s">
        <v>42</v>
      </c>
      <c r="Q13" s="259">
        <f>SUM(O13:O14)</f>
        <v>103</v>
      </c>
      <c r="R13" s="241">
        <f>SUM(G13:G14)</f>
        <v>9</v>
      </c>
      <c r="S13" s="241">
        <f>SUM(H13:I14)</f>
        <v>31</v>
      </c>
      <c r="T13" s="236">
        <f>SUM(K13:M14)</f>
        <v>63</v>
      </c>
      <c r="U13" s="87"/>
      <c r="V13" s="11">
        <v>2.4</v>
      </c>
    </row>
    <row r="14" spans="1:23" s="11" customFormat="1" ht="27.75" customHeight="1" x14ac:dyDescent="0.15">
      <c r="A14" s="153">
        <v>9</v>
      </c>
      <c r="B14" s="154" t="s">
        <v>83</v>
      </c>
      <c r="C14" s="155" t="s">
        <v>34</v>
      </c>
      <c r="D14" s="156" t="s">
        <v>59</v>
      </c>
      <c r="E14" s="157" t="s">
        <v>60</v>
      </c>
      <c r="F14" s="158" t="s">
        <v>61</v>
      </c>
      <c r="G14" s="159">
        <v>3</v>
      </c>
      <c r="H14" s="160">
        <v>4</v>
      </c>
      <c r="I14" s="160">
        <v>5</v>
      </c>
      <c r="J14" s="161">
        <f>SUM(G14:I14)</f>
        <v>12</v>
      </c>
      <c r="K14" s="162">
        <v>6</v>
      </c>
      <c r="L14" s="162">
        <v>6</v>
      </c>
      <c r="M14" s="163">
        <v>6</v>
      </c>
      <c r="N14" s="161">
        <f>SUM(K14:M14)</f>
        <v>18</v>
      </c>
      <c r="O14" s="164">
        <f t="shared" si="4"/>
        <v>30</v>
      </c>
      <c r="P14" s="139" t="s">
        <v>42</v>
      </c>
      <c r="Q14" s="261"/>
      <c r="R14" s="242"/>
      <c r="S14" s="242"/>
      <c r="T14" s="237"/>
      <c r="U14" s="87"/>
      <c r="V14" s="11">
        <v>2.4</v>
      </c>
    </row>
    <row r="15" spans="1:23" s="11" customFormat="1" ht="27.75" customHeight="1" thickBot="1" x14ac:dyDescent="0.2">
      <c r="A15" s="125">
        <v>10</v>
      </c>
      <c r="B15" s="126" t="s">
        <v>83</v>
      </c>
      <c r="C15" s="127" t="s">
        <v>34</v>
      </c>
      <c r="D15" s="128" t="s">
        <v>35</v>
      </c>
      <c r="E15" s="129" t="s">
        <v>36</v>
      </c>
      <c r="F15" s="130" t="s">
        <v>37</v>
      </c>
      <c r="G15" s="131">
        <v>9</v>
      </c>
      <c r="H15" s="132">
        <v>12</v>
      </c>
      <c r="I15" s="132">
        <v>12</v>
      </c>
      <c r="J15" s="133">
        <f>SUM(G15:I15)</f>
        <v>33</v>
      </c>
      <c r="K15" s="134">
        <v>12</v>
      </c>
      <c r="L15" s="134">
        <v>12</v>
      </c>
      <c r="M15" s="135">
        <v>12</v>
      </c>
      <c r="N15" s="133">
        <f>SUM(K15:M15)</f>
        <v>36</v>
      </c>
      <c r="O15" s="136">
        <f t="shared" si="4"/>
        <v>69</v>
      </c>
      <c r="P15" s="201" t="s">
        <v>38</v>
      </c>
      <c r="Q15" s="202">
        <f>SUM(O15)</f>
        <v>69</v>
      </c>
      <c r="R15" s="203">
        <f>SUM(G15)</f>
        <v>9</v>
      </c>
      <c r="S15" s="203">
        <f>SUM(H15:I15)</f>
        <v>24</v>
      </c>
      <c r="T15" s="204">
        <f>SUM(K15:M15)</f>
        <v>36</v>
      </c>
      <c r="U15" s="88"/>
      <c r="V15" s="11">
        <v>2.4</v>
      </c>
    </row>
    <row r="16" spans="1:23" s="11" customFormat="1" ht="27.75" customHeight="1" x14ac:dyDescent="0.15">
      <c r="A16" s="62">
        <v>11</v>
      </c>
      <c r="B16" s="63" t="s">
        <v>79</v>
      </c>
      <c r="C16" s="64" t="s">
        <v>34</v>
      </c>
      <c r="D16" s="65" t="s">
        <v>93</v>
      </c>
      <c r="E16" s="66"/>
      <c r="F16" s="66"/>
      <c r="G16" s="67">
        <v>0</v>
      </c>
      <c r="H16" s="68">
        <v>21</v>
      </c>
      <c r="I16" s="68">
        <v>21</v>
      </c>
      <c r="J16" s="69">
        <f t="shared" ref="J16" si="7">SUM(G16:I16)</f>
        <v>42</v>
      </c>
      <c r="K16" s="70">
        <v>12</v>
      </c>
      <c r="L16" s="70">
        <v>13</v>
      </c>
      <c r="M16" s="71">
        <v>13</v>
      </c>
      <c r="N16" s="69">
        <f t="shared" ref="N16" si="8">SUM(K16:M16)</f>
        <v>38</v>
      </c>
      <c r="O16" s="72">
        <f t="shared" si="4"/>
        <v>80</v>
      </c>
      <c r="P16" s="75" t="s">
        <v>94</v>
      </c>
      <c r="Q16" s="252">
        <f>SUM(O16:O18)</f>
        <v>240</v>
      </c>
      <c r="R16" s="252">
        <f>SUM(G16:G18)</f>
        <v>0</v>
      </c>
      <c r="S16" s="252">
        <f>SUM(H16:I18)</f>
        <v>126</v>
      </c>
      <c r="T16" s="252">
        <f>SUM(N16:N18)</f>
        <v>114</v>
      </c>
      <c r="U16" s="74"/>
      <c r="V16" s="11">
        <v>3.4</v>
      </c>
    </row>
    <row r="17" spans="1:25" s="11" customFormat="1" ht="27.75" customHeight="1" x14ac:dyDescent="0.15">
      <c r="A17" s="18">
        <v>12</v>
      </c>
      <c r="B17" s="19" t="s">
        <v>79</v>
      </c>
      <c r="C17" s="20" t="s">
        <v>34</v>
      </c>
      <c r="D17" s="32" t="s">
        <v>95</v>
      </c>
      <c r="E17" s="22"/>
      <c r="F17" s="22"/>
      <c r="G17" s="67">
        <v>0</v>
      </c>
      <c r="H17" s="68">
        <v>21</v>
      </c>
      <c r="I17" s="68">
        <v>21</v>
      </c>
      <c r="J17" s="69">
        <f t="shared" ref="J17:J22" si="9">SUM(G17:I17)</f>
        <v>42</v>
      </c>
      <c r="K17" s="70">
        <v>12</v>
      </c>
      <c r="L17" s="70">
        <v>13</v>
      </c>
      <c r="M17" s="71">
        <v>13</v>
      </c>
      <c r="N17" s="69">
        <f t="shared" ref="N17:N22" si="10">SUM(K17:M17)</f>
        <v>38</v>
      </c>
      <c r="O17" s="72">
        <f t="shared" ref="O17:O22" si="11">SUM(N17,J17)</f>
        <v>80</v>
      </c>
      <c r="P17" s="30" t="s">
        <v>94</v>
      </c>
      <c r="Q17" s="252"/>
      <c r="R17" s="252"/>
      <c r="S17" s="252"/>
      <c r="T17" s="252"/>
      <c r="U17" s="61"/>
      <c r="V17" s="11">
        <v>3.4</v>
      </c>
    </row>
    <row r="18" spans="1:25" s="11" customFormat="1" ht="27.75" customHeight="1" x14ac:dyDescent="0.15">
      <c r="A18" s="153">
        <v>13</v>
      </c>
      <c r="B18" s="154" t="s">
        <v>79</v>
      </c>
      <c r="C18" s="155" t="s">
        <v>34</v>
      </c>
      <c r="D18" s="158" t="s">
        <v>96</v>
      </c>
      <c r="E18" s="157"/>
      <c r="F18" s="157"/>
      <c r="G18" s="67">
        <v>0</v>
      </c>
      <c r="H18" s="68">
        <v>21</v>
      </c>
      <c r="I18" s="68">
        <v>21</v>
      </c>
      <c r="J18" s="69">
        <f t="shared" si="9"/>
        <v>42</v>
      </c>
      <c r="K18" s="70">
        <v>12</v>
      </c>
      <c r="L18" s="70">
        <v>13</v>
      </c>
      <c r="M18" s="71">
        <v>13</v>
      </c>
      <c r="N18" s="69">
        <f t="shared" si="10"/>
        <v>38</v>
      </c>
      <c r="O18" s="72">
        <f t="shared" si="11"/>
        <v>80</v>
      </c>
      <c r="P18" s="177" t="s">
        <v>94</v>
      </c>
      <c r="Q18" s="254"/>
      <c r="R18" s="254"/>
      <c r="S18" s="254"/>
      <c r="T18" s="254"/>
      <c r="U18" s="178"/>
      <c r="V18" s="11">
        <v>3.4</v>
      </c>
    </row>
    <row r="19" spans="1:25" s="11" customFormat="1" ht="27.75" customHeight="1" x14ac:dyDescent="0.15">
      <c r="A19" s="62">
        <v>14</v>
      </c>
      <c r="B19" s="63" t="s">
        <v>79</v>
      </c>
      <c r="C19" s="64" t="s">
        <v>34</v>
      </c>
      <c r="D19" s="65" t="s">
        <v>97</v>
      </c>
      <c r="E19" s="66"/>
      <c r="F19" s="66"/>
      <c r="G19" s="67">
        <v>0</v>
      </c>
      <c r="H19" s="68">
        <v>21</v>
      </c>
      <c r="I19" s="68">
        <v>21</v>
      </c>
      <c r="J19" s="69">
        <f t="shared" si="9"/>
        <v>42</v>
      </c>
      <c r="K19" s="70">
        <v>12</v>
      </c>
      <c r="L19" s="70">
        <v>13</v>
      </c>
      <c r="M19" s="71">
        <v>13</v>
      </c>
      <c r="N19" s="69">
        <f t="shared" si="10"/>
        <v>38</v>
      </c>
      <c r="O19" s="72">
        <f t="shared" si="11"/>
        <v>80</v>
      </c>
      <c r="P19" s="73" t="s">
        <v>90</v>
      </c>
      <c r="Q19" s="252">
        <f>SUM(O19:O20)</f>
        <v>160</v>
      </c>
      <c r="R19" s="252">
        <f>SUM(G19:G20)</f>
        <v>0</v>
      </c>
      <c r="S19" s="252">
        <f>SUM(H19:I20)</f>
        <v>84</v>
      </c>
      <c r="T19" s="252">
        <f>SUM(K19:M20)</f>
        <v>76</v>
      </c>
      <c r="U19" s="176">
        <f>SUM(O16:O26)</f>
        <v>760</v>
      </c>
      <c r="V19" s="11">
        <v>3.4</v>
      </c>
    </row>
    <row r="20" spans="1:25" s="11" customFormat="1" ht="27.75" customHeight="1" x14ac:dyDescent="0.15">
      <c r="A20" s="153">
        <v>16</v>
      </c>
      <c r="B20" s="154" t="s">
        <v>79</v>
      </c>
      <c r="C20" s="155" t="s">
        <v>34</v>
      </c>
      <c r="D20" s="158" t="s">
        <v>98</v>
      </c>
      <c r="E20" s="157"/>
      <c r="F20" s="157"/>
      <c r="G20" s="67">
        <v>0</v>
      </c>
      <c r="H20" s="68">
        <v>21</v>
      </c>
      <c r="I20" s="68">
        <v>21</v>
      </c>
      <c r="J20" s="69">
        <f t="shared" si="9"/>
        <v>42</v>
      </c>
      <c r="K20" s="70">
        <v>12</v>
      </c>
      <c r="L20" s="70">
        <v>13</v>
      </c>
      <c r="M20" s="71">
        <v>13</v>
      </c>
      <c r="N20" s="69">
        <f t="shared" si="10"/>
        <v>38</v>
      </c>
      <c r="O20" s="72">
        <f t="shared" si="11"/>
        <v>80</v>
      </c>
      <c r="P20" s="180" t="s">
        <v>90</v>
      </c>
      <c r="Q20" s="254"/>
      <c r="R20" s="254"/>
      <c r="S20" s="254"/>
      <c r="T20" s="254"/>
      <c r="U20" s="181"/>
      <c r="V20" s="11">
        <v>3.4</v>
      </c>
      <c r="Y20" s="49">
        <f>SUM(R16:T26)</f>
        <v>760</v>
      </c>
    </row>
    <row r="21" spans="1:25" s="11" customFormat="1" ht="27.75" customHeight="1" x14ac:dyDescent="0.15">
      <c r="A21" s="186">
        <v>19</v>
      </c>
      <c r="B21" s="187" t="s">
        <v>79</v>
      </c>
      <c r="C21" s="188" t="s">
        <v>34</v>
      </c>
      <c r="D21" s="189" t="s">
        <v>99</v>
      </c>
      <c r="E21" s="190"/>
      <c r="F21" s="190"/>
      <c r="G21" s="67">
        <v>0</v>
      </c>
      <c r="H21" s="68">
        <v>21</v>
      </c>
      <c r="I21" s="68">
        <v>21</v>
      </c>
      <c r="J21" s="69">
        <f t="shared" si="9"/>
        <v>42</v>
      </c>
      <c r="K21" s="70">
        <v>12</v>
      </c>
      <c r="L21" s="70">
        <v>13</v>
      </c>
      <c r="M21" s="71">
        <v>13</v>
      </c>
      <c r="N21" s="69">
        <f t="shared" si="10"/>
        <v>38</v>
      </c>
      <c r="O21" s="72">
        <f t="shared" si="11"/>
        <v>80</v>
      </c>
      <c r="P21" s="182" t="s">
        <v>81</v>
      </c>
      <c r="Q21" s="183">
        <f>SUM(O21)</f>
        <v>80</v>
      </c>
      <c r="R21" s="183">
        <f>SUM(G21)</f>
        <v>0</v>
      </c>
      <c r="S21" s="183">
        <f>SUM(H21:I21)</f>
        <v>42</v>
      </c>
      <c r="T21" s="183">
        <f>SUM(N21)</f>
        <v>38</v>
      </c>
      <c r="U21" s="184"/>
      <c r="V21" s="11">
        <v>3.4</v>
      </c>
    </row>
    <row r="22" spans="1:25" s="11" customFormat="1" ht="27.75" customHeight="1" x14ac:dyDescent="0.15">
      <c r="A22" s="18">
        <v>15</v>
      </c>
      <c r="B22" s="19" t="s">
        <v>79</v>
      </c>
      <c r="C22" s="20" t="s">
        <v>34</v>
      </c>
      <c r="D22" s="32" t="s">
        <v>100</v>
      </c>
      <c r="E22" s="22"/>
      <c r="F22" s="22"/>
      <c r="G22" s="67">
        <v>0</v>
      </c>
      <c r="H22" s="68">
        <v>21</v>
      </c>
      <c r="I22" s="68">
        <v>21</v>
      </c>
      <c r="J22" s="69">
        <f t="shared" si="9"/>
        <v>42</v>
      </c>
      <c r="K22" s="70">
        <v>12</v>
      </c>
      <c r="L22" s="70">
        <v>13</v>
      </c>
      <c r="M22" s="71">
        <v>13</v>
      </c>
      <c r="N22" s="69">
        <f t="shared" si="10"/>
        <v>38</v>
      </c>
      <c r="O22" s="72">
        <f t="shared" si="11"/>
        <v>80</v>
      </c>
      <c r="P22" s="75" t="s">
        <v>72</v>
      </c>
      <c r="Q22" s="252">
        <f>SUM(O22:O24)</f>
        <v>120</v>
      </c>
      <c r="R22" s="252">
        <f>SUM(G22:G24)</f>
        <v>0</v>
      </c>
      <c r="S22" s="252">
        <f>SUM(H22:I24)</f>
        <v>42</v>
      </c>
      <c r="T22" s="252">
        <f>SUM(N22:N24)</f>
        <v>78</v>
      </c>
      <c r="U22" s="179"/>
      <c r="V22" s="11">
        <v>3.4</v>
      </c>
      <c r="W22" s="48"/>
    </row>
    <row r="23" spans="1:25" s="11" customFormat="1" ht="27.75" customHeight="1" x14ac:dyDescent="0.15">
      <c r="A23" s="52">
        <v>20</v>
      </c>
      <c r="B23" s="53" t="s">
        <v>101</v>
      </c>
      <c r="C23" s="57" t="s">
        <v>68</v>
      </c>
      <c r="D23" s="54"/>
      <c r="E23" s="55"/>
      <c r="F23" s="55"/>
      <c r="G23" s="167">
        <v>8</v>
      </c>
      <c r="H23" s="168">
        <v>16</v>
      </c>
      <c r="I23" s="166">
        <v>16</v>
      </c>
      <c r="J23" s="50">
        <f>SUM(G23:I23)</f>
        <v>40</v>
      </c>
      <c r="K23" s="165">
        <v>13</v>
      </c>
      <c r="L23" s="165">
        <v>13</v>
      </c>
      <c r="M23" s="169">
        <v>14</v>
      </c>
      <c r="N23" s="50">
        <f>SUM(K23:M23)</f>
        <v>40</v>
      </c>
      <c r="O23" s="51">
        <f>SUM(N23,J23)</f>
        <v>80</v>
      </c>
      <c r="P23" s="56" t="s">
        <v>72</v>
      </c>
      <c r="Q23" s="252"/>
      <c r="R23" s="252"/>
      <c r="S23" s="252"/>
      <c r="T23" s="252"/>
      <c r="U23" s="61"/>
    </row>
    <row r="24" spans="1:25" s="11" customFormat="1" ht="27.75" customHeight="1" x14ac:dyDescent="0.15">
      <c r="A24" s="191" t="s">
        <v>73</v>
      </c>
      <c r="B24" s="192" t="s">
        <v>82</v>
      </c>
      <c r="C24" s="193" t="s">
        <v>74</v>
      </c>
      <c r="D24" s="194" t="s">
        <v>102</v>
      </c>
      <c r="E24" s="195"/>
      <c r="F24" s="194"/>
      <c r="G24" s="196">
        <v>-8</v>
      </c>
      <c r="H24" s="197">
        <v>-16</v>
      </c>
      <c r="I24" s="198">
        <v>-16</v>
      </c>
      <c r="J24" s="199">
        <f>SUM(G24:I24)</f>
        <v>-40</v>
      </c>
      <c r="K24" s="196">
        <v>0</v>
      </c>
      <c r="L24" s="196">
        <v>0</v>
      </c>
      <c r="M24" s="197">
        <v>0</v>
      </c>
      <c r="N24" s="199">
        <f>SUM(K24:M24)</f>
        <v>0</v>
      </c>
      <c r="O24" s="200">
        <f>SUM(N24,J24)</f>
        <v>-40</v>
      </c>
      <c r="P24" s="185" t="s">
        <v>78</v>
      </c>
      <c r="Q24" s="254"/>
      <c r="R24" s="254"/>
      <c r="S24" s="254"/>
      <c r="T24" s="254"/>
      <c r="U24" s="181"/>
      <c r="V24" s="11">
        <v>3.4</v>
      </c>
    </row>
    <row r="25" spans="1:25" s="11" customFormat="1" ht="27.75" customHeight="1" x14ac:dyDescent="0.15">
      <c r="A25" s="186">
        <v>17</v>
      </c>
      <c r="B25" s="187" t="s">
        <v>79</v>
      </c>
      <c r="C25" s="188" t="s">
        <v>34</v>
      </c>
      <c r="D25" s="189" t="s">
        <v>103</v>
      </c>
      <c r="E25" s="66"/>
      <c r="F25" s="66"/>
      <c r="G25" s="67">
        <v>0</v>
      </c>
      <c r="H25" s="68">
        <v>20</v>
      </c>
      <c r="I25" s="68">
        <v>21</v>
      </c>
      <c r="J25" s="69">
        <f t="shared" ref="J25:J26" si="12">SUM(G25:I25)</f>
        <v>41</v>
      </c>
      <c r="K25" s="70">
        <v>13</v>
      </c>
      <c r="L25" s="70">
        <v>13</v>
      </c>
      <c r="M25" s="71">
        <v>13</v>
      </c>
      <c r="N25" s="69">
        <f t="shared" ref="N25:N26" si="13">SUM(K25:M25)</f>
        <v>39</v>
      </c>
      <c r="O25" s="72">
        <f t="shared" ref="O25:O26" si="14">SUM(N25,J25)</f>
        <v>80</v>
      </c>
      <c r="P25" s="75" t="s">
        <v>80</v>
      </c>
      <c r="Q25" s="252">
        <f>SUM(O25:O26)</f>
        <v>160</v>
      </c>
      <c r="R25" s="252">
        <f>SUM(G25:G26)</f>
        <v>0</v>
      </c>
      <c r="S25" s="252">
        <f>SUM(H25:I26)</f>
        <v>82</v>
      </c>
      <c r="T25" s="252">
        <f>SUM(N25:N26)</f>
        <v>78</v>
      </c>
      <c r="U25" s="179"/>
      <c r="V25" s="11">
        <v>3.4</v>
      </c>
    </row>
    <row r="26" spans="1:25" s="11" customFormat="1" ht="27.75" customHeight="1" thickBot="1" x14ac:dyDescent="0.2">
      <c r="A26" s="170">
        <v>18</v>
      </c>
      <c r="B26" s="171" t="s">
        <v>101</v>
      </c>
      <c r="C26" s="172" t="s">
        <v>34</v>
      </c>
      <c r="D26" s="173" t="s">
        <v>104</v>
      </c>
      <c r="E26" s="174"/>
      <c r="F26" s="174"/>
      <c r="G26" s="67">
        <v>0</v>
      </c>
      <c r="H26" s="68">
        <v>20</v>
      </c>
      <c r="I26" s="68">
        <v>21</v>
      </c>
      <c r="J26" s="69">
        <f t="shared" si="12"/>
        <v>41</v>
      </c>
      <c r="K26" s="70">
        <v>13</v>
      </c>
      <c r="L26" s="70">
        <v>13</v>
      </c>
      <c r="M26" s="71">
        <v>13</v>
      </c>
      <c r="N26" s="69">
        <f t="shared" si="13"/>
        <v>39</v>
      </c>
      <c r="O26" s="72">
        <f t="shared" si="14"/>
        <v>80</v>
      </c>
      <c r="P26" s="175" t="s">
        <v>80</v>
      </c>
      <c r="Q26" s="253"/>
      <c r="R26" s="253"/>
      <c r="S26" s="253"/>
      <c r="T26" s="253"/>
      <c r="U26" s="74"/>
      <c r="V26" s="11">
        <v>3.4</v>
      </c>
      <c r="W26" s="49">
        <f>SUM(O16:O25)</f>
        <v>680</v>
      </c>
    </row>
    <row r="27" spans="1:25" ht="21" customHeight="1" x14ac:dyDescent="0.15">
      <c r="B27" s="58"/>
    </row>
    <row r="28" spans="1:25" ht="21" customHeight="1" x14ac:dyDescent="0.15">
      <c r="B28" s="58"/>
    </row>
    <row r="29" spans="1:25" ht="21" customHeight="1" x14ac:dyDescent="0.15">
      <c r="B29" s="58"/>
    </row>
    <row r="30" spans="1:25" ht="21" customHeight="1" x14ac:dyDescent="0.15">
      <c r="B30" s="58"/>
    </row>
    <row r="31" spans="1:25" ht="21" customHeight="1" x14ac:dyDescent="0.15">
      <c r="B31" s="58"/>
    </row>
    <row r="32" spans="1:25" ht="27.75" customHeight="1" x14ac:dyDescent="0.15"/>
    <row r="33" ht="27.75" customHeight="1" x14ac:dyDescent="0.15"/>
    <row r="34" ht="27.75" customHeight="1" x14ac:dyDescent="0.15"/>
  </sheetData>
  <mergeCells count="33">
    <mergeCell ref="R22:R24"/>
    <mergeCell ref="S22:S24"/>
    <mergeCell ref="T22:T24"/>
    <mergeCell ref="R25:R26"/>
    <mergeCell ref="S25:S26"/>
    <mergeCell ref="T25:T26"/>
    <mergeCell ref="R16:R18"/>
    <mergeCell ref="S16:S18"/>
    <mergeCell ref="T16:T18"/>
    <mergeCell ref="R19:R20"/>
    <mergeCell ref="S19:S20"/>
    <mergeCell ref="T19:T20"/>
    <mergeCell ref="Q25:Q26"/>
    <mergeCell ref="Q22:Q24"/>
    <mergeCell ref="Q19:Q20"/>
    <mergeCell ref="Q16:Q18"/>
    <mergeCell ref="F3:F4"/>
    <mergeCell ref="G3:O3"/>
    <mergeCell ref="P3:P4"/>
    <mergeCell ref="Q7:Q12"/>
    <mergeCell ref="Q13:Q14"/>
    <mergeCell ref="A3:A4"/>
    <mergeCell ref="B3:B4"/>
    <mergeCell ref="C3:C4"/>
    <mergeCell ref="D3:D4"/>
    <mergeCell ref="E3:E4"/>
    <mergeCell ref="T13:T14"/>
    <mergeCell ref="Q3:T3"/>
    <mergeCell ref="R7:R12"/>
    <mergeCell ref="S7:S12"/>
    <mergeCell ref="T7:T12"/>
    <mergeCell ref="R13:R14"/>
    <mergeCell ref="S13:S14"/>
  </mergeCells>
  <phoneticPr fontId="1"/>
  <printOptions horizontalCentered="1" verticalCentered="1"/>
  <pageMargins left="0.51181102362204722" right="0.11811023622047245" top="0" bottom="0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品川区</vt:lpstr>
      <vt:lpstr>品川地区</vt:lpstr>
      <vt:lpstr>東大井・八潮地区</vt:lpstr>
      <vt:lpstr>大崎地区</vt:lpstr>
      <vt:lpstr>大井地区</vt:lpstr>
      <vt:lpstr>五反田地区</vt:lpstr>
      <vt:lpstr>荏原地区</vt:lpstr>
      <vt:lpstr>（非表示）r2.4（見込）利用定員の施設種別内訳</vt:lpstr>
      <vt:lpstr>バックデータ</vt:lpstr>
      <vt:lpstr>バックデータ!Print_Area</vt:lpstr>
      <vt:lpstr>荏原地区!Print_Area</vt:lpstr>
      <vt:lpstr>五反田地区!Print_Area</vt:lpstr>
      <vt:lpstr>大井地区!Print_Area</vt:lpstr>
      <vt:lpstr>大崎地区!Print_Area</vt:lpstr>
      <vt:lpstr>東大井・八潮地区!Print_Area</vt:lpstr>
      <vt:lpstr>品川区!Print_Area</vt:lpstr>
      <vt:lpstr>品川地区!Print_Area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2020-08-14T01:27:08Z</cp:lastPrinted>
  <dcterms:created xsi:type="dcterms:W3CDTF">2017-06-14T04:29:19Z</dcterms:created>
  <dcterms:modified xsi:type="dcterms:W3CDTF">2020-08-14T01:27:15Z</dcterms:modified>
</cp:coreProperties>
</file>